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4.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sanchez\Documents\2019\03.EvaluacionRiesgos\"/>
    </mc:Choice>
  </mc:AlternateContent>
  <bookViews>
    <workbookView xWindow="0" yWindow="0" windowWidth="28800" windowHeight="12435" firstSheet="4" activeTab="4"/>
  </bookViews>
  <sheets>
    <sheet name="Data" sheetId="1" state="hidden" r:id="rId1"/>
    <sheet name="Copia de Data" sheetId="2" state="hidden" r:id="rId2"/>
    <sheet name="Avance" sheetId="3" state="hidden" r:id="rId3"/>
    <sheet name="TD" sheetId="4" state="hidden" r:id="rId4"/>
    <sheet name="Resultados_Generales" sheetId="5" r:id="rId5"/>
    <sheet name="Resultados_Generales_CC" sheetId="6" state="hidden" r:id="rId6"/>
    <sheet name="Resultados_Generales_Anexo" sheetId="7" state="hidden" r:id="rId7"/>
    <sheet name="Siglas" sheetId="8" r:id="rId8"/>
    <sheet name="Hoja2" sheetId="9" state="hidden" r:id="rId9"/>
  </sheets>
  <definedNames>
    <definedName name="_xlnm._FilterDatabase" localSheetId="1" hidden="1">'Copia de Data'!$A$1:$Z$617</definedName>
    <definedName name="_xlnm._FilterDatabase" localSheetId="0" hidden="1">Data!$A$1:$Z$617</definedName>
    <definedName name="_xlnm._FilterDatabase" localSheetId="8" hidden="1">Hoja2!$A$1:$M$25</definedName>
  </definedNames>
  <calcPr calcId="152511"/>
</workbook>
</file>

<file path=xl/calcChain.xml><?xml version="1.0" encoding="utf-8"?>
<calcChain xmlns="http://schemas.openxmlformats.org/spreadsheetml/2006/main">
  <c r="D25" i="9" l="1"/>
  <c r="D24" i="9"/>
  <c r="D23" i="9"/>
  <c r="D22" i="9"/>
  <c r="D21" i="9"/>
  <c r="D20" i="9"/>
  <c r="D19" i="9"/>
  <c r="D18" i="9"/>
  <c r="D17" i="9"/>
  <c r="D16" i="9"/>
  <c r="D15" i="9"/>
  <c r="D14" i="9"/>
  <c r="D13" i="9"/>
  <c r="D12" i="9"/>
  <c r="D11" i="9"/>
  <c r="D10" i="9"/>
  <c r="D9" i="9"/>
  <c r="D8" i="9"/>
  <c r="D7" i="9"/>
  <c r="H6" i="9"/>
  <c r="D6" i="9"/>
  <c r="H5" i="9"/>
  <c r="K5" i="9" s="1"/>
  <c r="D5" i="9"/>
  <c r="H4" i="9" s="1"/>
  <c r="D4" i="9"/>
  <c r="H7" i="9" s="1"/>
  <c r="H3" i="9"/>
  <c r="K3" i="9" s="1"/>
  <c r="D3" i="9"/>
  <c r="H8" i="9" s="1"/>
  <c r="D2" i="9"/>
  <c r="D1" i="9" s="1"/>
  <c r="U327" i="7"/>
  <c r="T327" i="7"/>
  <c r="S327" i="7"/>
  <c r="R327" i="7"/>
  <c r="N327" i="7"/>
  <c r="U326" i="7"/>
  <c r="O326" i="7" s="1"/>
  <c r="T326" i="7"/>
  <c r="S326" i="7"/>
  <c r="R326" i="7"/>
  <c r="N326" i="7"/>
  <c r="U325" i="7"/>
  <c r="U328" i="7" s="1"/>
  <c r="T325" i="7"/>
  <c r="T328" i="7" s="1"/>
  <c r="S325" i="7"/>
  <c r="R325" i="7"/>
  <c r="N325" i="7"/>
  <c r="U321" i="7"/>
  <c r="T321" i="7"/>
  <c r="S321" i="7"/>
  <c r="R321" i="7"/>
  <c r="O321" i="7"/>
  <c r="N321" i="7"/>
  <c r="U320" i="7"/>
  <c r="T320" i="7"/>
  <c r="S320" i="7"/>
  <c r="S322" i="7" s="1"/>
  <c r="R320" i="7"/>
  <c r="R322" i="7" s="1"/>
  <c r="N320" i="7"/>
  <c r="U316" i="7"/>
  <c r="O316" i="7" s="1"/>
  <c r="T316" i="7"/>
  <c r="Q316" i="7" s="1"/>
  <c r="S316" i="7"/>
  <c r="R316" i="7"/>
  <c r="N316" i="7"/>
  <c r="U315" i="7"/>
  <c r="O315" i="7" s="1"/>
  <c r="T315" i="7"/>
  <c r="S315" i="7"/>
  <c r="R315" i="7"/>
  <c r="N315" i="7"/>
  <c r="U314" i="7"/>
  <c r="T314" i="7"/>
  <c r="S314" i="7"/>
  <c r="R314" i="7"/>
  <c r="N314" i="7"/>
  <c r="U313" i="7"/>
  <c r="T313" i="7"/>
  <c r="S313" i="7"/>
  <c r="R313" i="7"/>
  <c r="N313" i="7"/>
  <c r="U312" i="7"/>
  <c r="T312" i="7"/>
  <c r="S312" i="7"/>
  <c r="R312" i="7"/>
  <c r="N312" i="7"/>
  <c r="U311" i="7"/>
  <c r="T311" i="7"/>
  <c r="S311" i="7"/>
  <c r="R311" i="7"/>
  <c r="N311" i="7"/>
  <c r="U307" i="7"/>
  <c r="T307" i="7"/>
  <c r="S307" i="7"/>
  <c r="R307" i="7"/>
  <c r="N307" i="7"/>
  <c r="U306" i="7"/>
  <c r="T306" i="7"/>
  <c r="S306" i="7"/>
  <c r="R306" i="7"/>
  <c r="N306" i="7"/>
  <c r="U305" i="7"/>
  <c r="U308" i="7" s="1"/>
  <c r="T305" i="7"/>
  <c r="S305" i="7"/>
  <c r="R305" i="7"/>
  <c r="N305" i="7"/>
  <c r="U301" i="7"/>
  <c r="T301" i="7"/>
  <c r="S301" i="7"/>
  <c r="R301" i="7"/>
  <c r="N301" i="7"/>
  <c r="U300" i="7"/>
  <c r="T300" i="7"/>
  <c r="S300" i="7"/>
  <c r="O300" i="7" s="1"/>
  <c r="R300" i="7"/>
  <c r="N300" i="7"/>
  <c r="U299" i="7"/>
  <c r="O299" i="7" s="1"/>
  <c r="T299" i="7"/>
  <c r="Q299" i="7" s="1"/>
  <c r="S299" i="7"/>
  <c r="R299" i="7"/>
  <c r="N299" i="7"/>
  <c r="U298" i="7"/>
  <c r="U302" i="7" s="1"/>
  <c r="T298" i="7"/>
  <c r="S298" i="7"/>
  <c r="R298" i="7"/>
  <c r="R302" i="7" s="1"/>
  <c r="N298" i="7"/>
  <c r="U294" i="7"/>
  <c r="O294" i="7" s="1"/>
  <c r="T294" i="7"/>
  <c r="S294" i="7"/>
  <c r="R294" i="7"/>
  <c r="N294" i="7"/>
  <c r="U293" i="7"/>
  <c r="T293" i="7"/>
  <c r="S293" i="7"/>
  <c r="R293" i="7"/>
  <c r="N293" i="7"/>
  <c r="U292" i="7"/>
  <c r="T292" i="7"/>
  <c r="S292" i="7"/>
  <c r="R292" i="7"/>
  <c r="N292" i="7"/>
  <c r="U291" i="7"/>
  <c r="T291" i="7"/>
  <c r="S291" i="7"/>
  <c r="R291" i="7"/>
  <c r="N291" i="7"/>
  <c r="U287" i="7"/>
  <c r="T287" i="7"/>
  <c r="S287" i="7"/>
  <c r="R287" i="7"/>
  <c r="N287" i="7"/>
  <c r="U286" i="7"/>
  <c r="T286" i="7"/>
  <c r="S286" i="7"/>
  <c r="R286" i="7"/>
  <c r="N286" i="7"/>
  <c r="U285" i="7"/>
  <c r="O285" i="7" s="1"/>
  <c r="T285" i="7"/>
  <c r="P285" i="7" s="1"/>
  <c r="S285" i="7"/>
  <c r="R285" i="7"/>
  <c r="N285" i="7"/>
  <c r="U284" i="7"/>
  <c r="O284" i="7" s="1"/>
  <c r="T284" i="7"/>
  <c r="S284" i="7"/>
  <c r="R284" i="7"/>
  <c r="N284" i="7"/>
  <c r="U283" i="7"/>
  <c r="T283" i="7"/>
  <c r="S283" i="7"/>
  <c r="R283" i="7"/>
  <c r="N283" i="7"/>
  <c r="U279" i="7"/>
  <c r="O279" i="7" s="1"/>
  <c r="T279" i="7"/>
  <c r="S279" i="7"/>
  <c r="R279" i="7"/>
  <c r="N279" i="7"/>
  <c r="U278" i="7"/>
  <c r="T278" i="7"/>
  <c r="S278" i="7"/>
  <c r="R278" i="7"/>
  <c r="R280" i="7" s="1"/>
  <c r="O278" i="7"/>
  <c r="N278" i="7"/>
  <c r="U274" i="7"/>
  <c r="T274" i="7"/>
  <c r="S274" i="7"/>
  <c r="R274" i="7"/>
  <c r="N274" i="7"/>
  <c r="U273" i="7"/>
  <c r="O273" i="7" s="1"/>
  <c r="T273" i="7"/>
  <c r="Q273" i="7" s="1"/>
  <c r="S273" i="7"/>
  <c r="R273" i="7"/>
  <c r="N273" i="7"/>
  <c r="U272" i="7"/>
  <c r="T272" i="7"/>
  <c r="S272" i="7"/>
  <c r="S275" i="7" s="1"/>
  <c r="R272" i="7"/>
  <c r="R275" i="7" s="1"/>
  <c r="N272" i="7"/>
  <c r="U268" i="7"/>
  <c r="Q268" i="7" s="1"/>
  <c r="T268" i="7"/>
  <c r="S268" i="7"/>
  <c r="R268" i="7"/>
  <c r="P268" i="7" s="1"/>
  <c r="N268" i="7"/>
  <c r="U267" i="7"/>
  <c r="T267" i="7"/>
  <c r="P267" i="7" s="1"/>
  <c r="S267" i="7"/>
  <c r="O267" i="7" s="1"/>
  <c r="R267" i="7"/>
  <c r="Q267" i="7"/>
  <c r="N267" i="7"/>
  <c r="U266" i="7"/>
  <c r="U269" i="7" s="1"/>
  <c r="T266" i="7"/>
  <c r="T269" i="7" s="1"/>
  <c r="S266" i="7"/>
  <c r="R266" i="7"/>
  <c r="P266" i="7"/>
  <c r="N266" i="7"/>
  <c r="U262" i="7"/>
  <c r="T262" i="7"/>
  <c r="S262" i="7"/>
  <c r="R262" i="7"/>
  <c r="N262" i="7"/>
  <c r="U261" i="7"/>
  <c r="T261" i="7"/>
  <c r="S261" i="7"/>
  <c r="R261" i="7"/>
  <c r="N261" i="7"/>
  <c r="U260" i="7"/>
  <c r="T260" i="7"/>
  <c r="S260" i="7"/>
  <c r="R260" i="7"/>
  <c r="R263" i="7" s="1"/>
  <c r="N260" i="7"/>
  <c r="U256" i="7"/>
  <c r="O256" i="7" s="1"/>
  <c r="T256" i="7"/>
  <c r="S256" i="7"/>
  <c r="R256" i="7"/>
  <c r="N256" i="7"/>
  <c r="U255" i="7"/>
  <c r="O255" i="7" s="1"/>
  <c r="T255" i="7"/>
  <c r="S255" i="7"/>
  <c r="R255" i="7"/>
  <c r="N255" i="7"/>
  <c r="U254" i="7"/>
  <c r="T254" i="7"/>
  <c r="S254" i="7"/>
  <c r="R254" i="7"/>
  <c r="N254" i="7"/>
  <c r="U253" i="7"/>
  <c r="O253" i="7" s="1"/>
  <c r="T253" i="7"/>
  <c r="S253" i="7"/>
  <c r="R253" i="7"/>
  <c r="N253" i="7"/>
  <c r="U252" i="7"/>
  <c r="T252" i="7"/>
  <c r="S252" i="7"/>
  <c r="R252" i="7"/>
  <c r="N252" i="7"/>
  <c r="U251" i="7"/>
  <c r="T251" i="7"/>
  <c r="S251" i="7"/>
  <c r="R251" i="7"/>
  <c r="N251" i="7"/>
  <c r="U250" i="7"/>
  <c r="U257" i="7" s="1"/>
  <c r="T250" i="7"/>
  <c r="S250" i="7"/>
  <c r="R250" i="7"/>
  <c r="N250" i="7"/>
  <c r="R247" i="7"/>
  <c r="U246" i="7"/>
  <c r="T246" i="7"/>
  <c r="S246" i="7"/>
  <c r="R246" i="7"/>
  <c r="N246" i="7"/>
  <c r="U245" i="7"/>
  <c r="T245" i="7"/>
  <c r="S245" i="7"/>
  <c r="S247" i="7" s="1"/>
  <c r="R245" i="7"/>
  <c r="N245" i="7"/>
  <c r="U241" i="7"/>
  <c r="T241" i="7"/>
  <c r="S241" i="7"/>
  <c r="R241" i="7"/>
  <c r="N241" i="7"/>
  <c r="U240" i="7"/>
  <c r="T240" i="7"/>
  <c r="S240" i="7"/>
  <c r="R240" i="7"/>
  <c r="N240" i="7"/>
  <c r="U239" i="7"/>
  <c r="O239" i="7" s="1"/>
  <c r="T239" i="7"/>
  <c r="S239" i="7"/>
  <c r="R239" i="7"/>
  <c r="N239" i="7"/>
  <c r="U238" i="7"/>
  <c r="T238" i="7"/>
  <c r="T242" i="7" s="1"/>
  <c r="S238" i="7"/>
  <c r="R238" i="7"/>
  <c r="N238" i="7"/>
  <c r="U234" i="7"/>
  <c r="T234" i="7"/>
  <c r="Q234" i="7" s="1"/>
  <c r="S234" i="7"/>
  <c r="R234" i="7"/>
  <c r="N234" i="7"/>
  <c r="U233" i="7"/>
  <c r="T233" i="7"/>
  <c r="S233" i="7"/>
  <c r="R233" i="7"/>
  <c r="N233" i="7"/>
  <c r="U232" i="7"/>
  <c r="T232" i="7"/>
  <c r="P232" i="7" s="1"/>
  <c r="S232" i="7"/>
  <c r="R232" i="7"/>
  <c r="N232" i="7"/>
  <c r="R229" i="7"/>
  <c r="U228" i="7"/>
  <c r="O228" i="7" s="1"/>
  <c r="T228" i="7"/>
  <c r="Q228" i="7" s="1"/>
  <c r="S228" i="7"/>
  <c r="R228" i="7"/>
  <c r="N228" i="7"/>
  <c r="U227" i="7"/>
  <c r="O227" i="7" s="1"/>
  <c r="T227" i="7"/>
  <c r="Q227" i="7" s="1"/>
  <c r="S227" i="7"/>
  <c r="R227" i="7"/>
  <c r="N227" i="7"/>
  <c r="U226" i="7"/>
  <c r="U229" i="7" s="1"/>
  <c r="T226" i="7"/>
  <c r="Q226" i="7" s="1"/>
  <c r="S226" i="7"/>
  <c r="S229" i="7" s="1"/>
  <c r="R226" i="7"/>
  <c r="N226" i="7"/>
  <c r="U222" i="7"/>
  <c r="T222" i="7"/>
  <c r="S222" i="7"/>
  <c r="R222" i="7"/>
  <c r="N222" i="7"/>
  <c r="U221" i="7"/>
  <c r="T221" i="7"/>
  <c r="S221" i="7"/>
  <c r="R221" i="7"/>
  <c r="N221" i="7"/>
  <c r="U220" i="7"/>
  <c r="T220" i="7"/>
  <c r="S220" i="7"/>
  <c r="R220" i="7"/>
  <c r="N220" i="7"/>
  <c r="U219" i="7"/>
  <c r="O219" i="7" s="1"/>
  <c r="T219" i="7"/>
  <c r="S219" i="7"/>
  <c r="R219" i="7"/>
  <c r="N219" i="7"/>
  <c r="U218" i="7"/>
  <c r="T218" i="7"/>
  <c r="S218" i="7"/>
  <c r="R218" i="7"/>
  <c r="R223" i="7" s="1"/>
  <c r="N218" i="7"/>
  <c r="U214" i="7"/>
  <c r="O214" i="7" s="1"/>
  <c r="T214" i="7"/>
  <c r="S214" i="7"/>
  <c r="R214" i="7"/>
  <c r="N214" i="7"/>
  <c r="U213" i="7"/>
  <c r="T213" i="7"/>
  <c r="Q213" i="7" s="1"/>
  <c r="S213" i="7"/>
  <c r="R213" i="7"/>
  <c r="N213" i="7"/>
  <c r="U212" i="7"/>
  <c r="T212" i="7"/>
  <c r="S212" i="7"/>
  <c r="R212" i="7"/>
  <c r="N212" i="7"/>
  <c r="U208" i="7"/>
  <c r="O208" i="7" s="1"/>
  <c r="T208" i="7"/>
  <c r="S208" i="7"/>
  <c r="R208" i="7"/>
  <c r="N208" i="7"/>
  <c r="U207" i="7"/>
  <c r="T207" i="7"/>
  <c r="Q207" i="7" s="1"/>
  <c r="S207" i="7"/>
  <c r="S209" i="7" s="1"/>
  <c r="R207" i="7"/>
  <c r="R209" i="7" s="1"/>
  <c r="N207" i="7"/>
  <c r="U206" i="7"/>
  <c r="T206" i="7"/>
  <c r="S206" i="7"/>
  <c r="R206" i="7"/>
  <c r="N206" i="7"/>
  <c r="U202" i="7"/>
  <c r="T202" i="7"/>
  <c r="Q202" i="7" s="1"/>
  <c r="S202" i="7"/>
  <c r="R202" i="7"/>
  <c r="N202" i="7"/>
  <c r="U201" i="7"/>
  <c r="T201" i="7"/>
  <c r="S201" i="7"/>
  <c r="O201" i="7" s="1"/>
  <c r="R201" i="7"/>
  <c r="P201" i="7"/>
  <c r="N201" i="7"/>
  <c r="J201" i="7"/>
  <c r="D201" i="7" s="1"/>
  <c r="I201" i="7"/>
  <c r="H201" i="7"/>
  <c r="G201" i="7"/>
  <c r="E201" i="7"/>
  <c r="C201" i="7"/>
  <c r="U200" i="7"/>
  <c r="O200" i="7" s="1"/>
  <c r="T200" i="7"/>
  <c r="S200" i="7"/>
  <c r="R200" i="7"/>
  <c r="N200" i="7"/>
  <c r="J200" i="7"/>
  <c r="I200" i="7"/>
  <c r="E200" i="7" s="1"/>
  <c r="H200" i="7"/>
  <c r="G200" i="7"/>
  <c r="C200" i="7"/>
  <c r="U199" i="7"/>
  <c r="T199" i="7"/>
  <c r="T203" i="7" s="1"/>
  <c r="S199" i="7"/>
  <c r="R199" i="7"/>
  <c r="N199" i="7"/>
  <c r="J199" i="7"/>
  <c r="D199" i="7" s="1"/>
  <c r="I199" i="7"/>
  <c r="H199" i="7"/>
  <c r="G199" i="7"/>
  <c r="C199" i="7"/>
  <c r="J198" i="7"/>
  <c r="I198" i="7"/>
  <c r="H198" i="7"/>
  <c r="G198" i="7"/>
  <c r="C198" i="7"/>
  <c r="J197" i="7"/>
  <c r="I197" i="7"/>
  <c r="H197" i="7"/>
  <c r="G197" i="7"/>
  <c r="C197" i="7"/>
  <c r="J196" i="7"/>
  <c r="D196" i="7" s="1"/>
  <c r="I196" i="7"/>
  <c r="H196" i="7"/>
  <c r="G196" i="7"/>
  <c r="C196" i="7"/>
  <c r="U195" i="7"/>
  <c r="T195" i="7"/>
  <c r="S195" i="7"/>
  <c r="R195" i="7"/>
  <c r="N195" i="7"/>
  <c r="J195" i="7"/>
  <c r="D195" i="7" s="1"/>
  <c r="I195" i="7"/>
  <c r="H195" i="7"/>
  <c r="G195" i="7"/>
  <c r="C195" i="7"/>
  <c r="U194" i="7"/>
  <c r="T194" i="7"/>
  <c r="S194" i="7"/>
  <c r="R194" i="7"/>
  <c r="N194" i="7"/>
  <c r="J194" i="7"/>
  <c r="I194" i="7"/>
  <c r="H194" i="7"/>
  <c r="G194" i="7"/>
  <c r="C194" i="7"/>
  <c r="U193" i="7"/>
  <c r="T193" i="7"/>
  <c r="S193" i="7"/>
  <c r="R193" i="7"/>
  <c r="N193" i="7"/>
  <c r="J193" i="7"/>
  <c r="I193" i="7"/>
  <c r="H193" i="7"/>
  <c r="G193" i="7"/>
  <c r="C193" i="7"/>
  <c r="J192" i="7"/>
  <c r="I192" i="7"/>
  <c r="H192" i="7"/>
  <c r="G192" i="7"/>
  <c r="C192" i="7"/>
  <c r="J191" i="7"/>
  <c r="D191" i="7" s="1"/>
  <c r="I191" i="7"/>
  <c r="H191" i="7"/>
  <c r="G191" i="7"/>
  <c r="C191" i="7"/>
  <c r="J190" i="7"/>
  <c r="D190" i="7" s="1"/>
  <c r="I190" i="7"/>
  <c r="H190" i="7"/>
  <c r="G190" i="7"/>
  <c r="C190" i="7"/>
  <c r="U189" i="7"/>
  <c r="O189" i="7" s="1"/>
  <c r="T189" i="7"/>
  <c r="S189" i="7"/>
  <c r="R189" i="7"/>
  <c r="Q189" i="7" s="1"/>
  <c r="N189" i="7"/>
  <c r="J189" i="7"/>
  <c r="D189" i="7" s="1"/>
  <c r="I189" i="7"/>
  <c r="E189" i="7" s="1"/>
  <c r="H189" i="7"/>
  <c r="G189" i="7"/>
  <c r="C189" i="7"/>
  <c r="U188" i="7"/>
  <c r="O188" i="7" s="1"/>
  <c r="T188" i="7"/>
  <c r="S188" i="7"/>
  <c r="R188" i="7"/>
  <c r="P188" i="7"/>
  <c r="N188" i="7"/>
  <c r="J188" i="7"/>
  <c r="I188" i="7"/>
  <c r="H188" i="7"/>
  <c r="D188" i="7" s="1"/>
  <c r="G188" i="7"/>
  <c r="C188" i="7"/>
  <c r="U187" i="7"/>
  <c r="T187" i="7"/>
  <c r="S187" i="7"/>
  <c r="R187" i="7"/>
  <c r="P187" i="7" s="1"/>
  <c r="N187" i="7"/>
  <c r="J187" i="7"/>
  <c r="D187" i="7" s="1"/>
  <c r="I187" i="7"/>
  <c r="H187" i="7"/>
  <c r="G187" i="7"/>
  <c r="C187" i="7"/>
  <c r="J186" i="7"/>
  <c r="I186" i="7"/>
  <c r="H186" i="7"/>
  <c r="D186" i="7" s="1"/>
  <c r="G186" i="7"/>
  <c r="C186" i="7"/>
  <c r="J185" i="7"/>
  <c r="I185" i="7"/>
  <c r="H185" i="7"/>
  <c r="G185" i="7"/>
  <c r="E185" i="7" s="1"/>
  <c r="D185" i="7"/>
  <c r="C185" i="7"/>
  <c r="J184" i="7"/>
  <c r="I184" i="7"/>
  <c r="H184" i="7"/>
  <c r="G184" i="7"/>
  <c r="D184" i="7"/>
  <c r="C184" i="7"/>
  <c r="U183" i="7"/>
  <c r="U184" i="7" s="1"/>
  <c r="T183" i="7"/>
  <c r="S183" i="7"/>
  <c r="S184" i="7" s="1"/>
  <c r="R183" i="7"/>
  <c r="R184" i="7" s="1"/>
  <c r="N183" i="7"/>
  <c r="J183" i="7"/>
  <c r="I183" i="7"/>
  <c r="H183" i="7"/>
  <c r="G183" i="7"/>
  <c r="C183" i="7"/>
  <c r="J182" i="7"/>
  <c r="I182" i="7"/>
  <c r="H182" i="7"/>
  <c r="G182" i="7"/>
  <c r="D182" i="7"/>
  <c r="C182" i="7"/>
  <c r="J181" i="7"/>
  <c r="I181" i="7"/>
  <c r="H181" i="7"/>
  <c r="G181" i="7"/>
  <c r="C181" i="7"/>
  <c r="J180" i="7"/>
  <c r="D180" i="7" s="1"/>
  <c r="I180" i="7"/>
  <c r="H180" i="7"/>
  <c r="G180" i="7"/>
  <c r="C180" i="7"/>
  <c r="U179" i="7"/>
  <c r="O179" i="7" s="1"/>
  <c r="T179" i="7"/>
  <c r="S179" i="7"/>
  <c r="R179" i="7"/>
  <c r="N179" i="7"/>
  <c r="J179" i="7"/>
  <c r="D179" i="7" s="1"/>
  <c r="I179" i="7"/>
  <c r="H179" i="7"/>
  <c r="G179" i="7"/>
  <c r="C179" i="7"/>
  <c r="U178" i="7"/>
  <c r="O178" i="7" s="1"/>
  <c r="T178" i="7"/>
  <c r="S178" i="7"/>
  <c r="R178" i="7"/>
  <c r="N178" i="7"/>
  <c r="J178" i="7"/>
  <c r="D178" i="7" s="1"/>
  <c r="I178" i="7"/>
  <c r="H178" i="7"/>
  <c r="G178" i="7"/>
  <c r="C178" i="7"/>
  <c r="T151" i="7"/>
  <c r="N151" i="7" s="1"/>
  <c r="S151" i="7"/>
  <c r="R151" i="7"/>
  <c r="R152" i="7" s="1"/>
  <c r="Q151" i="7"/>
  <c r="Q152" i="7" s="1"/>
  <c r="M151" i="7"/>
  <c r="J149" i="7"/>
  <c r="J150" i="7" s="1"/>
  <c r="I149" i="7"/>
  <c r="H149" i="7"/>
  <c r="H150" i="7" s="1"/>
  <c r="G149" i="7"/>
  <c r="G150" i="7" s="1"/>
  <c r="C149" i="7"/>
  <c r="J148" i="7"/>
  <c r="I148" i="7"/>
  <c r="H148" i="7"/>
  <c r="F148" i="7" s="1"/>
  <c r="G148" i="7"/>
  <c r="E148" i="7"/>
  <c r="C148" i="7"/>
  <c r="T147" i="7"/>
  <c r="T148" i="7" s="1"/>
  <c r="S147" i="7"/>
  <c r="S148" i="7" s="1"/>
  <c r="R147" i="7"/>
  <c r="R148" i="7" s="1"/>
  <c r="Q147" i="7"/>
  <c r="Q148" i="7" s="1"/>
  <c r="O147" i="7"/>
  <c r="M147" i="7"/>
  <c r="J147" i="7"/>
  <c r="F147" i="7" s="1"/>
  <c r="I147" i="7"/>
  <c r="H147" i="7"/>
  <c r="G147" i="7"/>
  <c r="E147" i="7" s="1"/>
  <c r="C147" i="7"/>
  <c r="T143" i="7"/>
  <c r="S143" i="7"/>
  <c r="R143" i="7"/>
  <c r="R144" i="7" s="1"/>
  <c r="Q143" i="7"/>
  <c r="Q144" i="7" s="1"/>
  <c r="M143" i="7"/>
  <c r="J143" i="7"/>
  <c r="I143" i="7"/>
  <c r="H143" i="7"/>
  <c r="H144" i="7" s="1"/>
  <c r="G143" i="7"/>
  <c r="G144" i="7" s="1"/>
  <c r="C143" i="7"/>
  <c r="T139" i="7"/>
  <c r="T140" i="7" s="1"/>
  <c r="S139" i="7"/>
  <c r="R139" i="7"/>
  <c r="R140" i="7" s="1"/>
  <c r="Q139" i="7"/>
  <c r="Q140" i="7" s="1"/>
  <c r="M139" i="7"/>
  <c r="J139" i="7"/>
  <c r="I139" i="7"/>
  <c r="H139" i="7"/>
  <c r="H140" i="7" s="1"/>
  <c r="G139" i="7"/>
  <c r="G140" i="7" s="1"/>
  <c r="C139" i="7"/>
  <c r="T135" i="7"/>
  <c r="T136" i="7" s="1"/>
  <c r="S135" i="7"/>
  <c r="R135" i="7"/>
  <c r="R136" i="7" s="1"/>
  <c r="Q135" i="7"/>
  <c r="Q136" i="7" s="1"/>
  <c r="M135" i="7"/>
  <c r="J135" i="7"/>
  <c r="J136" i="7" s="1"/>
  <c r="I135" i="7"/>
  <c r="I136" i="7" s="1"/>
  <c r="H135" i="7"/>
  <c r="H136" i="7" s="1"/>
  <c r="G135" i="7"/>
  <c r="G136" i="7" s="1"/>
  <c r="C135" i="7"/>
  <c r="T131" i="7"/>
  <c r="T132" i="7" s="1"/>
  <c r="S131" i="7"/>
  <c r="R131" i="7"/>
  <c r="R132" i="7" s="1"/>
  <c r="Q131" i="7"/>
  <c r="Q132" i="7" s="1"/>
  <c r="M131" i="7"/>
  <c r="J131" i="7"/>
  <c r="J132" i="7" s="1"/>
  <c r="I131" i="7"/>
  <c r="I132" i="7" s="1"/>
  <c r="H131" i="7"/>
  <c r="H132" i="7" s="1"/>
  <c r="G131" i="7"/>
  <c r="G132" i="7" s="1"/>
  <c r="C131" i="7"/>
  <c r="T127" i="7"/>
  <c r="S127" i="7"/>
  <c r="O127" i="7" s="1"/>
  <c r="R127" i="7"/>
  <c r="R128" i="7" s="1"/>
  <c r="Q127" i="7"/>
  <c r="Q128" i="7" s="1"/>
  <c r="M127" i="7"/>
  <c r="J127" i="7"/>
  <c r="I127" i="7"/>
  <c r="H127" i="7"/>
  <c r="H128" i="7" s="1"/>
  <c r="G127" i="7"/>
  <c r="G128" i="7" s="1"/>
  <c r="C127" i="7"/>
  <c r="T123" i="7"/>
  <c r="S123" i="7"/>
  <c r="R123" i="7"/>
  <c r="R124" i="7" s="1"/>
  <c r="Q123" i="7"/>
  <c r="Q124" i="7" s="1"/>
  <c r="M123" i="7"/>
  <c r="J123" i="7"/>
  <c r="J124" i="7" s="1"/>
  <c r="I123" i="7"/>
  <c r="E123" i="7" s="1"/>
  <c r="H123" i="7"/>
  <c r="H124" i="7" s="1"/>
  <c r="G123" i="7"/>
  <c r="G124" i="7" s="1"/>
  <c r="C123" i="7"/>
  <c r="T120" i="7"/>
  <c r="S120" i="7"/>
  <c r="O120" i="7" s="1"/>
  <c r="R120" i="7"/>
  <c r="Q120" i="7"/>
  <c r="M120" i="7"/>
  <c r="T119" i="7"/>
  <c r="S119" i="7"/>
  <c r="R119" i="7"/>
  <c r="Q119" i="7"/>
  <c r="Q121" i="7" s="1"/>
  <c r="M119" i="7"/>
  <c r="J119" i="7"/>
  <c r="J120" i="7" s="1"/>
  <c r="I119" i="7"/>
  <c r="I120" i="7" s="1"/>
  <c r="H119" i="7"/>
  <c r="H120" i="7" s="1"/>
  <c r="G119" i="7"/>
  <c r="C119" i="7"/>
  <c r="J116" i="7"/>
  <c r="T115" i="7"/>
  <c r="S115" i="7"/>
  <c r="P115" i="7" s="1"/>
  <c r="R115" i="7"/>
  <c r="Q115" i="7"/>
  <c r="M115" i="7"/>
  <c r="J115" i="7"/>
  <c r="I115" i="7"/>
  <c r="F115" i="7" s="1"/>
  <c r="H115" i="7"/>
  <c r="G115" i="7"/>
  <c r="C115" i="7"/>
  <c r="T114" i="7"/>
  <c r="S114" i="7"/>
  <c r="R114" i="7"/>
  <c r="Q114" i="7"/>
  <c r="M114" i="7"/>
  <c r="J114" i="7"/>
  <c r="I114" i="7"/>
  <c r="H114" i="7"/>
  <c r="H116" i="7" s="1"/>
  <c r="G114" i="7"/>
  <c r="C114" i="7"/>
  <c r="J110" i="7"/>
  <c r="I110" i="7"/>
  <c r="H110" i="7"/>
  <c r="G110" i="7"/>
  <c r="C110" i="7"/>
  <c r="J109" i="7"/>
  <c r="I109" i="7"/>
  <c r="H109" i="7"/>
  <c r="G109" i="7"/>
  <c r="C109" i="7"/>
  <c r="T108" i="7"/>
  <c r="N108" i="7" s="1"/>
  <c r="S108" i="7"/>
  <c r="R108" i="7"/>
  <c r="Q108" i="7"/>
  <c r="M108" i="7"/>
  <c r="J108" i="7"/>
  <c r="I108" i="7"/>
  <c r="H108" i="7"/>
  <c r="G108" i="7"/>
  <c r="C108" i="7"/>
  <c r="T107" i="7"/>
  <c r="S107" i="7"/>
  <c r="R107" i="7"/>
  <c r="Q107" i="7"/>
  <c r="M107" i="7"/>
  <c r="J107" i="7"/>
  <c r="I107" i="7"/>
  <c r="F107" i="7" s="1"/>
  <c r="H107" i="7"/>
  <c r="G107" i="7"/>
  <c r="C107" i="7"/>
  <c r="T103" i="7"/>
  <c r="S103" i="7"/>
  <c r="R103" i="7"/>
  <c r="Q103" i="7"/>
  <c r="M103" i="7"/>
  <c r="J103" i="7"/>
  <c r="D103" i="7" s="1"/>
  <c r="I103" i="7"/>
  <c r="F103" i="7" s="1"/>
  <c r="H103" i="7"/>
  <c r="G103" i="7"/>
  <c r="C103" i="7"/>
  <c r="T102" i="7"/>
  <c r="S102" i="7"/>
  <c r="R102" i="7"/>
  <c r="Q102" i="7"/>
  <c r="M102" i="7"/>
  <c r="J102" i="7"/>
  <c r="I102" i="7"/>
  <c r="H102" i="7"/>
  <c r="G102" i="7"/>
  <c r="C102" i="7"/>
  <c r="T101" i="7"/>
  <c r="N101" i="7" s="1"/>
  <c r="S101" i="7"/>
  <c r="R101" i="7"/>
  <c r="Q101" i="7"/>
  <c r="M101" i="7"/>
  <c r="J101" i="7"/>
  <c r="I101" i="7"/>
  <c r="H101" i="7"/>
  <c r="G101" i="7"/>
  <c r="C101" i="7"/>
  <c r="T100" i="7"/>
  <c r="N100" i="7" s="1"/>
  <c r="S100" i="7"/>
  <c r="R100" i="7"/>
  <c r="Q100" i="7"/>
  <c r="M100" i="7"/>
  <c r="J100" i="7"/>
  <c r="D100" i="7" s="1"/>
  <c r="I100" i="7"/>
  <c r="F100" i="7" s="1"/>
  <c r="H100" i="7"/>
  <c r="G100" i="7"/>
  <c r="C100" i="7"/>
  <c r="T99" i="7"/>
  <c r="S99" i="7"/>
  <c r="R99" i="7"/>
  <c r="Q99" i="7"/>
  <c r="Q104" i="7" s="1"/>
  <c r="M99" i="7"/>
  <c r="J99" i="7"/>
  <c r="I99" i="7"/>
  <c r="H99" i="7"/>
  <c r="G99" i="7"/>
  <c r="C99" i="7"/>
  <c r="J95" i="7"/>
  <c r="I95" i="7"/>
  <c r="H95" i="7"/>
  <c r="D95" i="7" s="1"/>
  <c r="G95" i="7"/>
  <c r="C95" i="7"/>
  <c r="J94" i="7"/>
  <c r="I94" i="7"/>
  <c r="H94" i="7"/>
  <c r="D94" i="7" s="1"/>
  <c r="G94" i="7"/>
  <c r="C94" i="7"/>
  <c r="J93" i="7"/>
  <c r="D93" i="7" s="1"/>
  <c r="I93" i="7"/>
  <c r="H93" i="7"/>
  <c r="G93" i="7"/>
  <c r="C93" i="7"/>
  <c r="J92" i="7"/>
  <c r="I92" i="7"/>
  <c r="H92" i="7"/>
  <c r="G92" i="7"/>
  <c r="C92" i="7"/>
  <c r="J91" i="7"/>
  <c r="I91" i="7"/>
  <c r="H91" i="7"/>
  <c r="D91" i="7" s="1"/>
  <c r="G91" i="7"/>
  <c r="C91" i="7"/>
  <c r="T90" i="7"/>
  <c r="N90" i="7" s="1"/>
  <c r="S90" i="7"/>
  <c r="R90" i="7"/>
  <c r="Q90" i="7"/>
  <c r="M90" i="7"/>
  <c r="J90" i="7"/>
  <c r="I90" i="7"/>
  <c r="H90" i="7"/>
  <c r="G90" i="7"/>
  <c r="C90" i="7"/>
  <c r="T89" i="7"/>
  <c r="S89" i="7"/>
  <c r="R89" i="7"/>
  <c r="Q89" i="7"/>
  <c r="M89" i="7"/>
  <c r="J89" i="7"/>
  <c r="I89" i="7"/>
  <c r="H89" i="7"/>
  <c r="G89" i="7"/>
  <c r="C89" i="7"/>
  <c r="T88" i="7"/>
  <c r="N88" i="7" s="1"/>
  <c r="S88" i="7"/>
  <c r="R88" i="7"/>
  <c r="Q88" i="7"/>
  <c r="M88" i="7"/>
  <c r="J88" i="7"/>
  <c r="I88" i="7"/>
  <c r="H88" i="7"/>
  <c r="G88" i="7"/>
  <c r="C88" i="7"/>
  <c r="T87" i="7"/>
  <c r="N87" i="7" s="1"/>
  <c r="S87" i="7"/>
  <c r="R87" i="7"/>
  <c r="Q87" i="7"/>
  <c r="M87" i="7"/>
  <c r="J87" i="7"/>
  <c r="I87" i="7"/>
  <c r="H87" i="7"/>
  <c r="G87" i="7"/>
  <c r="C87" i="7"/>
  <c r="T86" i="7"/>
  <c r="N86" i="7" s="1"/>
  <c r="S86" i="7"/>
  <c r="R86" i="7"/>
  <c r="Q86" i="7"/>
  <c r="M86" i="7"/>
  <c r="J86" i="7"/>
  <c r="D86" i="7" s="1"/>
  <c r="I86" i="7"/>
  <c r="H86" i="7"/>
  <c r="G86" i="7"/>
  <c r="C86" i="7"/>
  <c r="T85" i="7"/>
  <c r="N85" i="7" s="1"/>
  <c r="S85" i="7"/>
  <c r="R85" i="7"/>
  <c r="Q85" i="7"/>
  <c r="M85" i="7"/>
  <c r="J85" i="7"/>
  <c r="I85" i="7"/>
  <c r="H85" i="7"/>
  <c r="G85" i="7"/>
  <c r="C85" i="7"/>
  <c r="T84" i="7"/>
  <c r="S84" i="7"/>
  <c r="P84" i="7" s="1"/>
  <c r="R84" i="7"/>
  <c r="Q84" i="7"/>
  <c r="M84" i="7"/>
  <c r="J84" i="7"/>
  <c r="I84" i="7"/>
  <c r="H84" i="7"/>
  <c r="G84" i="7"/>
  <c r="C84" i="7"/>
  <c r="T83" i="7"/>
  <c r="S83" i="7"/>
  <c r="R83" i="7"/>
  <c r="Q83" i="7"/>
  <c r="M83" i="7"/>
  <c r="J83" i="7"/>
  <c r="I83" i="7"/>
  <c r="H83" i="7"/>
  <c r="G83" i="7"/>
  <c r="C83" i="7"/>
  <c r="T82" i="7"/>
  <c r="S82" i="7"/>
  <c r="R82" i="7"/>
  <c r="Q82" i="7"/>
  <c r="M82" i="7"/>
  <c r="J82" i="7"/>
  <c r="D82" i="7" s="1"/>
  <c r="I82" i="7"/>
  <c r="H82" i="7"/>
  <c r="G82" i="7"/>
  <c r="C82" i="7"/>
  <c r="T81" i="7"/>
  <c r="N81" i="7" s="1"/>
  <c r="S81" i="7"/>
  <c r="R81" i="7"/>
  <c r="Q81" i="7"/>
  <c r="M81" i="7"/>
  <c r="J81" i="7"/>
  <c r="I81" i="7"/>
  <c r="H81" i="7"/>
  <c r="G81" i="7"/>
  <c r="C81" i="7"/>
  <c r="T80" i="7"/>
  <c r="S80" i="7"/>
  <c r="P80" i="7" s="1"/>
  <c r="R80" i="7"/>
  <c r="Q80" i="7"/>
  <c r="M80" i="7"/>
  <c r="J80" i="7"/>
  <c r="I80" i="7"/>
  <c r="H80" i="7"/>
  <c r="G80" i="7"/>
  <c r="C80" i="7"/>
  <c r="T79" i="7"/>
  <c r="S79" i="7"/>
  <c r="R79" i="7"/>
  <c r="Q79" i="7"/>
  <c r="M79" i="7"/>
  <c r="J79" i="7"/>
  <c r="I79" i="7"/>
  <c r="H79" i="7"/>
  <c r="G79" i="7"/>
  <c r="C79" i="7"/>
  <c r="T78" i="7"/>
  <c r="S78" i="7"/>
  <c r="R78" i="7"/>
  <c r="Q78" i="7"/>
  <c r="M78" i="7"/>
  <c r="J78" i="7"/>
  <c r="D78" i="7" s="1"/>
  <c r="I78" i="7"/>
  <c r="H78" i="7"/>
  <c r="G78" i="7"/>
  <c r="C78" i="7"/>
  <c r="T77" i="7"/>
  <c r="N77" i="7" s="1"/>
  <c r="S77" i="7"/>
  <c r="R77" i="7"/>
  <c r="Q77" i="7"/>
  <c r="M77" i="7"/>
  <c r="J77" i="7"/>
  <c r="I77" i="7"/>
  <c r="H77" i="7"/>
  <c r="G77" i="7"/>
  <c r="C77" i="7"/>
  <c r="T76" i="7"/>
  <c r="S76" i="7"/>
  <c r="R76" i="7"/>
  <c r="Q76" i="7"/>
  <c r="M76" i="7"/>
  <c r="J76" i="7"/>
  <c r="I76" i="7"/>
  <c r="H76" i="7"/>
  <c r="G76" i="7"/>
  <c r="C76" i="7"/>
  <c r="T75" i="7"/>
  <c r="S75" i="7"/>
  <c r="R75" i="7"/>
  <c r="Q75" i="7"/>
  <c r="M75" i="7"/>
  <c r="J75" i="7"/>
  <c r="I75" i="7"/>
  <c r="H75" i="7"/>
  <c r="G75" i="7"/>
  <c r="C75" i="7"/>
  <c r="T74" i="7"/>
  <c r="S74" i="7"/>
  <c r="R74" i="7"/>
  <c r="Q74" i="7"/>
  <c r="M74" i="7"/>
  <c r="J74" i="7"/>
  <c r="D74" i="7" s="1"/>
  <c r="I74" i="7"/>
  <c r="H74" i="7"/>
  <c r="G74" i="7"/>
  <c r="C74" i="7"/>
  <c r="T73" i="7"/>
  <c r="S73" i="7"/>
  <c r="R73" i="7"/>
  <c r="Q73" i="7"/>
  <c r="M73" i="7"/>
  <c r="J73" i="7"/>
  <c r="I73" i="7"/>
  <c r="H73" i="7"/>
  <c r="G73" i="7"/>
  <c r="G96" i="7" s="1"/>
  <c r="C73" i="7"/>
  <c r="J63" i="7"/>
  <c r="I63" i="7"/>
  <c r="E63" i="7" s="1"/>
  <c r="H63" i="7"/>
  <c r="G63" i="7"/>
  <c r="C63" i="7"/>
  <c r="J62" i="7"/>
  <c r="I62" i="7"/>
  <c r="E62" i="7" s="1"/>
  <c r="H62" i="7"/>
  <c r="G62" i="7"/>
  <c r="C62" i="7"/>
  <c r="J61" i="7"/>
  <c r="I61" i="7"/>
  <c r="H61" i="7"/>
  <c r="G61" i="7"/>
  <c r="C61" i="7"/>
  <c r="J60" i="7"/>
  <c r="I60" i="7"/>
  <c r="H60" i="7"/>
  <c r="G60" i="7"/>
  <c r="E60" i="7"/>
  <c r="C60" i="7"/>
  <c r="J59" i="7"/>
  <c r="I59" i="7"/>
  <c r="H59" i="7"/>
  <c r="G59" i="7"/>
  <c r="C59" i="7"/>
  <c r="J58" i="7"/>
  <c r="I58" i="7"/>
  <c r="H58" i="7"/>
  <c r="G58" i="7"/>
  <c r="C58" i="7"/>
  <c r="J57" i="7"/>
  <c r="I57" i="7"/>
  <c r="H57" i="7"/>
  <c r="G57" i="7"/>
  <c r="E57" i="7"/>
  <c r="C57" i="7"/>
  <c r="J56" i="7"/>
  <c r="I56" i="7"/>
  <c r="H56" i="7"/>
  <c r="G56" i="7"/>
  <c r="E56" i="7" s="1"/>
  <c r="D56" i="7"/>
  <c r="C56" i="7"/>
  <c r="J55" i="7"/>
  <c r="I55" i="7"/>
  <c r="E55" i="7" s="1"/>
  <c r="H55" i="7"/>
  <c r="G55" i="7"/>
  <c r="C55" i="7"/>
  <c r="J54" i="7"/>
  <c r="F54" i="7" s="1"/>
  <c r="I54" i="7"/>
  <c r="H54" i="7"/>
  <c r="G54" i="7"/>
  <c r="C54" i="7"/>
  <c r="J53" i="7"/>
  <c r="I53" i="7"/>
  <c r="H53" i="7"/>
  <c r="G53" i="7"/>
  <c r="E53" i="7" s="1"/>
  <c r="C53" i="7"/>
  <c r="J52" i="7"/>
  <c r="D52" i="7" s="1"/>
  <c r="I52" i="7"/>
  <c r="H52" i="7"/>
  <c r="G52" i="7"/>
  <c r="E52" i="7" s="1"/>
  <c r="C52" i="7"/>
  <c r="J51" i="7"/>
  <c r="D51" i="7" s="1"/>
  <c r="I51" i="7"/>
  <c r="H51" i="7"/>
  <c r="G51" i="7"/>
  <c r="E51" i="7" s="1"/>
  <c r="C51" i="7"/>
  <c r="J50" i="7"/>
  <c r="D50" i="7" s="1"/>
  <c r="I50" i="7"/>
  <c r="H50" i="7"/>
  <c r="G50" i="7"/>
  <c r="C50" i="7"/>
  <c r="J49" i="7"/>
  <c r="I49" i="7"/>
  <c r="E49" i="7" s="1"/>
  <c r="H49" i="7"/>
  <c r="G49" i="7"/>
  <c r="C49" i="7"/>
  <c r="J48" i="7"/>
  <c r="I48" i="7"/>
  <c r="H48" i="7"/>
  <c r="G48" i="7"/>
  <c r="C48" i="7"/>
  <c r="J47" i="7"/>
  <c r="D47" i="7" s="1"/>
  <c r="I47" i="7"/>
  <c r="H47" i="7"/>
  <c r="G47" i="7"/>
  <c r="C47" i="7"/>
  <c r="J46" i="7"/>
  <c r="I46" i="7"/>
  <c r="E46" i="7" s="1"/>
  <c r="H46" i="7"/>
  <c r="G46" i="7"/>
  <c r="C46" i="7"/>
  <c r="J45" i="7"/>
  <c r="I45" i="7"/>
  <c r="H45" i="7"/>
  <c r="G45" i="7"/>
  <c r="C45" i="7"/>
  <c r="J44" i="7"/>
  <c r="D44" i="7" s="1"/>
  <c r="I44" i="7"/>
  <c r="H44" i="7"/>
  <c r="G44" i="7"/>
  <c r="C44" i="7"/>
  <c r="J43" i="7"/>
  <c r="I43" i="7"/>
  <c r="H43" i="7"/>
  <c r="G43" i="7"/>
  <c r="C43" i="7"/>
  <c r="J42" i="7"/>
  <c r="D42" i="7" s="1"/>
  <c r="I42" i="7"/>
  <c r="H42" i="7"/>
  <c r="G42" i="7"/>
  <c r="C42" i="7"/>
  <c r="J41" i="7"/>
  <c r="I41" i="7"/>
  <c r="H41" i="7"/>
  <c r="G41" i="7"/>
  <c r="C41" i="7"/>
  <c r="J40" i="7"/>
  <c r="D40" i="7" s="1"/>
  <c r="I40" i="7"/>
  <c r="H40" i="7"/>
  <c r="G40" i="7"/>
  <c r="C40" i="7"/>
  <c r="J39" i="7"/>
  <c r="I39" i="7"/>
  <c r="E39" i="7" s="1"/>
  <c r="H39" i="7"/>
  <c r="G39" i="7"/>
  <c r="C39" i="7"/>
  <c r="E32" i="7"/>
  <c r="D32" i="7"/>
  <c r="F31" i="7"/>
  <c r="C31" i="7"/>
  <c r="F30" i="7"/>
  <c r="C30" i="7"/>
  <c r="F29" i="7"/>
  <c r="C29" i="7"/>
  <c r="F28" i="7"/>
  <c r="C28" i="7"/>
  <c r="F27" i="7"/>
  <c r="C27" i="7"/>
  <c r="F26" i="7"/>
  <c r="C26" i="7"/>
  <c r="F25" i="7"/>
  <c r="C25" i="7"/>
  <c r="F24" i="7"/>
  <c r="C24" i="7"/>
  <c r="F23" i="7"/>
  <c r="C23" i="7"/>
  <c r="F22" i="7"/>
  <c r="C22" i="7"/>
  <c r="F21" i="7"/>
  <c r="C21" i="7"/>
  <c r="F20" i="7"/>
  <c r="C20" i="7"/>
  <c r="F19" i="7"/>
  <c r="C19" i="7"/>
  <c r="F18" i="7"/>
  <c r="C18" i="7"/>
  <c r="F17" i="7"/>
  <c r="C17" i="7"/>
  <c r="F16" i="7"/>
  <c r="C16" i="7"/>
  <c r="F15" i="7"/>
  <c r="C15" i="7"/>
  <c r="F14" i="7"/>
  <c r="C14" i="7"/>
  <c r="F13" i="7"/>
  <c r="C13" i="7"/>
  <c r="F12" i="7"/>
  <c r="C12" i="7"/>
  <c r="F11" i="7"/>
  <c r="C11" i="7"/>
  <c r="F10" i="7"/>
  <c r="C10" i="7"/>
  <c r="F9" i="7"/>
  <c r="C9" i="7"/>
  <c r="F8" i="7"/>
  <c r="F32" i="7" s="1"/>
  <c r="C8" i="7"/>
  <c r="F7" i="7"/>
  <c r="C7" i="7"/>
  <c r="J86" i="6"/>
  <c r="I86" i="6"/>
  <c r="H86" i="6"/>
  <c r="G86" i="6"/>
  <c r="J85" i="6"/>
  <c r="I85" i="6"/>
  <c r="H85" i="6"/>
  <c r="G85" i="6"/>
  <c r="J84" i="6"/>
  <c r="I84" i="6"/>
  <c r="H84" i="6"/>
  <c r="G84" i="6"/>
  <c r="J83" i="6"/>
  <c r="I83" i="6"/>
  <c r="H83" i="6"/>
  <c r="G83" i="6"/>
  <c r="J82" i="6"/>
  <c r="I82" i="6"/>
  <c r="H82" i="6"/>
  <c r="G82" i="6"/>
  <c r="J81" i="6"/>
  <c r="I81" i="6"/>
  <c r="H81" i="6"/>
  <c r="G81" i="6"/>
  <c r="J80" i="6"/>
  <c r="I80" i="6"/>
  <c r="H80" i="6"/>
  <c r="G80" i="6"/>
  <c r="J79" i="6"/>
  <c r="I79" i="6"/>
  <c r="H79" i="6"/>
  <c r="G79" i="6"/>
  <c r="J78" i="6"/>
  <c r="I78" i="6"/>
  <c r="H78" i="6"/>
  <c r="G78" i="6"/>
  <c r="J77" i="6"/>
  <c r="I77" i="6"/>
  <c r="H77" i="6"/>
  <c r="G77" i="6"/>
  <c r="J76" i="6"/>
  <c r="I76" i="6"/>
  <c r="H76" i="6"/>
  <c r="G76" i="6"/>
  <c r="J75" i="6"/>
  <c r="I75" i="6"/>
  <c r="H75" i="6"/>
  <c r="G75" i="6"/>
  <c r="J74" i="6"/>
  <c r="I74" i="6"/>
  <c r="H74" i="6"/>
  <c r="G74" i="6"/>
  <c r="J73" i="6"/>
  <c r="I73" i="6"/>
  <c r="H73" i="6"/>
  <c r="G73" i="6"/>
  <c r="J72" i="6"/>
  <c r="I72" i="6"/>
  <c r="H72" i="6"/>
  <c r="G72" i="6"/>
  <c r="J71" i="6"/>
  <c r="I71" i="6"/>
  <c r="H71" i="6"/>
  <c r="G71" i="6"/>
  <c r="J70" i="6"/>
  <c r="I70" i="6"/>
  <c r="H70" i="6"/>
  <c r="G70" i="6"/>
  <c r="J69" i="6"/>
  <c r="I69" i="6"/>
  <c r="H69" i="6"/>
  <c r="G69" i="6"/>
  <c r="J68" i="6"/>
  <c r="I68" i="6"/>
  <c r="H68" i="6"/>
  <c r="G68" i="6"/>
  <c r="J67" i="6"/>
  <c r="I67" i="6"/>
  <c r="H67" i="6"/>
  <c r="G67" i="6"/>
  <c r="J66" i="6"/>
  <c r="I66" i="6"/>
  <c r="H66" i="6"/>
  <c r="G66" i="6"/>
  <c r="J65" i="6"/>
  <c r="I65" i="6"/>
  <c r="H65" i="6"/>
  <c r="G65" i="6"/>
  <c r="J64" i="6"/>
  <c r="I64" i="6"/>
  <c r="H64" i="6"/>
  <c r="G64" i="6"/>
  <c r="J63" i="6"/>
  <c r="I63" i="6"/>
  <c r="H63" i="6"/>
  <c r="G63" i="6"/>
  <c r="J62" i="6"/>
  <c r="I62" i="6"/>
  <c r="H62" i="6"/>
  <c r="G62" i="6"/>
  <c r="J86" i="5"/>
  <c r="I86" i="5"/>
  <c r="H86" i="5"/>
  <c r="G86" i="5"/>
  <c r="J85" i="5"/>
  <c r="I85" i="5"/>
  <c r="H85" i="5"/>
  <c r="G85" i="5"/>
  <c r="J84" i="5"/>
  <c r="I84" i="5"/>
  <c r="H84" i="5"/>
  <c r="G84" i="5"/>
  <c r="J83" i="5"/>
  <c r="I83" i="5"/>
  <c r="H83" i="5"/>
  <c r="G83" i="5"/>
  <c r="J82" i="5"/>
  <c r="I82" i="5"/>
  <c r="H82" i="5"/>
  <c r="G82" i="5"/>
  <c r="J81" i="5"/>
  <c r="I81" i="5"/>
  <c r="H81" i="5"/>
  <c r="G81" i="5"/>
  <c r="J80" i="5"/>
  <c r="I80" i="5"/>
  <c r="H80" i="5"/>
  <c r="G80" i="5"/>
  <c r="J79" i="5"/>
  <c r="I79" i="5"/>
  <c r="H79" i="5"/>
  <c r="G79" i="5"/>
  <c r="J78" i="5"/>
  <c r="I78" i="5"/>
  <c r="H78" i="5"/>
  <c r="G78" i="5"/>
  <c r="J77" i="5"/>
  <c r="I77" i="5"/>
  <c r="H77" i="5"/>
  <c r="G77" i="5"/>
  <c r="J76" i="5"/>
  <c r="I76" i="5"/>
  <c r="H76" i="5"/>
  <c r="G76" i="5"/>
  <c r="J75" i="5"/>
  <c r="I75" i="5"/>
  <c r="H75" i="5"/>
  <c r="G75" i="5"/>
  <c r="J74" i="5"/>
  <c r="I74" i="5"/>
  <c r="H74" i="5"/>
  <c r="G74" i="5"/>
  <c r="J73" i="5"/>
  <c r="I73" i="5"/>
  <c r="H73" i="5"/>
  <c r="G73" i="5"/>
  <c r="J72" i="5"/>
  <c r="I72" i="5"/>
  <c r="H72" i="5"/>
  <c r="G72" i="5"/>
  <c r="J71" i="5"/>
  <c r="I71" i="5"/>
  <c r="H71" i="5"/>
  <c r="G71" i="5"/>
  <c r="J70" i="5"/>
  <c r="I70" i="5"/>
  <c r="H70" i="5"/>
  <c r="G70" i="5"/>
  <c r="J69" i="5"/>
  <c r="I69" i="5"/>
  <c r="H69" i="5"/>
  <c r="G69" i="5"/>
  <c r="J68" i="5"/>
  <c r="I68" i="5"/>
  <c r="H68" i="5"/>
  <c r="G68" i="5"/>
  <c r="J67" i="5"/>
  <c r="I67" i="5"/>
  <c r="H67" i="5"/>
  <c r="G67" i="5"/>
  <c r="J66" i="5"/>
  <c r="I66" i="5"/>
  <c r="H66" i="5"/>
  <c r="G66" i="5"/>
  <c r="J65" i="5"/>
  <c r="I65" i="5"/>
  <c r="H65" i="5"/>
  <c r="G65" i="5"/>
  <c r="J64" i="5"/>
  <c r="I64" i="5"/>
  <c r="H64" i="5"/>
  <c r="G64" i="5"/>
  <c r="J63" i="5"/>
  <c r="I63" i="5"/>
  <c r="H63" i="5"/>
  <c r="G63" i="5"/>
  <c r="J62" i="5"/>
  <c r="I62" i="5"/>
  <c r="H62" i="5"/>
  <c r="G62" i="5"/>
  <c r="J25" i="3"/>
  <c r="I25" i="3"/>
  <c r="J24" i="3"/>
  <c r="I24" i="3"/>
  <c r="J23" i="3"/>
  <c r="I23" i="3"/>
  <c r="J22" i="3"/>
  <c r="I22" i="3"/>
  <c r="J21" i="3"/>
  <c r="I21" i="3"/>
  <c r="J20" i="3"/>
  <c r="I20" i="3"/>
  <c r="J19" i="3"/>
  <c r="I19" i="3"/>
  <c r="J18" i="3"/>
  <c r="I18" i="3"/>
  <c r="J17" i="3"/>
  <c r="I17" i="3"/>
  <c r="J16" i="3"/>
  <c r="I16" i="3"/>
  <c r="J15" i="3"/>
  <c r="I15" i="3"/>
  <c r="J14" i="3"/>
  <c r="I14" i="3"/>
  <c r="J13" i="3"/>
  <c r="I13" i="3"/>
  <c r="J12" i="3"/>
  <c r="I12" i="3"/>
  <c r="J11" i="3"/>
  <c r="I11" i="3"/>
  <c r="J10" i="3"/>
  <c r="I10" i="3"/>
  <c r="N9" i="3"/>
  <c r="J9" i="3"/>
  <c r="I9" i="3"/>
  <c r="N8" i="3"/>
  <c r="J8" i="3"/>
  <c r="I8" i="3"/>
  <c r="C8" i="3"/>
  <c r="N7" i="3"/>
  <c r="J7" i="3"/>
  <c r="I7" i="3"/>
  <c r="C7" i="3"/>
  <c r="N6" i="3"/>
  <c r="J6" i="3"/>
  <c r="I6" i="3"/>
  <c r="C6" i="3"/>
  <c r="N5" i="3"/>
  <c r="J5" i="3"/>
  <c r="I5" i="3"/>
  <c r="C5" i="3"/>
  <c r="N4" i="3"/>
  <c r="J4" i="3"/>
  <c r="I4" i="3"/>
  <c r="C4" i="3"/>
  <c r="N3" i="3"/>
  <c r="J3" i="3"/>
  <c r="I3" i="3"/>
  <c r="C3" i="3"/>
  <c r="J2" i="3"/>
  <c r="I2" i="3"/>
  <c r="C2" i="3"/>
  <c r="M600" i="2"/>
  <c r="M599" i="2"/>
  <c r="M598" i="2"/>
  <c r="M597" i="2"/>
  <c r="M596" i="2"/>
  <c r="M595" i="2"/>
  <c r="A595" i="2"/>
  <c r="A596" i="2" s="1"/>
  <c r="A597" i="2" s="1"/>
  <c r="A598" i="2" s="1"/>
  <c r="A599" i="2" s="1"/>
  <c r="A600" i="2" s="1"/>
  <c r="M594" i="2"/>
  <c r="M593" i="2"/>
  <c r="A593" i="2"/>
  <c r="A594" i="2" s="1"/>
  <c r="M592" i="2"/>
  <c r="M591" i="2"/>
  <c r="A591" i="2"/>
  <c r="A592" i="2" s="1"/>
  <c r="M590" i="2"/>
  <c r="A590" i="2"/>
  <c r="M589" i="2"/>
  <c r="M588" i="2"/>
  <c r="M587" i="2"/>
  <c r="M586" i="2"/>
  <c r="M585" i="2"/>
  <c r="A585" i="2"/>
  <c r="A586" i="2" s="1"/>
  <c r="A587" i="2" s="1"/>
  <c r="A588" i="2" s="1"/>
  <c r="A589" i="2" s="1"/>
  <c r="M584" i="2"/>
  <c r="M583" i="2"/>
  <c r="A583" i="2"/>
  <c r="A584" i="2" s="1"/>
  <c r="M582" i="2"/>
  <c r="M581" i="2"/>
  <c r="A581" i="2"/>
  <c r="A582" i="2" s="1"/>
  <c r="M580" i="2"/>
  <c r="A580" i="2"/>
  <c r="M579" i="2"/>
  <c r="M578" i="2"/>
  <c r="M577" i="2"/>
  <c r="A577" i="2"/>
  <c r="A578" i="2" s="1"/>
  <c r="A579" i="2" s="1"/>
  <c r="M576" i="2"/>
  <c r="A576" i="2"/>
  <c r="M575" i="2"/>
  <c r="M574" i="2"/>
  <c r="M573" i="2"/>
  <c r="A573" i="2"/>
  <c r="A574" i="2" s="1"/>
  <c r="A575" i="2" s="1"/>
  <c r="M572" i="2"/>
  <c r="A572" i="2"/>
  <c r="M571" i="2"/>
  <c r="A571" i="2"/>
  <c r="M570" i="2"/>
  <c r="A570" i="2"/>
  <c r="M569" i="2"/>
  <c r="M568" i="2"/>
  <c r="A568" i="2"/>
  <c r="A569" i="2" s="1"/>
  <c r="M567" i="2"/>
  <c r="M566" i="2"/>
  <c r="M565" i="2"/>
  <c r="A565" i="2"/>
  <c r="A566" i="2" s="1"/>
  <c r="A567" i="2" s="1"/>
  <c r="M564" i="2"/>
  <c r="M563" i="2"/>
  <c r="M562" i="2"/>
  <c r="M561" i="2"/>
  <c r="A561" i="2"/>
  <c r="A562" i="2" s="1"/>
  <c r="A563" i="2" s="1"/>
  <c r="A564" i="2" s="1"/>
  <c r="M560" i="2"/>
  <c r="A560" i="2"/>
  <c r="M559" i="2"/>
  <c r="M558" i="2"/>
  <c r="M557" i="2"/>
  <c r="M556" i="2"/>
  <c r="A556" i="2"/>
  <c r="A557" i="2" s="1"/>
  <c r="A558" i="2" s="1"/>
  <c r="A559" i="2" s="1"/>
  <c r="M555" i="2"/>
  <c r="A555" i="2"/>
  <c r="M554" i="2"/>
  <c r="M553" i="2"/>
  <c r="M552" i="2"/>
  <c r="A552" i="2"/>
  <c r="A553" i="2" s="1"/>
  <c r="A554" i="2" s="1"/>
  <c r="M551" i="2"/>
  <c r="A551" i="2"/>
  <c r="M550" i="2"/>
  <c r="M549" i="2"/>
  <c r="A549" i="2"/>
  <c r="A550" i="2" s="1"/>
  <c r="M548" i="2"/>
  <c r="M547" i="2"/>
  <c r="A547" i="2"/>
  <c r="A548" i="2" s="1"/>
  <c r="M546" i="2"/>
  <c r="M545" i="2"/>
  <c r="A545" i="2"/>
  <c r="A546" i="2" s="1"/>
  <c r="M544" i="2"/>
  <c r="A544" i="2"/>
  <c r="M543" i="2"/>
  <c r="A543" i="2"/>
  <c r="M542" i="2"/>
  <c r="A542" i="2"/>
  <c r="M541" i="2"/>
  <c r="M540" i="2"/>
  <c r="M539" i="2"/>
  <c r="A539" i="2"/>
  <c r="A540" i="2" s="1"/>
  <c r="A541" i="2" s="1"/>
  <c r="M538" i="2"/>
  <c r="M537" i="2"/>
  <c r="A537" i="2"/>
  <c r="A538" i="2" s="1"/>
  <c r="M536" i="2"/>
  <c r="A536" i="2"/>
  <c r="M535" i="2"/>
  <c r="A535" i="2"/>
  <c r="M534" i="2"/>
  <c r="M533" i="2"/>
  <c r="M532" i="2"/>
  <c r="A532" i="2"/>
  <c r="A533" i="2" s="1"/>
  <c r="A534" i="2" s="1"/>
  <c r="M531" i="2"/>
  <c r="M530" i="2"/>
  <c r="M529" i="2"/>
  <c r="M528" i="2"/>
  <c r="M527" i="2"/>
  <c r="A527" i="2"/>
  <c r="A528" i="2" s="1"/>
  <c r="A529" i="2" s="1"/>
  <c r="A530" i="2" s="1"/>
  <c r="A531" i="2" s="1"/>
  <c r="M526" i="2"/>
  <c r="A526" i="2"/>
  <c r="M525" i="2"/>
  <c r="A525" i="2"/>
  <c r="M524" i="2"/>
  <c r="M523" i="2"/>
  <c r="A523" i="2"/>
  <c r="A524" i="2" s="1"/>
  <c r="M522" i="2"/>
  <c r="A522" i="2"/>
  <c r="M521" i="2"/>
  <c r="A521" i="2"/>
  <c r="M520" i="2"/>
  <c r="M519" i="2"/>
  <c r="A519" i="2"/>
  <c r="A520" i="2" s="1"/>
  <c r="M518" i="2"/>
  <c r="M517" i="2"/>
  <c r="A517" i="2"/>
  <c r="A518" i="2" s="1"/>
  <c r="M516" i="2"/>
  <c r="M515" i="2"/>
  <c r="A515" i="2"/>
  <c r="A516" i="2" s="1"/>
  <c r="M514" i="2"/>
  <c r="M513" i="2"/>
  <c r="M512" i="2"/>
  <c r="M511" i="2"/>
  <c r="M510" i="2"/>
  <c r="M509" i="2"/>
  <c r="M508" i="2"/>
  <c r="M507" i="2"/>
  <c r="M506" i="2"/>
  <c r="M505" i="2"/>
  <c r="M504" i="2"/>
  <c r="M503" i="2"/>
  <c r="M502" i="2"/>
  <c r="M501" i="2"/>
  <c r="M500" i="2"/>
  <c r="M499" i="2"/>
  <c r="M498" i="2"/>
  <c r="M497" i="2"/>
  <c r="M496" i="2"/>
  <c r="M495" i="2"/>
  <c r="M494" i="2"/>
  <c r="M493" i="2"/>
  <c r="M492" i="2"/>
  <c r="A492" i="2"/>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M491" i="2"/>
  <c r="M490" i="2"/>
  <c r="M489" i="2"/>
  <c r="M488" i="2"/>
  <c r="A488" i="2"/>
  <c r="A489" i="2" s="1"/>
  <c r="A490" i="2" s="1"/>
  <c r="A491" i="2" s="1"/>
  <c r="M487" i="2"/>
  <c r="M486" i="2"/>
  <c r="A486" i="2"/>
  <c r="A487" i="2" s="1"/>
  <c r="M485" i="2"/>
  <c r="M484" i="2"/>
  <c r="M483" i="2"/>
  <c r="A483" i="2"/>
  <c r="A484" i="2" s="1"/>
  <c r="A485" i="2" s="1"/>
  <c r="M482" i="2"/>
  <c r="A482" i="2"/>
  <c r="M481" i="2"/>
  <c r="A481" i="2"/>
  <c r="M480" i="2"/>
  <c r="M479" i="2"/>
  <c r="M478" i="2"/>
  <c r="A478" i="2"/>
  <c r="A479" i="2" s="1"/>
  <c r="A480" i="2" s="1"/>
  <c r="M477" i="2"/>
  <c r="M476" i="2"/>
  <c r="M475" i="2"/>
  <c r="A475" i="2"/>
  <c r="A476" i="2" s="1"/>
  <c r="A477" i="2" s="1"/>
  <c r="M474" i="2"/>
  <c r="M473" i="2"/>
  <c r="M472" i="2"/>
  <c r="A472" i="2"/>
  <c r="A473" i="2" s="1"/>
  <c r="A474" i="2" s="1"/>
  <c r="M471" i="2"/>
  <c r="A471" i="2"/>
  <c r="M470" i="2"/>
  <c r="M469" i="2"/>
  <c r="M468" i="2"/>
  <c r="M467" i="2"/>
  <c r="M466" i="2"/>
  <c r="M465" i="2"/>
  <c r="M464" i="2"/>
  <c r="M463" i="2"/>
  <c r="M462" i="2"/>
  <c r="M461" i="2"/>
  <c r="M460" i="2"/>
  <c r="M459" i="2"/>
  <c r="M458" i="2"/>
  <c r="M457" i="2"/>
  <c r="M456" i="2"/>
  <c r="M455" i="2"/>
  <c r="M454" i="2"/>
  <c r="M453" i="2"/>
  <c r="M452" i="2"/>
  <c r="M451" i="2"/>
  <c r="M450" i="2"/>
  <c r="A450" i="2"/>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M449" i="2"/>
  <c r="M448" i="2"/>
  <c r="M447" i="2"/>
  <c r="A447" i="2"/>
  <c r="A448" i="2" s="1"/>
  <c r="A449" i="2" s="1"/>
  <c r="M446" i="2"/>
  <c r="A446" i="2"/>
  <c r="M445" i="2"/>
  <c r="M444" i="2"/>
  <c r="M443" i="2"/>
  <c r="A443" i="2"/>
  <c r="A444" i="2" s="1"/>
  <c r="A445" i="2" s="1"/>
  <c r="M442" i="2"/>
  <c r="A442" i="2"/>
  <c r="M441" i="2"/>
  <c r="A441" i="2"/>
  <c r="M440" i="2"/>
  <c r="M439" i="2"/>
  <c r="M438" i="2"/>
  <c r="M437" i="2"/>
  <c r="M436" i="2"/>
  <c r="M435" i="2"/>
  <c r="M434" i="2"/>
  <c r="A434" i="2"/>
  <c r="A435" i="2" s="1"/>
  <c r="A436" i="2" s="1"/>
  <c r="A437" i="2" s="1"/>
  <c r="A438" i="2" s="1"/>
  <c r="A439" i="2" s="1"/>
  <c r="A440" i="2" s="1"/>
  <c r="M433" i="2"/>
  <c r="A433" i="2"/>
  <c r="M432" i="2"/>
  <c r="M431" i="2"/>
  <c r="M430" i="2"/>
  <c r="A430" i="2"/>
  <c r="A431" i="2" s="1"/>
  <c r="A432" i="2" s="1"/>
  <c r="M429" i="2"/>
  <c r="M428" i="2"/>
  <c r="A428" i="2"/>
  <c r="A429" i="2" s="1"/>
  <c r="M427" i="2"/>
  <c r="A427" i="2"/>
  <c r="M426" i="2"/>
  <c r="A426" i="2"/>
  <c r="M425" i="2"/>
  <c r="A425" i="2"/>
  <c r="M424" i="2"/>
  <c r="A424" i="2"/>
  <c r="M423" i="2"/>
  <c r="A423" i="2"/>
  <c r="M422" i="2"/>
  <c r="A422" i="2"/>
  <c r="M421" i="2"/>
  <c r="A421" i="2"/>
  <c r="M420" i="2"/>
  <c r="M419" i="2"/>
  <c r="M418" i="2"/>
  <c r="A418" i="2"/>
  <c r="A419" i="2" s="1"/>
  <c r="A420" i="2" s="1"/>
  <c r="M417" i="2"/>
  <c r="M416" i="2"/>
  <c r="A416" i="2"/>
  <c r="A417" i="2" s="1"/>
  <c r="M415" i="2"/>
  <c r="M414" i="2"/>
  <c r="M413" i="2"/>
  <c r="M412" i="2"/>
  <c r="A412" i="2"/>
  <c r="A413" i="2" s="1"/>
  <c r="A414" i="2" s="1"/>
  <c r="A415" i="2" s="1"/>
  <c r="M411" i="2"/>
  <c r="A411" i="2"/>
  <c r="M410" i="2"/>
  <c r="A410" i="2"/>
  <c r="M409" i="2"/>
  <c r="M408" i="2"/>
  <c r="A408" i="2"/>
  <c r="A409" i="2" s="1"/>
  <c r="M407" i="2"/>
  <c r="A407" i="2"/>
  <c r="M406" i="2"/>
  <c r="A406" i="2"/>
  <c r="M405" i="2"/>
  <c r="A405" i="2"/>
  <c r="M404" i="2"/>
  <c r="A404" i="2"/>
  <c r="M403" i="2"/>
  <c r="M402" i="2"/>
  <c r="A402" i="2"/>
  <c r="M401" i="2"/>
  <c r="M400" i="2"/>
  <c r="M399" i="2"/>
  <c r="A399" i="2"/>
  <c r="A400" i="2" s="1"/>
  <c r="A401" i="2" s="1"/>
  <c r="M398" i="2"/>
  <c r="M397" i="2"/>
  <c r="A397" i="2"/>
  <c r="A398" i="2" s="1"/>
  <c r="M396" i="2"/>
  <c r="M395" i="2"/>
  <c r="A395" i="2"/>
  <c r="A396" i="2" s="1"/>
  <c r="M394" i="2"/>
  <c r="A394" i="2"/>
  <c r="M393" i="2"/>
  <c r="A393" i="2"/>
  <c r="M392" i="2"/>
  <c r="M391" i="2"/>
  <c r="A391" i="2"/>
  <c r="A392" i="2" s="1"/>
  <c r="M390" i="2"/>
  <c r="M389" i="2"/>
  <c r="M388" i="2"/>
  <c r="A388" i="2"/>
  <c r="A389" i="2" s="1"/>
  <c r="A390" i="2" s="1"/>
  <c r="M387" i="2"/>
  <c r="A387" i="2"/>
  <c r="M386" i="2"/>
  <c r="M385" i="2"/>
  <c r="M384" i="2"/>
  <c r="A384" i="2"/>
  <c r="A385" i="2" s="1"/>
  <c r="A386" i="2" s="1"/>
  <c r="M383" i="2"/>
  <c r="A383" i="2"/>
  <c r="M382" i="2"/>
  <c r="M381" i="2"/>
  <c r="M380" i="2"/>
  <c r="M379" i="2"/>
  <c r="A379" i="2"/>
  <c r="A380" i="2" s="1"/>
  <c r="A381" i="2" s="1"/>
  <c r="A382" i="2" s="1"/>
  <c r="M378" i="2"/>
  <c r="A378" i="2"/>
  <c r="M377" i="2"/>
  <c r="M376" i="2"/>
  <c r="M375" i="2"/>
  <c r="M374" i="2"/>
  <c r="M373" i="2"/>
  <c r="M372" i="2"/>
  <c r="M371" i="2"/>
  <c r="A371" i="2"/>
  <c r="A372" i="2" s="1"/>
  <c r="A373" i="2" s="1"/>
  <c r="A374" i="2" s="1"/>
  <c r="A375" i="2" s="1"/>
  <c r="A376" i="2" s="1"/>
  <c r="A377" i="2" s="1"/>
  <c r="M370" i="2"/>
  <c r="A370" i="2"/>
  <c r="M369" i="2"/>
  <c r="M368" i="2"/>
  <c r="A368" i="2"/>
  <c r="A369" i="2" s="1"/>
  <c r="M367" i="2"/>
  <c r="A367" i="2"/>
  <c r="M366" i="2"/>
  <c r="A366" i="2"/>
  <c r="M365" i="2"/>
  <c r="M364" i="2"/>
  <c r="M363" i="2"/>
  <c r="A363" i="2"/>
  <c r="A364" i="2" s="1"/>
  <c r="A365" i="2" s="1"/>
  <c r="M362" i="2"/>
  <c r="A362" i="2"/>
  <c r="M361" i="2"/>
  <c r="M360" i="2"/>
  <c r="A360" i="2"/>
  <c r="A361" i="2" s="1"/>
  <c r="M359" i="2"/>
  <c r="A359" i="2"/>
  <c r="M358" i="2"/>
  <c r="M357" i="2"/>
  <c r="M356" i="2"/>
  <c r="M355" i="2"/>
  <c r="A355" i="2"/>
  <c r="A356" i="2" s="1"/>
  <c r="A357" i="2" s="1"/>
  <c r="A358" i="2" s="1"/>
  <c r="M354" i="2"/>
  <c r="M353" i="2"/>
  <c r="A353" i="2"/>
  <c r="A354" i="2" s="1"/>
  <c r="M352" i="2"/>
  <c r="A352" i="2"/>
  <c r="M351" i="2"/>
  <c r="A351" i="2"/>
  <c r="M350" i="2"/>
  <c r="A350" i="2"/>
  <c r="M349" i="2"/>
  <c r="M348" i="2"/>
  <c r="A348" i="2"/>
  <c r="A349" i="2" s="1"/>
  <c r="M347" i="2"/>
  <c r="M346" i="2"/>
  <c r="M345" i="2"/>
  <c r="A345" i="2"/>
  <c r="A346" i="2" s="1"/>
  <c r="A347" i="2" s="1"/>
  <c r="M344" i="2"/>
  <c r="M343" i="2"/>
  <c r="A343" i="2"/>
  <c r="A344" i="2" s="1"/>
  <c r="M342" i="2"/>
  <c r="M341" i="2"/>
  <c r="A341" i="2"/>
  <c r="A342" i="2" s="1"/>
  <c r="M340" i="2"/>
  <c r="A340" i="2"/>
  <c r="M339" i="2"/>
  <c r="M338" i="2"/>
  <c r="M337" i="2"/>
  <c r="M336" i="2"/>
  <c r="A336" i="2"/>
  <c r="A337" i="2" s="1"/>
  <c r="A338" i="2" s="1"/>
  <c r="A339" i="2" s="1"/>
  <c r="M335" i="2"/>
  <c r="M334" i="2"/>
  <c r="M333" i="2"/>
  <c r="A333" i="2"/>
  <c r="A334" i="2" s="1"/>
  <c r="A335" i="2" s="1"/>
  <c r="M332" i="2"/>
  <c r="A332" i="2"/>
  <c r="M331" i="2"/>
  <c r="M330" i="2"/>
  <c r="M329" i="2"/>
  <c r="A329" i="2"/>
  <c r="A330" i="2" s="1"/>
  <c r="A331" i="2" s="1"/>
  <c r="M328" i="2"/>
  <c r="M327" i="2"/>
  <c r="M326" i="2"/>
  <c r="M325" i="2"/>
  <c r="A325" i="2"/>
  <c r="A326" i="2" s="1"/>
  <c r="A327" i="2" s="1"/>
  <c r="A328" i="2" s="1"/>
  <c r="M324" i="2"/>
  <c r="A324" i="2"/>
  <c r="M323" i="2"/>
  <c r="A323" i="2"/>
  <c r="M322" i="2"/>
  <c r="A322" i="2"/>
  <c r="M321" i="2"/>
  <c r="M320" i="2"/>
  <c r="M319" i="2"/>
  <c r="M318" i="2"/>
  <c r="M317" i="2"/>
  <c r="M316" i="2"/>
  <c r="A316" i="2"/>
  <c r="A317" i="2" s="1"/>
  <c r="A318" i="2" s="1"/>
  <c r="A319" i="2" s="1"/>
  <c r="A320" i="2" s="1"/>
  <c r="A321" i="2" s="1"/>
  <c r="M315" i="2"/>
  <c r="A315" i="2"/>
  <c r="M314" i="2"/>
  <c r="M313" i="2"/>
  <c r="A313" i="2"/>
  <c r="A314" i="2" s="1"/>
  <c r="M312" i="2"/>
  <c r="M311" i="2"/>
  <c r="A311" i="2"/>
  <c r="A312" i="2" s="1"/>
  <c r="M310" i="2"/>
  <c r="A310" i="2"/>
  <c r="M309" i="2"/>
  <c r="M308" i="2"/>
  <c r="A308" i="2"/>
  <c r="A309" i="2" s="1"/>
  <c r="M307" i="2"/>
  <c r="A307" i="2"/>
  <c r="M306" i="2"/>
  <c r="M305" i="2"/>
  <c r="A305" i="2"/>
  <c r="A306" i="2" s="1"/>
  <c r="M304" i="2"/>
  <c r="A304" i="2"/>
  <c r="M303" i="2"/>
  <c r="M302" i="2"/>
  <c r="M301" i="2"/>
  <c r="A301" i="2"/>
  <c r="A302" i="2" s="1"/>
  <c r="A303" i="2" s="1"/>
  <c r="M300" i="2"/>
  <c r="A300" i="2"/>
  <c r="M299" i="2"/>
  <c r="M298" i="2"/>
  <c r="M297" i="2"/>
  <c r="M296" i="2"/>
  <c r="A296" i="2"/>
  <c r="A297" i="2" s="1"/>
  <c r="A298" i="2" s="1"/>
  <c r="A299" i="2" s="1"/>
  <c r="M295" i="2"/>
  <c r="M294" i="2"/>
  <c r="M293" i="2"/>
  <c r="A293" i="2"/>
  <c r="A294" i="2" s="1"/>
  <c r="A295" i="2" s="1"/>
  <c r="M292" i="2"/>
  <c r="A292" i="2"/>
  <c r="M291" i="2"/>
  <c r="M290" i="2"/>
  <c r="M289" i="2"/>
  <c r="A289" i="2"/>
  <c r="A290" i="2" s="1"/>
  <c r="A291" i="2" s="1"/>
  <c r="M288" i="2"/>
  <c r="M287" i="2"/>
  <c r="M286" i="2"/>
  <c r="M285" i="2"/>
  <c r="M284" i="2"/>
  <c r="M283" i="2"/>
  <c r="M282" i="2"/>
  <c r="M281" i="2"/>
  <c r="M280" i="2"/>
  <c r="A280" i="2"/>
  <c r="A281" i="2" s="1"/>
  <c r="A282" i="2" s="1"/>
  <c r="A283" i="2" s="1"/>
  <c r="A284" i="2" s="1"/>
  <c r="A285" i="2" s="1"/>
  <c r="A286" i="2" s="1"/>
  <c r="A287" i="2" s="1"/>
  <c r="A288" i="2" s="1"/>
  <c r="M279" i="2"/>
  <c r="A279" i="2"/>
  <c r="M278" i="2"/>
  <c r="M277" i="2"/>
  <c r="A277" i="2"/>
  <c r="A278" i="2" s="1"/>
  <c r="M276" i="2"/>
  <c r="A276" i="2"/>
  <c r="M275" i="2"/>
  <c r="M274" i="2"/>
  <c r="M273" i="2"/>
  <c r="A273" i="2"/>
  <c r="A274" i="2" s="1"/>
  <c r="A275" i="2" s="1"/>
  <c r="M272" i="2"/>
  <c r="M271" i="2"/>
  <c r="A271" i="2"/>
  <c r="A272" i="2" s="1"/>
  <c r="M270" i="2"/>
  <c r="M269" i="2"/>
  <c r="A269" i="2"/>
  <c r="A270" i="2" s="1"/>
  <c r="M268" i="2"/>
  <c r="A268" i="2"/>
  <c r="M267" i="2"/>
  <c r="A267" i="2"/>
  <c r="M266" i="2"/>
  <c r="A266" i="2"/>
  <c r="M265" i="2"/>
  <c r="M264" i="2"/>
  <c r="M263" i="2"/>
  <c r="A263" i="2"/>
  <c r="A264" i="2" s="1"/>
  <c r="A265" i="2" s="1"/>
  <c r="M262" i="2"/>
  <c r="M261" i="2"/>
  <c r="A261" i="2"/>
  <c r="A262" i="2" s="1"/>
  <c r="M260" i="2"/>
  <c r="A260" i="2"/>
  <c r="M259" i="2"/>
  <c r="M258" i="2"/>
  <c r="M257" i="2"/>
  <c r="M256" i="2"/>
  <c r="A256" i="2"/>
  <c r="A257" i="2" s="1"/>
  <c r="A258" i="2" s="1"/>
  <c r="A259" i="2" s="1"/>
  <c r="M255" i="2"/>
  <c r="A255" i="2"/>
  <c r="M254" i="2"/>
  <c r="M253" i="2"/>
  <c r="M252" i="2"/>
  <c r="M251" i="2"/>
  <c r="M250" i="2"/>
  <c r="M249" i="2"/>
  <c r="A249" i="2"/>
  <c r="A250" i="2" s="1"/>
  <c r="A251" i="2" s="1"/>
  <c r="A252" i="2" s="1"/>
  <c r="A253" i="2" s="1"/>
  <c r="A254" i="2" s="1"/>
  <c r="M248" i="2"/>
  <c r="A248" i="2"/>
  <c r="M247" i="2"/>
  <c r="M246" i="2"/>
  <c r="M245" i="2"/>
  <c r="M244" i="2"/>
  <c r="A244" i="2"/>
  <c r="A245" i="2" s="1"/>
  <c r="A246" i="2" s="1"/>
  <c r="A247" i="2" s="1"/>
  <c r="M243" i="2"/>
  <c r="A243" i="2"/>
  <c r="M242" i="2"/>
  <c r="M241" i="2"/>
  <c r="M240" i="2"/>
  <c r="M239" i="2"/>
  <c r="A239" i="2"/>
  <c r="A240" i="2" s="1"/>
  <c r="A241" i="2" s="1"/>
  <c r="A242" i="2" s="1"/>
  <c r="M238" i="2"/>
  <c r="M237" i="2"/>
  <c r="A237" i="2"/>
  <c r="A238" i="2" s="1"/>
  <c r="M236" i="2"/>
  <c r="A236" i="2"/>
  <c r="M235" i="2"/>
  <c r="M234" i="2"/>
  <c r="M233" i="2"/>
  <c r="A233" i="2"/>
  <c r="A234" i="2" s="1"/>
  <c r="A235" i="2" s="1"/>
  <c r="M232" i="2"/>
  <c r="M231" i="2"/>
  <c r="M230" i="2"/>
  <c r="M229" i="2"/>
  <c r="M228" i="2"/>
  <c r="A228" i="2"/>
  <c r="A229" i="2" s="1"/>
  <c r="A230" i="2" s="1"/>
  <c r="A231" i="2" s="1"/>
  <c r="A232" i="2" s="1"/>
  <c r="M227" i="2"/>
  <c r="M226" i="2"/>
  <c r="M225" i="2"/>
  <c r="M224" i="2"/>
  <c r="A224" i="2"/>
  <c r="A225" i="2" s="1"/>
  <c r="A226" i="2" s="1"/>
  <c r="A227" i="2" s="1"/>
  <c r="M223" i="2"/>
  <c r="A223" i="2"/>
  <c r="M222" i="2"/>
  <c r="A222" i="2"/>
  <c r="M221" i="2"/>
  <c r="M220" i="2"/>
  <c r="A220" i="2"/>
  <c r="A221" i="2" s="1"/>
  <c r="M219" i="2"/>
  <c r="A219" i="2"/>
  <c r="M218" i="2"/>
  <c r="A218" i="2"/>
  <c r="M217" i="2"/>
  <c r="M216" i="2"/>
  <c r="A216" i="2"/>
  <c r="A217" i="2" s="1"/>
  <c r="M215" i="2"/>
  <c r="M214" i="2"/>
  <c r="M213" i="2"/>
  <c r="M212" i="2"/>
  <c r="M211" i="2"/>
  <c r="A211" i="2"/>
  <c r="A212" i="2" s="1"/>
  <c r="A213" i="2" s="1"/>
  <c r="A214" i="2" s="1"/>
  <c r="A215" i="2" s="1"/>
  <c r="M210" i="2"/>
  <c r="M209" i="2"/>
  <c r="A209" i="2"/>
  <c r="A210" i="2" s="1"/>
  <c r="M208" i="2"/>
  <c r="M207" i="2"/>
  <c r="M206" i="2"/>
  <c r="M205" i="2"/>
  <c r="M204" i="2"/>
  <c r="A204" i="2"/>
  <c r="A205" i="2" s="1"/>
  <c r="A206" i="2" s="1"/>
  <c r="A207" i="2" s="1"/>
  <c r="A208" i="2" s="1"/>
  <c r="M203" i="2"/>
  <c r="A203" i="2"/>
  <c r="M202" i="2"/>
  <c r="A202" i="2"/>
  <c r="M201" i="2"/>
  <c r="M200" i="2"/>
  <c r="A200" i="2"/>
  <c r="A201" i="2" s="1"/>
  <c r="M199" i="2"/>
  <c r="A199" i="2"/>
  <c r="M198" i="2"/>
  <c r="A198" i="2"/>
  <c r="M197" i="2"/>
  <c r="M196" i="2"/>
  <c r="A196" i="2"/>
  <c r="A197" i="2" s="1"/>
  <c r="M195" i="2"/>
  <c r="A195" i="2"/>
  <c r="M194" i="2"/>
  <c r="M193" i="2"/>
  <c r="M192" i="2"/>
  <c r="A192" i="2"/>
  <c r="A193" i="2" s="1"/>
  <c r="A194" i="2" s="1"/>
  <c r="M191" i="2"/>
  <c r="A191" i="2"/>
  <c r="M190" i="2"/>
  <c r="A190" i="2"/>
  <c r="M189" i="2"/>
  <c r="M188" i="2"/>
  <c r="M187" i="2"/>
  <c r="M186" i="2"/>
  <c r="M185" i="2"/>
  <c r="A185" i="2"/>
  <c r="A186" i="2" s="1"/>
  <c r="A187" i="2" s="1"/>
  <c r="A188" i="2" s="1"/>
  <c r="A189" i="2" s="1"/>
  <c r="M184" i="2"/>
  <c r="A184" i="2"/>
  <c r="M183" i="2"/>
  <c r="M182" i="2"/>
  <c r="M181" i="2"/>
  <c r="A181" i="2"/>
  <c r="A182" i="2" s="1"/>
  <c r="A183" i="2" s="1"/>
  <c r="M180" i="2"/>
  <c r="M179" i="2"/>
  <c r="A179" i="2"/>
  <c r="A180" i="2" s="1"/>
  <c r="M178" i="2"/>
  <c r="M177" i="2"/>
  <c r="M176" i="2"/>
  <c r="A176" i="2"/>
  <c r="A177" i="2" s="1"/>
  <c r="A178" i="2" s="1"/>
  <c r="M175" i="2"/>
  <c r="A175" i="2"/>
  <c r="M174" i="2"/>
  <c r="M173" i="2"/>
  <c r="M172" i="2"/>
  <c r="A172" i="2"/>
  <c r="A173" i="2" s="1"/>
  <c r="A174" i="2" s="1"/>
  <c r="M171" i="2"/>
  <c r="M170" i="2"/>
  <c r="M169" i="2"/>
  <c r="A169" i="2"/>
  <c r="A170" i="2" s="1"/>
  <c r="A171" i="2" s="1"/>
  <c r="M168" i="2"/>
  <c r="M167" i="2"/>
  <c r="M166" i="2"/>
  <c r="M165" i="2"/>
  <c r="A165" i="2"/>
  <c r="A166" i="2" s="1"/>
  <c r="A167" i="2" s="1"/>
  <c r="A168" i="2" s="1"/>
  <c r="M164" i="2"/>
  <c r="A164" i="2"/>
  <c r="M163" i="2"/>
  <c r="A163" i="2"/>
  <c r="M162" i="2"/>
  <c r="M161" i="2"/>
  <c r="A161" i="2"/>
  <c r="A162" i="2" s="1"/>
  <c r="M160" i="2"/>
  <c r="A160" i="2"/>
  <c r="M159" i="2"/>
  <c r="M158" i="2"/>
  <c r="M157" i="2"/>
  <c r="M156" i="2"/>
  <c r="A156" i="2"/>
  <c r="A157" i="2" s="1"/>
  <c r="A158" i="2" s="1"/>
  <c r="A159" i="2" s="1"/>
  <c r="M155" i="2"/>
  <c r="M154" i="2"/>
  <c r="M153" i="2"/>
  <c r="M152" i="2"/>
  <c r="M151" i="2"/>
  <c r="M150" i="2"/>
  <c r="M149" i="2"/>
  <c r="M148" i="2"/>
  <c r="M147" i="2"/>
  <c r="M146" i="2"/>
  <c r="M145" i="2"/>
  <c r="A145" i="2"/>
  <c r="A146" i="2" s="1"/>
  <c r="A147" i="2" s="1"/>
  <c r="A148" i="2" s="1"/>
  <c r="A149" i="2" s="1"/>
  <c r="A150" i="2" s="1"/>
  <c r="A151" i="2" s="1"/>
  <c r="A152" i="2" s="1"/>
  <c r="A153" i="2" s="1"/>
  <c r="A154" i="2" s="1"/>
  <c r="A155" i="2" s="1"/>
  <c r="M144" i="2"/>
  <c r="A144" i="2"/>
  <c r="M143" i="2"/>
  <c r="M142" i="2"/>
  <c r="M141" i="2"/>
  <c r="M140" i="2"/>
  <c r="M139" i="2"/>
  <c r="M138" i="2"/>
  <c r="M137" i="2"/>
  <c r="M136" i="2"/>
  <c r="M135" i="2"/>
  <c r="M134" i="2"/>
  <c r="M133" i="2"/>
  <c r="M132" i="2"/>
  <c r="M131" i="2"/>
  <c r="M130" i="2"/>
  <c r="M129" i="2"/>
  <c r="M128" i="2"/>
  <c r="M127" i="2"/>
  <c r="M126" i="2"/>
  <c r="M125" i="2"/>
  <c r="M124" i="2"/>
  <c r="M123" i="2"/>
  <c r="A123" i="2"/>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M122" i="2"/>
  <c r="A122" i="2"/>
  <c r="M121" i="2"/>
  <c r="M120" i="2"/>
  <c r="A120" i="2"/>
  <c r="A121" i="2" s="1"/>
  <c r="M119" i="2"/>
  <c r="M118" i="2"/>
  <c r="M117" i="2"/>
  <c r="A117" i="2"/>
  <c r="A118" i="2" s="1"/>
  <c r="A119" i="2" s="1"/>
  <c r="M116" i="2"/>
  <c r="A116" i="2"/>
  <c r="M115" i="2"/>
  <c r="M114" i="2"/>
  <c r="M113" i="2"/>
  <c r="A113" i="2"/>
  <c r="A114" i="2" s="1"/>
  <c r="A115" i="2" s="1"/>
  <c r="M112" i="2"/>
  <c r="A112" i="2"/>
  <c r="M111" i="2"/>
  <c r="M110" i="2"/>
  <c r="M109" i="2"/>
  <c r="M108" i="2"/>
  <c r="A108" i="2"/>
  <c r="A109" i="2" s="1"/>
  <c r="A110" i="2" s="1"/>
  <c r="A111" i="2" s="1"/>
  <c r="M107" i="2"/>
  <c r="M106" i="2"/>
  <c r="M105" i="2"/>
  <c r="M104" i="2"/>
  <c r="A104" i="2"/>
  <c r="A105" i="2" s="1"/>
  <c r="A106" i="2" s="1"/>
  <c r="A107" i="2" s="1"/>
  <c r="M103" i="2"/>
  <c r="A103" i="2"/>
  <c r="M102" i="2"/>
  <c r="M101" i="2"/>
  <c r="A101" i="2"/>
  <c r="A102" i="2" s="1"/>
  <c r="M100" i="2"/>
  <c r="M99" i="2"/>
  <c r="A99" i="2"/>
  <c r="A100" i="2" s="1"/>
  <c r="M98" i="2"/>
  <c r="M97" i="2"/>
  <c r="M96" i="2"/>
  <c r="M95" i="2"/>
  <c r="M94" i="2"/>
  <c r="M93" i="2"/>
  <c r="M92" i="2"/>
  <c r="A92" i="2"/>
  <c r="A93" i="2" s="1"/>
  <c r="A94" i="2" s="1"/>
  <c r="A95" i="2" s="1"/>
  <c r="A96" i="2" s="1"/>
  <c r="A97" i="2" s="1"/>
  <c r="A98" i="2" s="1"/>
  <c r="M91" i="2"/>
  <c r="A91" i="2"/>
  <c r="M90" i="2"/>
  <c r="M89" i="2"/>
  <c r="M88" i="2"/>
  <c r="A88" i="2"/>
  <c r="A89" i="2" s="1"/>
  <c r="A90" i="2" s="1"/>
  <c r="M87" i="2"/>
  <c r="A87" i="2"/>
  <c r="M86" i="2"/>
  <c r="M85" i="2"/>
  <c r="M84" i="2"/>
  <c r="M83" i="2"/>
  <c r="A83" i="2"/>
  <c r="A84" i="2" s="1"/>
  <c r="A85" i="2" s="1"/>
  <c r="A86" i="2" s="1"/>
  <c r="M82" i="2"/>
  <c r="M81" i="2"/>
  <c r="A81" i="2"/>
  <c r="A82" i="2" s="1"/>
  <c r="M80" i="2"/>
  <c r="A80" i="2"/>
  <c r="M79" i="2"/>
  <c r="M78" i="2"/>
  <c r="M77" i="2"/>
  <c r="M76" i="2"/>
  <c r="M75" i="2"/>
  <c r="M74" i="2"/>
  <c r="M73" i="2"/>
  <c r="M72" i="2"/>
  <c r="A72" i="2"/>
  <c r="A73" i="2" s="1"/>
  <c r="A74" i="2" s="1"/>
  <c r="A75" i="2" s="1"/>
  <c r="A76" i="2" s="1"/>
  <c r="A77" i="2" s="1"/>
  <c r="A78" i="2" s="1"/>
  <c r="A79" i="2" s="1"/>
  <c r="M71" i="2"/>
  <c r="M70" i="2"/>
  <c r="M69" i="2"/>
  <c r="M68" i="2"/>
  <c r="M67" i="2"/>
  <c r="A67" i="2"/>
  <c r="A68" i="2" s="1"/>
  <c r="A69" i="2" s="1"/>
  <c r="A70" i="2" s="1"/>
  <c r="A71" i="2" s="1"/>
  <c r="M66" i="2"/>
  <c r="M65" i="2"/>
  <c r="M64" i="2"/>
  <c r="A64" i="2"/>
  <c r="A65" i="2" s="1"/>
  <c r="A66" i="2" s="1"/>
  <c r="M63" i="2"/>
  <c r="A63" i="2"/>
  <c r="M62" i="2"/>
  <c r="M61" i="2"/>
  <c r="M60" i="2"/>
  <c r="A60" i="2"/>
  <c r="A61" i="2" s="1"/>
  <c r="A62" i="2" s="1"/>
  <c r="M59" i="2"/>
  <c r="M58" i="2"/>
  <c r="M57" i="2"/>
  <c r="M56" i="2"/>
  <c r="A56" i="2"/>
  <c r="A57" i="2" s="1"/>
  <c r="A58" i="2" s="1"/>
  <c r="A59" i="2" s="1"/>
  <c r="M55" i="2"/>
  <c r="M54" i="2"/>
  <c r="M53" i="2"/>
  <c r="A53" i="2"/>
  <c r="A54" i="2" s="1"/>
  <c r="A55" i="2" s="1"/>
  <c r="M52" i="2"/>
  <c r="A52" i="2"/>
  <c r="M51" i="2"/>
  <c r="M50" i="2"/>
  <c r="M49" i="2"/>
  <c r="A49" i="2"/>
  <c r="A50" i="2" s="1"/>
  <c r="A51" i="2" s="1"/>
  <c r="M48" i="2"/>
  <c r="M47" i="2"/>
  <c r="A47" i="2"/>
  <c r="A48" i="2" s="1"/>
  <c r="M46" i="2"/>
  <c r="M45" i="2"/>
  <c r="M44" i="2"/>
  <c r="A44" i="2"/>
  <c r="A45" i="2" s="1"/>
  <c r="A46" i="2" s="1"/>
  <c r="M43" i="2"/>
  <c r="M42" i="2"/>
  <c r="M41" i="2"/>
  <c r="A41" i="2"/>
  <c r="A42" i="2" s="1"/>
  <c r="A43" i="2" s="1"/>
  <c r="M40" i="2"/>
  <c r="A40" i="2"/>
  <c r="M39" i="2"/>
  <c r="A39" i="2"/>
  <c r="M38" i="2"/>
  <c r="M37" i="2"/>
  <c r="A37" i="2"/>
  <c r="A38" i="2" s="1"/>
  <c r="M36" i="2"/>
  <c r="M35" i="2"/>
  <c r="A35" i="2"/>
  <c r="A36" i="2" s="1"/>
  <c r="M34" i="2"/>
  <c r="A34" i="2"/>
  <c r="M33" i="2"/>
  <c r="M32" i="2"/>
  <c r="M31" i="2"/>
  <c r="M30" i="2"/>
  <c r="M29" i="2"/>
  <c r="A29" i="2"/>
  <c r="A30" i="2" s="1"/>
  <c r="A31" i="2" s="1"/>
  <c r="A32" i="2" s="1"/>
  <c r="A33" i="2" s="1"/>
  <c r="M28" i="2"/>
  <c r="A28" i="2"/>
  <c r="M27" i="2"/>
  <c r="A27" i="2"/>
  <c r="M26" i="2"/>
  <c r="M25" i="2"/>
  <c r="A25" i="2"/>
  <c r="A26" i="2" s="1"/>
  <c r="M24" i="2"/>
  <c r="A24" i="2"/>
  <c r="M23" i="2"/>
  <c r="A23" i="2"/>
  <c r="M22" i="2"/>
  <c r="A22" i="2"/>
  <c r="M21" i="2"/>
  <c r="M20" i="2"/>
  <c r="M19" i="2"/>
  <c r="A19" i="2"/>
  <c r="A20" i="2" s="1"/>
  <c r="A21" i="2" s="1"/>
  <c r="M18" i="2"/>
  <c r="M17" i="2"/>
  <c r="M16" i="2"/>
  <c r="M15" i="2"/>
  <c r="A15" i="2"/>
  <c r="A16" i="2" s="1"/>
  <c r="A17" i="2" s="1"/>
  <c r="A18" i="2" s="1"/>
  <c r="M14" i="2"/>
  <c r="M13" i="2"/>
  <c r="M12" i="2"/>
  <c r="M11" i="2"/>
  <c r="A11" i="2"/>
  <c r="A12" i="2" s="1"/>
  <c r="A13" i="2" s="1"/>
  <c r="A14" i="2" s="1"/>
  <c r="M10" i="2"/>
  <c r="A10" i="2"/>
  <c r="M9" i="2"/>
  <c r="A9" i="2"/>
  <c r="M8" i="2"/>
  <c r="A8" i="2"/>
  <c r="M7" i="2"/>
  <c r="A7" i="2"/>
  <c r="M6" i="2"/>
  <c r="A6" i="2"/>
  <c r="M5" i="2"/>
  <c r="A5" i="2"/>
  <c r="M4" i="2"/>
  <c r="M3" i="2"/>
  <c r="A3" i="2"/>
  <c r="A4" i="2" s="1"/>
  <c r="M2" i="2"/>
  <c r="M600" i="1"/>
  <c r="M599" i="1"/>
  <c r="M598" i="1"/>
  <c r="M597" i="1"/>
  <c r="M596" i="1"/>
  <c r="M595" i="1"/>
  <c r="M594" i="1"/>
  <c r="M593" i="1"/>
  <c r="A593" i="1"/>
  <c r="A594" i="1" s="1"/>
  <c r="A595" i="1" s="1"/>
  <c r="A596" i="1" s="1"/>
  <c r="A597" i="1" s="1"/>
  <c r="A598" i="1" s="1"/>
  <c r="A599" i="1" s="1"/>
  <c r="A600" i="1" s="1"/>
  <c r="M592" i="1"/>
  <c r="M591" i="1"/>
  <c r="M590" i="1"/>
  <c r="A590" i="1"/>
  <c r="A591" i="1" s="1"/>
  <c r="A592" i="1" s="1"/>
  <c r="M589" i="1"/>
  <c r="M588" i="1"/>
  <c r="M587" i="1"/>
  <c r="M586" i="1"/>
  <c r="M585" i="1"/>
  <c r="M584" i="1"/>
  <c r="M583" i="1"/>
  <c r="A583" i="1"/>
  <c r="A584" i="1" s="1"/>
  <c r="A585" i="1" s="1"/>
  <c r="A586" i="1" s="1"/>
  <c r="A587" i="1" s="1"/>
  <c r="A588" i="1" s="1"/>
  <c r="A589" i="1" s="1"/>
  <c r="M582" i="1"/>
  <c r="M581" i="1"/>
  <c r="A581" i="1"/>
  <c r="A582" i="1" s="1"/>
  <c r="M580" i="1"/>
  <c r="A580" i="1"/>
  <c r="M579" i="1"/>
  <c r="M578" i="1"/>
  <c r="M577" i="1"/>
  <c r="A577" i="1"/>
  <c r="A578" i="1" s="1"/>
  <c r="A579" i="1" s="1"/>
  <c r="M576" i="1"/>
  <c r="M575" i="1"/>
  <c r="M574" i="1"/>
  <c r="M573" i="1"/>
  <c r="A573" i="1"/>
  <c r="A574" i="1" s="1"/>
  <c r="A575" i="1" s="1"/>
  <c r="A576" i="1" s="1"/>
  <c r="M572" i="1"/>
  <c r="M571" i="1"/>
  <c r="M570" i="1"/>
  <c r="A570" i="1"/>
  <c r="A571" i="1" s="1"/>
  <c r="A572" i="1" s="1"/>
  <c r="M569" i="1"/>
  <c r="M568" i="1"/>
  <c r="A568" i="1"/>
  <c r="A569" i="1" s="1"/>
  <c r="M567" i="1"/>
  <c r="M566" i="1"/>
  <c r="M565" i="1"/>
  <c r="A565" i="1"/>
  <c r="A566" i="1" s="1"/>
  <c r="A567" i="1" s="1"/>
  <c r="M564" i="1"/>
  <c r="M563" i="1"/>
  <c r="M562" i="1"/>
  <c r="M561" i="1"/>
  <c r="M560" i="1"/>
  <c r="A560" i="1"/>
  <c r="A561" i="1" s="1"/>
  <c r="A562" i="1" s="1"/>
  <c r="A563" i="1" s="1"/>
  <c r="A564" i="1" s="1"/>
  <c r="M559" i="1"/>
  <c r="M558" i="1"/>
  <c r="M557" i="1"/>
  <c r="M556" i="1"/>
  <c r="M555" i="1"/>
  <c r="A555" i="1"/>
  <c r="A556" i="1" s="1"/>
  <c r="A557" i="1" s="1"/>
  <c r="A558" i="1" s="1"/>
  <c r="A559" i="1" s="1"/>
  <c r="M554" i="1"/>
  <c r="M553" i="1"/>
  <c r="M552" i="1"/>
  <c r="A552" i="1"/>
  <c r="A553" i="1" s="1"/>
  <c r="A554" i="1" s="1"/>
  <c r="M551" i="1"/>
  <c r="M550" i="1"/>
  <c r="M549" i="1"/>
  <c r="A549" i="1"/>
  <c r="A550" i="1" s="1"/>
  <c r="A551" i="1" s="1"/>
  <c r="M548" i="1"/>
  <c r="M547" i="1"/>
  <c r="M546" i="1"/>
  <c r="M545" i="1"/>
  <c r="A545" i="1"/>
  <c r="A546" i="1" s="1"/>
  <c r="A547" i="1" s="1"/>
  <c r="A548" i="1" s="1"/>
  <c r="M544" i="1"/>
  <c r="A544" i="1"/>
  <c r="M543" i="1"/>
  <c r="M542" i="1"/>
  <c r="A542" i="1"/>
  <c r="A543" i="1" s="1"/>
  <c r="M541" i="1"/>
  <c r="M540" i="1"/>
  <c r="M539" i="1"/>
  <c r="A539" i="1"/>
  <c r="A540" i="1" s="1"/>
  <c r="A541" i="1" s="1"/>
  <c r="M538" i="1"/>
  <c r="M537" i="1"/>
  <c r="M536" i="1"/>
  <c r="A536" i="1"/>
  <c r="A537" i="1" s="1"/>
  <c r="A538" i="1" s="1"/>
  <c r="M535" i="1"/>
  <c r="A535" i="1"/>
  <c r="M534" i="1"/>
  <c r="M533" i="1"/>
  <c r="M532" i="1"/>
  <c r="A532" i="1"/>
  <c r="A533" i="1" s="1"/>
  <c r="A534" i="1" s="1"/>
  <c r="M531" i="1"/>
  <c r="M530" i="1"/>
  <c r="M529" i="1"/>
  <c r="M528" i="1"/>
  <c r="M527" i="1"/>
  <c r="A527" i="1"/>
  <c r="A528" i="1" s="1"/>
  <c r="A529" i="1" s="1"/>
  <c r="A530" i="1" s="1"/>
  <c r="A531" i="1" s="1"/>
  <c r="M526" i="1"/>
  <c r="A526" i="1"/>
  <c r="M525" i="1"/>
  <c r="A525" i="1"/>
  <c r="M524" i="1"/>
  <c r="M523" i="1"/>
  <c r="M522" i="1"/>
  <c r="A522" i="1"/>
  <c r="A523" i="1" s="1"/>
  <c r="A524" i="1" s="1"/>
  <c r="M521" i="1"/>
  <c r="A521" i="1"/>
  <c r="M520" i="1"/>
  <c r="A520" i="1"/>
  <c r="M519" i="1"/>
  <c r="A519" i="1"/>
  <c r="M518" i="1"/>
  <c r="M517" i="1"/>
  <c r="A517" i="1"/>
  <c r="A518" i="1" s="1"/>
  <c r="M516" i="1"/>
  <c r="M515" i="1"/>
  <c r="A515" i="1"/>
  <c r="A516" i="1" s="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A488" i="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M487" i="1"/>
  <c r="M486" i="1"/>
  <c r="M485" i="1"/>
  <c r="M484" i="1"/>
  <c r="M483" i="1"/>
  <c r="A483" i="1"/>
  <c r="A484" i="1" s="1"/>
  <c r="A485" i="1" s="1"/>
  <c r="A486" i="1" s="1"/>
  <c r="A487" i="1" s="1"/>
  <c r="M482" i="1"/>
  <c r="M481" i="1"/>
  <c r="A481" i="1"/>
  <c r="A482" i="1" s="1"/>
  <c r="M480" i="1"/>
  <c r="M479" i="1"/>
  <c r="M478" i="1"/>
  <c r="A478" i="1"/>
  <c r="A479" i="1" s="1"/>
  <c r="A480" i="1" s="1"/>
  <c r="M477" i="1"/>
  <c r="M476" i="1"/>
  <c r="M475" i="1"/>
  <c r="A475" i="1"/>
  <c r="A476" i="1" s="1"/>
  <c r="A477" i="1" s="1"/>
  <c r="M474" i="1"/>
  <c r="M473" i="1"/>
  <c r="A473" i="1"/>
  <c r="A474" i="1" s="1"/>
  <c r="M472" i="1"/>
  <c r="M471" i="1"/>
  <c r="A471" i="1"/>
  <c r="A472" i="1" s="1"/>
  <c r="M470" i="1"/>
  <c r="M469" i="1"/>
  <c r="M468" i="1"/>
  <c r="M467" i="1"/>
  <c r="M466" i="1"/>
  <c r="M465" i="1"/>
  <c r="M464" i="1"/>
  <c r="M463" i="1"/>
  <c r="M462" i="1"/>
  <c r="M461" i="1"/>
  <c r="M460" i="1"/>
  <c r="M459" i="1"/>
  <c r="M458" i="1"/>
  <c r="M457" i="1"/>
  <c r="M456" i="1"/>
  <c r="M455" i="1"/>
  <c r="M454" i="1"/>
  <c r="M453" i="1"/>
  <c r="M452" i="1"/>
  <c r="M451" i="1"/>
  <c r="M450" i="1"/>
  <c r="A450" i="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M449" i="1"/>
  <c r="M448" i="1"/>
  <c r="M447" i="1"/>
  <c r="A447" i="1"/>
  <c r="A448" i="1" s="1"/>
  <c r="A449" i="1" s="1"/>
  <c r="M446" i="1"/>
  <c r="M445" i="1"/>
  <c r="M444" i="1"/>
  <c r="M443" i="1"/>
  <c r="A443" i="1"/>
  <c r="A444" i="1" s="1"/>
  <c r="A445" i="1" s="1"/>
  <c r="A446" i="1" s="1"/>
  <c r="M442" i="1"/>
  <c r="M441" i="1"/>
  <c r="A441" i="1"/>
  <c r="A442" i="1" s="1"/>
  <c r="M440" i="1"/>
  <c r="M439" i="1"/>
  <c r="M438" i="1"/>
  <c r="M437" i="1"/>
  <c r="M436" i="1"/>
  <c r="M435" i="1"/>
  <c r="M434" i="1"/>
  <c r="A434" i="1"/>
  <c r="A435" i="1" s="1"/>
  <c r="A436" i="1" s="1"/>
  <c r="A437" i="1" s="1"/>
  <c r="A438" i="1" s="1"/>
  <c r="A439" i="1" s="1"/>
  <c r="A440" i="1" s="1"/>
  <c r="M433" i="1"/>
  <c r="A433" i="1"/>
  <c r="M432" i="1"/>
  <c r="M431" i="1"/>
  <c r="M430" i="1"/>
  <c r="A430" i="1"/>
  <c r="A431" i="1" s="1"/>
  <c r="A432" i="1" s="1"/>
  <c r="M429" i="1"/>
  <c r="M428" i="1"/>
  <c r="M427" i="1"/>
  <c r="A427" i="1"/>
  <c r="A428" i="1" s="1"/>
  <c r="A429" i="1" s="1"/>
  <c r="M426" i="1"/>
  <c r="M425" i="1"/>
  <c r="A425" i="1"/>
  <c r="A426" i="1" s="1"/>
  <c r="M424" i="1"/>
  <c r="M423" i="1"/>
  <c r="A423" i="1"/>
  <c r="A424" i="1" s="1"/>
  <c r="M422" i="1"/>
  <c r="A422" i="1"/>
  <c r="M421" i="1"/>
  <c r="A421" i="1"/>
  <c r="M420" i="1"/>
  <c r="M419" i="1"/>
  <c r="M418" i="1"/>
  <c r="A418" i="1"/>
  <c r="A419" i="1" s="1"/>
  <c r="A420" i="1" s="1"/>
  <c r="M417" i="1"/>
  <c r="M416" i="1"/>
  <c r="A416" i="1"/>
  <c r="A417" i="1" s="1"/>
  <c r="M415" i="1"/>
  <c r="M414" i="1"/>
  <c r="M413" i="1"/>
  <c r="A413" i="1"/>
  <c r="A414" i="1" s="1"/>
  <c r="A415" i="1" s="1"/>
  <c r="M412" i="1"/>
  <c r="A412" i="1"/>
  <c r="M411" i="1"/>
  <c r="A411" i="1"/>
  <c r="M410" i="1"/>
  <c r="A410" i="1"/>
  <c r="M409" i="1"/>
  <c r="A409" i="1"/>
  <c r="M408" i="1"/>
  <c r="A408" i="1"/>
  <c r="M407" i="1"/>
  <c r="M406" i="1"/>
  <c r="M405" i="1"/>
  <c r="A405" i="1"/>
  <c r="A406" i="1" s="1"/>
  <c r="A407" i="1" s="1"/>
  <c r="M404" i="1"/>
  <c r="A404" i="1"/>
  <c r="M403" i="1"/>
  <c r="M402" i="1"/>
  <c r="A402" i="1"/>
  <c r="M401" i="1"/>
  <c r="M400" i="1"/>
  <c r="M399" i="1"/>
  <c r="A399" i="1"/>
  <c r="A400" i="1" s="1"/>
  <c r="A401" i="1" s="1"/>
  <c r="M398" i="1"/>
  <c r="M397" i="1"/>
  <c r="A397" i="1"/>
  <c r="A398" i="1" s="1"/>
  <c r="M396" i="1"/>
  <c r="M395" i="1"/>
  <c r="M394" i="1"/>
  <c r="A394" i="1"/>
  <c r="A395" i="1" s="1"/>
  <c r="A396" i="1" s="1"/>
  <c r="M393" i="1"/>
  <c r="M392" i="1"/>
  <c r="M391" i="1"/>
  <c r="A391" i="1"/>
  <c r="A392" i="1" s="1"/>
  <c r="A393" i="1" s="1"/>
  <c r="M390" i="1"/>
  <c r="M389" i="1"/>
  <c r="M388" i="1"/>
  <c r="M387" i="1"/>
  <c r="A387" i="1"/>
  <c r="A388" i="1" s="1"/>
  <c r="A389" i="1" s="1"/>
  <c r="A390" i="1" s="1"/>
  <c r="M386" i="1"/>
  <c r="M385" i="1"/>
  <c r="M384" i="1"/>
  <c r="M383" i="1"/>
  <c r="A383" i="1"/>
  <c r="A384" i="1" s="1"/>
  <c r="A385" i="1" s="1"/>
  <c r="A386" i="1" s="1"/>
  <c r="M382" i="1"/>
  <c r="M381" i="1"/>
  <c r="M380" i="1"/>
  <c r="M379" i="1"/>
  <c r="M378" i="1"/>
  <c r="A378" i="1"/>
  <c r="A379" i="1" s="1"/>
  <c r="A380" i="1" s="1"/>
  <c r="A381" i="1" s="1"/>
  <c r="A382" i="1" s="1"/>
  <c r="M377" i="1"/>
  <c r="M376" i="1"/>
  <c r="M375" i="1"/>
  <c r="M374" i="1"/>
  <c r="M373" i="1"/>
  <c r="M372" i="1"/>
  <c r="M371" i="1"/>
  <c r="A371" i="1"/>
  <c r="A372" i="1" s="1"/>
  <c r="A373" i="1" s="1"/>
  <c r="A374" i="1" s="1"/>
  <c r="A375" i="1" s="1"/>
  <c r="A376" i="1" s="1"/>
  <c r="A377" i="1" s="1"/>
  <c r="M370" i="1"/>
  <c r="A370" i="1"/>
  <c r="M369" i="1"/>
  <c r="A369" i="1"/>
  <c r="M368" i="1"/>
  <c r="A368" i="1"/>
  <c r="M367" i="1"/>
  <c r="A367" i="1"/>
  <c r="M366" i="1"/>
  <c r="A366" i="1"/>
  <c r="M365" i="1"/>
  <c r="M364" i="1"/>
  <c r="M363" i="1"/>
  <c r="M362" i="1"/>
  <c r="A362" i="1"/>
  <c r="A363" i="1" s="1"/>
  <c r="A364" i="1" s="1"/>
  <c r="A365" i="1" s="1"/>
  <c r="M361" i="1"/>
  <c r="M360" i="1"/>
  <c r="A360" i="1"/>
  <c r="A361" i="1" s="1"/>
  <c r="M359" i="1"/>
  <c r="A359" i="1"/>
  <c r="M358" i="1"/>
  <c r="M357" i="1"/>
  <c r="M356" i="1"/>
  <c r="M355" i="1"/>
  <c r="M354" i="1"/>
  <c r="M353" i="1"/>
  <c r="A353" i="1"/>
  <c r="A354" i="1" s="1"/>
  <c r="A355" i="1" s="1"/>
  <c r="A356" i="1" s="1"/>
  <c r="A357" i="1" s="1"/>
  <c r="A358" i="1" s="1"/>
  <c r="M352" i="1"/>
  <c r="A352" i="1"/>
  <c r="M351" i="1"/>
  <c r="A351" i="1"/>
  <c r="M350" i="1"/>
  <c r="A350" i="1"/>
  <c r="M349" i="1"/>
  <c r="M348" i="1"/>
  <c r="M347" i="1"/>
  <c r="M346" i="1"/>
  <c r="M345" i="1"/>
  <c r="A345" i="1"/>
  <c r="A346" i="1" s="1"/>
  <c r="A347" i="1" s="1"/>
  <c r="A348" i="1" s="1"/>
  <c r="A349" i="1" s="1"/>
  <c r="M344" i="1"/>
  <c r="M343" i="1"/>
  <c r="M342" i="1"/>
  <c r="M341" i="1"/>
  <c r="M340" i="1"/>
  <c r="A340" i="1"/>
  <c r="A341" i="1" s="1"/>
  <c r="A342" i="1" s="1"/>
  <c r="A343" i="1" s="1"/>
  <c r="A344" i="1" s="1"/>
  <c r="M339" i="1"/>
  <c r="M338" i="1"/>
  <c r="M337" i="1"/>
  <c r="A337" i="1"/>
  <c r="A338" i="1" s="1"/>
  <c r="A339" i="1" s="1"/>
  <c r="M336" i="1"/>
  <c r="A336" i="1"/>
  <c r="M335" i="1"/>
  <c r="M334" i="1"/>
  <c r="M333" i="1"/>
  <c r="M332" i="1"/>
  <c r="A332" i="1"/>
  <c r="A333" i="1" s="1"/>
  <c r="A334" i="1" s="1"/>
  <c r="A335" i="1" s="1"/>
  <c r="M331" i="1"/>
  <c r="M330" i="1"/>
  <c r="M329" i="1"/>
  <c r="A329" i="1"/>
  <c r="A330" i="1" s="1"/>
  <c r="A331" i="1" s="1"/>
  <c r="M328" i="1"/>
  <c r="M327" i="1"/>
  <c r="M326" i="1"/>
  <c r="M325" i="1"/>
  <c r="M324" i="1"/>
  <c r="M323" i="1"/>
  <c r="M322" i="1"/>
  <c r="A322" i="1"/>
  <c r="A323" i="1" s="1"/>
  <c r="A324" i="1" s="1"/>
  <c r="A325" i="1" s="1"/>
  <c r="A326" i="1" s="1"/>
  <c r="A327" i="1" s="1"/>
  <c r="A328" i="1" s="1"/>
  <c r="M321" i="1"/>
  <c r="M320" i="1"/>
  <c r="M319" i="1"/>
  <c r="M318" i="1"/>
  <c r="M317" i="1"/>
  <c r="M316" i="1"/>
  <c r="M315" i="1"/>
  <c r="M314" i="1"/>
  <c r="M313" i="1"/>
  <c r="A313" i="1"/>
  <c r="A314" i="1" s="1"/>
  <c r="A315" i="1" s="1"/>
  <c r="A316" i="1" s="1"/>
  <c r="A317" i="1" s="1"/>
  <c r="A318" i="1" s="1"/>
  <c r="A319" i="1" s="1"/>
  <c r="A320" i="1" s="1"/>
  <c r="A321" i="1" s="1"/>
  <c r="M312" i="1"/>
  <c r="M311" i="1"/>
  <c r="M310" i="1"/>
  <c r="A310" i="1"/>
  <c r="A311" i="1" s="1"/>
  <c r="A312" i="1" s="1"/>
  <c r="M309" i="1"/>
  <c r="M308" i="1"/>
  <c r="A308" i="1"/>
  <c r="A309" i="1" s="1"/>
  <c r="M307" i="1"/>
  <c r="M306" i="1"/>
  <c r="M305" i="1"/>
  <c r="M304" i="1"/>
  <c r="A304" i="1"/>
  <c r="A305" i="1" s="1"/>
  <c r="A306" i="1" s="1"/>
  <c r="A307" i="1" s="1"/>
  <c r="M303" i="1"/>
  <c r="M302" i="1"/>
  <c r="A302" i="1"/>
  <c r="A303" i="1" s="1"/>
  <c r="M301" i="1"/>
  <c r="M300" i="1"/>
  <c r="A300" i="1"/>
  <c r="A301" i="1" s="1"/>
  <c r="M299" i="1"/>
  <c r="M298" i="1"/>
  <c r="M297" i="1"/>
  <c r="M296" i="1"/>
  <c r="A296" i="1"/>
  <c r="A297" i="1" s="1"/>
  <c r="A298" i="1" s="1"/>
  <c r="A299" i="1" s="1"/>
  <c r="M295" i="1"/>
  <c r="M294" i="1"/>
  <c r="M293" i="1"/>
  <c r="A293" i="1"/>
  <c r="A294" i="1" s="1"/>
  <c r="A295" i="1" s="1"/>
  <c r="M292" i="1"/>
  <c r="M291" i="1"/>
  <c r="M290" i="1"/>
  <c r="M289" i="1"/>
  <c r="A289" i="1"/>
  <c r="A290" i="1" s="1"/>
  <c r="A291" i="1" s="1"/>
  <c r="A292" i="1" s="1"/>
  <c r="M288" i="1"/>
  <c r="M287" i="1"/>
  <c r="M286" i="1"/>
  <c r="M285" i="1"/>
  <c r="M284" i="1"/>
  <c r="M283" i="1"/>
  <c r="M282" i="1"/>
  <c r="M281" i="1"/>
  <c r="M280" i="1"/>
  <c r="M279" i="1"/>
  <c r="M278" i="1"/>
  <c r="M277" i="1"/>
  <c r="A277" i="1"/>
  <c r="A278" i="1" s="1"/>
  <c r="A279" i="1" s="1"/>
  <c r="A280" i="1" s="1"/>
  <c r="A281" i="1" s="1"/>
  <c r="A282" i="1" s="1"/>
  <c r="A283" i="1" s="1"/>
  <c r="A284" i="1" s="1"/>
  <c r="A285" i="1" s="1"/>
  <c r="A286" i="1" s="1"/>
  <c r="A287" i="1" s="1"/>
  <c r="A288" i="1" s="1"/>
  <c r="M276" i="1"/>
  <c r="M275" i="1"/>
  <c r="M274" i="1"/>
  <c r="M273" i="1"/>
  <c r="M272" i="1"/>
  <c r="M271" i="1"/>
  <c r="M270" i="1"/>
  <c r="M269" i="1"/>
  <c r="M268" i="1"/>
  <c r="A268" i="1"/>
  <c r="A269" i="1" s="1"/>
  <c r="A270" i="1" s="1"/>
  <c r="A271" i="1" s="1"/>
  <c r="A272" i="1" s="1"/>
  <c r="A273" i="1" s="1"/>
  <c r="A274" i="1" s="1"/>
  <c r="A275" i="1" s="1"/>
  <c r="A276" i="1" s="1"/>
  <c r="M267" i="1"/>
  <c r="M266" i="1"/>
  <c r="A266" i="1"/>
  <c r="A267" i="1" s="1"/>
  <c r="M265" i="1"/>
  <c r="M264" i="1"/>
  <c r="M263" i="1"/>
  <c r="M262" i="1"/>
  <c r="M261" i="1"/>
  <c r="M260" i="1"/>
  <c r="A260" i="1"/>
  <c r="A261" i="1" s="1"/>
  <c r="A262" i="1" s="1"/>
  <c r="A263" i="1" s="1"/>
  <c r="A264" i="1" s="1"/>
  <c r="A265" i="1" s="1"/>
  <c r="M259" i="1"/>
  <c r="M258" i="1"/>
  <c r="M257" i="1"/>
  <c r="M256" i="1"/>
  <c r="M255" i="1"/>
  <c r="A255" i="1"/>
  <c r="A256" i="1" s="1"/>
  <c r="A257" i="1" s="1"/>
  <c r="A258" i="1" s="1"/>
  <c r="A259" i="1" s="1"/>
  <c r="M254" i="1"/>
  <c r="M253" i="1"/>
  <c r="M252" i="1"/>
  <c r="M251" i="1"/>
  <c r="M250" i="1"/>
  <c r="M249" i="1"/>
  <c r="M248" i="1"/>
  <c r="A248" i="1"/>
  <c r="A249" i="1" s="1"/>
  <c r="A250" i="1" s="1"/>
  <c r="A251" i="1" s="1"/>
  <c r="A252" i="1" s="1"/>
  <c r="A253" i="1" s="1"/>
  <c r="A254" i="1" s="1"/>
  <c r="M247" i="1"/>
  <c r="M246" i="1"/>
  <c r="M245" i="1"/>
  <c r="M244" i="1"/>
  <c r="M243" i="1"/>
  <c r="A243" i="1"/>
  <c r="A244" i="1" s="1"/>
  <c r="A245" i="1" s="1"/>
  <c r="A246" i="1" s="1"/>
  <c r="A247" i="1" s="1"/>
  <c r="M242" i="1"/>
  <c r="M241" i="1"/>
  <c r="M240" i="1"/>
  <c r="M239" i="1"/>
  <c r="M238" i="1"/>
  <c r="M237" i="1"/>
  <c r="M236" i="1"/>
  <c r="A236" i="1"/>
  <c r="A237" i="1" s="1"/>
  <c r="A238" i="1" s="1"/>
  <c r="A239" i="1" s="1"/>
  <c r="A240" i="1" s="1"/>
  <c r="A241" i="1" s="1"/>
  <c r="A242" i="1" s="1"/>
  <c r="M235" i="1"/>
  <c r="M234" i="1"/>
  <c r="M233" i="1"/>
  <c r="A233" i="1"/>
  <c r="A234" i="1" s="1"/>
  <c r="A235" i="1" s="1"/>
  <c r="M232" i="1"/>
  <c r="M231" i="1"/>
  <c r="M230" i="1"/>
  <c r="M229" i="1"/>
  <c r="M228" i="1"/>
  <c r="A228" i="1"/>
  <c r="A229" i="1" s="1"/>
  <c r="A230" i="1" s="1"/>
  <c r="A231" i="1" s="1"/>
  <c r="A232" i="1" s="1"/>
  <c r="M227" i="1"/>
  <c r="M226" i="1"/>
  <c r="M225" i="1"/>
  <c r="M224" i="1"/>
  <c r="M223" i="1"/>
  <c r="M222" i="1"/>
  <c r="A222" i="1"/>
  <c r="A223" i="1" s="1"/>
  <c r="A224" i="1" s="1"/>
  <c r="A225" i="1" s="1"/>
  <c r="A226" i="1" s="1"/>
  <c r="A227" i="1" s="1"/>
  <c r="M221" i="1"/>
  <c r="M220" i="1"/>
  <c r="M219" i="1"/>
  <c r="M218" i="1"/>
  <c r="A218" i="1"/>
  <c r="A219" i="1" s="1"/>
  <c r="A220" i="1" s="1"/>
  <c r="A221" i="1" s="1"/>
  <c r="M217" i="1"/>
  <c r="A217" i="1"/>
  <c r="M216" i="1"/>
  <c r="A216" i="1"/>
  <c r="M215" i="1"/>
  <c r="M214" i="1"/>
  <c r="M213" i="1"/>
  <c r="M212" i="1"/>
  <c r="M211" i="1"/>
  <c r="A211" i="1"/>
  <c r="A212" i="1" s="1"/>
  <c r="A213" i="1" s="1"/>
  <c r="A214" i="1" s="1"/>
  <c r="A215" i="1" s="1"/>
  <c r="M210" i="1"/>
  <c r="M209" i="1"/>
  <c r="A209" i="1"/>
  <c r="A210" i="1" s="1"/>
  <c r="M208" i="1"/>
  <c r="M207" i="1"/>
  <c r="M206" i="1"/>
  <c r="M205" i="1"/>
  <c r="M204" i="1"/>
  <c r="M203" i="1"/>
  <c r="A203" i="1"/>
  <c r="A204" i="1" s="1"/>
  <c r="A205" i="1" s="1"/>
  <c r="A206" i="1" s="1"/>
  <c r="A207" i="1" s="1"/>
  <c r="A208" i="1" s="1"/>
  <c r="M202" i="1"/>
  <c r="A202" i="1"/>
  <c r="M201" i="1"/>
  <c r="M200" i="1"/>
  <c r="A200" i="1"/>
  <c r="A201" i="1" s="1"/>
  <c r="M199" i="1"/>
  <c r="A199" i="1"/>
  <c r="M198" i="1"/>
  <c r="A198" i="1"/>
  <c r="M197" i="1"/>
  <c r="M196" i="1"/>
  <c r="M195" i="1"/>
  <c r="M194" i="1"/>
  <c r="M193" i="1"/>
  <c r="A193" i="1"/>
  <c r="A194" i="1" s="1"/>
  <c r="A195" i="1" s="1"/>
  <c r="A196" i="1" s="1"/>
  <c r="A197" i="1" s="1"/>
  <c r="M192" i="1"/>
  <c r="A192" i="1"/>
  <c r="M191" i="1"/>
  <c r="M190" i="1"/>
  <c r="A190" i="1"/>
  <c r="A191" i="1" s="1"/>
  <c r="M189" i="1"/>
  <c r="M188" i="1"/>
  <c r="M187" i="1"/>
  <c r="M186" i="1"/>
  <c r="M185" i="1"/>
  <c r="A185" i="1"/>
  <c r="A186" i="1" s="1"/>
  <c r="A187" i="1" s="1"/>
  <c r="A188" i="1" s="1"/>
  <c r="A189" i="1" s="1"/>
  <c r="M184" i="1"/>
  <c r="A184" i="1"/>
  <c r="M183" i="1"/>
  <c r="M182" i="1"/>
  <c r="M181" i="1"/>
  <c r="A181" i="1"/>
  <c r="A182" i="1" s="1"/>
  <c r="A183" i="1" s="1"/>
  <c r="M180" i="1"/>
  <c r="M179" i="1"/>
  <c r="A179" i="1"/>
  <c r="A180" i="1" s="1"/>
  <c r="M178" i="1"/>
  <c r="M177" i="1"/>
  <c r="M176" i="1"/>
  <c r="M175" i="1"/>
  <c r="A175" i="1"/>
  <c r="A176" i="1" s="1"/>
  <c r="A177" i="1" s="1"/>
  <c r="A178" i="1" s="1"/>
  <c r="M174" i="1"/>
  <c r="M173" i="1"/>
  <c r="M172" i="1"/>
  <c r="A172" i="1"/>
  <c r="A173" i="1" s="1"/>
  <c r="A174" i="1" s="1"/>
  <c r="M171" i="1"/>
  <c r="M170" i="1"/>
  <c r="M169" i="1"/>
  <c r="A169" i="1"/>
  <c r="A170" i="1" s="1"/>
  <c r="A171" i="1" s="1"/>
  <c r="M168" i="1"/>
  <c r="M167" i="1"/>
  <c r="M166" i="1"/>
  <c r="M165" i="1"/>
  <c r="M164" i="1"/>
  <c r="A164" i="1"/>
  <c r="A165" i="1" s="1"/>
  <c r="A166" i="1" s="1"/>
  <c r="A167" i="1" s="1"/>
  <c r="A168" i="1" s="1"/>
  <c r="M163" i="1"/>
  <c r="M162" i="1"/>
  <c r="M161" i="1"/>
  <c r="A161" i="1"/>
  <c r="A162" i="1" s="1"/>
  <c r="A163" i="1" s="1"/>
  <c r="M160" i="1"/>
  <c r="A160" i="1"/>
  <c r="M159" i="1"/>
  <c r="M158" i="1"/>
  <c r="M157" i="1"/>
  <c r="M156" i="1"/>
  <c r="A156" i="1"/>
  <c r="A157" i="1" s="1"/>
  <c r="A158" i="1" s="1"/>
  <c r="A159" i="1" s="1"/>
  <c r="M155" i="1"/>
  <c r="M154" i="1"/>
  <c r="M153" i="1"/>
  <c r="M152" i="1"/>
  <c r="M151" i="1"/>
  <c r="M150" i="1"/>
  <c r="M149" i="1"/>
  <c r="M148" i="1"/>
  <c r="M147" i="1"/>
  <c r="M146" i="1"/>
  <c r="M145" i="1"/>
  <c r="M144" i="1"/>
  <c r="A144" i="1"/>
  <c r="A145" i="1" s="1"/>
  <c r="A146" i="1" s="1"/>
  <c r="A147" i="1" s="1"/>
  <c r="A148" i="1" s="1"/>
  <c r="A149" i="1" s="1"/>
  <c r="A150" i="1" s="1"/>
  <c r="A151" i="1" s="1"/>
  <c r="A152" i="1" s="1"/>
  <c r="A153" i="1" s="1"/>
  <c r="A154" i="1" s="1"/>
  <c r="A155" i="1" s="1"/>
  <c r="M143" i="1"/>
  <c r="M142" i="1"/>
  <c r="M141" i="1"/>
  <c r="M140" i="1"/>
  <c r="M139" i="1"/>
  <c r="M138" i="1"/>
  <c r="M137" i="1"/>
  <c r="M136" i="1"/>
  <c r="M135" i="1"/>
  <c r="M134" i="1"/>
  <c r="M133" i="1"/>
  <c r="M132" i="1"/>
  <c r="M131" i="1"/>
  <c r="M130" i="1"/>
  <c r="M129" i="1"/>
  <c r="M128" i="1"/>
  <c r="M127" i="1"/>
  <c r="M126" i="1"/>
  <c r="M125" i="1"/>
  <c r="M124" i="1"/>
  <c r="M123" i="1"/>
  <c r="A123" i="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M122" i="1"/>
  <c r="A122" i="1"/>
  <c r="M121" i="1"/>
  <c r="M120" i="1"/>
  <c r="A120" i="1"/>
  <c r="A121" i="1" s="1"/>
  <c r="M119" i="1"/>
  <c r="M118" i="1"/>
  <c r="M117" i="1"/>
  <c r="A117" i="1"/>
  <c r="A118" i="1" s="1"/>
  <c r="A119" i="1" s="1"/>
  <c r="M116" i="1"/>
  <c r="A116" i="1"/>
  <c r="M115" i="1"/>
  <c r="M114" i="1"/>
  <c r="M113" i="1"/>
  <c r="M112" i="1"/>
  <c r="A112" i="1"/>
  <c r="A113" i="1" s="1"/>
  <c r="A114" i="1" s="1"/>
  <c r="A115" i="1" s="1"/>
  <c r="M111" i="1"/>
  <c r="M110" i="1"/>
  <c r="M109" i="1"/>
  <c r="M108" i="1"/>
  <c r="A108" i="1"/>
  <c r="A109" i="1" s="1"/>
  <c r="A110" i="1" s="1"/>
  <c r="A111" i="1" s="1"/>
  <c r="M107" i="1"/>
  <c r="M106" i="1"/>
  <c r="M105" i="1"/>
  <c r="M104" i="1"/>
  <c r="M103" i="1"/>
  <c r="A103" i="1"/>
  <c r="A104" i="1" s="1"/>
  <c r="A105" i="1" s="1"/>
  <c r="A106" i="1" s="1"/>
  <c r="A107" i="1" s="1"/>
  <c r="M102" i="1"/>
  <c r="M101" i="1"/>
  <c r="A101" i="1"/>
  <c r="A102" i="1" s="1"/>
  <c r="M100" i="1"/>
  <c r="M99" i="1"/>
  <c r="A99" i="1"/>
  <c r="A100" i="1" s="1"/>
  <c r="M98" i="1"/>
  <c r="M97" i="1"/>
  <c r="M96" i="1"/>
  <c r="M95" i="1"/>
  <c r="M94" i="1"/>
  <c r="M93" i="1"/>
  <c r="M92" i="1"/>
  <c r="M91" i="1"/>
  <c r="A91" i="1"/>
  <c r="A92" i="1" s="1"/>
  <c r="A93" i="1" s="1"/>
  <c r="A94" i="1" s="1"/>
  <c r="A95" i="1" s="1"/>
  <c r="A96" i="1" s="1"/>
  <c r="A97" i="1" s="1"/>
  <c r="A98" i="1" s="1"/>
  <c r="M90" i="1"/>
  <c r="M89" i="1"/>
  <c r="M88" i="1"/>
  <c r="A88" i="1"/>
  <c r="A89" i="1" s="1"/>
  <c r="A90" i="1" s="1"/>
  <c r="M87" i="1"/>
  <c r="M86" i="1"/>
  <c r="M85" i="1"/>
  <c r="M84" i="1"/>
  <c r="M83" i="1"/>
  <c r="A83" i="1"/>
  <c r="A84" i="1" s="1"/>
  <c r="A85" i="1" s="1"/>
  <c r="A86" i="1" s="1"/>
  <c r="A87" i="1" s="1"/>
  <c r="M82" i="1"/>
  <c r="M81" i="1"/>
  <c r="M80" i="1"/>
  <c r="A80" i="1"/>
  <c r="A81" i="1" s="1"/>
  <c r="A82" i="1" s="1"/>
  <c r="M79" i="1"/>
  <c r="M78" i="1"/>
  <c r="M77" i="1"/>
  <c r="M76" i="1"/>
  <c r="M75" i="1"/>
  <c r="M74" i="1"/>
  <c r="M73" i="1"/>
  <c r="M72" i="1"/>
  <c r="A72" i="1"/>
  <c r="A73" i="1" s="1"/>
  <c r="A74" i="1" s="1"/>
  <c r="A75" i="1" s="1"/>
  <c r="A76" i="1" s="1"/>
  <c r="A77" i="1" s="1"/>
  <c r="A78" i="1" s="1"/>
  <c r="A79" i="1" s="1"/>
  <c r="M71" i="1"/>
  <c r="M70" i="1"/>
  <c r="M69" i="1"/>
  <c r="M68" i="1"/>
  <c r="M67" i="1"/>
  <c r="M66" i="1"/>
  <c r="M65" i="1"/>
  <c r="M64" i="1"/>
  <c r="M63" i="1"/>
  <c r="M62" i="1"/>
  <c r="M61" i="1"/>
  <c r="M60" i="1"/>
  <c r="A60" i="1"/>
  <c r="A61" i="1" s="1"/>
  <c r="A62" i="1" s="1"/>
  <c r="A63" i="1" s="1"/>
  <c r="A64" i="1" s="1"/>
  <c r="A65" i="1" s="1"/>
  <c r="A66" i="1" s="1"/>
  <c r="A67" i="1" s="1"/>
  <c r="A68" i="1" s="1"/>
  <c r="A69" i="1" s="1"/>
  <c r="A70" i="1" s="1"/>
  <c r="A71" i="1" s="1"/>
  <c r="M59" i="1"/>
  <c r="M58" i="1"/>
  <c r="M57" i="1"/>
  <c r="M56" i="1"/>
  <c r="A56" i="1"/>
  <c r="A57" i="1" s="1"/>
  <c r="A58" i="1" s="1"/>
  <c r="A59" i="1" s="1"/>
  <c r="M55" i="1"/>
  <c r="M54" i="1"/>
  <c r="A54" i="1"/>
  <c r="A55" i="1" s="1"/>
  <c r="M53" i="1"/>
  <c r="A53" i="1"/>
  <c r="M52" i="1"/>
  <c r="A52" i="1"/>
  <c r="M51" i="1"/>
  <c r="M50" i="1"/>
  <c r="M49" i="1"/>
  <c r="M48" i="1"/>
  <c r="M47" i="1"/>
  <c r="A47" i="1"/>
  <c r="A48" i="1" s="1"/>
  <c r="A49" i="1" s="1"/>
  <c r="A50" i="1" s="1"/>
  <c r="A51" i="1" s="1"/>
  <c r="M46" i="1"/>
  <c r="M45" i="1"/>
  <c r="M44" i="1"/>
  <c r="A44" i="1"/>
  <c r="A45" i="1" s="1"/>
  <c r="A46" i="1" s="1"/>
  <c r="M43" i="1"/>
  <c r="M42" i="1"/>
  <c r="M41" i="1"/>
  <c r="A41" i="1"/>
  <c r="A42" i="1" s="1"/>
  <c r="A43" i="1" s="1"/>
  <c r="M40" i="1"/>
  <c r="M39" i="1"/>
  <c r="A39" i="1"/>
  <c r="A40" i="1" s="1"/>
  <c r="M38" i="1"/>
  <c r="M37" i="1"/>
  <c r="M36" i="1"/>
  <c r="M35" i="1"/>
  <c r="A35" i="1"/>
  <c r="A36" i="1" s="1"/>
  <c r="A37" i="1" s="1"/>
  <c r="A38" i="1" s="1"/>
  <c r="M34" i="1"/>
  <c r="A34" i="1"/>
  <c r="M33" i="1"/>
  <c r="M32" i="1"/>
  <c r="M31" i="1"/>
  <c r="M30" i="1"/>
  <c r="M29" i="1"/>
  <c r="A29" i="1"/>
  <c r="A30" i="1" s="1"/>
  <c r="A31" i="1" s="1"/>
  <c r="A32" i="1" s="1"/>
  <c r="A33" i="1" s="1"/>
  <c r="M28" i="1"/>
  <c r="M27" i="1"/>
  <c r="M26" i="1"/>
  <c r="M25" i="1"/>
  <c r="A25" i="1"/>
  <c r="A26" i="1" s="1"/>
  <c r="A27" i="1" s="1"/>
  <c r="A28" i="1" s="1"/>
  <c r="M24" i="1"/>
  <c r="M23" i="1"/>
  <c r="M22" i="1"/>
  <c r="A22" i="1"/>
  <c r="A23" i="1" s="1"/>
  <c r="A24" i="1" s="1"/>
  <c r="M21" i="1"/>
  <c r="M20" i="1"/>
  <c r="M19" i="1"/>
  <c r="A19" i="1"/>
  <c r="A20" i="1" s="1"/>
  <c r="A21" i="1" s="1"/>
  <c r="M18" i="1"/>
  <c r="M17" i="1"/>
  <c r="M16" i="1"/>
  <c r="M15" i="1"/>
  <c r="M14" i="1"/>
  <c r="M13" i="1"/>
  <c r="M12" i="1"/>
  <c r="M11" i="1"/>
  <c r="M10" i="1"/>
  <c r="A10" i="1"/>
  <c r="A11" i="1" s="1"/>
  <c r="A12" i="1" s="1"/>
  <c r="A13" i="1" s="1"/>
  <c r="A14" i="1" s="1"/>
  <c r="A15" i="1" s="1"/>
  <c r="A16" i="1" s="1"/>
  <c r="A17" i="1" s="1"/>
  <c r="A18" i="1" s="1"/>
  <c r="M9" i="1"/>
  <c r="M8" i="1"/>
  <c r="A8" i="1"/>
  <c r="A9" i="1" s="1"/>
  <c r="M7" i="1"/>
  <c r="M6" i="1"/>
  <c r="A6" i="1"/>
  <c r="A7" i="1" s="1"/>
  <c r="M5" i="1"/>
  <c r="M4" i="1"/>
  <c r="M3" i="1"/>
  <c r="A3" i="1"/>
  <c r="A4" i="1" s="1"/>
  <c r="A5" i="1" s="1"/>
  <c r="M2" i="1"/>
  <c r="P108" i="7" l="1"/>
  <c r="E110" i="7"/>
  <c r="Q178" i="7"/>
  <c r="F190" i="7"/>
  <c r="D200" i="7"/>
  <c r="O202" i="7"/>
  <c r="O222" i="7"/>
  <c r="U235" i="7"/>
  <c r="O234" i="7"/>
  <c r="O246" i="7"/>
  <c r="U295" i="7"/>
  <c r="O293" i="7"/>
  <c r="P305" i="7"/>
  <c r="Q307" i="7"/>
  <c r="S328" i="7"/>
  <c r="D41" i="7"/>
  <c r="N76" i="7"/>
  <c r="N80" i="7"/>
  <c r="N84" i="7"/>
  <c r="D87" i="7"/>
  <c r="R121" i="7"/>
  <c r="U180" i="7"/>
  <c r="D183" i="7"/>
  <c r="S190" i="7"/>
  <c r="D194" i="7"/>
  <c r="O199" i="7"/>
  <c r="R215" i="7"/>
  <c r="O213" i="7"/>
  <c r="S223" i="7"/>
  <c r="Q221" i="7"/>
  <c r="O226" i="7"/>
  <c r="Q233" i="7"/>
  <c r="T247" i="7"/>
  <c r="Q287" i="7"/>
  <c r="E41" i="7"/>
  <c r="E43" i="7"/>
  <c r="D75" i="7"/>
  <c r="D79" i="7"/>
  <c r="P81" i="7"/>
  <c r="D83" i="7"/>
  <c r="P85" i="7"/>
  <c r="D90" i="7"/>
  <c r="D92" i="7"/>
  <c r="F94" i="7"/>
  <c r="R116" i="7"/>
  <c r="D119" i="7"/>
  <c r="S121" i="7"/>
  <c r="D135" i="7"/>
  <c r="Q179" i="7"/>
  <c r="T190" i="7"/>
  <c r="P189" i="7"/>
  <c r="D192" i="7"/>
  <c r="S196" i="7"/>
  <c r="F195" i="7"/>
  <c r="D197" i="7"/>
  <c r="P200" i="7"/>
  <c r="S215" i="7"/>
  <c r="P226" i="7"/>
  <c r="P227" i="7"/>
  <c r="P228" i="7"/>
  <c r="T229" i="7"/>
  <c r="O233" i="7"/>
  <c r="O245" i="7"/>
  <c r="O262" i="7"/>
  <c r="P284" i="7"/>
  <c r="O287" i="7"/>
  <c r="T302" i="7"/>
  <c r="O307" i="7"/>
  <c r="O313" i="7"/>
  <c r="E59" i="7"/>
  <c r="S116" i="7"/>
  <c r="F119" i="7"/>
  <c r="U190" i="7"/>
  <c r="Q212" i="7"/>
  <c r="U223" i="7"/>
  <c r="R242" i="7"/>
  <c r="R288" i="7"/>
  <c r="O301" i="7"/>
  <c r="T308" i="7"/>
  <c r="O327" i="7"/>
  <c r="E61" i="7"/>
  <c r="G116" i="7"/>
  <c r="O115" i="7"/>
  <c r="U196" i="7"/>
  <c r="U215" i="7"/>
  <c r="S242" i="7"/>
  <c r="O268" i="7"/>
  <c r="O283" i="7"/>
  <c r="Q286" i="7"/>
  <c r="D43" i="7"/>
  <c r="D46" i="7"/>
  <c r="E54" i="7"/>
  <c r="D88" i="7"/>
  <c r="N89" i="7"/>
  <c r="D109" i="7"/>
  <c r="T152" i="7"/>
  <c r="Q194" i="7"/>
  <c r="Q208" i="7"/>
  <c r="Q214" i="7"/>
  <c r="O241" i="7"/>
  <c r="P255" i="7"/>
  <c r="R269" i="7"/>
  <c r="P274" i="7"/>
  <c r="Q283" i="7"/>
  <c r="O286" i="7"/>
  <c r="P294" i="7"/>
  <c r="O306" i="7"/>
  <c r="O312" i="7"/>
  <c r="D48" i="7"/>
  <c r="D89" i="7"/>
  <c r="T109" i="7"/>
  <c r="R180" i="7"/>
  <c r="E188" i="7"/>
  <c r="U242" i="7"/>
  <c r="O266" i="7"/>
  <c r="T295" i="7"/>
  <c r="O305" i="7"/>
  <c r="G64" i="7"/>
  <c r="E45" i="7"/>
  <c r="Q91" i="7"/>
  <c r="F53" i="7"/>
  <c r="D5" i="3"/>
  <c r="E5" i="3" s="1"/>
  <c r="D8" i="3"/>
  <c r="E8" i="3" s="1"/>
  <c r="D49" i="7"/>
  <c r="E58" i="7"/>
  <c r="I104" i="7"/>
  <c r="G111" i="7"/>
  <c r="O108" i="7"/>
  <c r="N119" i="7"/>
  <c r="N135" i="7"/>
  <c r="N139" i="7"/>
  <c r="T257" i="7"/>
  <c r="Q255" i="7"/>
  <c r="S295" i="7"/>
  <c r="S302" i="7"/>
  <c r="Q305" i="7"/>
  <c r="S308" i="7"/>
  <c r="Q313" i="7"/>
  <c r="F59" i="7"/>
  <c r="F63" i="7"/>
  <c r="R91" i="7"/>
  <c r="F79" i="7"/>
  <c r="F83" i="7"/>
  <c r="P87" i="7"/>
  <c r="P89" i="7"/>
  <c r="F95" i="7"/>
  <c r="J104" i="7"/>
  <c r="P101" i="7"/>
  <c r="H111" i="7"/>
  <c r="F109" i="7"/>
  <c r="F189" i="7"/>
  <c r="T196" i="7"/>
  <c r="O151" i="7"/>
  <c r="F179" i="7"/>
  <c r="Q188" i="7"/>
  <c r="F191" i="7"/>
  <c r="F196" i="7"/>
  <c r="F199" i="7"/>
  <c r="U203" i="7"/>
  <c r="T223" i="7"/>
  <c r="O221" i="7"/>
  <c r="Q242" i="7"/>
  <c r="Q241" i="7"/>
  <c r="Q252" i="7"/>
  <c r="Q261" i="7"/>
  <c r="P321" i="7"/>
  <c r="F58" i="7"/>
  <c r="F62" i="7"/>
  <c r="F80" i="7"/>
  <c r="F84" i="7"/>
  <c r="F87" i="7"/>
  <c r="F89" i="7"/>
  <c r="F91" i="7"/>
  <c r="P102" i="7"/>
  <c r="J111" i="7"/>
  <c r="F114" i="7"/>
  <c r="P135" i="7"/>
  <c r="S180" i="7"/>
  <c r="P234" i="7"/>
  <c r="O252" i="7"/>
  <c r="O261" i="7"/>
  <c r="Q279" i="7"/>
  <c r="P283" i="7"/>
  <c r="Q293" i="7"/>
  <c r="Q301" i="7"/>
  <c r="Q312" i="7"/>
  <c r="Q315" i="7"/>
  <c r="Q327" i="7"/>
  <c r="E48" i="7"/>
  <c r="F57" i="7"/>
  <c r="H96" i="7"/>
  <c r="D76" i="7"/>
  <c r="P78" i="7"/>
  <c r="D80" i="7"/>
  <c r="P82" i="7"/>
  <c r="D84" i="7"/>
  <c r="R104" i="7"/>
  <c r="F101" i="7"/>
  <c r="N102" i="7"/>
  <c r="F108" i="7"/>
  <c r="E115" i="7"/>
  <c r="T121" i="7"/>
  <c r="P121" i="7" s="1"/>
  <c r="E143" i="7"/>
  <c r="H202" i="7"/>
  <c r="O183" i="7"/>
  <c r="O187" i="7"/>
  <c r="F193" i="7"/>
  <c r="O194" i="7"/>
  <c r="F198" i="7"/>
  <c r="Q201" i="7"/>
  <c r="O207" i="7"/>
  <c r="Q220" i="7"/>
  <c r="Q232" i="7"/>
  <c r="Q240" i="7"/>
  <c r="U247" i="7"/>
  <c r="Q254" i="7"/>
  <c r="S263" i="7"/>
  <c r="T275" i="7"/>
  <c r="Q274" i="7"/>
  <c r="S280" i="7"/>
  <c r="U288" i="7"/>
  <c r="S288" i="7"/>
  <c r="R317" i="7"/>
  <c r="E40" i="7"/>
  <c r="E44" i="7"/>
  <c r="F56" i="7"/>
  <c r="F61" i="7"/>
  <c r="N74" i="7"/>
  <c r="N78" i="7"/>
  <c r="F81" i="7"/>
  <c r="N82" i="7"/>
  <c r="F85" i="7"/>
  <c r="P86" i="7"/>
  <c r="P88" i="7"/>
  <c r="P90" i="7"/>
  <c r="F93" i="7"/>
  <c r="P99" i="7"/>
  <c r="D101" i="7"/>
  <c r="P103" i="7"/>
  <c r="Q109" i="7"/>
  <c r="D108" i="7"/>
  <c r="F136" i="7"/>
  <c r="F184" i="7"/>
  <c r="D193" i="7"/>
  <c r="Q195" i="7"/>
  <c r="D198" i="7"/>
  <c r="P199" i="7"/>
  <c r="Q200" i="7"/>
  <c r="F201" i="7"/>
  <c r="O212" i="7"/>
  <c r="T215" i="7"/>
  <c r="Q215" i="7" s="1"/>
  <c r="O220" i="7"/>
  <c r="R235" i="7"/>
  <c r="P233" i="7"/>
  <c r="T235" i="7"/>
  <c r="O240" i="7"/>
  <c r="Q246" i="7"/>
  <c r="Q251" i="7"/>
  <c r="O254" i="7"/>
  <c r="T263" i="7"/>
  <c r="U275" i="7"/>
  <c r="T280" i="7"/>
  <c r="P286" i="7"/>
  <c r="P287" i="7"/>
  <c r="T288" i="7"/>
  <c r="Q288" i="7" s="1"/>
  <c r="O292" i="7"/>
  <c r="Q300" i="7"/>
  <c r="S317" i="7"/>
  <c r="Q314" i="7"/>
  <c r="E64" i="7"/>
  <c r="E47" i="7"/>
  <c r="F55" i="7"/>
  <c r="D58" i="7"/>
  <c r="D77" i="7"/>
  <c r="P79" i="7"/>
  <c r="D81" i="7"/>
  <c r="P83" i="7"/>
  <c r="D85" i="7"/>
  <c r="G104" i="7"/>
  <c r="T104" i="7"/>
  <c r="F102" i="7"/>
  <c r="N103" i="7"/>
  <c r="R109" i="7"/>
  <c r="E109" i="7"/>
  <c r="O114" i="7"/>
  <c r="D127" i="7"/>
  <c r="O131" i="7"/>
  <c r="D139" i="7"/>
  <c r="D181" i="7"/>
  <c r="E190" i="7"/>
  <c r="F194" i="7"/>
  <c r="O195" i="7"/>
  <c r="R203" i="7"/>
  <c r="F200" i="7"/>
  <c r="T209" i="7"/>
  <c r="P212" i="7"/>
  <c r="P213" i="7"/>
  <c r="P214" i="7"/>
  <c r="Q222" i="7"/>
  <c r="S235" i="7"/>
  <c r="R257" i="7"/>
  <c r="O251" i="7"/>
  <c r="Q256" i="7"/>
  <c r="U263" i="7"/>
  <c r="O274" i="7"/>
  <c r="U280" i="7"/>
  <c r="Q285" i="7"/>
  <c r="Q292" i="7"/>
  <c r="O298" i="7"/>
  <c r="Q306" i="7"/>
  <c r="T317" i="7"/>
  <c r="O314" i="7"/>
  <c r="P320" i="7"/>
  <c r="Q326" i="7"/>
  <c r="F64" i="7"/>
  <c r="E42" i="7"/>
  <c r="E50" i="7"/>
  <c r="D57" i="7"/>
  <c r="F60" i="7"/>
  <c r="N75" i="7"/>
  <c r="N79" i="7"/>
  <c r="F82" i="7"/>
  <c r="N83" i="7"/>
  <c r="F86" i="7"/>
  <c r="F88" i="7"/>
  <c r="F90" i="7"/>
  <c r="F92" i="7"/>
  <c r="H104" i="7"/>
  <c r="P100" i="7"/>
  <c r="D102" i="7"/>
  <c r="S109" i="7"/>
  <c r="F110" i="7"/>
  <c r="Q116" i="7"/>
  <c r="N123" i="7"/>
  <c r="J140" i="7"/>
  <c r="P151" i="7"/>
  <c r="S152" i="7"/>
  <c r="P152" i="7" s="1"/>
  <c r="F180" i="7"/>
  <c r="E187" i="7"/>
  <c r="F192" i="7"/>
  <c r="R196" i="7"/>
  <c r="F197" i="7"/>
  <c r="E199" i="7"/>
  <c r="S203" i="7"/>
  <c r="U209" i="7"/>
  <c r="Q219" i="7"/>
  <c r="Q229" i="7"/>
  <c r="Q239" i="7"/>
  <c r="Q245" i="7"/>
  <c r="S257" i="7"/>
  <c r="Q253" i="7"/>
  <c r="Q262" i="7"/>
  <c r="S269" i="7"/>
  <c r="Q269" i="7" s="1"/>
  <c r="Q284" i="7"/>
  <c r="R295" i="7"/>
  <c r="Q294" i="7"/>
  <c r="U317" i="7"/>
  <c r="O320" i="7"/>
  <c r="R328" i="7"/>
  <c r="D3" i="3"/>
  <c r="E3" i="3" s="1"/>
  <c r="C9" i="3"/>
  <c r="I26" i="3"/>
  <c r="M10" i="3" s="1"/>
  <c r="D7" i="3"/>
  <c r="E7" i="3" s="1"/>
  <c r="D2" i="3"/>
  <c r="N10" i="3"/>
  <c r="D6" i="3"/>
  <c r="E6" i="3" s="1"/>
  <c r="D4" i="3"/>
  <c r="E4" i="3" s="1"/>
  <c r="G11" i="7"/>
  <c r="G27" i="7"/>
  <c r="G7" i="7"/>
  <c r="G15" i="7"/>
  <c r="G23" i="7"/>
  <c r="G31" i="7"/>
  <c r="G22" i="7"/>
  <c r="G19" i="7"/>
  <c r="G8" i="7"/>
  <c r="G24" i="7"/>
  <c r="G13" i="7"/>
  <c r="G10" i="7"/>
  <c r="G16" i="7"/>
  <c r="G9" i="7"/>
  <c r="G17" i="7"/>
  <c r="G21" i="7"/>
  <c r="G25" i="7"/>
  <c r="G29" i="7"/>
  <c r="G14" i="7"/>
  <c r="G18" i="7"/>
  <c r="G26" i="7"/>
  <c r="G30" i="7"/>
  <c r="F45" i="7"/>
  <c r="P76" i="7"/>
  <c r="O76" i="7"/>
  <c r="D39" i="7"/>
  <c r="F44" i="7"/>
  <c r="F52" i="7"/>
  <c r="D55" i="7"/>
  <c r="D63" i="7"/>
  <c r="F75" i="7"/>
  <c r="E75" i="7"/>
  <c r="P116" i="7"/>
  <c r="F132" i="7"/>
  <c r="F43" i="7"/>
  <c r="F51" i="7"/>
  <c r="D54" i="7"/>
  <c r="D62" i="7"/>
  <c r="S91" i="7"/>
  <c r="P73" i="7"/>
  <c r="O73" i="7"/>
  <c r="P77" i="7"/>
  <c r="O77" i="7"/>
  <c r="G28" i="7"/>
  <c r="F42" i="7"/>
  <c r="D45" i="7"/>
  <c r="F50" i="7"/>
  <c r="D53" i="7"/>
  <c r="D61" i="7"/>
  <c r="N73" i="7"/>
  <c r="T91" i="7"/>
  <c r="F76" i="7"/>
  <c r="E76" i="7"/>
  <c r="G20" i="7"/>
  <c r="F41" i="7"/>
  <c r="F49" i="7"/>
  <c r="D60" i="7"/>
  <c r="P74" i="7"/>
  <c r="O74" i="7"/>
  <c r="G12" i="7"/>
  <c r="F40" i="7"/>
  <c r="F48" i="7"/>
  <c r="D59" i="7"/>
  <c r="I96" i="7"/>
  <c r="F96" i="7" s="1"/>
  <c r="F73" i="7"/>
  <c r="E73" i="7"/>
  <c r="F77" i="7"/>
  <c r="E77" i="7"/>
  <c r="F39" i="7"/>
  <c r="F47" i="7"/>
  <c r="J96" i="7"/>
  <c r="D73" i="7"/>
  <c r="P75" i="7"/>
  <c r="O75" i="7"/>
  <c r="F46" i="7"/>
  <c r="F74" i="7"/>
  <c r="E74" i="7"/>
  <c r="F78" i="7"/>
  <c r="E78" i="7"/>
  <c r="O78" i="7"/>
  <c r="E79" i="7"/>
  <c r="O79" i="7"/>
  <c r="E80" i="7"/>
  <c r="O80" i="7"/>
  <c r="E81" i="7"/>
  <c r="O81" i="7"/>
  <c r="E82" i="7"/>
  <c r="O82" i="7"/>
  <c r="E83" i="7"/>
  <c r="O83" i="7"/>
  <c r="E84" i="7"/>
  <c r="O84" i="7"/>
  <c r="E85" i="7"/>
  <c r="O85" i="7"/>
  <c r="E86" i="7"/>
  <c r="O86" i="7"/>
  <c r="E87" i="7"/>
  <c r="O87" i="7"/>
  <c r="E88" i="7"/>
  <c r="O88" i="7"/>
  <c r="E89" i="7"/>
  <c r="O89" i="7"/>
  <c r="E90" i="7"/>
  <c r="O90" i="7"/>
  <c r="E91" i="7"/>
  <c r="S104" i="7"/>
  <c r="D110" i="7"/>
  <c r="D115" i="7"/>
  <c r="G120" i="7"/>
  <c r="F120" i="7" s="1"/>
  <c r="I128" i="7"/>
  <c r="F127" i="7"/>
  <c r="E131" i="7"/>
  <c r="P131" i="7"/>
  <c r="I140" i="7"/>
  <c r="F140" i="7" s="1"/>
  <c r="F139" i="7"/>
  <c r="E139" i="7"/>
  <c r="P178" i="7"/>
  <c r="K7" i="9"/>
  <c r="J7" i="9"/>
  <c r="D99" i="7"/>
  <c r="N99" i="7"/>
  <c r="T116" i="7"/>
  <c r="N114" i="7"/>
  <c r="E119" i="7"/>
  <c r="O119" i="7"/>
  <c r="F131" i="7"/>
  <c r="E178" i="7"/>
  <c r="I202" i="7"/>
  <c r="F183" i="7"/>
  <c r="E183" i="7"/>
  <c r="E186" i="7"/>
  <c r="F186" i="7"/>
  <c r="Q295" i="7"/>
  <c r="Q302" i="7"/>
  <c r="Q328" i="7"/>
  <c r="K4" i="9"/>
  <c r="J4" i="9"/>
  <c r="E99" i="7"/>
  <c r="O99" i="7"/>
  <c r="E100" i="7"/>
  <c r="O100" i="7"/>
  <c r="E101" i="7"/>
  <c r="O101" i="7"/>
  <c r="E102" i="7"/>
  <c r="O102" i="7"/>
  <c r="E103" i="7"/>
  <c r="O103" i="7"/>
  <c r="I111" i="7"/>
  <c r="F111" i="7" s="1"/>
  <c r="D114" i="7"/>
  <c r="I116" i="7"/>
  <c r="F116" i="7" s="1"/>
  <c r="P119" i="7"/>
  <c r="P123" i="7"/>
  <c r="S124" i="7"/>
  <c r="J128" i="7"/>
  <c r="S136" i="7"/>
  <c r="P136" i="7" s="1"/>
  <c r="P143" i="7"/>
  <c r="S144" i="7"/>
  <c r="P147" i="7"/>
  <c r="J202" i="7"/>
  <c r="Q223" i="7"/>
  <c r="F99" i="7"/>
  <c r="D107" i="7"/>
  <c r="N107" i="7"/>
  <c r="I124" i="7"/>
  <c r="F124" i="7" s="1"/>
  <c r="F123" i="7"/>
  <c r="T124" i="7"/>
  <c r="S132" i="7"/>
  <c r="P132" i="7" s="1"/>
  <c r="T144" i="7"/>
  <c r="N143" i="7"/>
  <c r="F182" i="7"/>
  <c r="E182" i="7"/>
  <c r="E107" i="7"/>
  <c r="O107" i="7"/>
  <c r="E108" i="7"/>
  <c r="I144" i="7"/>
  <c r="F143" i="7"/>
  <c r="I150" i="7"/>
  <c r="F150" i="7" s="1"/>
  <c r="F149" i="7"/>
  <c r="E149" i="7"/>
  <c r="Q275" i="7"/>
  <c r="E92" i="7"/>
  <c r="E93" i="7"/>
  <c r="E94" i="7"/>
  <c r="E95" i="7"/>
  <c r="P107" i="7"/>
  <c r="E114" i="7"/>
  <c r="P114" i="7"/>
  <c r="N120" i="7"/>
  <c r="E127" i="7"/>
  <c r="D131" i="7"/>
  <c r="D143" i="7"/>
  <c r="J144" i="7"/>
  <c r="D148" i="7"/>
  <c r="E180" i="7"/>
  <c r="F181" i="7"/>
  <c r="E181" i="7"/>
  <c r="Q235" i="7"/>
  <c r="Q263" i="7"/>
  <c r="Q280" i="7"/>
  <c r="I3" i="9"/>
  <c r="J3" i="9" s="1"/>
  <c r="I6" i="9"/>
  <c r="J6" i="9" s="1"/>
  <c r="I4" i="9"/>
  <c r="I7" i="9"/>
  <c r="I2" i="9"/>
  <c r="I9" i="9" s="1"/>
  <c r="I5" i="9"/>
  <c r="J5" i="9" s="1"/>
  <c r="I8" i="9"/>
  <c r="P120" i="7"/>
  <c r="P127" i="7"/>
  <c r="S128" i="7"/>
  <c r="P128" i="7" s="1"/>
  <c r="E135" i="7"/>
  <c r="O135" i="7"/>
  <c r="P139" i="7"/>
  <c r="O139" i="7"/>
  <c r="S140" i="7"/>
  <c r="P140" i="7" s="1"/>
  <c r="N147" i="7"/>
  <c r="F178" i="7"/>
  <c r="P179" i="7"/>
  <c r="F185" i="7"/>
  <c r="K8" i="9"/>
  <c r="J8" i="9"/>
  <c r="N115" i="7"/>
  <c r="D123" i="7"/>
  <c r="O123" i="7"/>
  <c r="T128" i="7"/>
  <c r="N127" i="7"/>
  <c r="F135" i="7"/>
  <c r="O143" i="7"/>
  <c r="D147" i="7"/>
  <c r="P148" i="7"/>
  <c r="G202" i="7"/>
  <c r="E179" i="7"/>
  <c r="T180" i="7"/>
  <c r="T184" i="7"/>
  <c r="Q184" i="7" s="1"/>
  <c r="Q183" i="7"/>
  <c r="P183" i="7"/>
  <c r="F187" i="7"/>
  <c r="Q187" i="7"/>
  <c r="F188" i="7"/>
  <c r="P245" i="7"/>
  <c r="P246" i="7"/>
  <c r="Q266" i="7"/>
  <c r="P298" i="7"/>
  <c r="P299" i="7"/>
  <c r="P300" i="7"/>
  <c r="P301" i="7"/>
  <c r="Q320" i="7"/>
  <c r="Q321" i="7"/>
  <c r="T322" i="7"/>
  <c r="K6" i="9"/>
  <c r="E197" i="7"/>
  <c r="E198" i="7"/>
  <c r="O206" i="7"/>
  <c r="O260" i="7"/>
  <c r="P278" i="7"/>
  <c r="P279" i="7"/>
  <c r="Q298" i="7"/>
  <c r="O311" i="7"/>
  <c r="U322" i="7"/>
  <c r="H2" i="9"/>
  <c r="D149" i="7"/>
  <c r="E184" i="7"/>
  <c r="Q199" i="7"/>
  <c r="P206" i="7"/>
  <c r="P207" i="7"/>
  <c r="P208" i="7"/>
  <c r="O238" i="7"/>
  <c r="P260" i="7"/>
  <c r="P261" i="7"/>
  <c r="P262" i="7"/>
  <c r="Q278" i="7"/>
  <c r="O291" i="7"/>
  <c r="P311" i="7"/>
  <c r="P312" i="7"/>
  <c r="P313" i="7"/>
  <c r="P314" i="7"/>
  <c r="P315" i="7"/>
  <c r="P316" i="7"/>
  <c r="O193" i="7"/>
  <c r="Q206" i="7"/>
  <c r="O218" i="7"/>
  <c r="P238" i="7"/>
  <c r="P239" i="7"/>
  <c r="P240" i="7"/>
  <c r="P241" i="7"/>
  <c r="Q260" i="7"/>
  <c r="O272" i="7"/>
  <c r="P291" i="7"/>
  <c r="P292" i="7"/>
  <c r="P293" i="7"/>
  <c r="Q311" i="7"/>
  <c r="O325" i="7"/>
  <c r="E191" i="7"/>
  <c r="E192" i="7"/>
  <c r="E193" i="7"/>
  <c r="P193" i="7"/>
  <c r="E194" i="7"/>
  <c r="P194" i="7"/>
  <c r="E195" i="7"/>
  <c r="P195" i="7"/>
  <c r="E196" i="7"/>
  <c r="P218" i="7"/>
  <c r="P219" i="7"/>
  <c r="P220" i="7"/>
  <c r="P221" i="7"/>
  <c r="P222" i="7"/>
  <c r="Q238" i="7"/>
  <c r="O250" i="7"/>
  <c r="P272" i="7"/>
  <c r="P273" i="7"/>
  <c r="Q291" i="7"/>
  <c r="R308" i="7"/>
  <c r="P325" i="7"/>
  <c r="P326" i="7"/>
  <c r="P327" i="7"/>
  <c r="N131" i="7"/>
  <c r="Q193" i="7"/>
  <c r="P202" i="7"/>
  <c r="Q218" i="7"/>
  <c r="O232" i="7"/>
  <c r="P250" i="7"/>
  <c r="P251" i="7"/>
  <c r="P252" i="7"/>
  <c r="P253" i="7"/>
  <c r="P254" i="7"/>
  <c r="P256" i="7"/>
  <c r="Q272" i="7"/>
  <c r="P306" i="7"/>
  <c r="P307" i="7"/>
  <c r="Q325" i="7"/>
  <c r="R190" i="7"/>
  <c r="Q190" i="7" s="1"/>
  <c r="Q250" i="7"/>
  <c r="P109" i="7" l="1"/>
  <c r="Q196" i="7"/>
  <c r="Q247" i="7"/>
  <c r="Q203" i="7"/>
  <c r="F144" i="7"/>
  <c r="P91" i="7"/>
  <c r="Q322" i="7"/>
  <c r="Q180" i="7"/>
  <c r="Q308" i="7"/>
  <c r="P124" i="7"/>
  <c r="P104" i="7"/>
  <c r="Q317" i="7"/>
  <c r="Q209" i="7"/>
  <c r="P144" i="7"/>
  <c r="F128" i="7"/>
  <c r="F104" i="7"/>
  <c r="Q257" i="7"/>
  <c r="E2" i="3"/>
  <c r="D9" i="3"/>
  <c r="E9" i="3" s="1"/>
  <c r="H9" i="9"/>
  <c r="J9" i="9" s="1"/>
  <c r="K2" i="9"/>
  <c r="K9" i="9" s="1"/>
  <c r="J2" i="9"/>
  <c r="M9" i="3"/>
  <c r="O9" i="3" s="1"/>
  <c r="M8" i="3"/>
  <c r="O8" i="3" s="1"/>
  <c r="M7" i="3"/>
  <c r="O7" i="3" s="1"/>
  <c r="M6" i="3"/>
  <c r="O6" i="3" s="1"/>
  <c r="M5" i="3"/>
  <c r="O5" i="3" s="1"/>
  <c r="M4" i="3"/>
  <c r="O4" i="3" s="1"/>
  <c r="M3" i="3"/>
  <c r="O3" i="3" s="1"/>
  <c r="O10" i="3"/>
</calcChain>
</file>

<file path=xl/sharedStrings.xml><?xml version="1.0" encoding="utf-8"?>
<sst xmlns="http://schemas.openxmlformats.org/spreadsheetml/2006/main" count="14738" uniqueCount="1554">
  <si>
    <t>Asignado</t>
  </si>
  <si>
    <t>SK_Plan</t>
  </si>
  <si>
    <t>Avance</t>
  </si>
  <si>
    <t>% Avance</t>
  </si>
  <si>
    <t>Calidad</t>
  </si>
  <si>
    <t>Proceso</t>
  </si>
  <si>
    <t>Actividades</t>
  </si>
  <si>
    <t>Asignación</t>
  </si>
  <si>
    <t>Fernando</t>
  </si>
  <si>
    <t>BK_Plan</t>
  </si>
  <si>
    <t>Tipo</t>
  </si>
  <si>
    <t>Estado</t>
  </si>
  <si>
    <t>Riesgo</t>
  </si>
  <si>
    <t>Actividad</t>
  </si>
  <si>
    <t>Responsable Act</t>
  </si>
  <si>
    <t>Dependencia</t>
  </si>
  <si>
    <t>Avance definitivo</t>
  </si>
  <si>
    <t>Cierre</t>
  </si>
  <si>
    <t>Calc</t>
  </si>
  <si>
    <t>Secretaría Efectiva</t>
  </si>
  <si>
    <t>Plan de Riesgos de Corrupción</t>
  </si>
  <si>
    <t>Fortalecimiento Territorial</t>
  </si>
  <si>
    <t>Abierta</t>
  </si>
  <si>
    <t>Riesgo: Posibilidad de dar u ofrecer dádivas con el fin de obtener un beneficio con el uso del poder de la información Puede suceder que se incumplan los requisitos de transparencia y acceso a la información pública con el fin de ocultar y manipular la información</t>
  </si>
  <si>
    <t>Actualizar la matriz de comunicaciones y enviarla a la Secretaría de prensa para su consolidación y publicación</t>
  </si>
  <si>
    <t>Jairo Martinez Cruz</t>
  </si>
  <si>
    <t>Todas las que aplique</t>
  </si>
  <si>
    <t>Alejandra</t>
  </si>
  <si>
    <t>Se observa matriz actualizada de la secretaria de Gobierno y se envia via correo electronico a la Secretaria de Prensa el 28 de febrero de 2018.</t>
  </si>
  <si>
    <t>Eficaz</t>
  </si>
  <si>
    <t>Secretaría de Gobierno</t>
  </si>
  <si>
    <t>Gestión del Bienestar y Desempeño del Talento Humano</t>
  </si>
  <si>
    <t>Wilson Leonar Garcia Fajardo</t>
  </si>
  <si>
    <t>Actividad no registrada avance de ejecucion y fue cerrada como no eficaz el dia 9 de mayo de 2018</t>
  </si>
  <si>
    <t>No Eficaz</t>
  </si>
  <si>
    <t>Asignado T</t>
  </si>
  <si>
    <t>Unidad Administrativa Especial para la Gestión del Riesgo de Desastres</t>
  </si>
  <si>
    <t>Asignado R</t>
  </si>
  <si>
    <t>Diff</t>
  </si>
  <si>
    <t>Camila</t>
  </si>
  <si>
    <t>Seguimiento Trimestral a la Matriz de comunicaciones y envío al proceso de comunicaciones para consolidación.</t>
  </si>
  <si>
    <t>Se evidencia soporte de envio a la Secretaria de prensa el dia 3 de julio de 2018 del segundo seguimiento trimestral de la Matriz de Comincaciones por parte de la Secretaria de Gobierno.</t>
  </si>
  <si>
    <t>Se evidencian soportes del seguimiento a la matriz de comunicaciones, del primer, segundo y tercer trimestre de 2018, elaborado por la Unidad Administrativa especial para la gestión del riesgo de desastres y envio a la Secretaria de prensa y comunicaciones los dias 02 de febrero de 2018 y 5 de julio de 2018</t>
  </si>
  <si>
    <t>Gestión de la Mejora Continua</t>
  </si>
  <si>
    <t>Promoción del Transporte y la Movilidad</t>
  </si>
  <si>
    <t>Jeimmy Sulgey Villamil Buitrago</t>
  </si>
  <si>
    <t>Secretaría Transporte y Movilidad</t>
  </si>
  <si>
    <t>Se evidencia Matriz de comunicaciones de la Secretaria de Transporte y Movilidad y envío a la Secretaria de prensa el dia 16 de marzo de 2018.</t>
  </si>
  <si>
    <t>Secretaría de Transporte y Movilidad</t>
  </si>
  <si>
    <t>Se evidencia Matriz de Comunicaciones actualizadas de la Secretaría de Transporte y Movilidad , con sus seguimientos correspondiente hasta el cuarto trimestre de 2018 y se observa pantallazo de su reporte a la Oficina de Prensa y Comunicaciones el día 09 de enero de 2019.</t>
  </si>
  <si>
    <t>Atención al Ciudadano</t>
  </si>
  <si>
    <t>Sandra Eliana Rodriguez Garcia</t>
  </si>
  <si>
    <t>Secretaría General</t>
  </si>
  <si>
    <t>Se observa matriz de comunicaciones actualizada a la fecha del 28 de maroz del 2018</t>
  </si>
  <si>
    <t>Se evidencia Matriz de Comunicaciones actualizadas de la Secretaría General, con sus seguimientos correspondiente hasta el cuarto trimestre de 2018 y se observa pantallazos de su reporte a la Oficina de Prensa y Comunicaciones</t>
  </si>
  <si>
    <t>Fanny</t>
  </si>
  <si>
    <t>Riesgo: Dilatar un trámite, una información o servicio con el fin de obtener un beneficio particular Puede suceder que se busque entorpecer o no concluir o acelerar un trámite o servicio para obtener un beneficio</t>
  </si>
  <si>
    <t>1. Realizar seguimiento trimestral a la definición de los tramites en el SUIT 2. Seguimiento a los trámites y solicitudes que presta la entidad a la ciudadanía</t>
  </si>
  <si>
    <t>Luis Fernando Sierra Moya</t>
  </si>
  <si>
    <t>Se evidencian informes de reporte e inscripción de tramites en SUIT del primer y tercer trimestre de la vigencia 2018 . Adicionalmente de observa seguimiento al informe presentando en la rendición de cuentas 2018</t>
  </si>
  <si>
    <t>Implementar alertas en el sistema de información para el manejo de PQRD</t>
  </si>
  <si>
    <t>Se evidencian actas de prueba en el sistema, para la puesta en marcha de la Ventanilla Única Virtual aplicativo EPX relacionado con tramites de pqrs . A la fecha 08 de febrero de 2018, los servicios de la ventanilla unica fueron desabilitadas en la ultima actualización realizada en el mercurio por parte de la Secretaria de la TIC´S información suministrada por el Director de Atención al Ciudadano Dr. Luis Fernando Sierra.</t>
  </si>
  <si>
    <t>Gestión Tecnológica</t>
  </si>
  <si>
    <t>Realizar actividades de capacitación y socializaciones para la atención oportuna a PQRS.</t>
  </si>
  <si>
    <t>Se evidencia anexa acta de reunión administradores de PQRS del mes de octubre donde se evidencia la capacitación y refuerzo en la elaboración, y seguimiento oportuno, contestación en tiempos de respuesta de las PQRS</t>
  </si>
  <si>
    <t>Realizar seguimiento a la Oportunidad de atención a PQRS</t>
  </si>
  <si>
    <t>Se evidencia seguimientos a la oportunidad de atencion a PQRS , mediante actas de reunion de los meses de Enero, febrero, Marzo, igualmente informe de PQRS Abril y Mayo de 2018 e informe del tercer trimestre de 2018. Adicionalmente se observa acta de reunión de fecha 31 de octubre de 2018</t>
  </si>
  <si>
    <t>Ramiro</t>
  </si>
  <si>
    <t>Realizar seguimiento y actualización de los tramites en el SUIT</t>
  </si>
  <si>
    <t>Ana Lucia Restrepo Escobar</t>
  </si>
  <si>
    <t xml:space="preserve"> Se evidencia  archivos de excel de los inventarios de tramites y otros procedimientos administrativos, obteniendo una descripcion de 143 tramites inscritos en el SUIT 3.0 y 29 de estos corresponden a la Secretaria de Salud de Cundinamarca</t>
  </si>
  <si>
    <t>Secretaría de Salud</t>
  </si>
  <si>
    <t>Se evidencian seguimientos de fechas 24 de septiembre, 15 de noviembre y 7 de diciembre de 2018, en donde se observan pantallazos de cargue de informacion de tramites inscritos a la secretaria de transporte y Mobilidad</t>
  </si>
  <si>
    <t>Jorge Luis Trujillo Alfaro</t>
  </si>
  <si>
    <t>Se evidencia informe de seguimiento de Reporte de Inscripcion y/o actualizacion de tramites y OPAS del tercer trimestre del 2018</t>
  </si>
  <si>
    <t>Secretaría de Hacienda</t>
  </si>
  <si>
    <t>Maria Ruth Hernandez Martinez</t>
  </si>
  <si>
    <t>Se evidencian  archivos de excel de los inventarios de tramites y otros procedimientos administrativos, obteniendo una descripcion de 143 tramites inscritos en el SUIT 3.0 y 30 de estos pertencen a la Secretaria de Educación de Cundinamarca</t>
  </si>
  <si>
    <t>Secretaría de Educación</t>
  </si>
  <si>
    <t>Comunicaciones</t>
  </si>
  <si>
    <t>Realizar seguimiento y gestión a denuncias interpuestas. y valoracióny decisiones en Comité Atención al ciudadano</t>
  </si>
  <si>
    <t>Se evidencia informe de seguimiento del tercer trimestre de la inscripcion de tramites en SUIT y adicionalmente informe de seguimiento de rendicion de cuentas para la vigencia 2018.</t>
  </si>
  <si>
    <t>Riesgo: Posibilidad de recibir o solicitar cualquier dádiva para dilatar los procesos en primera o segunda instancia con el propósito de obtener el vencimiento de términos para la caducidad o prescripción de las ordenes de comparendo Puede suceder que se realicen cobros no autorizados para dilatar el tramite</t>
  </si>
  <si>
    <t>Gestionar ante el concesionario U.T. SIETT la puesta en funionamiento del Módulo de Inspección en las 11 sedes Operativas y en la oficina de la Coordinadora de Sedes.</t>
  </si>
  <si>
    <t>Se evidencian actas de reunión con el comité primario de profesionales de las sedes operativas, igualmente se observan boletines informativos y actas de capacitacion del Modulo de Inspección a 11 coordinadores de las diferentes sedes Operativas de Transito.</t>
  </si>
  <si>
    <t>Realizar seguimientos trimestrales al proceso de primera y segunda instancia.</t>
  </si>
  <si>
    <t>Se observan soportes que corroboran los seguimientos a los procesos contravencionales de primera y segunda instancia de la Secretaria de Transporte y Movilidad</t>
  </si>
  <si>
    <t>Socializacion y seguimiento de Circular.</t>
  </si>
  <si>
    <t>Se evidencia cumplimiento en la actividad programada ya que se observa emisión de Circulares Nos 001 de fecha 23 de abril y 002 de fecha 16 de agosto de 2018, impartiendo directices a los procesos contravencionales de única, primera y segunda instancias y con sus respectivos seguimientos de fechas 24 de julio y 5 de septiembre de 2018 respectivamente.</t>
  </si>
  <si>
    <t>Riesgo: Posibilidad de recibir o solicitar cualquier dádiva para la realización de un trámite o servicio administrativo de tránsito y transporte, sin el lleno de los requisitos legales o en los tiempos estipulados, generada por un servidor público en provecho propio o de un tercero Puede suceder que se realicen cobros no autorizados para favorecer a otros</t>
  </si>
  <si>
    <t>Aplicar el procedimiento de seguimiento a PQRS establecido en ISOLUCION.</t>
  </si>
  <si>
    <t>Se evidencia cumplimiento de la actividad propuesta, observandose 3 seguimientos trimestrales a PQRS, de la Secretaría de Transporte Y Movilidad.</t>
  </si>
  <si>
    <t>Promoción de la Competitividad y Desarrollo Económico Sostenible</t>
  </si>
  <si>
    <t>Seguimiento y/o actualización en la matriz de tramites SUIT.</t>
  </si>
  <si>
    <t>Se evidencia cumplimiento de la actividad planteanda, evidenciandose los pantallazos que dan cuenta del cargue de los tramites de la Secretaria de Transporte y Movilidad en SUIT.</t>
  </si>
  <si>
    <t>Verificar tres veces al año el cumplimiento de los tiempos legales e indicados en SUIT, para algunos tramite de transporte y algunas sedes operativas seleccionados de forma aleatoria.</t>
  </si>
  <si>
    <t>Se evidencian actas de fechas 06, 13 y 14 de diciembre de 2018, que muestran el seguimiento que se viene realizando en algunas sedes Operativas de tránsito, verificando cumplimiento de los tiempos legales e indicados en la pagina de NO MAS FILAS (antes SUIT), de los trámites prestados por la Secretaria de Transito y Movilidad. Igualmente se observan soportes de actas de seguimiento a las sedes Operativas de tránsito de La Calera, La Mesa, El Rosal, Sibaté y Mosquera. Se observa cumplimiento de la actividad programada evidenciandose tres (3) verificaciones al año seleccionando de manera aleatoria sedes operativas.</t>
  </si>
  <si>
    <t>Carolina</t>
  </si>
  <si>
    <t>Plan de Riesgos - Acción Preventiva</t>
  </si>
  <si>
    <t>Riesgo: No coordinar ni responder oportuna ni eficazmente las actividades para la atencion de los eventos antropicos y naturales Puede suceder que las actividades de coordinación para la atención de los eventos antropicos y naturales no sean oportunas ni adecuadas.</t>
  </si>
  <si>
    <t>Adelantar talleres y actividades de capacitación que fortalezcan la gestion de riesgos de desastres</t>
  </si>
  <si>
    <t>Unidad Administrativa Especial para la Gestíon de Riesgos de Desastres</t>
  </si>
  <si>
    <t>Se evidencia capacitación el dia 2 de abril de 2018,  en cuanto al  Seguimiento y Evaluacion del Plan departamental GRD a los 116 coordinadores de Gestión de Riesgos Municipal. El dia 30 de abril de 2018,   se realiza Taller de capacitación en Gestión de Riesgos a la población educativa con 480 personas beneficiadas en el Municipio de San Francisco -  I.E.D REFRA el dia  30 agosto de 2018,  Municipio de Anapoima I.E.D Julio Cesar Sanchez  el dia 31 de agosto de 2018 y al  Municipio de Apulo I.E.D Antonio Nariño el dia  31 agosto de 2018.</t>
  </si>
  <si>
    <t>Fortalecer la capacidad institucional para la atención oportuna y eficiente de los eventos antropicos y naturales</t>
  </si>
  <si>
    <t>Promoción del Desarrollo Educativo</t>
  </si>
  <si>
    <t>Los soportes presentados dan cumplimiento parcialmente a la actividad programada . A la fecha de verificación , no se evidencia cumplimiento de lo que mencional el indicador "# Numero de mejoras implementadas que permiten fortalecer la atención de evento". La Fecha de asignación de la actividad 01 de marzo de 2018 y fecha de compromiso 01 de octubre de 2018.</t>
  </si>
  <si>
    <t>Identificar las vulnerabilidades municipales mediante la caracterizacion de escenarios de riesgos</t>
  </si>
  <si>
    <t>Se evidencia cuadro de visitas técnicas realizadas en los meses de enero a abril del 2018,con sus respectivos seguimientos  a 77 municipios y se observa 1 fotografia de obra de bioingenieria realizada para mitigacion de desastres. A la fecha de verificación , no se evidencia cumplimiento de lo que menciona el indicador "# Numero de escenarios de riesgo identificados". La Fecha de asignación de la actividad 01 de marzo de 2018 y fecha de compromiso 01 de octubre de 2018.</t>
  </si>
  <si>
    <t>Reaizar monitoreo permanente de fenómenos, amenazantes y de condiciones de vulnerabilidad</t>
  </si>
  <si>
    <t>Se evidencian directrices impartidas mediante Circulares No 006 de fecha 8 de Marzo (Medidas de prevencion temporada de lluvias primer semestre de 2018 , Circular No 007 de fecha 20 de marzo de 2018 (Medidas de preparacion y seguridad semana santa 2018 y Circular No 008 de fecha 3 de octubre de 2018 (Medidas de prevencion temporada de lluvias del segundo semestre de 2018). A la fecha de verificación , no se evidencia cumplimiento de lo que menciona el indicador "# Numero de monitoreos realizados". La Fecha de asignación de la actividad 01 de marzo de 2018 y fecha de compromiso 01 de octubre de 2018.</t>
  </si>
  <si>
    <t>Yody</t>
  </si>
  <si>
    <t>Riesgo: Falta de eficacia de los mecanismos de difusión de los documentos y productos a las autoridades departamentales y municipales de los infomes y analisis del Observatorio de Seguridad. Desconocimiento por parte de las autoriaddes y municipios de la información o del proceso llevado a cabo desde el Observtaorio de Seguridad puede terminar en desperdicio y/o llevar a una equivoca toma de desiciones por el no uso del reporte estadístico que se encuentra disponible.</t>
  </si>
  <si>
    <t>Consolidar Estadisticas Periodicas de Información</t>
  </si>
  <si>
    <t>Carlos Alfonso Cotrino Guevara</t>
  </si>
  <si>
    <t xml:space="preserve">Se evidencia cumplimiento de la actividad programada,  observando estadisticas periodicas del primer y segundo semestre de la vigencia 2018, observando balance de delitos de alto impacto en el municipio de soacha de fecha 9 de abril de 2018, balance operativo en el mes de marzo de 2018, Logros y avances Secretari de Gobierno 20 de Abril de 2018, balance violencia contra niños con fecha 14 Marzo de 2018, Bala delitos  contra mujeres 2018 vs 2017, prestamos gota a gota  y presentacion de delitos ocurridos en la franja de 5 a 12 años </t>
  </si>
  <si>
    <t>Creación de mapas con cifras confirmadas</t>
  </si>
  <si>
    <t>Esta actividad fue verificada en seguimiento por parte de la oficina de control interno el dia 20 de Septiembre de 2018 . Se evidencia cumplimiento en la actividad e indicador propuesto (Mapas). En consecuencia se cierra la actividad como eficaz.</t>
  </si>
  <si>
    <t>Creación de portal para manejo de información</t>
  </si>
  <si>
    <t>Esta actividad fue verificada en seguimiento por parte de la oficina de control interno el dia 20 de Septiembre de 2018 . Se evidencia cumplimiento en la actividad e indicador propuesto (página web). En consecuencia se cierra la actividad como eficaz.</t>
  </si>
  <si>
    <t>Informes Socializados en los Consejos de Seguridad</t>
  </si>
  <si>
    <t>Se evidencian informes Observatorio de Seguridad y Convivencia (Balance de delitos de alto impacto en  Cundinamarca  de fecha 16 de julio de 2018 ,Balance de alto impacto Julio de 2018 de fecha 9 de Agosto de 2018 y    Balance seguridad en Cundinamarca de fecha 11 de Septiembre de 2018)Se evidencia cumplimiento de la actividad y se cierra la actividad como eficaz.</t>
  </si>
  <si>
    <t>Presentación de Informes por parte del Observatorio</t>
  </si>
  <si>
    <t>Se observan  informes Observatorio de Seguridad y Convivencia Ciudadana (Balance Semana Santa 2018 con fecha 3 de Abril de 2018 , Balance operativo Marzo 2018 con fecha 9 de Abril de 2018, Balance Abigeato Cundinamarca de con fecha 16 de Abril de 2018 ,  Balance de delitos de alto impacto en  Cundinamarca  de fecha 16 de julio de 2018, Balance de delitos de alto impacto provincia del tequendama 31 de Julio de 2018, ,Informe Especial de cobertura de policia en Cundinamarca con corte a 8 de Agosto de 2018 Balance de delitos de alto impacto provincia Sumapaz  de fecha 11 de Agosto de 2018, Balance de delitos de alto impacto provincia Sabana Occidente  30 de Agosto de 2018. Se evidencia cumplimiento de la actividad y se cierra la actividad como eficaz.</t>
  </si>
  <si>
    <t>Riesgo: Recursos humanos, técnicos, físicos y financieros destinados al fortalecimiento de gobernabilidad y el territorio que no logren el resultado esperado Puede suceder que los recursos destinados al fortalecimiento de gobernabilidad y el territorio sean infructuosos y no logren los resultados que se esperan.</t>
  </si>
  <si>
    <t>Crear Matriz de Seguimiento que permita evidenciar avances en los proyectos propuestos.</t>
  </si>
  <si>
    <t xml:space="preserve">Mireya Carrasco Hernandez </t>
  </si>
  <si>
    <t>Se evidencia  Matriz de Seguimiento que permite evidenciar el cumplimien to de  4 proyectos de regalias que hacen parte de la Secretaria Gobierno.</t>
  </si>
  <si>
    <t>Riesgo: Limitación a la competencia de la Gobernación en la revisión de actos administrativos municipales en virtud del control constitucional. Puede suceder que los municipios no alleguen oportunamente o completa la información requerida para la revisión de actos administrativos.</t>
  </si>
  <si>
    <t>Crear Cronograma y Socializar por Provincias, la importancia de allegar los acuerdos para su revisión</t>
  </si>
  <si>
    <t>Neftali Silva Bustos</t>
  </si>
  <si>
    <t xml:space="preserve">No se evidencia cumplimiento en la actividad ni del indicador programado por la Secretaria de Gobiero </t>
  </si>
  <si>
    <t>Gestión Financiera</t>
  </si>
  <si>
    <t xml:space="preserve">Emitir circular para informar los requisitos y procedimentos para presentar los actos administrativos ante la dirección de asuntos municipales , para su revisión jurídica. </t>
  </si>
  <si>
    <t>Se observa circular No 02 de fecha 28 de Febrero de 2018,  sobre directrices gubernamental para revisión constitucional y actos administrativos municipales . Cabe anotar que la actividad fue asignada el dia 02 de Marzo de 2018 , en consecuenciala evidencia es anterior a la actividad programada . Se cierra como No Eficaz</t>
  </si>
  <si>
    <t>Mediante Matriz hacer seguimiento a los acuerdos allegados por cada municipio</t>
  </si>
  <si>
    <t xml:space="preserve">Esta actividad fue verificada en seguimiento por parte de la oficina de control interno el dia 20 de Septiembre de 2018. Se evidencia cumplimiento en la actividad e indicador propuesto con la matriz de seguimiento a los acuerdoa llegados por cada municipio . </t>
  </si>
  <si>
    <t>Promoción del Desarrollo Social</t>
  </si>
  <si>
    <t>Mediante matriz, hacer Seguimiento a los actos adminsitrativos devueltos por el no cumplimiento de requisitos.</t>
  </si>
  <si>
    <t xml:space="preserve">Esta actividad fue verificada en seguimiento por parte de la oficina de control interno el dia 20 de Septiembre de 2018. Se evidencia cumplimiento en la actividad propuesta con la matriz de seguimiento de actos administrativos devuelto por el no cumplimiento de requisistos. </t>
  </si>
  <si>
    <t>Promoción de Ciencia, Tecnología e Innovación</t>
  </si>
  <si>
    <t>Riesgo: Atención inoportuna en prevención de amenazas en materia de derechos humanos Puede que no se responda oportunamente a las amenazas, o alertas sobre posibles violaciones a los Derechos Humanos en el Departamento.</t>
  </si>
  <si>
    <t>Identificar vulnerabilidades</t>
  </si>
  <si>
    <t>Gilberto Pedraza Velasquez</t>
  </si>
  <si>
    <t>Se evidencia cumplimiento en la actividad  programada mediante Informe de Analisis de Diagnostico Dptal , identificando vulneravilidades  ( Diagnostico de Derechos Humanos )elaborado por la  Dirección de Convivencia Justicia y Derechos Humanos Sistema de Información- Secretaria de Gobierno  cargado el 31 de Octubre de 2018. Se cierra como Eficaz.</t>
  </si>
  <si>
    <t>Direccionamiento Estratégico y Articulación Gerencial</t>
  </si>
  <si>
    <t>Realizar mesas de trabajo mensuales con los funcionarios.</t>
  </si>
  <si>
    <t>Se evidencias actas de reunión de seguimientos a labor realizada por contratistas en prevencción y protección de Derechos Humanos ( 3 de Abril, 3 mayo, 5 Junio, 5 Julio, 6 Agosto, 3 Septiembre, 3 Octubre de 2018. Se evidencia cumplimiento en la actividad e indicador  programado, se cierra Eficaz.</t>
  </si>
  <si>
    <t>Promoción del Desarrollo de Salud</t>
  </si>
  <si>
    <t xml:space="preserve">Riesgo: No responder oportunamente a las solicitudes de acompañamiento tecnico de los municipios sobre victimas del conflicto. Puede suceder que no se atiendan oportunamente a las solicitudes de acompañamiento tecnico de las municipios. </t>
  </si>
  <si>
    <t>Expedir unan circular solicitando el Cronograma de los Comités Municipales de Justicia Transcicional a los 116 Municipios.</t>
  </si>
  <si>
    <t>Nelson German Velasquez Pabon</t>
  </si>
  <si>
    <t xml:space="preserve">Esta actividad fue verificada en seguimiento por parte de la oficina de control interno el dia 2 de Mayo de 2018. Se evidencia Circular  No. 07 de fecha 16 de febrero de 2018, sobre cómites Municipales de Justicia Transicional, lo cual se observa cumplimiento de la actividad y su indicador propuesto. </t>
  </si>
  <si>
    <t>Hacer seguimiento de las actividades realizadas por los contratistas</t>
  </si>
  <si>
    <t xml:space="preserve">No se evidencia  cumplimiento de la actividad ni del indicador propuesto, se cierra como No Eficaz. </t>
  </si>
  <si>
    <t>Gestión Jurídica</t>
  </si>
  <si>
    <t>Implementar plataforma con información de victimas Departamental</t>
  </si>
  <si>
    <t>Esta actividad fue verificada en seguimiento por parte de la oficina de control interno el dia 20 de Septiembre de 2018.Se evidencia cumplimiento en la actividad e indicador propuesto (plataforma PAIVI). Se cierra la actividad como eficaz.</t>
  </si>
  <si>
    <t>Gestión de Cooperación</t>
  </si>
  <si>
    <t>Riesgo: Gestión inoportuna o ineficiente de los tramites por parte de los tercerizados encargados de realizarlos Puede suceder que a los ciudadanos no se les preste de manera eficiente los trámites y servicios por parte de los servidores responsables</t>
  </si>
  <si>
    <t>Designar servidor respónsable del monitoreo y seguimiento del manejo adecuado de los expedientes y de los documentos de los usuarios.</t>
  </si>
  <si>
    <t xml:space="preserve">Esta actividad fue verificada en seguimiento por parte de la oficina de control interno el dia 2 de Mayo de 2018 efectuando su cierre Eficaz . Se observa  pantallazo del correo electrónico, en el cual se designa a un profesional del área para dar cumplimiento a la actividad y el indicador  programada. </t>
  </si>
  <si>
    <t>Integración Regional</t>
  </si>
  <si>
    <t>Hacer seguimiento periodico a la adecuada aplicación de los trámites y servicios por parte de las sedes operativas responsables de adelantar los trámites e implementar acciones que permitn mejorar el servicio.</t>
  </si>
  <si>
    <t>Se evidencian Informes de seguimiento  sobre el análisis de los trámites realizados en la Sedes Operativas de Tránsito, acumulados a Noviembre de 2018, comparados con la vigencia 2017, dentro de las actividades de seguimiento a la adecuada aplicación de los trámites y servicios prestados por las diferentes sedes operativas de tránsito, realizadas por el contratista José Nilson Díaz de la Dirección de Servicios de la STMC. Se observan  seguimientos a la actividad programada durante la vigencia 2018. Se cierra como Eficaz.</t>
  </si>
  <si>
    <t>Realizar análisis mensuales a partir de los informes presentados por la interventoría y establecer recomendación o acciones de mejora.</t>
  </si>
  <si>
    <t>Se evidencian  avances en la actividad,  aunque no se observan  Informes mensuales de Supervisión a la Interventoría analizados para  establecer recomendaciones  o acciones de mejora , como lo menciona el indicador y la actividad programa. Se cIerra como No Eficaz.</t>
  </si>
  <si>
    <t>Gestión Contractual</t>
  </si>
  <si>
    <t>Riesgo: Deficiencias en la Supervisión y Seguimiento de los sistemas de información relacionadas a las bases de datos (RNA, RNC, SIMIT, RNMA, RUNT, Circuelmos®) (Actividad tercerizada) Puede suceder que no se realicen adecuados controles, seguimiento y actualización de las bases de datos que administran los tercerizados responsables de actualizar la información relacionada a los procesos contravencionales de tránsito y los tramites prestados por la entidad como Organismo de Tránsito Departamental</t>
  </si>
  <si>
    <t>Implementación de acciones derivadas de los informes de supervisión a la interventoria.</t>
  </si>
  <si>
    <t xml:space="preserve">No se evidencian planes de acción como lo menciona el indicador  , para la implementación de acciones derivadas de los informes de supervisión a la interventoria. Se cIerra como No Eficaz </t>
  </si>
  <si>
    <t>Gestión de los Ingresos</t>
  </si>
  <si>
    <t>Monitoreo y seguimiento periódico a los informes de interventoría.</t>
  </si>
  <si>
    <t>No se evidencian informes de Gestión mensual de supervisión como lo menciona el indicador, para realizar Monitoreo y seguimiento periódico a los informes de interventoría. Se cIerra como No Eficaz .</t>
  </si>
  <si>
    <t>Monitoreo y seguimiento periódico a los protocolos establecidos para el procesamiento de la información</t>
  </si>
  <si>
    <t xml:space="preserve">Se evidencian actas de seguimiento de fechas ( 7 de Abril, 12 de Febrero, 9 de Mayo y Octubre de 2018) e  informes mensuales  de los meses de Abril , Mayo Agosto y Septembre de 2018, observando  Monitoreo y seguimiento periódico a los protocolos establecidos para el procesamiento de la información. Se Cierra Como Eficaz </t>
  </si>
  <si>
    <t>Asistencia Técnica</t>
  </si>
  <si>
    <t>Monitoreo y seguimiento periodico a los sistemas de información relacionados con los diferentes trámites y servicios de tránsito.</t>
  </si>
  <si>
    <t xml:space="preserve">Se evidencian Informes mensuales y trimestrales de análisis del Comportamiento de Recaudo por servicios de Movilidad y comparendos, correspondientes a los meses de enero, febrero y marzo de 2018, actas de reunión de fechas 07 de mayo ( STY M) y 6 de julio de 2018 del minicipio de Mosquera,   5 de septiembre de 2018 Secretaria (STYM)) ,25 de septiembre del Municipio de Choconta, 25 y 27 de septiembre de 2018 del Municipio deCajica y  19 de octubre 2018 del Municipio de Sibate. Se Cierra Como Eficaz </t>
  </si>
  <si>
    <t>Gestión Documental</t>
  </si>
  <si>
    <t>Programar y Realizar mesas de trabajo con los concesionarios y el SIMIT, para implementar protocolos de información bidireccional.</t>
  </si>
  <si>
    <t>Se evidencian actas de reunión de mesas de trabajo con los concesionarios y el SIMIT, para implementar protocolos de información bidireccional.(Se anexa acta de reunión No. 2 de fecha 12 de abril de 2018, acta de reuniones No. 01 de febrero 07 de 2018 , acta No. 02 de abril 12 de 2018, acta del 14 de junio de 2018 de mesa de trabajo con los concesionarios y SIMIT para revisión de los 2 sistemas de información, actas de fecha 4 de septiembre de 2018 Mesa Técnica SEVIAL-SIMIT-CIRCULEMOS y acta de fecha 08 de octubre de 2018 de reunión entre SIMIT-CIRCULEMOS Y STMC de transmisión de la información sobre acuerdos de pago.  Se Cierra Como Eficaz</t>
  </si>
  <si>
    <t>Seguridad y Salud en el Trabajo</t>
  </si>
  <si>
    <t>Planificación del Desarrollo Institucional</t>
  </si>
  <si>
    <t>Riesgo: Estudios tecnicos de ajuste institucional que no sean viables ni pertinentes con la organización Puede suceder que se generen estudios tecnicos de ajueste institucional que no sean viables ni pertinentes para el Sector Central de la Gobernación.</t>
  </si>
  <si>
    <t>Modificar el procedimiento de mantenimiento de la organización incluyendo puntos de control y validaciones</t>
  </si>
  <si>
    <t>Jaime Alfonso Velasquez Hurtado</t>
  </si>
  <si>
    <t>Secretaría de la Función Pública</t>
  </si>
  <si>
    <t>Se evidencia cumplimiento de la actividad e indicador programado, mediante procedimiento actualizado sobre " MANTENIMIENTO DE LA ORGANIZACIÓN E-PID-PR-001 versión 3" el cual fue aprobado el 23 de octubre de 2018</t>
  </si>
  <si>
    <t>Riesgo: Desarticulación de los procesos del SIGC con el Modelo Integrado de Planeación y Gestión Puede suceder que la operación de los procesos del SIGC no integren los requisitos del Modelo Integrado de Planeación y Gestión</t>
  </si>
  <si>
    <t>Implementar el MIPG 2 articulado a los procesos del SIGC</t>
  </si>
  <si>
    <t>Hector German Hernandez Nieto</t>
  </si>
  <si>
    <t xml:space="preserve">Se evidencia  los autodiagnosticos y plan de accion de las politicas de gestion institucional; sin embargo se observa que falta dar cumpimiento a los planes de accion  propuestos y el registro en Isolucion de algunos de los productos que den cumplimiento a los requisitos minimos establecidos. Esta actividad se cierra como No Eficaz para ser retomada y dar cumplimiento en la vigencia 2019. </t>
  </si>
  <si>
    <t xml:space="preserve">Realizar seguimiento a la implementación y operación del MIPG 2 </t>
  </si>
  <si>
    <t>Se evidencia informe de seguimiento a las actividades dirigidas a la implemenatción del MIPG. Se cierra Eficaz</t>
  </si>
  <si>
    <t>Revisar e implementar información documentada sobre el MIPG y su seguimiento</t>
  </si>
  <si>
    <t>Gestión de Recursos Físicos</t>
  </si>
  <si>
    <t>Se evidencia proyecto de Decreto "Por medio del cual se establece la conformación y se reglamenta el funcionamiento del Comité Institucional de Gestión y Desempeño de la Gobernación de Cundinamarca".Asi como el que integra y  establece el reglamento de funcionamiento del Comité Departamental de Gestión y Desempeño de la Gobernación de Cundinamarca. Se evidencia informe de seguimiento a las actividades dirigidas a la implemenatción del MIPG. sin embargo se observa quese debe formalizar dicgos decretos. Se cierra como No Eficaz</t>
  </si>
  <si>
    <t>Riesgo: Manual de Funciones definidos para los empleos que no se ajusten a los requerimientos de cada dependencia Puede suceder que se presenten manuales de funciones que no se ajusten a las funciones de las dependencias o haya cargos sin funciones o funciones incompletas</t>
  </si>
  <si>
    <t>Elaborar procedimiento de adminsitración de manual de funciones</t>
  </si>
  <si>
    <t>Pablo Hernán Sanchez Torres</t>
  </si>
  <si>
    <t>Se evidencia cumplimiento de la actividad programada relacionada con el  procedimiento E-PID-PR-009 denominado "ELABORACIÓN O AJUSTE MANUAL ESPECÍFICO DE FUNCIONES Y DE COMPETENCIAS LABORALES" con fecha de aprobracion 23 de Octubre de 2018</t>
  </si>
  <si>
    <t>Total</t>
  </si>
  <si>
    <t>Mantener actualizados los manuales y actos administrativos de estructura organizacional de acuerdo con las necesidades del servicio y a las competencias legales del departamento</t>
  </si>
  <si>
    <t>Se evidencias modificatorios de los manuales de funciones realizados durante la vigencia 2018 ( Resoluciones 574-0017-0864-1109-1517-1101-1995-1832-1635) . Se da cumplimiento a la actividad propuesto. Se cierra como Eficaz</t>
  </si>
  <si>
    <t>Realizar mesas de trabajo con la dirección de talento humano para acordar criterios de distribución de empleos en el procedimiento pertinente</t>
  </si>
  <si>
    <t>Se evidencia seguimiento realizado el dia 23 de octubre de 2018. No se adjuntan actas de reunion como lo proponen en  el indicador . Se cierra como No Eficaz</t>
  </si>
  <si>
    <t>Solicitar a la dirección de talento humano la modificación del procedimiento de distribución de empleos y formatos relacionados.</t>
  </si>
  <si>
    <t>Se evidencia seguimiento realizado el dia 25 de octubre de 2018. No se adjuntan Solicitud a  la dirección de talento humano para  modificación del procedimiento de distribución de empleos y formatos relacionados como lo proponen en  el indicador . Se cierra como No Eficaz</t>
  </si>
  <si>
    <t xml:space="preserve">Riesgo: Atención al usuario que no cumpla con los requisitos y necesidades de los ciudadanos Puede suceder que no se preste una buena atención al usuario </t>
  </si>
  <si>
    <t>- Realizar seguimiento a la inscripción de los tramites identificados - Actualizar base de datos de los tramites que presta la Gobernación</t>
  </si>
  <si>
    <t>Se  evidencia cumplimiento en la actividad programada, mediante  informe actualizado  y  registro de 143  tramites OPAS  en el SUIT, con fecha de corte Noviembre de 2018,  e informe de tramitres actualizados OPAS . Se cierra como Eficaz</t>
  </si>
  <si>
    <t>Actualizar el procedimiento de tramites y OPAs</t>
  </si>
  <si>
    <t xml:space="preserve">La oficina de control interno validó la informacion el dia 11 de febrero de 2019, reportada por el funcionario Luis Fernando Sierra  en su comentario del dia  22 de Octubre de 2018,  y se observa que en la herramienta Isolucion  no  se encontra actualizado el Procedimiento de Tramites y OPAS (Otros Procedimientos Administrativos), el cual registra en versión 3 del 12 de Octubre de 2016. Esta actividad se Cierra como No Eficaz. 
</t>
  </si>
  <si>
    <t>Documentar procedimientos, guias, instructivos de los canales de atencion al ciudadano Gobernacion de Cundinamarca,</t>
  </si>
  <si>
    <t>Esta actividad fue verificada en seguimiento por parte de la oficina de control interno el dia 8 de Octubre de 2018 efectuando su cierre Eficaz.Se evidencia cumplimiento de la actividad propuesta, mediante el cargue del Procedimiento M-AC-PR-009 Atención en Puntos de Orientación e Información de la Gobernación de Cundinamarca - POING con fecha de aprobación del 13 de Junio de 2018 y el procedimiento M-AC-PR-008 ATENCIÓN CENTRO INTEGRADO DE ATENCIÓN AL CIUDADANO - CIAC con fecha de aprobación del 15 de Agosto de 2018</t>
  </si>
  <si>
    <t>Establecer lineamientos para la entrega de la información por parte de las dependencias de manera articulada a la direccion de atencion al ciudadano sobre tramites, servicios y eventos.</t>
  </si>
  <si>
    <t>Se evidencia acta de Comité de Administradores, seguimiento mensual y control de PQRS, elaboracion y presentacion por secretaria Ranking mensual y trimestral . Socializacion y eventos por Secretaria (Punto No 8)  de fecha 05 de Diciembre de 2018. Esta actividad se cierra como Eficaz</t>
  </si>
  <si>
    <t>Fortalecer las competencias de los servidores públicos a través de talleres y/o diplomados</t>
  </si>
  <si>
    <t xml:space="preserve">Se evidencia avance a la actividad programada en cuanto a los talleres como fue la carrera de Observación y se observa confirmación para el inicio del diplomado dictado por la Cámara de Comercio de Bogota del funcionario  Omar Francisco Torres. No se evidencia listados de asistencia de los servidores Publicos que asistieron a dicho diplomado como lo relacionaron en el indicador propuesto . Esta actividad se cierra como No Eficaz </t>
  </si>
  <si>
    <t xml:space="preserve">Generar mesas de trabajo con los administradores de tramites para socializar tramites, servicios y eventos que realiza cada dependencia. </t>
  </si>
  <si>
    <t>Se evidencia acta de Comité de Administradores, seguimiento mensual y control de PQRS, elaboración y presentación por secretaria Ranking mensual y trimestral . Socialización y eventos por Secretaria (Punto No 8)  de fecha 05 de Diciembre de 2018. Esta actividad se cierra como Eficaz</t>
  </si>
  <si>
    <t xml:space="preserve">Generar y actualizar permanentemente documentos guia de los POING ( Ubicacion de la dependencias y servicios de las dependencias ) </t>
  </si>
  <si>
    <t xml:space="preserve">Se evidencia documento en PDF  sobre la Ubicación por torres y pisos de la Gobernación de Cundinamarca.  Sin embargo no se observa  Acta de actualización de servicios como lo referencia el indicador . Su fecha de compromiso se venció el día 20 de Diciembre de 2018. Esta actividad se cierra como No Eficaz. </t>
  </si>
  <si>
    <t>Gestionar y desarrollar capacitaciones sobre la orientación que el personal de porteria debe dar a los ciudadanos con referencia a la ubicacion de los POING y CIAC.</t>
  </si>
  <si>
    <t>Se evidencia Actas  Nos 25 con fecha 12 de abril de 2018 al grupo II ,se observan 2 registros fotográficos en el mes de julio de 2018, acta  No 56 Grupo IV de  fecha el 2 de agosto de 2018 , acta  No 74 con la Empresa Aguilas de Oro el dia 28 de septiembre 2018, y se observa el  informe de capacitaciones socializando los protocolos de atención al ciudadano y trato digno (enero-octubre 2018) , donde se evidencia  la orientación que el personal de porteria debe dar a los ciudadanos con referencia a la ubicacion de los POING y CIAC.</t>
  </si>
  <si>
    <t>Llevar bitacora de las interrupciones del sistema de Gestion Mercurio, para toma de decisiones</t>
  </si>
  <si>
    <t>Se evidencian bitácoras de las interrupciones del sistema de Gestión Mercurio, para la toma de decisiones. (acta de control y seguimiento #04 con fecha 30 de abril de 2018, acta #07 con fecha 31 de julio de 2018, acta #06 con fecha 29 de junio de 2018, acta #08  30 de agosto de 2018 y acta 09 del 29 de septiembre 2018, acta #07 con fecha 31 de julio de 2018 , acta #06 del 29 de junio de 2018, acta #011 con fecha 30 de noviembre de 2018) y su respectiva Bitacora actualizada hasta la fecha de cierre</t>
  </si>
  <si>
    <t xml:space="preserve">Mesas de trabajo con el proveedor para revisar el adecuado funcionamiento de la herramienta Mercurio, haciendo pruebas piloto que permitan la adecuada parametrización. </t>
  </si>
  <si>
    <t>Aunque se evidencian  intercambios de correos electronicos entre los responsables, no se evidencia el resultado del indicador propuesto - Actas de mesas de trabajo realizadas, para observar el adecuado funcionamiento de la herramienta Mercurio, haciendo pruebas piloto que permitan la adecuada parametrización. Esta actividad se cierra como No Eficaz</t>
  </si>
  <si>
    <t xml:space="preserve">Realizar seguimiento al proceso de inducción y reinducción de los funcionarios nuevos, a los diferentes cargos asignados. </t>
  </si>
  <si>
    <t xml:space="preserve">Esta actividad fue verificada en seguimiento por parte de la oficina de control interno el dia 8 de octubre de 2018 , Se evidenció cumplimiento de la actividad propuesta, mediante acta de reunión del 28 de Mayo de 2018, donde se socializo campaña divulgación de los canales de atención al ciudadano, personal del CIAC y listado de asistencia técnica de los funcionarios. Actividad cerrada como Eficaz </t>
  </si>
  <si>
    <t xml:space="preserve">Socializar con los funcionarios nuevos el protocolo de atención al ciudadano y carta de trato digno. </t>
  </si>
  <si>
    <t>Esta actividad fue verificada en seguimiento por parte de la oficina de control interno el dia 8 de octubre de 2018 , Se evidencia cumplimiento de la actividad propuesta, mediante actas de reunión de capacitación "Apropiación protocolo de atención al ciudadano", dirigida a los funcionario de la Secretaría de Hacienda, Oficina Asesora Jurídica del 07 de Mayo de 2018 y Acta de Reunión de capacitación "Apropiación protocolo de atención al ciudadano", dirigida a los funcionario de la Secretaría de Hacienda, Subdirección de Liquidaciones Oficiales del 17 de Mayo de 2018.Actividad cerrada como Eficaz.</t>
  </si>
  <si>
    <t>Riesgo: PQRS no atendidas en los tiempos definidos Puede suceder que las PQRS no sean respondidas en los tiempos de ley</t>
  </si>
  <si>
    <t>- Generar reporte mensual de PQRS por Secretarías y Socializar resultados</t>
  </si>
  <si>
    <t>Maria Cristina Rincon Roncancio</t>
  </si>
  <si>
    <t>De acuerdo a los registros  de actas de cómite de fechas 30 de agosto, 27 de septiembre y 31 de octubre de 2018 y  presentación de informe correspondiente al tercer trimestre de 2018, se evidencia cumplimiento  de la actividad y su indicador. Por consiguiente esta actividad se cierra como Eficaz.</t>
  </si>
  <si>
    <t>Emitir un Informe que evidencie gestion en la identificación de hallazgos de la secretaria de salud</t>
  </si>
  <si>
    <t>Edison Huertas Bustos</t>
  </si>
  <si>
    <t xml:space="preserve">De acuerdo a la revisión por parte de la oficina de control interno de fecha 8 de octubre de 2018,  no se evidencian soportes que avancen a la actividad programa en cuanto a la gestión en la identificación de hallazgos de la secretaria de salud. Esta actividad se cierra como No eficaz </t>
  </si>
  <si>
    <t>Realizar capacitacion en conocimientos y aplicación procedimientos de PQRS</t>
  </si>
  <si>
    <t>Se evidencia acta de Comité de Administradores, seguimiento mensual y control de PQRS,  elaboración y presentación por secretaria Ranking mensual y trimestral de fecha 31 de octubre de 2018. Esta actividad se cierra como Eficaz</t>
  </si>
  <si>
    <t>Realizar capacitaciones en respuesta y gestión a PQRS a través del sistema de gestión Mercurio.</t>
  </si>
  <si>
    <t>Se evidencian actas de Comité de Administradores, seguimiento mensual y control de PQRS,  elaboración y presentación por secretaria Ranking mensual y trimestral de fechas 30 de agosto , 27 de septiembre y  31 de octubre de 2018. Esta actividad se cierra como Eficaz</t>
  </si>
  <si>
    <t>Realizar evaluaciones pretest y postest en las capacitaciones realizadas</t>
  </si>
  <si>
    <t>Se evidencian resultados de las evaluaciones realizadas pretes y postest en capacitaciones realizadas a los funcionarios del CIAC el dia 30 de octubre de 2018</t>
  </si>
  <si>
    <t>Recibir capacitación sobre el manejo de la plataforma de PQRS de la Supersalud</t>
  </si>
  <si>
    <t>No se evidencia cumplimiento de la actividad programada, ni listados de asistencia de lo que refiere el indicador en cuanto a la capacitación sobre el manejo de la plataforma de PQRS de la Supersalud. Esta actividad se cierra como No eficaz. Su fecha de compromiso venció el 20 de Diciembre de 2018.</t>
  </si>
  <si>
    <t xml:space="preserve">Reunion mensual con los adminsitradores en donde se realiza socialización del seguimiento a las PQRS y a sus tiempos de respuesta por seretaría </t>
  </si>
  <si>
    <t>Seguimiento mensual a la oportunidad y direccionamiento de las PQRS a las diferentes Direcciones de la secretaria de Salud</t>
  </si>
  <si>
    <t xml:space="preserve">Se evidencia seguimiento de los meses de abril y mayo de 2018, sin embargo no se observa  seguimiento a los meses restantes para oportunidad el direccionamiento de las PQRS a las diferentes Direcciones de la secretaria de Salud. Esta actividad se cierra como no eficaz </t>
  </si>
  <si>
    <t>Riesgo: Canales de atención que no cubran la demanda Puede suceder que los canales de atencion al ciudadano no tengan la capacidad para atender los requerimientos del ciudadano</t>
  </si>
  <si>
    <t>Campaña de divulgación de los canales de atencion al ciudadano Gobernacion de Cundinamarca para el personal del CIAC</t>
  </si>
  <si>
    <t>La oficina de control interno verificó el dia 8 de octubre de 2018 la actividad programada dando cierre eficaz , donde se dio cumplimiento a la actividad mediante acta de reunión del 28 de Mayo de 2018, donde se llevo a acabo la "Socialización campaña divulgación de los canales de atención al ciudadano personal del CIAC"</t>
  </si>
  <si>
    <t>Implementar Ventanilla Unica Virtual como canal para la Atención Personalizada (tercerización del Servicio)</t>
  </si>
  <si>
    <t xml:space="preserve">Se evidencian actas de prueba en el sistema, para la puesta en marcha de la Ventanilla Única Virtual aplicativo EPX relacionado con tramites de pqrs . A la fecha 08 de febrero de 2018, los servicios de la ventanilla unica fueron desabilitadas en la ultima actualización realizada en el mercurio por parte de la Secretaria de la TIC´S información suministrada por el Director de Atención al Ciudadano Dr. Luis Fernando Sierra.  
</t>
  </si>
  <si>
    <t xml:space="preserve">Realizar actividades periodicas de desconcentración del servicio para atención al ciudadano </t>
  </si>
  <si>
    <t>Se evidencia  informe consolidado sobre todas las actividades realizadas durante el año 2018 tales como ferias, gobernador en casa nuestra regla es cumplir y demás actividades de desconcentracion del servicio en los diferentes municipios de Cundinamarca, con un total de 69 evento. Esta actividad se cierra como Eficaz</t>
  </si>
  <si>
    <t>Riesgo: Errores en la radicación y direccionamiento de los documentos Puede suceder que se presenten errores en la radicación y direccionamiento de los documentos</t>
  </si>
  <si>
    <t xml:space="preserve">Divulgar en lugares visibles los minimos requeridos para radicar </t>
  </si>
  <si>
    <t xml:space="preserve">Se evidencia documento donde se brindan lineamiento para que los usuarios  radiquen sus PQRS , adicionalmente se observan  4 registros fotográficos donde se evidencia el lugar de divulgación visible del Centro Integrado de Atención al Ciudadano ( CIAC ) los mínimos requeridos para radicación de documentos. Esta actividad se cierra como Eficaz </t>
  </si>
  <si>
    <t xml:space="preserve">Implementar manual, guia para el debido direccionamiento de las pqrs y demas comunicados recibidos de los ciudadanos en el area de radicacion, </t>
  </si>
  <si>
    <t xml:space="preserve">La oficina de control interno verificó el dia 8 de octubre de 2018 la actividad programada dando cierre eficaz , se observa tutorial de  "Manual Radicación Recibido Mercurio Web 6.0 ", para el debido direccionamiento de las PQRS y demás comunicaciones paso a paso en registro en aplicativo Mercurio y su cumplimiento de la actividad. </t>
  </si>
  <si>
    <t>Mantener el seguimiento a la aplicación y eficacia del plan de contingencia ante caidas del sistema de información a traves de bitacora actualizada.</t>
  </si>
  <si>
    <t xml:space="preserve">Se evidencia cumplimiento de la actividad programada,  mediante cuadro en Excel bitácora actualizada caídas del sistema de gestión Mercurio de los meses de abril, mayo, julio, septiembre, octubre y noviembre de 2018. Con sus respectivas actas (acta #03 con fecha 30 de marzo de 2018, acta #04 con fecha 30 de abril de 2018, acta #05 con fecha 31 de mayo de 2018, acta #06 con fecha 29 de junio de 2018 y acta #07 con fecha 31 de julio de 2018 , acta #08 con fecha 30 de agosto de 2018, acta #09 con fecha 28 de septiembre de 2018, acta #010  con fecha 31 de octubre 2018, acta #011 con fecha  30 de noviembre de 2018) se observa un total de 840 número de solicitudes registradas Plan de contingencia. Esta actividad  da e cierra como Eficaz </t>
  </si>
  <si>
    <t>Programar y desarrollar la socialización para el equipo Atención al ciudadano (radicación)</t>
  </si>
  <si>
    <t>Se evidencia cumplimiento de la actividad programada , mediante actas de Reinducción de fecha 08 de agosto , socializacion  de fecha 19 de octubre y capacitación a funcionarios radicadores en el procedimiento de radicación e indexación de la correspondencia recibida  de fecha 26 de enero de 2018. Esta actividad se cierra como eficaz.</t>
  </si>
  <si>
    <t>Realizar capacitaciones sobre el correcto direccionamiento de las solicitudes recibidas de los ciudadanos en el area de radicacion del CIAC,</t>
  </si>
  <si>
    <t>La oficina de control interno verificó el dia 8 de octubre de 2018 la actividad programada dando cierre eficaz. Se evidencia cumplimiento de la actividad propuesta, mediante control de asistencia de "Correcto direccionamiento de las solicitudes recibidas de los ciudadanos" del 28 de Mayo de 2018, realizada a los funcionarios del CIAC.</t>
  </si>
  <si>
    <t xml:space="preserve">Se realizo cierre en anterior verificación </t>
  </si>
  <si>
    <t>Implementar el plan de apropiación del Sistema Integral de Gestión y Control para el año 2018</t>
  </si>
  <si>
    <t>Se evidencia informe de seguimiento del tercer trimestre del año 2018 al plan de apropiación del Sistema Integral de Gestión y Control, cargado por Esteban Alexander Mancera Orjuela el 22/oct./2018, ya que en el informe no se evidencia la fecha de suscripción ni quien lo suscribe y/o elabora.</t>
  </si>
  <si>
    <t>Se evidencia el seguimiento trimestral a la matriz de Comunicaciones de tercer (3) y cuarto trimestre (4), enviados mediante correos, 11 de octubre de 2018 y 14 de enero de 2019 respectivamente a la Secretaría de Prensa.</t>
  </si>
  <si>
    <t>Eduardo Contreras Ramirez</t>
  </si>
  <si>
    <t>Secretaría del Ambiente</t>
  </si>
  <si>
    <t>Erika Elizabeth Sabogal Castro</t>
  </si>
  <si>
    <t>Secretaría de Agricultura y Desarrollo Rural</t>
  </si>
  <si>
    <t>Laura Daniela Rojas Gutierrez</t>
  </si>
  <si>
    <t>Secretaría de Minas, Energía y Gas</t>
  </si>
  <si>
    <t>Oscar Eduardo Rodriguez Lozano</t>
  </si>
  <si>
    <t>Secretaría de Ciencia, Tecnología e Innovación</t>
  </si>
  <si>
    <t>Se evidencia el seguimiento trimestral a la matriz de Comunicaciones de tercer (3) y cuarto trimestre (4), enviados mediante correos, 10 de octubre de 2018 y 9 de enero de 2019 respectivamente  a la Secretaría de Prensa.</t>
  </si>
  <si>
    <t>Se adjunto registro de la matriz de Comunicaciones cuarto trimestre (4), no se evidencia matriz de tercer trimestre (3) ni los envíos al proceso de comunicaciones para consolidación del Tercer y Cuarto trimestre.</t>
  </si>
  <si>
    <t>No se observan evidencias correspondientes de seguimiento de la matriz de comunicaciones y su envió al proceso de comunicaciones por parte de la secretaria de Innovación Ciencia Tecnología.</t>
  </si>
  <si>
    <t>Diana Paola Garcia Rodriguez</t>
  </si>
  <si>
    <t>Secretaría de Cooperación y Enlace Institucional</t>
  </si>
  <si>
    <t>Secretaría Cooperación y Enlace Institucional</t>
  </si>
  <si>
    <t>Se evidencia el seguimiento trimestral a la matriz de Comunicaciones de tercer (3) y cuarto trimestre (4), enviados mediante correos, 19 de octubre de 2018  a la Secretaría de Prensa, no se adjunto seguimiento al cuarto trimestre (4).</t>
  </si>
  <si>
    <t>Jaime Torres Suarez</t>
  </si>
  <si>
    <t>Secretaría de Integración Regional</t>
  </si>
  <si>
    <t>Se evidencia el seguimiento trimestral a la matriz de Comunicaciones de tercer (3) y cuarto trimestre (4), enviados mediante correos, 10 de octubre de 2018 y 30 de enero de 2019 respectivamente a la Secretaría de Prensa.</t>
  </si>
  <si>
    <t xml:space="preserve">Riesgo: Deterioro de documentos Puede suceder que no se conserve la integridad de la información </t>
  </si>
  <si>
    <t>Realizar seguimiento trimestral con el equipo de gestores documentales.</t>
  </si>
  <si>
    <t>John Francisco Cuervo Alonso</t>
  </si>
  <si>
    <t>Se evidencian actas de verificacion de la aplicación de las TRD del (2,3 y 4) segundo, tercer y cuatro trimestre del 2018.</t>
  </si>
  <si>
    <t>Realizar seguimientos trimestrales y generar las actas de advertencia para la conservación adecuada de los documentos de archivo</t>
  </si>
  <si>
    <t xml:space="preserve">Se evidencia asistencia a capacitacion sobre limpieza tecnica de archivos y saneamiento ambiental , manejo y conservacion preventiva de documentos de archivos en la fecha del 10 de Agosto de 2018. Se evidencia informe detallado relacionado con los gestores documentales del 21 de Septiembre de 2018. Se evidencia asesoria a gestores documentales del 10 de Diciembre de 2018. </t>
  </si>
  <si>
    <t>Realizar un contrato de saneamiento y desinfección de las áreas dedicadas a la gestión documental .</t>
  </si>
  <si>
    <t>Seguimiento y control de fichas técnicas de insumos previo a la compra.</t>
  </si>
  <si>
    <t xml:space="preserve">Se evidencia documento "referencia y especificaciones técnicas de las carpetas Celuguía de archivo" del 20 de septiembre del 2018. Se evidencia correo electronico del 27 de Septiembre de 2018 donde se adjunta la ficha técnica del producto. </t>
  </si>
  <si>
    <t>Socializar la normativa interna establecida.</t>
  </si>
  <si>
    <t>Se evidencian registros de Socialización a la normativa interna establecida en el primer y segundo trimestre, no se evidencia socialización de normatividad en tercer y cuarto trimestre de 2018, sin embargo se da por entendido que solo estas son las Normatividades que se debian socializar para el año 2018</t>
  </si>
  <si>
    <t>Riesgo: Pérdida de información institucional. Puede suceder que se pierdan documentos que hacen parte de la información institucional</t>
  </si>
  <si>
    <t xml:space="preserve">Diagnóstico sobre procesos de digitalización realizados. </t>
  </si>
  <si>
    <t>No se evidencia ningun seguimiento, ni avance de la actividad programada.</t>
  </si>
  <si>
    <t>Realizar la aplicación de las TRD correspondientes a la estructura administrativa vigente.</t>
  </si>
  <si>
    <t>Se evidencia seguimiento a la actividad, se adjunta oficio del 24 de septiembre de 2018 del Archivo General de la Nación, donde se cito para el 28 de Septiembre de 2018 a la mesa de trabajo para ajustes de Tablas de Retención Documental; sin embargo, no se evidencia soporte de la mesa de trabajo ni la aplicación de las TRD como se especifica en la actividad programada.</t>
  </si>
  <si>
    <t>Realizar las visitas programadas de asistencia y verificación a las dependencias programadas.</t>
  </si>
  <si>
    <t>Se evidencia actas de verificacion de la aplicacion de las TRD de acuerdo al conronograma del segundo trimestre, se anexan cronogramas de verificación de las TRD del tercer y cuarto trimestre pero no se evidencian actas de verificación de la aplicación de las TRD para estos trimestres.</t>
  </si>
  <si>
    <t>Socialización del programa establecido.</t>
  </si>
  <si>
    <t>Riesgo: Documentos electrónicos, digitales, análogos y virtuales administrados inadecuadamente. Puede suceder que los documentos electrónicos, digitales, análogos y virtuales, no se almacenan , preservan y custodian adecuadamente.</t>
  </si>
  <si>
    <t>Circular y/o correo de socialización para implementar el procedimiento de archivos electrónicos.</t>
  </si>
  <si>
    <t xml:space="preserve">Realizar las visitas para verificación de aplicación de instrumentos sobre archivos especiales. </t>
  </si>
  <si>
    <t>Socializar la Normatividad y el procedimiento aplicable.</t>
  </si>
  <si>
    <t>Verificación de la implementación de la política de archivos electrónicos.</t>
  </si>
  <si>
    <t>Riesgo: Falta de reconocimiento como proceso coordinador y articulador interinstitucional de la cooperación. Puede suceder que las entidades del departamento desconozcan la existencia y las funciones del proceso Gestión de Cooperación, o que conociéndolas, decidan actuar de manera autónoma e independiente.</t>
  </si>
  <si>
    <t>Reuniones bimensual para articular acciones de gestión de cooperación</t>
  </si>
  <si>
    <t>Se evindencia acta de reunión de fecha 22 de Octubre de 2018, objeto: Reporte no es de Octubre buenas prácticas metas 545, donde se evidencia con base a las guías de buenas prácticas la identificación de inciativas.</t>
  </si>
  <si>
    <t>Reuniones mensuales de seguimiento de cada apuesta transversal priorizada</t>
  </si>
  <si>
    <t xml:space="preserve">Se evidencia acta de reuniónde fecha 5 de Septiembre de 2018, objeto comite de embarazo en adolecentes y asistencia técnica del 30 de Agosto de 2018 sobre politica de envejecimiento y vejez de la Secretaría de Salud. </t>
  </si>
  <si>
    <t>Socializar aclaración de la circular N°021 de 2017 a todos los funcionarios de la Gobernación.</t>
  </si>
  <si>
    <t>Se evidencia circular del 21 de Noviembre de 2018 como asusto aclaración circular 021 de 2016 emitida por la Secretaría de Cooperación Enlace intitucional y socializada a los funcionarios el 28 de Enero de 2019.</t>
  </si>
  <si>
    <t>Socializar el nuevo procedimiento del proceso de gestión de cooperación</t>
  </si>
  <si>
    <t>Riesgo: Desistimiento de la Secretaría Técnica y/o Cooperantes para la culminación de una gestión de cooperación. Puede suceder que luego de concertar un acuerdo de voluntades para llevar a cabo un proceso de cooperación éste se interrumpa por el desistimiento de alguna de las partes.</t>
  </si>
  <si>
    <t>Crear circular interna sobre manejo de acta de reunión. Socialización de circular a todos los funcionarios de la SCEI.</t>
  </si>
  <si>
    <t>Se evidencia circular N° 05  de 2018, asusto mapa de riesgos acción preventiva 2720, emitida por la Secretaría de cooperación y enlace institucional y correo de socialización del 27 de Noviembre de 2018.</t>
  </si>
  <si>
    <t>Realización anexo de acta de compromiso</t>
  </si>
  <si>
    <t xml:space="preserve">Riesgo: Gestionar proyectos o iniciativas no susceptibles de cooperación Puede suceder que se realicen acercamientos, negociaciones, gestiones ante cooperantes de proyectos o iniciativas de nuestros clientes internos o externos sin que se reúnan los criterios mínimos para que se viabilice por cooperación </t>
  </si>
  <si>
    <t>Diseño de formato análisis de viabilidad de gestión de cooperación.</t>
  </si>
  <si>
    <t>Se adjunta formato de evaluación para viabilidad e proyectos de cooperación Nacional e Internacional, codigo A-GCO-FR-002, versión 01 fecha de aprovacion 11 de Julio de 2018.</t>
  </si>
  <si>
    <t>Riesgo: Recursos humanos, técnicos, fisicos y financieros destinados al fortalecimiento de la competitividad, productividad y de gestión ambiental que no logren el resultado esperado. Puede suceder que los recursos destinados al fortalecimiento de la competitividad, productividad y de gestión ambiental sean infructuosos y no logren los resultados que se esperan.</t>
  </si>
  <si>
    <t>Aplicación, tabulación, análisis y reporte trimestral de los resultados de la medición de la satisfacción del usuario del servicio de asistencia técnica.</t>
  </si>
  <si>
    <t>Andrea del Pilar Torres Casas</t>
  </si>
  <si>
    <t>Se evidencia documento excel del tercer y cuarto trimestre con la tabulación y analisis de la medición de la satisfacción del ususario del servicio de asistencia técnica de la Secretaría de Ambiente.</t>
  </si>
  <si>
    <t>Diana Marcela Gaona Farias</t>
  </si>
  <si>
    <t>Se evidencia documento excel del tercer y cuarto trimestre con la tabulación y analisis de la medición de la satisfacción del ususario del servicio de asistencia técnica de la Secretaría de Competitividad y Desarrollo Economico</t>
  </si>
  <si>
    <t>Secretaria de Competitividad y Desarrollo Económico</t>
  </si>
  <si>
    <t>Se evidencia documento excel del cuarto trimestre de la tabulación de la medición de la satisfacción del ususario del servicio de asistencia técnica de la Secretaría de Minas, Energia y Gas, no se evidencia el analisis del cuarto trimestre ni el cargue de la tabulación y analisis del tercer trimestre de 2018</t>
  </si>
  <si>
    <t>Maria Isabel Cubides Ramirez</t>
  </si>
  <si>
    <t>Se evidencia documento excel del tercer y cuarto trimestre con la tabulación  de la medición de la satisfacción del ususario del servicio de asistencia técnica de la Secretaría de Agricultura y Desarrollo Rural.</t>
  </si>
  <si>
    <t>Elaboración del plan de asistencia técnica. y seguimiento a la ejecución del mismo.</t>
  </si>
  <si>
    <t>Se evidencia plan de asistencia técnica 2018 y seguimientos del tercer y cuarto trimestre en documento excel de la Secretaría de Ambiente.</t>
  </si>
  <si>
    <t>Se evidencia plan de asistencia técnica 2018 y seguimientos del cuarto trimestre en documento excel de la Secretaría de Competitividad y Desarrollo Economico; sin embargo, no se evidencio el cargue del seguimiento del tercer trimestre.</t>
  </si>
  <si>
    <t>Se evidencia plan de asistencia técnica 2018 y seguimientos del tercer y cuarto trimestre en documento excel de la Secretaría de Agricultura y Desarrollo Rural.</t>
  </si>
  <si>
    <t>Sandra Milena Sanchez Guzman</t>
  </si>
  <si>
    <t>Se evidencia plan de asistencia técnica 2018 y seguimientos del cuarto trimestre en documento excel de la Secretaría de Minas, Energia y Gas; sin embargo, no se evidencio el cargue del seguimiento del tercer trimestre.</t>
  </si>
  <si>
    <t>Publicar y socializar el portafolio de servicios de la Secretaría.</t>
  </si>
  <si>
    <t>Se publicó en el micrositio de la secretaría del ambiente el portafolio de servicios desde el primer trimestre de 2018 y se socializó su publicación y contenido en comité de control interno, de acuerdo a acta de reunión de Control interno, Secretaría de Ambiente 2018 del 27 de Mazo de 2018.</t>
  </si>
  <si>
    <t>Se evidencia correo electronico de 12 de Abril de 2018, donde se envia el portafolio de servicios del proceso de promoción de la competitividad y desarrollo economico, y publicación en el micrositio de la Secretaría  link: http://www.cundinamarca.gov.co/Home/SecretariasEntidades.gc/SecCompyDesEconomico/SecCompyDesEcoDespliegue/asservalciu_seccompetiydesaeco/csecdesarrollo_tramites</t>
  </si>
  <si>
    <t>Se evidencia acta de reunión  de comite primario del 3 de Julio de 2018, donde se evidencia socializacióm del portfolio de Servicios de la Secretaría de Minas, Energia y Gas.</t>
  </si>
  <si>
    <t>Se observa que la actividad propuesta e indicador se encuentra cumplida mediante acta de reunión 003/2018 del 26/04/2018 cuyo objetivo de la reunión en su segundo punto a tratar correspondió a la socialización portafolio de servicios de la Secretaria de Agricultura y Desarrollo Rural.</t>
  </si>
  <si>
    <t>Realizar reuniones periódicas del equipo de mejoramiento.</t>
  </si>
  <si>
    <t>Se evidencia actas de reunión Equipo de Mejoramiento del Proceso Promoción de la Competitividad y Desarrollo Economico Sostenible, cargadas en la plataforma de Isolución del 19 y 28 de Septiembre de 2018 y 9 de Agosto de 2018.</t>
  </si>
  <si>
    <t>Realizar seguimiento a la presentación de proyectos.</t>
  </si>
  <si>
    <t>Para el tercer trimestre de 2018 la Secretaria de Ambiente inscribio 2 nuevos proyecto, el primero relacionado con la adquisición del predio Hacienda La Maria en el municipio de Cabrera y el segundo con estrategias de educación ambiental para la recuperación del Río Bogotá. Por otra parte, se actualizaron dos proyectos. El inscrito con SPC 297504 recuperación Río Bogotá y SPC 297136 conservación del recurso hídrico de acuerdo a los registros en PDF asociados al seguimiento del 18 de octubre de 2018. Para el cuarto trimestre la Secretaria de Ambiente no suscribieron ni se actualizaron proyectos.</t>
  </si>
  <si>
    <t>Angela Lorena Pardo Lopez</t>
  </si>
  <si>
    <t>Para el tercer trimestre de 2018, la Secretaría de Minas, Energía y Gas solicitó la actualización de los proyectos SPC 297019, 297020, 297021 y 297221. Además, inscribió 2 proyectos financiados con recursos del Sistema General de Regalías (Construcción de redes eléctricas en zona rural de 13 municipios, en el marco del Proyecto Iluminando vidas del departamento de Cundinamarca- SPC 297393 e Implementación y expansión del servicio de gas combustible por redes para veredas y centros poblados del departamento de Cundinamarca- SPC 297456). Por otra parte, se inscribió el proyecto macro "Estudios y Diseños del Centro de Formación y entrenamiento en seguridad y salud en el trabajo en labores mineras subterráneas del departamento de Cundinamarca"- SPC 297463 y proyecto específico "Implementación y expansión del servicio de gas combustible por redes para el municipio de Suesca y sectores rurales de los municipios de Beltrán, Bituima, Nimaima, Nocaima, Quebradanegra, Quipile, San Juan de Rioseco, Tocaima y Villeta Cundinamarca"- SPC 2970210005, soportado mediante documentos PDF cargados en el seguimiento del 10 de Octubre de 2018. Para elcuarto trimestre la Secretaría no suscribio ni actualizo proyectos.</t>
  </si>
  <si>
    <t>Se evidencia documento en excel donde se relaciona matriz de seguimiento de proyectos de la Secretaria de Competitividad.</t>
  </si>
  <si>
    <t xml:space="preserve">Se evidencian (2) dos documentos en excel cargados el 4 de enero de 2019 con el seguimiento del tercer y cuarto trimestre de la presentación de proyectos. </t>
  </si>
  <si>
    <t>Realizar seguimiento a la prestación del servicio.</t>
  </si>
  <si>
    <t>Se evidencian (2) dos documentos en excel con el seguimiento del servicio de asistencia técnica de la Secretaría de Ambiente del tercer y cuarto trimestre.</t>
  </si>
  <si>
    <t>Clara Marcela Novoa Sandoval</t>
  </si>
  <si>
    <t>Se evidencian (2) dos documentos en excel con el seguimiento del servicio de asistencia técnico en Noviembre y Diciembre  de la Secretaría de Minas, Energia y Gas.</t>
  </si>
  <si>
    <t>Se evidencian documento en excel con el seguimiento del servicio de asistencia técnico del cuarto trimestre.</t>
  </si>
  <si>
    <t>Se evidencian (2) dos documentos en excel con el seguimiento del servicio de asistencia técnica de la Secretaría de Agricultura y Desarrollo rural del tercer y cuarto trimestre.</t>
  </si>
  <si>
    <t>Riesgo: Que los productos y servicios recibidos por el Departamento no se ajusten a las especificaciones técnicas definidas en los programas . Puede suceder que los resultados de los programas y proyectos, sus entregables y productos finales no se ajusten a las especificaciones iniciales y no den solución al problema identificado.</t>
  </si>
  <si>
    <t>Realizar sesiones de comité interno de seguimiento a la contratación en todas sus etapas (precontractual y contractual).</t>
  </si>
  <si>
    <t>Para el tercer trimestre se evidencian tres actas de Reunion de Control Interno, Secretaría de Ambiente del 27 de Agosto, del 27 de Septiembre y 31 de julio de 2018 y para el cuarto trimestre se evidencia actas del 31 de Octubre, del 28 de Noviembre y del 21 de Diciembre de 2018, en las cuales, se realizó seguimiento a la ejecución contractual, financiera, presupuestal, avance al plan de acción, entre otros temas de la secretaría del ambiente.</t>
  </si>
  <si>
    <t>Se evidencia acta de reunión N°01 del 15 de Noviembre de 2018, objeto comite de contratación donde se verifico el estado y avance de los procesos contractuales vigentes y futuros.</t>
  </si>
  <si>
    <t>Se evidencia acta de reunión del 14 de Agosto de 2018, donde se realizo revisión Metas de la Secretaría de Agricultura, Matriz de excel con el seguimiento del estado de la contratación vigente. Archivo excel con el estado de adquisciones.</t>
  </si>
  <si>
    <t>Myriam Antonieta Caldas Zarate</t>
  </si>
  <si>
    <t>Se evidencia acta de reunión, comite juridico del 9 de Noviembre de 2018, seguimiento y reporte a la contratción.</t>
  </si>
  <si>
    <t>Seguimiento de avance a la contratación.</t>
  </si>
  <si>
    <t>Se evidencia anexo de matriz de seguimiento avance a la contratación, correspondiente al segundo semestre de 2018 de la Secretaría de Competitividad y Desarrollo Economico., en archivo excel</t>
  </si>
  <si>
    <t>Se evidencia anexo de matriz de seguimiento avance a la contratación, correspondiente al segundo semestre de 2018 de la Secretaría de Agricultura, en archivo excel</t>
  </si>
  <si>
    <t>Seguimiento trimestral al plan de acción.</t>
  </si>
  <si>
    <t>Se evidencia cargue de oficio del 3 de Octubre de 2018 dirigido a la Secretaría de Planeación con el reporte tercer trimestre plan indicativo y plan de acción y oficio de 8 de enero de 2019 de reporte de cuarto trimestre.</t>
  </si>
  <si>
    <t>Se evidencia documento excel donde en la Hoja de calculo llamada "Hoja 2" se informa que es el SEGUIMIENTO AL AVANCE DE ACTIVIDADES PROGRAMDAS PARA CUMPLIMIENTO DE METAS y reportan Semestre 1 de 2018 -Plan de Desarrollo " UNIDOS  PODEMOS MAS ", no como en el cuadro de seguimiento donde informan que es el seguimiento del tercer y cuarto trimestre.</t>
  </si>
  <si>
    <t>Se evidencian oficios del 28 de Septiembre, del 3 de Septiembre, del 31 de Octubre, del 2 de Enero de 2019, donde se evidencia reporte del avance mensual a la Secrectaría de Planeación.</t>
  </si>
  <si>
    <t>Riesgo: Falta de reconocimiento como proceso coordinador y articulador de la Integración Regional Puede suceder que las entidades del departamento desconozcan la existencia y las funciones del porceso Integración Regional.</t>
  </si>
  <si>
    <t>Actualizar el procedimiento de agendas comunes con las actividades que realiza la secretaria de integración inlcuyendo los controles necesarios.</t>
  </si>
  <si>
    <t xml:space="preserve">Jaime Torres Suarez </t>
  </si>
  <si>
    <t>Generar lineamiento para que todos los proyectos en materia de integración regional sean coordinados con la Secretaria de integración regional</t>
  </si>
  <si>
    <t>Realizar seguimiento al cumplimiento de las circulares emitadas sobre el rol de la secretaria</t>
  </si>
  <si>
    <t>Se evidencia seguimiento en los meses de Julio , Agosto y Septiembre de 2018 mediante acta de reunión No. 03 de Agosto - Septiembre y para los meses de Octubre, Noviembre y Diciembre de 2018 mediante Acta de Reunión No. 04 de octubre - Diciembre, con el objeto: Visita a Secretarías para al cumplimiento de la circular 003 de 2018 sobre el rol de la secretaria de Integracion Regional</t>
  </si>
  <si>
    <t xml:space="preserve">Socializar circular de la oferta de la secretaria en materia de Integración Regional </t>
  </si>
  <si>
    <t xml:space="preserve">Riesgo: No continuidad en los proyectos de integración Puede suceder que luego de concertar el apoyo del proceso en la gestion de los proyectos, estos se interrumpan y no lleguen a su finalidad por decisión de las partes. </t>
  </si>
  <si>
    <t>Generar modelo de acuerdo</t>
  </si>
  <si>
    <t>Se evidencia modelo de Acuerdo de Voluntades caragado el 31 de Mayo de 2018.</t>
  </si>
  <si>
    <t>Riesgo: Que los convenios y los contratos no se ajusten a las especifiacciones tecnicas en los programas y proyectos aprobados Puede suceder que los resultados de los programas y proyectos, sus entregables y productos finales no se ajusten a las especificaciones iniciales y no den solución a las necesidades identificadas.</t>
  </si>
  <si>
    <t>Apoyar las comisiones solicitadas con el fin de evitar incumplimietos en las supervisiones de los conveios y / o contratos</t>
  </si>
  <si>
    <t xml:space="preserve">Se evidencia acta de reunión N°001 del 31 de Mayo de 2018, con Objeto: Capacitación a funcionarios de la Secretaria de Integracien Regional, los cuales actualmente o a futuro pueden fungir como supervisores de Convenios o Contratos que suscriba la entidad y socialización sobre el procedimiento para adelantar comisiones en el cumplimiento de funciones. 
</t>
  </si>
  <si>
    <t>Capacitar al personal que ejerce supervision para el cumplimiento de las obligaciones</t>
  </si>
  <si>
    <t>Realizar seguimiento a la efectividad de los programas y proyectos implementados</t>
  </si>
  <si>
    <t>Se evidencia informe de tercer trimestre de seguimiento de ejecusión contractual de la Secretaría de Integración Regional cargado el 9 de Octubre de 2018 y informe cuarto trimestre seguimiento de ejecusión contractual de la Secretaría de Integración Regional cargado el 17 de Diciembre de 2018.</t>
  </si>
  <si>
    <t>Riesgo: Limitaciones en la prestación del servicio de transporte Puede suceder que los vehículos no estén disponibles para prestar el servicio</t>
  </si>
  <si>
    <t>Actualizacion de la informacion del plan de mantenimiento</t>
  </si>
  <si>
    <t>Mauricio Jimenez Castillo</t>
  </si>
  <si>
    <t>Se evidencia anexo, orden de compra de (14) Catorce vehiculos, que incluyen mantenimiento preventivo prepagado por dos años o 50.000 km, ademas se anexo el cronograma de Mantenimiento Preventivo de los demas automotores del Departamento. Se evidencia un Word del Plan de Mantenimiento en borrador, ademas se evidencia Plan de Mantenimiento Vehicular - CÓDIGO: A-GRF-PLA-002 - VERSIÓN: 1 -  FECHA: 12/Sep/2018</t>
  </si>
  <si>
    <t>Informe de supervision, verificando las obligaciones contractuales relacionada con el area de transportes.</t>
  </si>
  <si>
    <t>Jose Gabriel Medina Bravo</t>
  </si>
  <si>
    <t>Se evidencia cuadro de informe supervisor y verificación de las obligaciones contractuales del contrato o convenio N° SG-SAMC 134 DE 2018 del 11 y 22 de Octubre de 2018, Convenio N° 125 de 2018 del 24 de Agosto de 2018 y 28 de Septiembre de 2018 relacionadas con el área de transporte.</t>
  </si>
  <si>
    <t>Realizar verificacion de las solicitudes de vehículos registradas en el aplicativo de la Sec de la Funcion Publica.</t>
  </si>
  <si>
    <t>Se evidencian (2) dos documentos en Word cargados, el primer documento es un formato de Certificación Mensual De Cumplimiento De Teletrabajo Para Pago De Compensación el cual no soporta la actividad programada.  En el segundo documento no se evidencia verificacion de las solicitudes de vehículos registradas en el aplicativo de la Sec de la Funcion Publica, de acuerdo a la actividad programada.</t>
  </si>
  <si>
    <t>Reportar informe al profesional de la oficina transportes.</t>
  </si>
  <si>
    <t>Se evidencia cuadro en excel del mes de Septiembre con el reporte de los recorridos y asignación de conductores. Se evidencia otro cuadro excel de un reporte de Enero a Octubre de 2018, no se evidencia soporte del Reporte de informe al profesional de la oficina transportes, de acuerdo a la actividad Programada.</t>
  </si>
  <si>
    <t>Verificación y aprobación de comisiones</t>
  </si>
  <si>
    <t>Se evidencia correo electronico del 29 de Octubre con el reporte de (7) archivos excel con las salidad diarias de conductores de los meses Marzo, Abril, Mayo, Junio, Julio, Agosto y Septiembre.</t>
  </si>
  <si>
    <t>Riesgo: Perdida de Bienes muebles Puede presentarse perdida de bienes muebles por desactualización de inventarios</t>
  </si>
  <si>
    <t>Realizar levantamiento fisico de inventarios a las entidades remodeladas y a entidades que presenten algun tipo de novedad en sus inventarios personalizados</t>
  </si>
  <si>
    <t>Nestor Julio Herrera Ladino</t>
  </si>
  <si>
    <t>No se registra cumplimiento de la actividad ni del indicador propuesto</t>
  </si>
  <si>
    <t>Socializar el procedimiento de "Aseguramiento e indemnización de Bienes Muebles"</t>
  </si>
  <si>
    <t>Libia Mojica Silva</t>
  </si>
  <si>
    <t>Socializar los procedimientos "Ingreso y egreso de Bienes Muebles y elementos de consumo al Almacén General", asi como el procedimiento "Admiistración de Inventarios personalizados"</t>
  </si>
  <si>
    <t>Martha Carola Monroy Perilla</t>
  </si>
  <si>
    <t>De acuerdo a correo electronico del 14 de Junio de 2018, el proceso de Gestión de Recursos Físicos socializo los procedimientos y herramientas creados para el control de los bienes que se encuentran en su custodia, el procedimiento A-GRF-PR-008 “Administración de Inventarios Personalizados”, así mismo el formato A-GRF-FR-003 “Traslado físico de bienes Muebles” y no se evidencia socialización del procedimientos "Ingreso y egreso de Bienes Muebles y elementos de consumo al Almacén General".</t>
  </si>
  <si>
    <t>Riesgo: Pago de sanciones y multas por desactualización de bases de datos de bienes inmuebles Puede suceder que se paguen sanciones, intereses o multas sobre impuesto de bienes que no son repotados oportunamente a la Secretaria General</t>
  </si>
  <si>
    <t>Emitir circular a las dependencias del sector central, reiterando la responsabilidad del reporte oportuno sobre bienes inmuebles a la secretaria general</t>
  </si>
  <si>
    <t>Oficiar a los Municipios en los que existen predios de propiedad del Departamento con el fin de recibir las facturas de impuestos prediales</t>
  </si>
  <si>
    <t>Sandra Ines Lozano</t>
  </si>
  <si>
    <t>Se evidencia cumplimiento de la actividad con seguimiento del 9 de Abril de 2018, donde se adjuntan oficios a los Municipios en los que existen predios de propiedad del Departamento. Mediante Mercurio No. 2018300063 de 2018.</t>
  </si>
  <si>
    <t>Visitar a los municipios con el fin de recaudar las facturas para pago de impuesto predial</t>
  </si>
  <si>
    <t>No se evidencia seguimiento a la actividad, por tal motivo no se da  cumplimiento de la actividad ni del indicador propuesto</t>
  </si>
  <si>
    <t>Andres Alejandro Parra Bernal</t>
  </si>
  <si>
    <t>Secretaría de Tecnologías de la Información y las Comunicaciones</t>
  </si>
  <si>
    <t>SE ENCUENTRA CERRADA COMO EFICAZ</t>
  </si>
  <si>
    <t>Implementar los controles sobre el inventario de activos de la información.</t>
  </si>
  <si>
    <t>Francisco Antonio Hernández Rodríguez</t>
  </si>
  <si>
    <t>Aunque existe procedimiento A-GT-PR-015 aprobado el 19/06/2018, no se evidencian las Lista de chequeo de los controles implementados, como lo establece el indicador.</t>
  </si>
  <si>
    <t>Existen soportes que evidencian el seguimiento trimestral a la matríz de comunicaciones de la Secretaría de las TIC (primero, segundo, tercero y cuatro trimestre)</t>
  </si>
  <si>
    <t>Socializar a los propietarios y custodios los inventarios de activos de información</t>
  </si>
  <si>
    <t>Se evidencia lista asistencia a la socialización  de la ISO 27001 Activos con fecha 25/07/2018</t>
  </si>
  <si>
    <t>Existe correo electrónico de fecha 29/01/2019 en el que se envía a la Secreraría de Prensa y Comuniciaciones la matríz de comunicaciones de la Secretaría de Hacienda con el consolidado de los seguimientos trimestrales durante la vigencia 2018 (primer, segundo, tercer y cuarto trimestre)</t>
  </si>
  <si>
    <t>Riesgo: Posibilidad de dar u ofrecer dádivas con el fin de obtener un beneficio en los trámites y controles operativos relacionados con los tributos departamentales Puede suceder que se manipule la información tributaria con el fin de obtener beneficios personales</t>
  </si>
  <si>
    <t>Elaborar e implentar por etapas un esquema de servicios integrales de apoyo a la gestión del impuesto a vehículos (componentes necesarios: apoyo a la liquidación, consolidación y actualización dinámica de la base de datos, call center para mejorar la ubicabilidad implica interactuar con otras bases de datos, apoyo a control operativo en campo).</t>
  </si>
  <si>
    <t>Eduber Rafael Gutierrez Torres</t>
  </si>
  <si>
    <t>Aunque existe un anexo que contiene un cronograma de actividades, no existen anexos evidencien la elaboración e implentación de un esquema de servicios integrales de apoyo a la gestión del impuesto a vehículos (componentes necesarios: apoyo a la liquidación, consolidación y actualización dinámica de la base de datos, call center para mejorar la ubicabilidad implica interactuar con otras bases de datos, apoyo a control operativo en campo).</t>
  </si>
  <si>
    <t>Mantener actualizadas las bases de datos de la información tributaria (Contribuyentes, obligaciones etc.)</t>
  </si>
  <si>
    <t>Aunque existen oficios (último con fecha 10/01/2019) informando la cantidad y tiempos de los impuestos de consumo, vehículos y registro con la anotación que la base de datos del impuesto de registro se actualiza permanente de acuerdo con las solicitudes de los usuarios, así como también informando la cantidad de los usuarios de los aplicativos, no existe evidencia que permita corroborar lo que establece el indicador: "Bases de datos actualizadas"</t>
  </si>
  <si>
    <t>Seguimiento Trimestral a la ejecución y prestación del servicio (Cantidad, Tiempos y movimientos).</t>
  </si>
  <si>
    <t xml:space="preserve">Se evidencian los seguimientos periodicos mediante informes de gestión (ültimo trimestre con fecha 28/01/2019)presentados por la Sub-dirección de Atención al Contribuyente. </t>
  </si>
  <si>
    <t>Riesgo: Dar destino distinto al permitido en la ley a los recursos o rentas con destinación especifica Puede suceder que no se cumpla con la destinación especifica de recursos</t>
  </si>
  <si>
    <t>Estudio del comportamiento, y análisis de las rentas de destinación específica.</t>
  </si>
  <si>
    <t>Aunque existe un reporte de la ejecución activa (ingresos) vigencia 2018 con fecha 30/01/2019, no se evidencia cumplimiento de la actividad programada, en cuanto a: Estudio del comportamiento y análisis de las rentas de destinación específica.</t>
  </si>
  <si>
    <t xml:space="preserve">Riesgo: Estados financieros que no sean veraces y pertinentes Puede suceder que los estados financieros no reflejen la realidad financiera de la entidad </t>
  </si>
  <si>
    <t>Contabilización de las fichas técnicas aprobadas en el comité de saneamiento</t>
  </si>
  <si>
    <t>Luis Alejandro Dávila Mojica</t>
  </si>
  <si>
    <t>Se evidencia como soporte la primera hoja de las actas de reunión del Comité con fecha 23/03/2018, 26/06/2018, 27/07/2018 a las que en el seguimiento de fecha 18/08/2018 la Secretaría manifiesta: "El comité durante la presente vigencia se ha reunido en tres ocasiones, no obstante las fichas presentadas no han sido aprobadas" En fecha posterior existe como soporte el acta No. 4 de fecha 24/09/2018 con listado de asistencia. Aún así, no se corrobora la ejecuciòn de la actividad programada: Contabilización de las fichas técnicas aprobadas en el comité de saneamiento, toda vez que en esta última acta existe aprobación de fichas presentadas.</t>
  </si>
  <si>
    <t>La Direccion de Contaduría realizara seguimiento a los plazos fijados para la entrega de Estados financiero de la Secretaria de salud, educación , asamblea y contraloría departamental para su consolidación</t>
  </si>
  <si>
    <t>Se evidencia soporte firmado con seguimientos periodicos al envío de estados financieros de la Asamblea, la Contraloría, Secretarías de Salud y Educación, en el que se describen los plazos establecidos como fecha máxima de envío, fecha del envío y fecha del reporte a la CGN.</t>
  </si>
  <si>
    <t xml:space="preserve">Reportar a la direccion de contaduría el vr de los avaluos de manera trimestral </t>
  </si>
  <si>
    <t>Nestor Alonso Guerrero Neme</t>
  </si>
  <si>
    <t>No existen anexos que evidencien ejecución de la actividad programada</t>
  </si>
  <si>
    <t xml:space="preserve">Reportar a soporte sap a través del canal previsto (email) la inconsistencia presentada con el fin de que brinden solución para proceder al registro </t>
  </si>
  <si>
    <t>En el seguimiento del 20/09/2018 se da por cumplida la actividad programada, evidenciándose en los anexos que soportan su ejecución</t>
  </si>
  <si>
    <t xml:space="preserve">Verificar los comprobantes con los cuales se actulizaron los bienes o inventarios: </t>
  </si>
  <si>
    <t>Existe como soporte, correo electrónico del Director Financiero de Contaduría de la Secretaría de Hacvienda con fecha 31/01/2019, en el que manifiesta: "De manera atenta me permito informar que a partir de 2018 rige un nuevo marco normativo contable, el cual no contempla las cuentas de valorizaciones. En este sentido ya no es exigible contratar avalúos y por lo tanto no hay que registrar el hecho económico conocido como valorización derivado de las apreciaciones técnicas efectuadas por los peritos en la materia. Así las cosas el indicador del plan de mejoramiento ya no aplica"</t>
  </si>
  <si>
    <t>Riesgo: Inconsistencias en la información que da cuenta de la ejecución de los recursos de SGR y SGP Puede suceder que la información que reporta la Dirección de presupuesto en los informes a las Entidades de control sea diferente a la reportada por la Secretaría de Planeación al Ministerio de Hacienda</t>
  </si>
  <si>
    <t xml:space="preserve">Convocar por parte de la Dirección de presupuesto Mesa de trabajo con la Dirección de Regaliías de la Secretaria de Planeación, con el fin de establecer parámetros que permitan tener conocimiento oportuno de la aprobación de recursos del Sistema General del Regalías. </t>
  </si>
  <si>
    <t>Olga Lucia Aleman Amezquita</t>
  </si>
  <si>
    <t xml:space="preserve">Convocar por parte de la Dirección de presupuesto Mesa de trabajo con las seretarías de Ambiente, Salud y Educación , con el fin de conocer la aprobación de recursos del SGP a estas secretarias </t>
  </si>
  <si>
    <t>Existe acta de reunión de mesa de trabajo el 14/11/2018 realizada  por la Direccicon de Presupuesto con las Secretarías que manejan recursos del Sistema General de Participaciones-SGP, con compromiso de hacer seguimientos periódicos a su ejecución.</t>
  </si>
  <si>
    <t xml:space="preserve">Riesgo: Inconsistencia en la Información financiera de las instituciones educativas Puede suceder que la Información financiera de instituciones educativas presente inconsistencias </t>
  </si>
  <si>
    <t>Capacitaciones provinciales al personal de las IED</t>
  </si>
  <si>
    <t>Adriana Patricia Berbeo Ortegon</t>
  </si>
  <si>
    <t>Se evidencia listado de asistencia a capacitación realizada el 04 de julio de 2018, con la participación de rectores y pagadores de IED de diferentes municipios.</t>
  </si>
  <si>
    <t>Expedir manual para manejo presupuestal, tesoral, contable y de contratación de los recursos de las Instituciones Educativas</t>
  </si>
  <si>
    <t xml:space="preserve">Se evidencia la "Guía de Apoyo Financiero y de Contratación", socializada a las IED, mediante circular No. 0038 de julio 9 de 2018. </t>
  </si>
  <si>
    <t xml:space="preserve">Programar Visitas a EID, se evidenciara a traves de actas </t>
  </si>
  <si>
    <t>Se evidencian actas de visitas a las instituciones educativas de diferentes municipios del Departamento durante el año 2018. Se recomienda establecer un cronograma de visitas a realizar.</t>
  </si>
  <si>
    <t xml:space="preserve">Realizar la conciliación de los inventarios de las IED con el cargue de estos en el sistema SAP </t>
  </si>
  <si>
    <t xml:space="preserve">Aunque existe oficios de entrega de inventarios de las IED a la Secretaría General para cargue en el sistema SAP y solicitud de informe con fecha 28 de diciembre de 2018, no se evidencia el Soporte trimestral del cargue en SAP como lo establece el indicador. </t>
  </si>
  <si>
    <t>Realizar mesas de trabajo con en el personal de IED en las instalaciones de la Secretaría dejando como evidencia acta de reunión.</t>
  </si>
  <si>
    <t>Existen anexos de mesas de trabajo realizadas en las instituciones educativas de los siguientes municipios: Zipacón, Yacopí, Ubalá, Topaipí, con el fin de realizar la presentación de informes financieros con corte al 30 de septiembre de 2018, evidenciando seguimiento y capacitación. Se recomienda tener en cuenta los formatos establecidos en la herramienta ISOLUCION, para la elaboración de actas.</t>
  </si>
  <si>
    <t>Requerir presentación de información a través de comunicado (oficio, email)</t>
  </si>
  <si>
    <t>Se evidencian comunicados periodicos a las instituciones educativas estableciendo lineamientos para la entrega de la información financiera, firmado por la Directora Administrativa y Financiera de la Secretaría de Educación.</t>
  </si>
  <si>
    <t>Riesgo: Error en el reconocimiento de hecho económico Puede suceder que se presente error en el reconocimiento del hecho económico</t>
  </si>
  <si>
    <t>Revisión periódica de los Estados Financieros previa publicación. msj de cierre a líder grupo sap</t>
  </si>
  <si>
    <t>Aunque en la página web de la entidad, existe publicación de estados financieros con corte a 31 de marzo y 30 de junio de 2018, no se evidencia publicación de los mismos con corte al tercer trismestre de 2018.</t>
  </si>
  <si>
    <t xml:space="preserve">Riesgo: Contabilización de hechos económicos sin su respectivo soporte Puede suceder que se contabilicen hechos económicos sin su respectivo soporte </t>
  </si>
  <si>
    <t>Ejecución del cronograma de trabajo del ajuste del proceso contable NICS</t>
  </si>
  <si>
    <t>Se evidencia el cronograma de ajuste del proceso contable NICS, con ejecución de actividades hasta el 31 de diciembre de 2019. Se recomienda subir soportes que evidencien su seguimiento.</t>
  </si>
  <si>
    <t>Riesgo: Pagos y/o giros inexactos Puede suceder que el valor total pagado no sea el correcto, es decir, por encima o por debajo del valor que ha aprobado el ordenador del gasto</t>
  </si>
  <si>
    <t>Analizar mensualmente la información correspondiente a a totalidad de pagos realizados, que presenten algún tipo de error, para evaluar la efectividad de los controles actuales.</t>
  </si>
  <si>
    <t>Luis Armando Rojas Quevedo</t>
  </si>
  <si>
    <t>Los soportes corroboran el cumplimiento periódico de la actividad programada.</t>
  </si>
  <si>
    <t xml:space="preserve">Registro diario de facturas que presente algún error </t>
  </si>
  <si>
    <t>Existen soportes que evidencian el cumplimiento periódico de la actividad programada, con análisis, seguimiento y tratamiento.</t>
  </si>
  <si>
    <t>Riesgo: Informes o conceptos financieros del Departamento en nivel central o descentralizado, no acertados Puede suceder que se el concepto o informe financiero emitido para el Departamento no sea acertado</t>
  </si>
  <si>
    <t>Revisión previa a la emisión definitiva y oficial de informes.</t>
  </si>
  <si>
    <t>Yeimy Yadira Cañon Salazar</t>
  </si>
  <si>
    <t>No se evidencia cumplimiento de la actividad programada, relacionada con la revisión previa a la emisión definitiva y oficial de informes.</t>
  </si>
  <si>
    <t>Riesgo: Diferencia entre la Información de cuentas por cobrar reportadas por los hospitales y las cuentas por pagar de la Secretaria de Salud Puede suceder que la Información de cuentas por cobrar reportadas por los hospitales sean diferentes a las cuentas por pagar de la Secretaria de Salud</t>
  </si>
  <si>
    <t xml:space="preserve">Creación del manual de radiación de cuentas médicas </t>
  </si>
  <si>
    <t>Mary Helena Hernandez Najar</t>
  </si>
  <si>
    <t>Aunque existe un archivo en excel que contiene el Plan de Mejora con el paso a paso para una radicación eficaz de cuentas médicas, no se evidencia el anexo del Manual de radicación de cuentas, como lo establece el indicador.</t>
  </si>
  <si>
    <t>Emitir y socializar Circular a ESE para radicación de cuentas por parte de Dirección de aseguramiento</t>
  </si>
  <si>
    <t>Existen anexos que permiten evidenciar el cumplimiento de la actividad a través de emisión de circulares, capacitación para su socialización y el seguimiento pertinente.</t>
  </si>
  <si>
    <t xml:space="preserve">Entrega de cuentas medicas a auditores </t>
  </si>
  <si>
    <t>Aunque existe la distribución de auditores para la vigencia 2018, no se evidencia soporte de entrega de cuentas médicas a Auditor, como lo establece el indicador.</t>
  </si>
  <si>
    <t xml:space="preserve">Fortalecer el personal de apoyo para tareas de radiación de cuentas </t>
  </si>
  <si>
    <t>Existen soportes que permiten corroborar el fortalecimiento del equipo para la radicación de cuentas, mediante actas de inicio de los contratos de Prestación de Servicios No. 117, 176, 245, suscritos con el objeto de apoyar tareas relacionadas con el manejo de las cuentas médicas.</t>
  </si>
  <si>
    <t xml:space="preserve">Reunión entre Secretarias de TIC, Salud,y hacienda para difinir viabilidad de adquirir sofware para área modeluo de cuentas por pagar de la Secretaria de salud. </t>
  </si>
  <si>
    <t>Yurany Triana Gonzalez</t>
  </si>
  <si>
    <t>Se evidencian las actas de las mesas de trabajo realizadas y el acta de inicio del contrato N° 256 de 2018, para la para el diagnóstico, formulación y diseño del modelo integral para la evaluación de la gestión de la Secretaría de Salud.</t>
  </si>
  <si>
    <t xml:space="preserve">Solicitar al Ministerio de Salud directorio de ESE e IPS a nivel nacional </t>
  </si>
  <si>
    <t>Existe la solicitud dirigida al Minsiterio de Salud y Protección Social, con fecha de 28 de marzo de 2018. Se recomienda hacer seguimiento a la solicitud.</t>
  </si>
  <si>
    <t>Riesgo: Expedición de Registros de Compromiso por un valor mayor de lo recaudado Puede suceder que se expidan Registros de Compromiso por un valor mayor de lo recaudado</t>
  </si>
  <si>
    <t xml:space="preserve">Emitir informe de excedentes financieros al cierre de cada vigencia </t>
  </si>
  <si>
    <t>Existe soporte firmado por la Directora Financiera de Presupuesto, que evidencia los excedentes financieros a 31 de diciembre de 2018, del recurso ordinario y las rentas de destinación específica.</t>
  </si>
  <si>
    <t xml:space="preserve">Generar informe periódico por fuente de financiación con el fin de verificar su comportamiento. </t>
  </si>
  <si>
    <t>Aunque en el seguimiento de fecha 30 de enero de 2019 menciona que se adjunta soporte del seguimiento de los meses de septiembre noviembre y diciembre de 2018, unicamente se evidencia soporte del seguimiento efectuado en el mes de septiembre.
Se recomienda subir los soportes correspondientes.</t>
  </si>
  <si>
    <t>Riesgo: Recursos financieros insufucientes para la adecuada operación de la Gobernación Puede suceder que los recursos financieros sean insuficientes para la adecuada operación de la Gobernación</t>
  </si>
  <si>
    <t>Actividades encaminadas a la implementación de cultura tributaria en el departamento</t>
  </si>
  <si>
    <t>Existen listas de asistencia a las capacitaciones reliazadas, así como la relación de las actividades encaminadas a la implementación de cultura tributaria en el departamento (Cuñas radiales, publicaciones en periódicos, televisión y redes sociales).</t>
  </si>
  <si>
    <t xml:space="preserve">Divulgar el procedimiento de facilidades de pago para su ejecución </t>
  </si>
  <si>
    <t>La actividad se encuentra cerrada como eficaz.</t>
  </si>
  <si>
    <t>Realizar infomes trimestrales de las actividades de Fiscalización Tributaria</t>
  </si>
  <si>
    <t>Vladimir Dario Gonzalez Gonzalez</t>
  </si>
  <si>
    <t>Existen anexos que corroboran el cumplimiento de la actividad programada, con los Informes de Fiscalización de la vigencia 2018, emitidos por la Subdirección de Fiscalización.</t>
  </si>
  <si>
    <t>Realizar las reuniones para gestionar las mejoras de los sistemas</t>
  </si>
  <si>
    <t>Se evidencian las actas con las correspondientes planillas de asistencia, dando cumplimiento a la actividad de acuerdo al indicador.</t>
  </si>
  <si>
    <t>Realizar reuniones del equipo de mejoramiento para la actualizacion del proceso de gestion de los ingresos</t>
  </si>
  <si>
    <t>Se evidencia actualización del proceso "Gestión de los Ingresos", con fecha de aprobación 19 de Octubre de 2018 en versión N° 3, así mismo, existen actas y listas de asistencia de las reuniones efectuadas.</t>
  </si>
  <si>
    <t>Riesgo: Perdida de información y limitación en el segumiento de los procesos administrativos de cobro coactivo Puede suceder que el aplicativo excel que guarda la información no sea confiable y fiable, que impida el segumiento y control de los procesos administrativos de cobro coactivo.</t>
  </si>
  <si>
    <t xml:space="preserve">Realizar copias de seguiridad de los datos para realizar los cobros de la Dirección de ejecuciones fiscales </t>
  </si>
  <si>
    <t>Salomón Said Arias</t>
  </si>
  <si>
    <t xml:space="preserve">Aunque se evidencian los documentos excel con los datos para realizar los cobros, de acuerdo a lo establecido en el indicador, no es posible evidenciar la seguridad de estos. </t>
  </si>
  <si>
    <t xml:space="preserve">Realizar Protocolo de seguridad de la información automatizada de la Dirección Ejecuciones Fiscales </t>
  </si>
  <si>
    <t>En la herramienta de ISOLUCION bajo el código A-GI-PRO-002 aprobado el 19 de octubre de 2018 en versión 1, existe el PROTOCOLO DE SEGURIDAD DE LA INFORMACIÓN DIGITAL Y
FÍSICA DEF.  
Se recomienda adjuntar soportes que evidencien el seguiemiento correspondiente.</t>
  </si>
  <si>
    <t>Riesgos: Falta integracion de los sistemas de informacion y aplicativos de consultas de los tributos departamentales Puede suceder que no exista integracion de los sistemas de informacion y aplicativos de consultas de los tributos departamentales</t>
  </si>
  <si>
    <t xml:space="preserve">Designar responsables para el control y la actualizacion de las bases de datos por aplicativos </t>
  </si>
  <si>
    <t>Elaborar plan de capcitaciones trimestralmente a usuarios internos y externos</t>
  </si>
  <si>
    <t>Existen plan de capacitación periódico a usuarios internos y externos, y las listas de asistencia correspondientes.</t>
  </si>
  <si>
    <t>Realizar informe mensual de las actividades de revision a los tributos que ya poseen aplicativos; en cuanto a los carentes de ello iniciar acccione de impacto generando la necesidad de tener la data de consulta</t>
  </si>
  <si>
    <t>Existen los informes mensuales de las actividades de revision a los tributos que ya poseen aplicativos. Se recomienda subir soportes que corroboren el inicio de accciones de impacto generando la necesidad de tener la data de consulta, en cuanto a los tributos que no poseen aplicativos.</t>
  </si>
  <si>
    <t>Verificar los usuarios activos e inactivos y validar su funcionalidad</t>
  </si>
  <si>
    <t>Aunque se evidencian los informes de los usuarios activos de los aplicativos, no existen anexos que corroboren los usuarios no activos y la validación de la funcionalidad de estos aplicativos.</t>
  </si>
  <si>
    <t>Riesgo: Falencias en la prestación del servicio de mesa de ayuda Puede suceder que no se solucionen los requerimientos de las dependencias del sector central en los niveles de soporte 1 y 2</t>
  </si>
  <si>
    <t>Ajustar perfiles de los técnicos de soporte de mesa de ayuda general para próximas contrataciones de la mesa de ayuda.</t>
  </si>
  <si>
    <t>Samuel Murcia Murcia</t>
  </si>
  <si>
    <t xml:space="preserve">Se evidencia cumplimiento de la actividad programada con la Ficha Técnica -Requerimiento Técnicos Mínimos en el Anexo 1, de acuerdo a los perfiles comunicados en el oficio de fecha 04 de mayo de 2018. </t>
  </si>
  <si>
    <t>Capacitar a administradores de sistemas de información, redes, seguridad y contratistas en el nuevo sistema que administra la Mesa de Ayuda ARANDA, para que todas las solicitudes se direccionen por mesa de ayuda y se documente la base de conocimiento cuando se requiera.</t>
  </si>
  <si>
    <t xml:space="preserve">Se evidencian listas de asistencia de las capacitaciones realizadas con fechas de 10-30 de mayo de 2018 y del 05-25 de junio de 2018. </t>
  </si>
  <si>
    <t>Depuración de usuarios SAP.</t>
  </si>
  <si>
    <t>Luz Amanda Betancourt Rivera</t>
  </si>
  <si>
    <t xml:space="preserve">Aunque se evidencia en el formato de Planificación y Gestión de Cambios con código E-GMC- FR-021, en el Plan de Ejecución, la tarea Emisión reporte de usuarios y acceso aprobado, no existe anexo que corrobore el reporte de usuaarios y acceso aprobado. </t>
  </si>
  <si>
    <t xml:space="preserve">Diligenciar formato Gestión de cambio para Actualización de solman. </t>
  </si>
  <si>
    <t>Ana Brigida Riveros Salamanca</t>
  </si>
  <si>
    <t>Aunque se evidencia formato diligenciado para la Actualización del Solman con código E-GMC- FR-021, existe evidencia del seguimiento registrado en el archivo de excel adjunto el 19 de julio de 2018 con un avance del 41% de la actualización de Solman, no se da cumplimiento al indicador "Actualización del Solman".</t>
  </si>
  <si>
    <t>Inclusión de la encuesta de satisfacción del servicio con cada caso cerrado en la Mesa de ayuda General.</t>
  </si>
  <si>
    <t>Se evidencia cumplimiento de la actividad programada con la encuesta realizada y su correspondiente informe con análisis a junio de 2018.</t>
  </si>
  <si>
    <t>Relacionar casos cerrados de soporte sin solución por ausencia del funcionario para analizar el resultado y establecer acciones pertinentes para mejorar.</t>
  </si>
  <si>
    <t>Se evidencia cumplimiento de la actividad con el informe de análisis de resultado aunque no se evidencian las acciones establecidas para mejorar en los casos cerrados por ausencia sin solución.</t>
  </si>
  <si>
    <t>Riesgo: Proyectos TIC aislados y duplicados Puede suceder que los proyectos no se articulen con el Plan Estratégico de Tecnologías de Información y comunicaciones – PETIC</t>
  </si>
  <si>
    <t xml:space="preserve">Ajustar Procedimiento Gestión de Proyectos TIC. </t>
  </si>
  <si>
    <t>Gloria del Pilar León Velásquez</t>
  </si>
  <si>
    <t>Se evidencia cumplimiento de la actividad con la actualización del procedimiento A-GT-PR-001, en su versión 4 de fecha 23 de agosto de 2018.</t>
  </si>
  <si>
    <t>Elaborar Procedimiento de Planeación del proceso Gestión Tecnológica primera versión.</t>
  </si>
  <si>
    <t>Yeison Rodrigo Mendez Mendez</t>
  </si>
  <si>
    <t>Existe borrador de la guía de planeación estratégica PETIC, sin dar cumplimiento a la actividad programada: Elaborar Procedimiento de Planeación del proceso Gestión Tecnológica primera versión, ni al indicador correspondiente: Procedimiento de planeación del proceso Gestión Tecnológica.</t>
  </si>
  <si>
    <t xml:space="preserve">Formalizar el equipo PMO. </t>
  </si>
  <si>
    <t>Aunque se observa avance de la actividad, con un proyecto de resolución  que se titula: "Por la cual se organiza un Grupo Interno de Trabajo Permanente en la Dirección de Sistemas de Información y Aplicaciones de la Secretaría de Tecnologías de la Información y las Comunicaciones TIC de la Gobernación de Cundinamarca”, no existe anexo que corrobore lo establecido en el indicador: Acto administrativo de la conformación del equipo de PMO.</t>
  </si>
  <si>
    <t xml:space="preserve">Gestionar pieza publicitaria del PETIC. </t>
  </si>
  <si>
    <t>Rafael Antonio Pino Cardenas</t>
  </si>
  <si>
    <t>Se evidencia anexo que contiene la pieza publicitaria del PETIC. Falta subir el anexo que corrobore su gestión ante la Secretaría de Prensa, conforme con la actividad programada.</t>
  </si>
  <si>
    <t>Realizar socialización del PETIC por demanda.</t>
  </si>
  <si>
    <t xml:space="preserve">Existe listas de asistencia de fechas 22 de marzo y 05 de abril de 2018, donde se evidencia la socilización del PETIC. </t>
  </si>
  <si>
    <t>Riesgo: Sistemas de información o servicios corporativos no disponibles para la adecuada operación de la entidad Puede presentarse falta de acceso a los sistemas de información o servicios corporativos que no estén operando</t>
  </si>
  <si>
    <t>Actualización de fichas técnicas de sistemas de información y servicios corporativos.</t>
  </si>
  <si>
    <t>Fabiola Pardo Pardo</t>
  </si>
  <si>
    <t>Se da cumplimiento a la actividad, con  inventario de Sistemas de información, Servicios Corporativos y/o Aplicaciones diligenciado en el formato  A-GT-FR-041, el cual registra 38 tipos de sistemas de información.</t>
  </si>
  <si>
    <t>Gestionar la asignación técnica de los sistemas de información y servicios corporativos que no tienen administrador.</t>
  </si>
  <si>
    <t>Se da cumplimiento a la actividad, con comunicaciones que registran 11 designaciones de las administraciones técnicas a los Sistemas de Información.</t>
  </si>
  <si>
    <t>Identificar las necesidades de capacitación de las diferentes herramientas TIC para realizar la solicitud a la Secretaría de la Función Pública.</t>
  </si>
  <si>
    <t>Existe anexo que contiene un proyecto de Plan de Capacitación con varios campos "Por definir" y no se evidencia la solicitud a la Secretaría de la Función Pública.</t>
  </si>
  <si>
    <t>Riesgo: Hardware sin condiciones óptimas de funcionamiento para la adecuada operación de la entidad Puede suceder que el hardware se encuentren con fallas o problemas que no permitan su correcto funcionamiento</t>
  </si>
  <si>
    <t>Adquisición de infraestructura de procesamiento y almacenamiento para la replicación de los sistemas críticos en producción, así como el licenciamiento base (SO, bases de datos, virtualización y replicación, entre otros), red de comunicaciones para asegurar los planes para la recuperación ante desastres DRP y Plan de Continuidad del negocio BSP.</t>
  </si>
  <si>
    <t>Jorge Enrique Almanza Varela</t>
  </si>
  <si>
    <t>Existe contrato STIC-SAMC-085-2018 del 20 de septiembre de 2018, el cual tiene como objeto "Implementar en el centro de datos alterno externo de la Gobernación de Cundinamarca, la estrategia de respaldo y recuperación como fase I de contingencia al datacenter principal", dando cumplimiento a la actividad programada.</t>
  </si>
  <si>
    <t>Elaborar Informe detallado de necesidades de la infraestructura del Datacenter y proyectar costos.</t>
  </si>
  <si>
    <t>Elaborar Informe detallado de necesidades de la infraestructura tecnológica de equipos para usuario final, licenciamiento y proyectar costos.</t>
  </si>
  <si>
    <t>Establecer la criticidad de los sistemas y servicios corporativos en producción para la solución de replicación.</t>
  </si>
  <si>
    <t>Gestionar Recursos económicos para extender contratos de soporte y servicios especializados a la infraestructura del Datacenter principal por parte del fabricante.</t>
  </si>
  <si>
    <t>Hernán Rodríguez Guevara</t>
  </si>
  <si>
    <t xml:space="preserve">Aunque existen CDP´s de fechas 13 de febrero y 4 de abril de 2018, no existen anexos que corroboren el cumplimiento de la actividad de acuerdo al indicador establecido: "Contratos gestionados". </t>
  </si>
  <si>
    <t>Gestionar recursos financieros ante las entidades mediante alianzas para atender requerimientos de infraestructura.</t>
  </si>
  <si>
    <t>Aunque existe CDP de fecha 09 de mayo de 2018, no existen anexos que corroboren el cumplimiento de la actividad de acuerdo al indicador establecido: "Convenios y/o traslados presupuestales".</t>
  </si>
  <si>
    <t>Implementar la replicación de sistemas de información críticos</t>
  </si>
  <si>
    <t>En seguimiento de 26 de septiembre de 2018 se aclara que para la replicación de los sistemas de información críticos se estructuró un proyecto que permite ejecutar en el año 2018, una primera fase de Backup and Recovery mediante contrato STIC-SAMC-085-2018. Se recomienda subir evidencias que corroboren esta ejecución y la continuación para el cumplimiento total de la actividad: "Implementar la replicación de sistemas de información críticos".</t>
  </si>
  <si>
    <t>Riesgo: Deficiencias en la confidencialidad, seguridad y disponibilidad de la información. Puede suceder que la información no sea oportuna, accesible o segura.</t>
  </si>
  <si>
    <t>Ajustar procedimiento de Respaldo de Información de Servidores TIC</t>
  </si>
  <si>
    <t>Miguel Antonio García Arango</t>
  </si>
  <si>
    <t>En la herramienta ISOLUCIÓN se evidencia la actualización del procedimiento Respaldo de Información de Servidores TIC, con código  A-GT-PR-010 en su versión 4 de fecha 15 de agosto de 2018, dando cumplimiento a la actividad programada.</t>
  </si>
  <si>
    <t>Elaborar los formatos de acuerdos de confidencialidad para funcionarios y contratistas existentes y nuevos.</t>
  </si>
  <si>
    <t>Aunque existen proyectos de Formatos de Acuerdo de Confidencialidad, no se evidencia su aprobación en la herramienta ISOLUCIÓN, razón por la cual no se da cumplimiento a la actividad programada: "Elaborar los formatos de acuerdos de confidencialidad para funcionarios y contratistas existentes y nuevos." y al respectivo indicador.</t>
  </si>
  <si>
    <t>Identificación de los activos tecnológicos donde se pueden valorar riesgos.</t>
  </si>
  <si>
    <t xml:space="preserve">Existe un archivo excel subido a ISOLUCION el 29 de mayo de 2018,  con el inventario de activos tecnológicos con la valoración de los riesgos, de acuerdo a su criticidad, por su valor y de acuerdo al proceso que apoya, dando cumplimiento a la actividad programada. </t>
  </si>
  <si>
    <t xml:space="preserve">Realizar periódica y aleatoriamente restauración de copias de respaldo para verificar el correcto funcionamiento de los backups teniendo en cuenta el nivel de criticidad. </t>
  </si>
  <si>
    <t>Nidia Rodriguez Gamboa</t>
  </si>
  <si>
    <t>Auque se evidencia un reporte de Back up de fechas del año 2019, no existen cumplimiento de la actividad "Realizar periódica y aleatoriamente restauración de copias de respaldo para verificar el correcto funcionamiento de los backups teniendo en cuenta el nivel de criticidad.", de acuerdo al indicador establecido: "Evidencia de la restauración periódica de copias y resultados.". Se recomienda revisar la planificación en la fecha de cierre y la ejecución de la actividad.</t>
  </si>
  <si>
    <t>Socialización de seguridad informática.</t>
  </si>
  <si>
    <t>Existen evidencias de la socialización de la Seguridad Informática realizada como: listas de asistencia de funcionarios, registros fotográficos y acta de asistencia técnica a municipios, cumpliendo con la actividad programada durante la vigencia 2018.</t>
  </si>
  <si>
    <t>Riesgo: Resultados erróneos o que no correspondan a los analizados Puede suceder que una vez realizados los ensayos y análisis de las muestras, se entreguen reportes de resultados erróneos o que no correspondan a los analizados.</t>
  </si>
  <si>
    <t>Diligenciar formato E-GMC-FR-023 Registro de las Salidas no Conforme, de acuerdo al Procedimiento E-GMC-PR-009 Control de las Salidas No Conforme</t>
  </si>
  <si>
    <t>Maikol Juseppe Rodriguez Anzola.</t>
  </si>
  <si>
    <t>En el  seguimiento de fecha 28 de diciembre de 2018, se manifiesta que: "no se han presentado Salidas no Conformes, por lo cual no se evidencia la necesidad de diligenciar el formato creado", sin embargo,  la fecha de aprobación del formato es del 24 de octubre de 2018, fecha posterior a la del cumplimiento del compromiso establecido para el 01 de septiembre de 2018.</t>
  </si>
  <si>
    <t xml:space="preserve">Elaborar y adoptar procedimiento de imparcialidad, elaborar acta de compromiso de imparcialidad </t>
  </si>
  <si>
    <t>Aunque existe formato de Acta de Confidencialidad del Laboratorio, con código  A-GI-FR-085 de fecha 07 de noviembre de 2018 en su versión 1, no se cumple con la actividad establecida: "Elaborar y adoptar procedimiento de imparcialidad, elaborar acta de compromiso de imparcialidad" de acuerdo al indicador planteado: "Informe mensual", en la fecha programada 01 de noviembre de 2018.</t>
  </si>
  <si>
    <t>Identificar la necesidad y solicitar la capacitación. Según formato A-GTH-FR-033 Solicitud capacitación individual</t>
  </si>
  <si>
    <t>Aunque existe anexo radicado el 21 de enero de 2019, en que se solicita capacitación a la Secretaría de la  Función Pública, no se evidencia anexos que corroboren el cumplimiento de la actividad programada: "Identificar la necesidad y solicitar la capacitación. Según formato A-GTH-FR-033 Solicitud capacitación individual" dentro del plazo establecido: 01 de octubre de 2018.</t>
  </si>
  <si>
    <t>Identificar la necesidad y solicitar nuevo personal</t>
  </si>
  <si>
    <t>Aunque existe anexo radicado el 05 de febrero de 2019, en que se solicita personal a la Secretaría de la  Función Pública, no se evidencia anexos que corroboren el cumplimiento de la actividad programada: "Identificar la necesidad y solicitar nuevo personal" ni del indicador establecido: "Informe mensual" dentro de la fecha de compromiso programada: 01 de septiembre de 2018.</t>
  </si>
  <si>
    <t>Realizar estudios previos de contratación de insumos, reactivos y equipos de laboratorio.</t>
  </si>
  <si>
    <t>Daniel Felipe Torres Tello</t>
  </si>
  <si>
    <t>Se evidencia pantallazo con el anexo de los estudios previos en el Secop II de fecha 13 de diciembre de 2018, dando cumplimiento a la actividad programada.</t>
  </si>
  <si>
    <t>Realizar guías, documentación y procedimiento de entrenamiento y capacitación del personal al interior del laboratorio</t>
  </si>
  <si>
    <t>En la herramienta ISOLUCION existe el formato de Entrenamiento y Capacitación del Personal de Laboratorio de Análisis Fisicoquímico de la Dirección de Rentas y Gestión Tributaria con código A-GI-FR-088 de fecha 07 de noviembre de 2018, en versión 1, así como la Guía de  Entrenamiento, Capacitación y Evaluación Competencia Técnica en el Puesto de Trabajo del Laboratorio, con código  A-GI-GUI-001, versión 1 del 21 de noviembre de 2018. Dando cumplimiento a la actividad programada.</t>
  </si>
  <si>
    <t>Realizar y adoptar la guía de mantenimiento de equipos e instalaciones</t>
  </si>
  <si>
    <t>En la heramienta ISOLUCIÓN se evidencia el procedimiento Aseguramiento Metrológico y Mantenimiento de Equipos en el Laboratorio con código A-GI-PR-048 con fecha de aprobación del 29/nov./2018 y los formatos Hoja de Vida Equipos con código A-GI-FR-079 con fecha de aprobación del 24/oct./2018, Verificación Uso Diario de Equipos con código A-GI-FR-082 con fecha de aprobación del 24/oct./2018 y Inventario de Equipos Laboratorio con código A-GI-FR-089 con fecha de aprobación del 07/nov./2018, sin el cumplimiento de la actividad programada que corresponde a: Realizar y adoptar la guía de mantenimiento de equipos e instalaciones.</t>
  </si>
  <si>
    <t>Riesgo: Manejo inadecuado de reactivos Puede suceder que el personal manipule inadecuadamente los reactivos (sustancias químicas utilizadas como insumo para la ejecución de análisis y ensayos de muestras)</t>
  </si>
  <si>
    <t>Crear y diligenciar formatos de inventario y consumo de reactivos</t>
  </si>
  <si>
    <t xml:space="preserve">Se evidencia cumplimiento de la actividad en la herramienta ISOLUCION, con el formato  Control de Consumo de Reactivos para la Preparación de Soluciones con código A-GI-FR-077 con fecha de aprobación del 24/oct./2018. </t>
  </si>
  <si>
    <t>Diligenciar hoja de vida de los reactivos con su respectivo certificados y hojas de seguridad.</t>
  </si>
  <si>
    <t xml:space="preserve">Aunque se evidencian los anexos de las fichas de datos de seguridad, no existen anexos que corroboren las hojas de vida de reactivos, de acuerdo a la actividad programada: "Diligenciar hoja de vida de los reactivos con su respectivo certificados y hojas de seguridad.". </t>
  </si>
  <si>
    <t>Realizar solicitudes de elementos de protección personal a la Dirección de Desarrollo Humano, diligenciar formatos A-SST-FR.-019, A-SST-FR018</t>
  </si>
  <si>
    <t>Aunque se evidencia el diligenciamiento y entrega de elementos de protección de personal con fecha 06 de octubre de 2018, mediante formato con código A-SST-FR.-019, no existen anexos que corroboren el diligenciamiento del formato denominado Ficha tecnica elementos de proteccion personal - EPP con código Código: A-SST-FR-018, así como tampoco se evidencian las solicitudes de elementos de protección personal a la Dirección de Desarrollo Humano.</t>
  </si>
  <si>
    <t>Solicitar a la Dirección de Desarrollo Humano, responsable del SG-SST la revisión y ajustes de Elementos de Protección Personal si se requiere.</t>
  </si>
  <si>
    <t xml:space="preserve">Existen anexos que evidencian la inpección de los elementos de protección, el botiquín y los extintores, con recomendaciones, dando cumplimiento a la actividad programada. </t>
  </si>
  <si>
    <t>Solicitudes de estructuración de áreas de almacenamiento</t>
  </si>
  <si>
    <t>Existe solicitud de estructuración de áreas de almacenamiento, diligenciada en formato E- GMC- FR- 021, dando cumplimiento a la actividad programada.</t>
  </si>
  <si>
    <t>Dina Soraya Cardona</t>
  </si>
  <si>
    <t>Verificado en primer seguimiento</t>
  </si>
  <si>
    <t>Secretaría de la Mujer y Equidad de Género</t>
  </si>
  <si>
    <t>Jhadir Gilberto Martinez Rojas</t>
  </si>
  <si>
    <t>Secretaría de Desarrollo Social</t>
  </si>
  <si>
    <t>Katherin Cerquera Rojas</t>
  </si>
  <si>
    <t>Se actualizo la matriz de comunicaciones y se dio cumplimiento en primer trimestre.</t>
  </si>
  <si>
    <t>Secretaría de Hábitat y Vivienda</t>
  </si>
  <si>
    <t>Se evidencia seguimiento y reporte de la matriz de comunicaciones para el tercer trimestre, no existe evidencia  para el cuarto trimestre.</t>
  </si>
  <si>
    <t>Se realizó seguimiento a la matriz de comunicaciones parta los primeros tres trimestres, sin embargo no se adjunta evidencia del cuarto seguimiento y su reporte.</t>
  </si>
  <si>
    <t>Natalia Carolina Tafur Merchán</t>
  </si>
  <si>
    <t xml:space="preserve">Actividad cumplida en Primer seguimiento </t>
  </si>
  <si>
    <t>Se evidencia seguimiento de los tres primeros trimestres. No se observa el correspondiente al cuarto trimestre.</t>
  </si>
  <si>
    <t>Riesgo: Que los recursos humanos, tecnicos, fisicos y financieros destinados al fortalecimiento de los programas sociales no logren el resultado esperado Puede suceder que los recursos departamentales destinados a la ejecuciòn de los programas sociales en los municipios, no logren los resultados que se esperan.</t>
  </si>
  <si>
    <t xml:space="preserve">Realizar Informes presupuestales trimestrales que permitan el seguimiento a la ejecución de recursos </t>
  </si>
  <si>
    <t xml:space="preserve">La Secretaria de la Mujer y  Equidad de Género adjuntan informes relacionados con la ejecución del presupuesto. </t>
  </si>
  <si>
    <t xml:space="preserve">El seguimiento del 30 de Octubre del 2018 se describe que se realiza seguimiento a los temas presupuestales de la Secretaría en comite primario; sin embargo nos e adjuntan los registros. </t>
  </si>
  <si>
    <t xml:space="preserve">Natalia Carolina Tafur Merchán </t>
  </si>
  <si>
    <t>Se evidencia acta número 15 del 10 de Septiembre del 2018, en la cual se incluyó en el orden del día seguimiento al presupuesto. Sin embargo, no se observa los informes trimestrales de seguimiento propuestos en la actividad.</t>
  </si>
  <si>
    <t xml:space="preserve">Realizar mesas de trabajo periódicas donde se aunen esfuerzos de las dependencias participantes </t>
  </si>
  <si>
    <t>En Secretaria de Desarrollo Social no se evidencian registros del seguimiento de planes,programas y proyectos. Se adjunta Informe final de Supervisión del contrato interadministrativo 081 de 2016. No se envidenciaron soportes que den cumplimiento a la actividad programada.</t>
  </si>
  <si>
    <t>Se evidencia informe de asistencia técnica del 05 de Abril de 2018  e informe ''Revisión al desempeño del proceso'' del primer trimestre del 2018, en el cual participaron las entidades que hacen parte. En conclusión, se evidencia cumplimiento de la actividad en el primer trimestre.</t>
  </si>
  <si>
    <t>La Secretaría de Hábitad y Vivienda adjunta actas de reuniones, asi mismo evidencias de su participación en mesas transversales con otras entidades con el fin de revisar con otras entidades.</t>
  </si>
  <si>
    <t>Revisar el avance de los planes, programas y proyectos que permitan la toma de decisiones en cada una de las secratarías</t>
  </si>
  <si>
    <t>Se evidencia reportes del avance de Plan Indicativo y Plan de Acción (trimestrales) de la Secretaría de la Mujer y Equidad de Genero.</t>
  </si>
  <si>
    <t>Se videncia informe final de supervisión del contrato 081 de 2016. No hay evidencia de revisión a los avances de los planes, programas y proyectos.</t>
  </si>
  <si>
    <t xml:space="preserve">La Secretaría de Hábitad y Vivienda adjuntan registro de control de asistencia , actas de reunión, matriz de avance a los proyectos estratégicos y remisión del Plan de Acción e indicativo del tercer trimestre, capacitación a líderes ''Podemos Casa''. Se evidencia seguimiento y cumplimiento de la actividad propuesta </t>
  </si>
  <si>
    <t>Riesgo: Que los productos y servicios recibidos por el Departamento no se ajusten a las especificaciones técnicas definidas en los programas y proyectos aprobados. Puede suceder que los resultados de los programas y proyectos, sus entregables y productos finales no se ajusten a las especificaciones iniciales y no den solución a las necesidades idenfificadas.</t>
  </si>
  <si>
    <t>Hacer seguimiento trimestral a las comisiones de acuerdo con las solicitudes efectuadas con el fin de identificar incumplimientos - plan de asistencias técnicas</t>
  </si>
  <si>
    <t>Se evidencia acta del 8 de octubre y del 13 de diciembre relacionadas con el seguimiento a las comisiones realizadas por la Secretaria de Mujer y Equidad de Genero.</t>
  </si>
  <si>
    <t>Se adjunta Matriz de avance trimestral de la asistencia tecnica realizada, asi como la programacion de entidades y funcionarios asistidos correspondientes a la Secretaria de desarrollo social.</t>
  </si>
  <si>
    <t>Se adjunta Matriz de avance trimestral de la asistencia tecnica realizada, asi como la programacion de entidades y funcionarios asistidos correspondientes a la  Secretaria de Habitat.</t>
  </si>
  <si>
    <t xml:space="preserve">Infomes de seguimiento trimestral a la ejecución de los procesos contractuales </t>
  </si>
  <si>
    <t>Se evidencian actas de reunion de fecha  4 de octubre, 17 de diciembre del 2018; las cuales se evidencian seguimiento a la ejecución de los procesos contractuales.</t>
  </si>
  <si>
    <t>Se evidencia acta del  5 de junio y 11 de septiembre de 2018, en las que se evidencia seguimiento a los procesos contractuales.</t>
  </si>
  <si>
    <t xml:space="preserve">Se evidencian actas de reunión del 29 de agosto, 20 de septiembre, 3 de octubre ,18 de octubre,5 de diciembre y 8 de noviembre de 2018, en las cuales se evidencian seguimientos a la ejecucion de los procesos contractuales </t>
  </si>
  <si>
    <t xml:space="preserve">Reportar al proceso responsable las incidencias que se presenten en relación con el apoyo logístico </t>
  </si>
  <si>
    <t>Se evidencia acta del 8 de octubre de 2018 en la cual se evidencia seguimiento a las comisiones efectuadas de los meses julio, agosto y septiembre de 2018, y se describe que no se presentaron inconvenientes.</t>
  </si>
  <si>
    <t>Se evidencia acta del 11 de septiembre de 2018 y No se reportan incidencias en el apoyo logistico.</t>
  </si>
  <si>
    <t>En seguimientos realizados se manifiesta que no se reportaron incidencias con el apoyo logistico.</t>
  </si>
  <si>
    <t xml:space="preserve">Socialización de cambios internos que surjan para el desarrollo de los procesos precontractuales </t>
  </si>
  <si>
    <t>Se evidencian actas de reunion del 4 de octubre y 17 de diciembre de 2018, en las cuales se realizaron seguimientos a los procesos contractuales.</t>
  </si>
  <si>
    <t>En seguimientos realizados durante la vigencia manifiesta que no se presentaron cambios en la etapa precontractual.</t>
  </si>
  <si>
    <t xml:space="preserve">Riesgo: Que las decisiones y acciones en salud no logren el impacto esperado en la población Puede suceder que las decisiones y acciones no se encuentren soportados en información oportuna y actualizada que permitan lineamientos que impacten positivamente en los resultados en salud de la población. </t>
  </si>
  <si>
    <t>Iniciando con la Direccion de Aseguramiento. FASE I - ESTADO INICIAL DEL SISTEMA DE INFORMACION: Matriz de caracterizacion o diagnostico. Identificacion de indicadores. FASE II - ESTANDARIZACION: Indicadores. FASE III - DISEÑO: Modelo de evaluacion. FASE IV FORMUACION IMPLEMENTACION: Realizar arquitectura del módulo de aseguramiento. FASE V - FASE COMPLEMENTARIA: Realizar la implementacion en BPMS del modulo de aseguramiento.</t>
  </si>
  <si>
    <t>German Augusto Olaya Aguirre</t>
  </si>
  <si>
    <t xml:space="preserve">Se adjunta acta de reunión del 12 de Septiembre del 2018, en la cual se revisaron las actividades del área de sistemas de la Oficina de Planeación Sectorial y los Sistemas de información que se encuentran en uso y en proceso de actualización. Igualmente en el mes de Marzo se evidencia la suscripción del contrato de consultoría 256 de 2018, con el objeto de formular y diseñar el Modelo Integral para la evaluación de la gestión de la Secretaría de Salud y sus dependencias, así como la automatización del proceso de la dirección de aseguramiento.Sin embargo en el mes de Junio el oficio dirigido a la secretaria de salud (E) se manifiesta un posible incumplimiento, no se presentan evidencias del Modelo Integrado de Información del SSC- modulo de aseguramiento. No se evidencia cumplimiento del indicador propuesto. </t>
  </si>
  <si>
    <t>Realizar mesa de trabajo semestral de la unidad de análisis. Presentación semestral de resultados al comité directivo.</t>
  </si>
  <si>
    <t>Dumar Albeiro David Bonilla</t>
  </si>
  <si>
    <t>En archivos adjuntos se evidencia que se realizo reunion el dia 6 y 7 de septiembre 2018, asi como las presentaciones en power point relacionadas con la planeacion estrategica de la salud en el Departamento para la vigencia 2019. Sin embargo no se observa los informes semestrales con los resultados de la mesa de trabajo.</t>
  </si>
  <si>
    <t>Seguimiento Plan Implementacion Politicas Publicas: Seguridad Alimentaria y Nutricional, Discapacidad y sistemas de informacion</t>
  </si>
  <si>
    <t xml:space="preserve"> Se evidencian  adjuntos de la presentación de cada una de las políticas públicas de  la Secretaria de Salud(4), primero el 20 de febrero de 2018 la implementación de la Política Publica de Seguridad Alimentaria y Nutricional de Cundinamarca “Sembrando Vida” 2015- 2025; el 22 de febrero de 2018  implementación de la política pública de Inclusión Social de las Personas con Discapacidad en el Departamento de Cundinamarca 2015- 2025 y el 3 de abril de 2018 el avance de la política de Manejo de la Información como Herramienta de Soporte en la toma de decisiones Inteligentes e Informadas para el Sector Salud. Además, se anexa acta de entrega con fecha de 5 de abril de 2018-Radicado 000275 pasa a cargo de la Secretaria de Gobierno, acta # 02 de fecha 5 de septiembre de junio de 2018 segunda reunión de Comité Dtal de Discapacidad y acta de reunión con fecha el 18 de septiembre de 2018 de la definición de fechas para la entrega de documentos técnicas de políticas públicas de Vejez.</t>
  </si>
  <si>
    <t>Validar mensualmente la consistencia de la información del plan de coherencia frente al reporte de avance del Plan de Acción.</t>
  </si>
  <si>
    <t>Se evidencian seguimientos trimestrales al plan de coherencia de las dependencias de la Secretaria de Salud, frente a las metas establecidas.</t>
  </si>
  <si>
    <t xml:space="preserve">Riesgo: Que la Red de Prestación de Servicios no garantice la capacidad resolutiva a sus usuarios Puede suceder que no se preste la Atención integral en Salud a la población Cundinamarquesa debido a no tener operando adecuadamente la Red de Prestación de Servicios </t>
  </si>
  <si>
    <t>Documentar Red de prestacion de servicios de salud del Departamento de Cundinamarca</t>
  </si>
  <si>
    <t>Doris Ercilia Rodriguez Perez</t>
  </si>
  <si>
    <t>Se adjunta oficio del 27 de diciembre de 2018, con el cual se radica la propuesta de reorganizacion de re-diseño y modernizacion de la red de servicios de Salud del departamento de Cundinamarca.Pendiente revision y aprobacion.</t>
  </si>
  <si>
    <t>Realizar de manera trmestral seguimeinto a la Matriz de Capacidad Instalada y Portafolio de Servicios</t>
  </si>
  <si>
    <t>Se evidencia seguimiento del 28 de septiembre de 2018 y registro dela matriz de seguimiento a portafolio. No se evidencia seguimiento para el cuarto trimestre.</t>
  </si>
  <si>
    <t>Socializar en la Red del Departamento el Documento ajustado</t>
  </si>
  <si>
    <t>En razon a que no se encuentra aprobado el documento final no se cumplio con la actividad de socializacion.</t>
  </si>
  <si>
    <t>Riesgo: Barreras de Acceso a la prestación de servicios de salud de la Población del Departamento de Cundinamarca. Pueden presentarse dificultades en el acceso a la prestación de los servicios de salud de la Población del Departamento de Cundinamarca, en particular la Pobre y Vulnerable del Régimen Subsidiado (RS) y No Asegurada (PPNA), debido a fallas del sistema de salud de carácter individual, administrativas, económicas y de calidad, entre otras.</t>
  </si>
  <si>
    <t xml:space="preserve">1) Ajustar la versión actual del procedimiento "Seguimiento Base de Datos del Aseguramiento en Salud en el Departamento" 2) Generar e ingresar a Isolución la versión 4 del procedimiento "Seguimiento Base de Datos del Aseguramiento en Salud en el Departamento" 3) Socialización a los colaboradores de la Dirección de Aseguramiento </t>
  </si>
  <si>
    <t>En la herramienta Isolution se evidencia la actualizacion del procedimiento M-PDS-AS-PR-013 versión 3 con fecha de aprobación 29/jun/2018 Seguimiento base de datos del aseguramiento en el Departamento . Asi como la socializacion a traves de correo electrnico del 23 de agosto de 2018.</t>
  </si>
  <si>
    <t>1) Elaboración trimestral de Circular y cronograma de manera conjunta con la Contraloría Departamental, para la invitación a las mesas de trabajo 2) Envio de invitación de acompañamiento a las Entidades de Control ( Procuraduría, SuperSalu y Ministerio de Salud y Protección Social) a las mesas de trabajo</t>
  </si>
  <si>
    <t>Se adjunta informe de mesa de trabajo de fecha 18 de julio de 2018, circular 003 de 2018 de agosto 29 y circular 041 del 21 de noviembre de 2018 con sus respectivas listas de asistencia. Ests mesas de trabajo se realizaron para verificacion seguimiento y asistencia tecnica de los descrito en la circular 030 de 2013.</t>
  </si>
  <si>
    <t>1) Proyectar y enviar a la Secretaría de Hacienda Departamental, un oficio con el análisis de las necesidades en salud que presenta la población y la proyección de los recursos necesarios para garantizar la prestación de los servicios de salud a los afiliados del Régimen Subsidiado. 2) Hacer seguimiento al oficio de solicitud enviado a la Secretaría de Hacienda Departamental</t>
  </si>
  <si>
    <t>Para esta actividad se plantearon dos situaciones: 1. En cuanto al oficio con el analisis de las necesidades, manifiesta que no es necesario. 2. En cuanto al seguimiento a los recursos se adjunta las fuentes mes a mes, resolucion #1445 por la cual se ordena la transferencia de recursos del mes de junio de 2018 y la 1248 para el mes de mayo de 2018. Asi mismo se adjunta informe de resultado del plan de accion y matriz consolidada de las fuentes de financiamiento de la Direccion de Aseguramiento.</t>
  </si>
  <si>
    <t>Informe Trimestral de verificación, seguimiento y Asistencia Técnica sobre el flujo de recursos de los Hospitales en el sistema de salud del Departamento (Circular 030 de 2103, Asistencia Técnica)</t>
  </si>
  <si>
    <t>Se evidencia informe de analisis de la circular 030 realizada en mayo, informe de mesa de trabajo realizada el 18 de julio de 2018 y socializacion de la informacion de la mesa 03 del 29 de agosto relacionada con la circular 30 y listado de asistentes del 17 de septiembre de la mesa de trabajo realizada en la contraloria de Cundinamarca.</t>
  </si>
  <si>
    <t xml:space="preserve">Riesgo: Insuficiencia de oferta de prestadores de alta complejidad dentro de al red de Cundinamarca La red hospitalaria de Cundinamarca, solo cuenta con un hospital de alta complejidad siendo insuficiente su capacidad instalada para los servicios que requieren los Cundinamarqueses a cargo del Departamento. </t>
  </si>
  <si>
    <t>1) Agenddar mesas de concertación en conjunto con los Grentes de las EAPB 2) Revisar los procesos relacionados con la afiliación y determinar acciones que minimicen la afectación que podría causar lo establecido en la norma Emitida por la Supersalud 3) Seguimietos a los compromisos definidos en la mesas de concertación</t>
  </si>
  <si>
    <t>Mediante circular #037 de 2018 se convoca a funcionarios de EPS y municipios para el 4 de octubre de 2018, para realizar actividad de ejercicio de auditoria. Sin embargo no ahy evidencia de las actas de reunión y control asistencia.</t>
  </si>
  <si>
    <t>Analisis e identificación de las necesidades en salud de la población no cubiertas en la Red hospitalaria de Cundinamarca.</t>
  </si>
  <si>
    <t>Se evidencia Informe del Análisis e Identificación de las necesidades en salud de la población no cubiertas en la red hospitalaria de Cundinamarca con fecha del 21 de mayo de 2018 emitido desde la Dirección de Aseguramiento en Salud. Así misma el acta de reunión #2 con fecha 18 de septiembre de 2018 donde se revisa proyecto de resolución adjunta # 1285 de fecha 4 de mayo de 2018 sobre el Modelo de Atención POS.</t>
  </si>
  <si>
    <t>Contratación de la Red no Adscrita y supervisión contractual. (actas de inicio)</t>
  </si>
  <si>
    <t>Se evidencian relacion de  9 procesos contractuales durante la vigencia 2018 y las acta de inicio de los contratos 262, 182. 275, 298, 358, 684. Sin embargo no se adjuntan todas las actas de inicio, asi mismo el indicador refiere que la relacion  es trimestral.</t>
  </si>
  <si>
    <t xml:space="preserve">Publicación de la Red no adscrita en la web de la Gobernación de Cundinamarca, </t>
  </si>
  <si>
    <t>Verificacion realizada de la pagina web de la Secretaria de Salud se evidencia la publicacion de la Red no adscrita y adscrita de la direccion de aseguramiento.</t>
  </si>
  <si>
    <t>Riesgo: Gestión inadecuada de Medicamentos, Biológicos, y sueros Puede suceder que no se de inicio o continuidad del tratamiento a los usuarios de los programas de Salud Pública en las IPS o que se encuentre circulación positiva de virus en el departamento, afectando la salud de la población</t>
  </si>
  <si>
    <t>Actualizar, socializar e implementar documentos y formatos de gestión de biológicos</t>
  </si>
  <si>
    <t>Ana Marlen Poveda Zambrano</t>
  </si>
  <si>
    <t>Se evidencian documento denominado "Llineamientos del Plan Ampliado de Inmunizaciones 2018 (PAI), soportes de las diferentes jornadas realizadas y  de vacunacion, fotografias, video, informes de asistencia tecnica del mes de octubre 2018.</t>
  </si>
  <si>
    <t>Actualizar, socializar e implementar documentos y formatos de gestión de medicamentos</t>
  </si>
  <si>
    <t>Tatiana Eugenia Diaz Hernandez</t>
  </si>
  <si>
    <t>Se anexa versión preliminar manual de Gestion de Medicamentos de la Secretaria de salud de Cundinamarca, pendiente documento final aprobado.</t>
  </si>
  <si>
    <t>Implementar la etapa de preprapación del plan de desconcentración de medicamentos de ETV de acuerdo a lineamientos del MSPS</t>
  </si>
  <si>
    <t>Se evidencia documento denominado Plan de desconcentración de medicamentos de ETV (plan de preparación)
para las enfermedades transmitidas por vectores, se da cumplimiento a la actividad e indicador propuestos.</t>
  </si>
  <si>
    <t>Puesta en marcha de la automatización de trámites de autorización vacuna antirabica humana, felina, canina, oseltamivir, tuberculosis</t>
  </si>
  <si>
    <t>Durante la vigencia de 2018 se realizaron reuniones con Secretaria general y TIC  para levantamiento, diseño, validacion y automatizacion de los tramites referidos en la actividad;  capacitaciones para el manejo de la plataforma ventanilla unica manifiesta en el seguimiento que se ha realizado algunas pruebas (plataforme VIZAGI). Asi mismo evidencian manuales de autorizacion y dispensacion. Sin embargo en reuniones realizadas el 2 y el 6 de noviembre de 2018 manifiestan que se han presentado inconvenientes con la operacion del proceso, teniendo en cuenta que la actividad y  el indicador se refiere a la puesta en marcha de los  tramites automatizados.</t>
  </si>
  <si>
    <t>Riesgo: Control inoportuno de eventos de interés en salud pública (E.I.S.P) en la notificación de los E.I.S.P Puede suceder que no se realice el control oportuno de los E.I.S.P, se notifiquen eventos que no son de interés en salud pública , que no se notifiquen E.I.S.P o que no se genere la alarma para la intervención oportuna de los E.I.S.P que pueda afectar la salud de la población.</t>
  </si>
  <si>
    <t>Formular y ejecutar un plan de capacitación a personal nuevo de los municipios en EISP</t>
  </si>
  <si>
    <t>Se evidencia plan de capacitacion a ejecutar en la vigencia, actas de reunion y listados de asistencia.</t>
  </si>
  <si>
    <t>Implementar herramientas a nivel municipal para el seguimiento a las UPGD de la notificación oportuna de los eventos de interés en salud pública</t>
  </si>
  <si>
    <t>Se evidencia seguimiento mensual en tablero de control (semaforizacion).</t>
  </si>
  <si>
    <t>Riesgo: No ejercer el control sanitario a sujetos susceptibles de inspección y vigilancia sanitaria Puede suceder que la Secretaría de Salud no ejerza la autoridad sanitaria en el departamento, de acuerdo a la ley 715 de 2011.</t>
  </si>
  <si>
    <t>Elaborar, aprobar y socializar documento Guía de orientación para aplicación de medidas preventivas de seguridad sanitaria</t>
  </si>
  <si>
    <t>Se evidencia cumplimiento de la actividad, se aprobo y se socializo la guia para la toma de medida Sanitaria-M-PDS-GSP-VSP-GUI-02.</t>
  </si>
  <si>
    <t>Programar y ejecutar capacitaciones en temas de IVC sanitario al personal del área de salud ambiental de la Secretaria de Salud</t>
  </si>
  <si>
    <t>Se evidencia actaS de reuniones y listados de asistencia  del 4, 20 y 25 de septiembre de 2018, otras como  1 y 29 de noviembre refrentes a capacitacion en el Plan Decenal de Salud Publica, Grupo de Alimentos, Calidad del Agua y otros. En las cuales  se socializo la metodologia  documento para alineamientos de aplicacion de medidas sanitarias de seguridad en IVC, estrategia de Gestion Integral ZOONOSIS y Seguridad Quimica</t>
  </si>
  <si>
    <t>Solicitar vigencias futuras de los contratos con Hospitales para el apoyo de las acciones de IVC sanitario</t>
  </si>
  <si>
    <t>Se evidencia solicitud de vigencias futuras para contrato de IVC para la vigencia 2018 . Sin embargo no se adjunta resolucion.</t>
  </si>
  <si>
    <t>Riesgo: Resultados no confiables ni oportunos emitidos por el LSP. Puede suceder que los resultados entregados por el Laboratorio de Salud Pública no cuenten con la calidad u oportunidad esperada.</t>
  </si>
  <si>
    <t>1. Gestionar los recursos para asegurar la contratación de mantenimiento, calibración de equipos, insumos y reactivos. 2. Realizar la contratación de mantenimiento, calibración, insumos y reactivos.</t>
  </si>
  <si>
    <t>Amparo Leonor Gnecco Rodriguez</t>
  </si>
  <si>
    <t xml:space="preserve">Se evidencia Plan de acción 2018 de la dirección de Salud pública, en donde se observa los recursos destinados para el funcionamiento del laboratorio de salud pública y contratos de adquisición de equipos #267-2018(copia), #269-2018 (copia), #270-2018 (copia), contratos de calibración de equipos  #278-2018, #279-2018, contratos #345-18, #454-2018, #463-2018, #477-2018, #480-18, #484-18, #445-18, #468, para mantenimiento de equipos, adquisición de insumos y reactivos, adquisición de control de calidad y el contrato 283-2018 con S&amp;G solcuines y gestión SAS para realizar la pre auditoria en el laboratorio de salud pública de Cundinamarca para la medición del cumplimiento a los estándares definidos en la norma técnica ISO/IEC 17025:2005.
Adicionalmente se observa carta de aceptación No SS-MC-282-2018, Se realizaron los contratos para el suministro de insumos y reactivos para el laboratorio de salud pública: 432-18, 433-2018 y 437-2018.
</t>
  </si>
  <si>
    <t>1. Participar en pruebas de aptitud y la verificación del desempeño 2. Realizar monitorieo y evaluación del indicador Desempeño en los programas de Evaluación externa de Calidad del Laboratorio de Salud Pública 3. Establecer planes de mejoramiento de acuerdo al analisis del indicador.</t>
  </si>
  <si>
    <t>Se evidencia consolidado  de resultados de ensayo de actitud para el año 2018 y un resumen del calculo del indicador del desempeño, el cual presento un 94%  de cumplimiento.</t>
  </si>
  <si>
    <t xml:space="preserve">Establecer plan de contingencia para envio de muestras a otros laboratorios </t>
  </si>
  <si>
    <t>Se observa documento del procedimiento Referencia y Contra referencia en el laboratorio de salud pública, Código: M-PDS-GSP-LSP-PR-008 el 25 de mayo de 2018 y mediante acta #202 donde se socializa el plan de contingencia el día 24 de septiembre de 2018.</t>
  </si>
  <si>
    <t>Gestionar ante Secretaría General la instalación del canal dedicado para el laboratorio, o un sistema que permita mejorar la conectividad en el laboratorio</t>
  </si>
  <si>
    <t xml:space="preserve">Durante la vigencia se realizaron las gestiones para la adquisicion de un canal dedicado a la conectividad en el Laboratorio de Salud Publica, sin embargo se videncia que no existe la disponibilidad de recursos, se adjunta informe de perfil de viabilidad de Laboratorio centro de Salud del mes de diciembre, y manifiesta que se requieren elementos para su instalacion final. </t>
  </si>
  <si>
    <t>Implementar Guía Para La Seguridad y el Manejo de la Información del Laboratorio de Salud Pública</t>
  </si>
  <si>
    <t>Se evidencia seguimientos a la Implementacon de Guía Para La Seguridad y el Manejo de la Información del Laboratorio de Salud Pública, observando como soportes actas de reunión # 148 con fecha 28 de junio de 2018 y # 201 con fecha 20 de septiembre de 2018, Sin embargo nose adjunta la guia.</t>
  </si>
  <si>
    <t xml:space="preserve">Realizar entrenamiento al personal profesional en los ensayos del laboratorio y al personal técnico en actividades claves del laboratorio </t>
  </si>
  <si>
    <t>Se evidencia entrenamieto de personal de Laboratorio realizado el 2 de noviembre, 7 de noviembre, 3 de diciembre , 14 de diciembre del 2018, lo cual evidencia el cumpliento de la actividad.</t>
  </si>
  <si>
    <t>Realizar evaluación de competencias al personal profesional y técnico del laboratorio.</t>
  </si>
  <si>
    <t xml:space="preserve">Se evidencian evaluaciones de competencia tecnica en formato M-PDS-GSP-LSP-FR-274, Las cuales describen que todas las evaluaciones de competencias obtuvieron resultados por encima de los 80 puntos y no se requirió realizar entrenamientos. </t>
  </si>
  <si>
    <t>Realizar seguimiento a la implementación de la Guia Para La Seguridad y el Manejo de la Información del Laboratorio de Salud Pública</t>
  </si>
  <si>
    <t>Se evidencia el cumplimiento de los controles definidos y se adjuntan actas de seguimiento #148 con fecha 28 de junio de 2018 y acta con fecha 27 de diciembre de 2018 a la implementación de la Guía Para La Seguridad y el Manejo de la Información del Laboratorio de Salud Pública.</t>
  </si>
  <si>
    <t>Socializar Guía Para La Seguridad y el Manejo de la Información del Laboratorio de Salud Pública</t>
  </si>
  <si>
    <t>Se evidencia socialización de Guía Para La Seguridad y el Manejo de la Información del Laboratorio de Salud Pública, con acta de reunión # 112 con fecha 23 de abril de 2018 dando así cumplimiento a la actividad e indicador propuesto en la fecha de compromiso establecida.</t>
  </si>
  <si>
    <t xml:space="preserve">Riesgo: No Coordinar oportuna ni adecuadamente la gestión integral del riesgo y la respuesta en salud durante las situaciones de urgencias emergencias y desastres Puede suceder que la población afectada no se atendida con oportunidad, pertinencia y seguridad frente a una situación de urgencia, emergencia o desastres </t>
  </si>
  <si>
    <t>Asistir y participar en el Consejo Departamental de Gestión del Riesgo y enlos comites Gestión del Riesgo</t>
  </si>
  <si>
    <t>Carlos Arturo Maria Julio</t>
  </si>
  <si>
    <t>Se evidencia que participaron en reuniones de Comite Departamental para la Gestion de Riesgos de Desastres con fecha el 5 de febrero, 5 de mayo, 25 de mayo, 7 de junio, 29 de junio de 2018, si embargo no es posible observar el total de reuniones realizadas por el Consejo Departamental y por el Comite de Gestion del Riesgo.</t>
  </si>
  <si>
    <t>Asistir y participar en la formulación de la Politica pública de gestión del riesgo</t>
  </si>
  <si>
    <t>Se evidencia participación en la especializacion de  formulación de Politica pública de gestión del riesgo para Desastres realizada en el acta #01 del 22 de marzo de 2018 (tema Socialización y aprobación política Pública GRD).</t>
  </si>
  <si>
    <t>Coordinar los comites de referencia y contrarreferencia de manera mensual</t>
  </si>
  <si>
    <t>Se evidencian actas mensuales de los Comites de referencia y Contrarreferencia:  9 de febrero acta #01, 23 de marzo acta #02, 27 de abril 2018 acta #03 y el 25 de mayo de 2018.</t>
  </si>
  <si>
    <t>Plan de mantenimiento de equipos. Seguimiento al plan de mantenimiento.</t>
  </si>
  <si>
    <t>Se evidencia carta de aceptacion de la oferta SS-CPS-486 de septiembre de 2018, con el objeto de proporcionar los servicios de mantenimiento de los equipos biomedicos del Centro regulador de urgencias emergencias y desastres del Depártamento de Cundinamarca - CRUE.</t>
  </si>
  <si>
    <t>Realizar el mantenimiento a la red de comunicaciones del Departamento</t>
  </si>
  <si>
    <t>Se adjunta Contrato de Prestacion de Servicios #475 Suscrito con Servicio especializado de Comunicaciones, con  el objeto de prestar el servicio de mantenimiento preventivo y correctivo incluidos los respuestos a las repetidoras VHF Y CRUE .</t>
  </si>
  <si>
    <t>Realizar los ajustes a las bases de datos de urgencias de PPNA y emergencias de acuerdo a los resultados de la prueba piloto. Implementación del sistema de información.</t>
  </si>
  <si>
    <t>En seguimientos realizados en el segundo semestre se observa avance de la actividad propuesta, en el mes de diciembre se describe el inicio de la plataforma SUR WEY123-ARCGIS para el manejo de informacion notificada en CRUE , apartir del 16 de noviembre de 2018. No se evidencia cumplimiento del indicador propuesto.</t>
  </si>
  <si>
    <t>Realizar seguimiento y Monitereo a la red de ambulancias del Departamento de ma manera quincenal.</t>
  </si>
  <si>
    <t>Verificado los registros adjuntos Se evidencian los informes de seguimiento y monitoreo quincenales generados desde la plataforma SAGA hasta el mes de agosto. La actividad vence 31 de diciembre.</t>
  </si>
  <si>
    <t>Riesgo: No identificar los incumplimientos normativos durante las visitas de inspección, vigilancia y control a prestadores de servicios de salud, Alcaldías y establecimientos farmacéuticos y tiendas naturistas Puede suceder que durante la visita de campo no se identifiquen o registren incumplimientos normativos a prestadores de servicios de salud, Municipios, Establecimientos farmacéuticos y tiendas naturistas</t>
  </si>
  <si>
    <t>Coordinar con un prestador de servicios, la autorización para que permita llevar a cabo una visita de carácter académico, a los servidores públicos de IVC</t>
  </si>
  <si>
    <t>Diana Yamile Ramos Castro</t>
  </si>
  <si>
    <t>Se evidencian la realizacion de ejercicio academico con la empresa Social del Estado Nuestra Señora de las Mercedes del municipio de Funza. Igualmente se adjunta informe de supervision final del contrato # SS-CMC-273 de 2018 con el objeto de fortalecer las competencias a los funcionarios de la secretaria de Salud, mediante la realizacion de un diplomado con la Universidad del Rosario.</t>
  </si>
  <si>
    <t>Mesas de trabajo periódicas entre los sub-procesos</t>
  </si>
  <si>
    <t>Se evidencian actas correspondientes al primer semestre del 8 de febrero, 12 de febrero, 22 de febrero , 9 de marzo,  26 de marzo, 20 de abril, 22 de mayo, 28 de mayo, de 2018, en el segundo semestre se adjunta cata # 073 del 21 de septiembre, 061 del 22 de agosto, 086 del 25 de octubre relacionadas con reuniones de trabajo periodicas.</t>
  </si>
  <si>
    <t>Realizar revisión del informe de visita, utilizando control de cambios, una vez sea ajustado enviarlo al líder del proceso para segunda revisión</t>
  </si>
  <si>
    <t>Se evidencia revision de informes enviados para ajuste y nueva revision durantes el primer semestre. En el mes de octubre se adjunta consolidado de revision de Informes de visita de IVC , con corte agosto de 2018. Sin embargo en lo programado la actividad vence el 31 de diciembre.</t>
  </si>
  <si>
    <t>Riesgo: Caducidad de procesos administrativos a prestadores de servicios de salud y Establecimientos Farmacéuticos Procesos administrativos con vencimiento de términos según normatividad</t>
  </si>
  <si>
    <t>De acuerdo con la información registrada en Mercurio/ base de datos, realizar la asignación de reparto según trámite adelantado</t>
  </si>
  <si>
    <t>Se adjuntan registros que evidencian el cumplimiento de reparto de expedientes para tramites juridicos en el formato establecido.</t>
  </si>
  <si>
    <t>Enviar alertas con manejo de tiempo y prioridades a los servidores públicos del área de jurídica</t>
  </si>
  <si>
    <t>Se evidencia el envio continuo de  correos electronicos referentes a las alertas y verificacion de prioridades y manejo de tiempo para tramites juridicos.</t>
  </si>
  <si>
    <t xml:space="preserve">Reunión semanal de retraolimentación de cada uno de los procesos administrativos sancionatorios, con el fin de aclarar dudas o inquietudes </t>
  </si>
  <si>
    <t>Se evidencian actas de las reuniones ralizadas y correspondientes al seguimiento y retroalimentacion de los procesos administrativos. Sin embargo no se observan su realizacion semanal como se propuso en la actividad.</t>
  </si>
  <si>
    <t xml:space="preserve">Revisar las actuaciones administrativas registradas en Mercurio, para ejercer una verficiación de las mismas </t>
  </si>
  <si>
    <t>Se adjuntan registros en el formato establecido correspondiente a devolucion procesal de tramites juridicos de la direccion de IVC.</t>
  </si>
  <si>
    <t>Riesgo: Gestión no oportuna de los tramites realizados en la Secretaría de Salud Puede suceder que no se cumpla con los tiempos definidos para la entrega de los trámites de la Secretaria de Salud</t>
  </si>
  <si>
    <t xml:space="preserve">1. Verificación mensual de la informacion y actualizacion en caso de ser necesario en las plataformas. 2. Emisión de Informe de acuerdo a los hallazgos y ajustes requeridos. </t>
  </si>
  <si>
    <t>Se adjunta informe de fecha 27 de noviembre de 2018 en el cual relaciona los avances de la inscripcion de tramites en la plataforma del SUIT. Asi mismo se evidencia reporte de informacion para el componente tramites y servicios correpondiente al tecer seguimiento delplan anticorrupcion y atencion al ciudadano.</t>
  </si>
  <si>
    <t xml:space="preserve">Actualizar y realizar planes de continegencia de acuerdo a las novedades. </t>
  </si>
  <si>
    <t>Se evidencia matriz de salida No conforme actualizada para las Direcciones de la Secretaria de Salud, se adjuntan actas 1017 de fecha 6 de noviembre, acta 31 del 9 de noviembre de 2018 y acta 30  de fecha 2 de noviembre de 2018, en los cuales se videncian seguimientos a tramites de ventanilla unica, seguimiento al reporte de salida no conforme. Sin embargo no se evidencian los planes de contingencia de acuerdo a las novedades.</t>
  </si>
  <si>
    <t xml:space="preserve">Actualizar y socializar procedimientos y anexos de los trámites de todas las direcciones </t>
  </si>
  <si>
    <t>Se evidencia revision y actualizacion de la matriz  de los tramites por direccion y actas de reunion relacionadas con el mismo tema, seguimiento al estado de los tramites en la plataforma SUIT y consolidado final, correos electronicos que evidencian la gestion de tramites. igualmente se adjunta evidencia de la revision  de la matriz de salidas No conformes.</t>
  </si>
  <si>
    <t xml:space="preserve">Capacitar a los funcionarios responsables en la gestión de los tramites de acuerdo a la necesidad identificada y /o a los planes de continegencia generados </t>
  </si>
  <si>
    <t>Se adjuntan actas de reunion de fecha 14 de agosto, 29 de agosto de 2018 y lista de asistencia realcionadas con la gestion de tramites y OPA de las direcciones de la Secretaria de Salud de Cundinamarca.</t>
  </si>
  <si>
    <t xml:space="preserve">Riesgo: No cumplimiento de las metas de continuidad, cobertura y calidad en los servicios de salud financiados con SGP. Puede suceder que los resultados de las metas, productos, y servicios no tengan el impacto o no cumplan lo programado. </t>
  </si>
  <si>
    <t>Realizar entrenamiento en lineamientos especificos de cada dimension.</t>
  </si>
  <si>
    <t xml:space="preserve">Se evidencia seguimiento del 28 de septiembre de 2018 en cual se evidencia control de asistencia a capacitacion sobre  lineamientos para la autorizacion de medicamentos e insumos. </t>
  </si>
  <si>
    <t>Mauricio Molina Achury</t>
  </si>
  <si>
    <t>Para el segundo semestre se adjuntan actas de reunion # 904 de fecha 25 de septiembre, AR 023 de 2018, acta del 4 de septiembre de 2018, 5 de septiembre, actas del 26 y  12 de diciembre de 2018 en las cuales se evidencian que se realizaron reuniones de seguimiento y capacitaciones-Direccion de Salud Publica.</t>
  </si>
  <si>
    <t>Realizar revision del historico de programación de la meta previa a la formulacion.</t>
  </si>
  <si>
    <t>Se adjunta documento relacionado con la meta 208 "reducir en 22% la poblacion pobre no afiliada del departamento",en grafica se muestra el comportamiento PPNA a septiembre de 2018, enla Direccion de aseguramiento.</t>
  </si>
  <si>
    <t>Se observan registros que evidencian el seguimiento y la  revision de las metas del PDD y PPS , PTS , teniendo en cuenta programacion y liena base en la Direccion de Salud publica.</t>
  </si>
  <si>
    <t>Realizar validación de estadisticas del Dane y las estadisticas departamentales para la formulacion de programas de salud.</t>
  </si>
  <si>
    <t>Se evidencia matriz con el comportamiento del aseguramiento en salud del primero y segundo semestre de 2018 teniendo en cuenta la base de datos SISBEN frente a la proyeccion del DANE. Se da  cumpliento a la actividad propuesta.</t>
  </si>
  <si>
    <t>Jhoana Alexandra Montoya Muñoz</t>
  </si>
  <si>
    <t>Se evidencia el cumplimiento de la actividad, de acuerdo con el soporte de la matriz de comunicaciones y se carga al proceso de comunicaciones Secretaría de Prensa, según correo electronico del 10 de Julio del 2018.</t>
  </si>
  <si>
    <t>Oficina de Control Interno Disciplinario</t>
  </si>
  <si>
    <t>Yolima Mora Salinas</t>
  </si>
  <si>
    <t>Se observa la actualización de la matriz y se envio el proceso de comunicación de la Secretaria de Prensa con el primer seguimiento trimestral.</t>
  </si>
  <si>
    <t>Realizar actividades periódicas de toma de conciencia sobre los valores de los servidores públicos y el código de integridad.</t>
  </si>
  <si>
    <t>Maria Angelica Hoyos Ruiz</t>
  </si>
  <si>
    <t xml:space="preserve">Se evidencia que realizaron las actividades que promueven la toma de conciencia sobre los valores de los servidores públicos y el codigo de integridad. </t>
  </si>
  <si>
    <t>Se observa el seguimiento de la matriz de comunicaciones del cuarto trimestre del 2018 de la Secretaria de la Función Pública</t>
  </si>
  <si>
    <t>Se evidencia el cumplimiento trimestral de comunicaciones y el envio del proceso para su consolidación</t>
  </si>
  <si>
    <t>Se evidencia que la actividad no registra soportes de avance de ejecución</t>
  </si>
  <si>
    <t>Conforme con el correo del 01 de Octubre del 2018 se evidencia el seguimiento trimestral de la matriz de comunicaciones el cual anexan, por lo tanto cumple con la actividad</t>
  </si>
  <si>
    <t>Riesgo: Posibilidad de obtener un beneficio económico por alteración en la nómina Puede suceder que ingresen novedades que no son ciertas o se asignen valores salariales que no estén soportados adecuadamente</t>
  </si>
  <si>
    <t>Realizar informes trimestrales de los controles manuales y automáticos de la nómina y el Sistema KACTUS</t>
  </si>
  <si>
    <t>Adriana Marcela Fernandez Garzon</t>
  </si>
  <si>
    <t>Se observa los informes de los controles de nomina del cuarto semestre del 2018 y el Sistema KACTUS</t>
  </si>
  <si>
    <t>Activación del Control de Planta en el aplicativo Humano</t>
  </si>
  <si>
    <t>Fernando de Jesús Tovar Porras</t>
  </si>
  <si>
    <t>Se adjunta registros de la circular 0041 , 0042,0065 dirigidas a los rectores de las instituciones no certificadas del Departamento relacionada con estudio tecnico, matriz de necesiddes de docentes que evidencian avance y gestion adelantada con relacion referente a la activacion de control de planta en el aplicativo humano, sin embargo en el seguimiento realizado el 30 de noviembre describen que aun no esta en funcionamiento el control de planta. Se sugiere continuar con la actividad en el 2019.</t>
  </si>
  <si>
    <t>Estandarizar e implementar procedimiento para la Autorización, Asignación, reporte y verificación de las horas extras del personal Docente, Directivo Docente y Administrativos</t>
  </si>
  <si>
    <t>Se observa como soporte la resolución 4606 del 31 de Mayo del 2018, y el pago de horas extras al personal docente mediante la resolución 2850 del 04 de Abril del 2018.</t>
  </si>
  <si>
    <t>Generar un seguimiento mensual frente a los denominados pagos observados y tomar las medidas necesarias para reducirlos.</t>
  </si>
  <si>
    <t xml:space="preserve">Se evidencia el proceso de seguimiento de la liberación de observados que se genera mes a mes de los pagos a los docentes </t>
  </si>
  <si>
    <t>Implementación el proceso de generación de actos administrativos desde el sistema Humano mediante plantillas aprobadas y parametrizadas en el sistema que garanticen la oportunidad y calidad de la información a ingresar y gestionar en la nómina.</t>
  </si>
  <si>
    <t>Se adjunta modelo de resolucion para aceptacion de renuncia, y se estan haciendo las pruebas correspondientes para la implementacion en el sistema humano. A un no se expiden los actos administrativos a traves del sistema. Se sugiere continuar con la actividad en el 2019.</t>
  </si>
  <si>
    <t>Implementar con los rectores el proceso de validación de planta en línea.</t>
  </si>
  <si>
    <t xml:space="preserve">Se observa la implementación de los actos administrativos desde el sistema humano mediante planillas y parametrizar el sistema que garantice la oportunidad de la información y gestión de la nomina. </t>
  </si>
  <si>
    <t>Realizar seguimiento bimestral a los roles de los usuarios en el sistema.</t>
  </si>
  <si>
    <t>se anexan correos electronicos  del 7 de septiembre, 23 de octubre y  23 de noviembre, en los cuales se evidencia seguimientos a los roles y se informa a la direccion sobre la inactivacion de usuarios</t>
  </si>
  <si>
    <t>Riesgo: Reportar un mayor número de estudiantes beneficiados con el servicio de transporte y alimentación escolar para favorecimiento particular o de terceros Puede suceder que se desvíe o se eleve el costo del recurso utilizado para transporte y alimentación escolar</t>
  </si>
  <si>
    <t>Revisión y validación en los informes el cumplimiento de las obligaciones contractuales en cuanto a transporte y alimentación escolar</t>
  </si>
  <si>
    <t>Se evidencia boletin de prensa relacionado con la reunion realizada el 14 de junio de 2018, sobre el seguimiento , monitoreo y control del programa PAE con relacion a la contratacion los registros adjuntos corresponden al año 2017.</t>
  </si>
  <si>
    <t>Riesgo:Desempeño de los funcionarios que no permita el cumplimiento total de las funciones de las dependencias. Puede suceder que el desempeño de los funcionarios no permita el cumplimiento total de las funciones de las dependencias.</t>
  </si>
  <si>
    <t>Implementar y realizar seguimiento al plan de capacitaciones PIC 2018</t>
  </si>
  <si>
    <t>Leandro Javier Sarmiento Pedraza</t>
  </si>
  <si>
    <t xml:space="preserve">Se observa la ejecución de la actividad programada de acuerdo al registro cargado del 28 de Diciembre del 2018 del Plan Institucional de Capacitaciones -PIC 2018- </t>
  </si>
  <si>
    <t xml:space="preserve">Implementar y realizar seguimiento al programa institucional de estímulos 2018 "Bienestar e incentivos" </t>
  </si>
  <si>
    <t>Aida Consuelo Gomez Valbuena</t>
  </si>
  <si>
    <t>Se observa el informe del cuarto trimestre programado institucional de estimulos 2018 ''Bienestar e Incentivos'' de acuerdo con el registro cargado del 26 de Diciembre del 2018</t>
  </si>
  <si>
    <t>Riesgo: Prescripción de la acción disciplinaria. Puede suceder que no se decida la acción disciplinaria dentro de los 5 años siguientes a la apertura de la investigación. (Art 132 Ley 1474 de 2011).</t>
  </si>
  <si>
    <t>Alimentar mes vencido la base excel con la incorporación de la fechas de los autos y providencias que se emitan, identificar la fecha de apertura de investigación y determinar la fecha de prescripción.</t>
  </si>
  <si>
    <t>Zayra Andrea Torres Cortes</t>
  </si>
  <si>
    <t xml:space="preserve">Se adjuntan reportes de providencias de investigacion disciplinaria de los meses de marzo, abril, mayo, junio, julio y agosto; asi como relacion de expedientes en riesgo de prescripcion. </t>
  </si>
  <si>
    <t>Elaborar base excel con expedientes que prescriben en el año 2018 e ir ampliando su horizonte cada seis meses (a junio 2019, y diciembre 2019…...)</t>
  </si>
  <si>
    <t>Conforme con el expediente de riesgos de prescripción del año 2019 del registro cargado se evidencia que cumple con la actividad propuesta.</t>
  </si>
  <si>
    <t>Elaborar cronogama con expedientes identificados en riesgo de prescripción año 2018, identificando trámite a seguir y fechas de cumplimiento. seguimiento Hacer Seguimiento y la ejecución de las actividades definidas en él. .Ajustar el cronograma de expedientes cada seis meses ampliando su horizonte.</t>
  </si>
  <si>
    <t>Se observa el cumplimiento de la actividad mediante el archivo excel de seguimiento sobre expedientes de riesgos de prescripción y revisión de los autos del año 2018</t>
  </si>
  <si>
    <t>Solicitar vinculación de personal a Secretaría de la Función Pública, jefatura de Gabinete y a Universidades - Estado Joven etc.</t>
  </si>
  <si>
    <t>Se observa el cumplimiento de la actividad conforme con el acta de posesión 0176 del 04 de Septiembre del 2018 se vincula provisionalmente un profesional por el termino de 6 meses hasta Febrero del 2019, como se evidencia en el registro cargado.</t>
  </si>
  <si>
    <t>Riesgo: Vinculación de personal con documentación no idónea. Puede suceder que se presente documentación académica presuntamente falsificada en la vinculación de personal.</t>
  </si>
  <si>
    <t>Análisis de documentación de la hoja de vida.</t>
  </si>
  <si>
    <t>Mireya Sanchez Delgado</t>
  </si>
  <si>
    <t>Se observa el cumplimiento de la actividad de acuerdo con el cumplimiento de los requisitos legales del cuarto semestre del 2018 como se evidencia en el registro cargado</t>
  </si>
  <si>
    <t>Verificación aleatoria de títulos.</t>
  </si>
  <si>
    <t>Miguel Andres Vargas Urrego</t>
  </si>
  <si>
    <t>Se evidencia el cumplimiento de la actividad de acuerdo con la solicitud a las Universidades para la verificación de los titulos academicos mediante el correo del 28 de Diciembre de 2018 como se observa en el registro cargado</t>
  </si>
  <si>
    <t>Riesgo: Vinculación de independientes o proveedore sin el cumplimiento de algún requisito de ley en Riesgos Laborales Puede presentarse vinculación de proveedores o contratistas que incumplan algún requisito legal en riesgos laborales, o se pueden presentar accidentes de trabajo, para condiciones de riesgo no informadas a la ARL</t>
  </si>
  <si>
    <t>Elaborar Instructivo de Verificación de Requisitos de Seguridad y Salud en el Trabajo para Partes Interesadas</t>
  </si>
  <si>
    <t>Eidy Liliana Baquero Osorio</t>
  </si>
  <si>
    <t>En Verificacion realizada en el aplicativo Isolucion, se encuentra publicado el Manual de Seguridad y Salud en el Trabajo de contratistas  para la Gobernacion de Cundinamarca, COD  A-GC-MA-005 Aprobado en octubre de 2018. Se da cuplimiento a la actividad e indicador programado.</t>
  </si>
  <si>
    <t xml:space="preserve">Emitir documento sobre requisitos que deben cumplir los contratistas y proveedores con el SG SST </t>
  </si>
  <si>
    <t>Se evidencia el cumplimiento de la actividad mediante la Circular número 001 del 04/01/18 el cual se detalla los requisitos que deben cumplir los contratistas y proveedores con el SG- SST.</t>
  </si>
  <si>
    <t>Riesgo: Programas de Seguridad y Salud en el trabajo que no evidencien la reducción de lesiones y enfermedades causadas por las condiciones de trabajo Puede suceder que las actividades ejecutadas en los programas de Seguridad y Salud en el trabajo no evidencien reducción de lesiones y enfermedades causadas por las condiciones de trabajo</t>
  </si>
  <si>
    <t>Actualizar el procedimiento de Reporte e Investigación de Incidentes y Accidentes de Trabajo y su formato asociado</t>
  </si>
  <si>
    <t xml:space="preserve">Se evidencia el cumplimiento de la actividad programada como se observa en el pantallazo del Sistema Isolucion cargado mediante el archivo word, versión 2 del 09 de Mayo de 2018 -A-SST-PR 001 y A-SST-FR 023 versión 2 del 13 de Abril de 2018 </t>
  </si>
  <si>
    <t xml:space="preserve">Ejecutar actividades de apropiación del SG SST </t>
  </si>
  <si>
    <t>Se evidencia el cumplimiento de la actividad programada, según el plan de apropiación SIGC como se observa en el registro adjunto del 22 de Octubre/2018</t>
  </si>
  <si>
    <t>Elaborar e implementar el Programa de acondicionamiento fisico</t>
  </si>
  <si>
    <t>Cristian Camilo Rojas Rondón</t>
  </si>
  <si>
    <t>Se evidencia el cumplimiento de la actividad programada mediante el cargue de examenes medicos realizado a uno de los participantes de la Copa Gobernación 2018</t>
  </si>
  <si>
    <t xml:space="preserve">Elaborar e implementar el Programa de alimentación saludable </t>
  </si>
  <si>
    <t>Se evidencia el cumplimiento de la actividad programada mediante la presentación del PDF Programa Alimentación Saludable ''Soy saludable''.</t>
  </si>
  <si>
    <t>Entregar elementos de protección personal a contratistas que se encuentan en riesgo nivel 5</t>
  </si>
  <si>
    <t>El seguimiento realizado el 21 de junio de 2018 por el responsable, se evidencia correo electronico dirigido a la Direccion de Bienestar y Desarrollo Humano, sobre el vencimiento proximo de los contratos de las personas con riesgo 5, asi mismo se solicita a la ARL Positiva la reclasificacion de los contratistas de la Secretaria TIC, quienes consideran deben de estar en categoria 3. Por lo anterior  se considera que no es necesario entregar los elementos de proteccion personal. Sin embargo esta oficina sugiere para eventos similares solicitar modificacion de la actividad y del indicador propuesto.</t>
  </si>
  <si>
    <t>Promover el reporte de actos y condiciones inseguras.</t>
  </si>
  <si>
    <t>Jose Rolando Ramos Lopez</t>
  </si>
  <si>
    <t>Se observa el cumplimiento de la actividad programada de acuerdo con el control de asistencia de capacitación de fechas 07/09/2018, 04/09/2018, 18/09/2018, 12/09/2018.</t>
  </si>
  <si>
    <t>Realizar inspecciones de seguimiento al uso de elementos de protección personal</t>
  </si>
  <si>
    <t>Se evidencia cronograma con 7  inspecciones de se guimiento al uso de EPP para el primer semestre, se realizaron tres inspecciones. Para el segundo semestre no se obersva cumplimiento de la acitivdad ni  del indicador.</t>
  </si>
  <si>
    <t>Realizar seguimiento al reprote de actos y condiciones inseguras e formular las acciones pertinentes</t>
  </si>
  <si>
    <t>Se observa el cumplimiento de la actividad programada según base de actos y condiciones inseguras, de acuerdo al cuadro de excel adjunto.</t>
  </si>
  <si>
    <t xml:space="preserve">Riesgo: Liquidación errada de la nómina Puede suceder que se pague de más o se deje de pagar valores correspondiente al reconocimiento de salarios y demás, a los Directivos docentes, docentes y administrativos de las Instituciones Educativas Departamentales de los municipios no certificados de Cundinamarca </t>
  </si>
  <si>
    <t>Cada dos meses se debe realizar un análisis de los usuarios y roles que cumplen dentro del sistema, con el fin de determinar si son usuarios activos y si los roles son acordes a las funciones que se tienen, se presentará informe Bimestral</t>
  </si>
  <si>
    <t>Se evidencia el cumplimiento de la actividad mediante el correo electronico del 23 de Noviembre del 2018, como se observa en el registro.</t>
  </si>
  <si>
    <t>Generar un informe Bimestral que permita identificar las fallas y los errores, definiendo posibles cambios y ajustes al proceso para que se reduzcan dichos errores</t>
  </si>
  <si>
    <t>Se evidencia el cumplimiento de la actividad programada, según oficio de novedades revisión aleatoria nomina del 26 de Septiembre del 2018 y nomina del 17 de Diciembre del 2018.</t>
  </si>
  <si>
    <t>Realizar el Estudió Técnico de Planta de acuerdo a la matrícula registrada en el SIMAT</t>
  </si>
  <si>
    <t>Se evidencia el cumplimiento de la actividad, mediante el estudio tecnico por medio de la cual se adjuntan registros y cargue del reporte de las respectivas circulares y el anexo del reporte Sistema GABO del Ministerio de Educación de las sedes IED's.</t>
  </si>
  <si>
    <t>Sistematizar los actos administrativos para que sean generados desde el sistema de información HUMANO</t>
  </si>
  <si>
    <t>Se observa el cumplimiento de la actividad programada, mediante el correo electronico con fecha 22 de Noviembre del 2018 entre la dirección del personal de Instituciones Educativas y la empresa Soporte Logico.</t>
  </si>
  <si>
    <t>Solicitar acompañamiento y asistencia técnica al Ministerio de Educación con el fin que los funcionarios estén al día en la normatividad y protocolos establecidos por el MEN</t>
  </si>
  <si>
    <t>Se observa el cumplimiento de la actividad programada, según oficio del 27 de Junio del 2018,  mediante el cual se realiza la consulta al Ministerio de Educación.</t>
  </si>
  <si>
    <t>Riesgo: Oferta de educación superior para los egresados de la media de las IED que se aleje de la vocación de los interesados Puede suceder que se presente oferta de programas de educación superior no acordes a las vocaciones productivas y a los intereses de los egresados de educación media</t>
  </si>
  <si>
    <t xml:space="preserve">Analizar y actualizar la oferta de programas de educación superior para las regiones de acuerdo al Índice de Innovación y competitividad nacional e internacional </t>
  </si>
  <si>
    <t>Mauricio Romero</t>
  </si>
  <si>
    <t>Se observa el cumplimiento de la actividad, se genera una politica pública integral, se expide la ordenanza 029 de 2016, la ordenanza 045 del 2017, la ordenanza 059 del 2018 por la cual se modifica y adiciona la ordenanza 029 del 2016, se adjunta relación de los convenios de Instituciones de Educación Superior como se observa en los registros.</t>
  </si>
  <si>
    <t>Identificar los programas de educación superior con registro calificado a través de la comunicación asertiva con las IES</t>
  </si>
  <si>
    <t>Se evidencia el cumplimiento de la actividad programada a través de los convenios entre Instituciones de Educación Superior oficiales y privadas en el marco del programa del Fondo para la Educación Superior del Departamento de Cundinamarca</t>
  </si>
  <si>
    <t>Informar sobre políticas de la Dirección de Educación Superior respecto a planes, programas y proyectos que permitan el transito de la educación media a la educación superior</t>
  </si>
  <si>
    <t>Se observa el cumplimiento de la actividad programada de acuerdo a los registros de la ordenanza del 01 de Junio del 2018, el informe convocatorias de beneficiario del 2018 del Fondo para la Educación Superior del Departamento de Cundinamarca ''Transformando vidas'' como se evidencia en el registro.</t>
  </si>
  <si>
    <t>Realizar seguimiento sobre las actividades de orientación vocacional que se dan en las IED junto al test vocacional-profesional</t>
  </si>
  <si>
    <t xml:space="preserve">Se evidencia cumplimiento de la actividad programada de acuerdo con el informe del anuario estadistico de la Educación Superior relacionado con los intereses vocacionales y profesionales de la Nación y el Departamento de Cundinamarca, como se observa en los registros adjuntos </t>
  </si>
  <si>
    <t>Riesgo: Articulación de la media con la educación superior descontextualizada Puede suceder que el Programa de articulación de la educación media con la educación superior esté descontextualizado y sin seguimiento "in situ"</t>
  </si>
  <si>
    <t>Actualizar la información de las IED articuladas y cotejar con visita en sitio, según las directrices dadas desde la Secretaría de Educación</t>
  </si>
  <si>
    <t>Se evidencia el cumplimiento de la actividiad de acuerdo con el registro del informe de ejecución del convenio interadministrativo 250 de 2017 suscrito entre la Secretaria de Educación y la Universidad Pedagogica Nacional, el formato de registro de reuniones y comites institucionales del 12 de Abril del 2018, acta de reunión, informe del balance del acompañamiento de la Universidad Pedagogica.</t>
  </si>
  <si>
    <t>Realizar documento con lineamientos generales sobre el proceso de articulación tanto para las IED como para las instituciones de educación superior o técnica (SENA) que se ofrezcan como articuladoras</t>
  </si>
  <si>
    <t>Se evidencia el cumplimiento de la actividad mediante los documentos de articulación para el IED y las Instituciones de Educación Superior Tecnica SENA, mediante la circular 026 del 11/05/2018 programas del SENA , circular 0433008 del 2018 referente a las Instituciones Educativas de Cundinamarca, el manual para la operación de la articulación del SENA y lineamientos para la articulación de la educación media del Ministerio Nacional.</t>
  </si>
  <si>
    <t>Realizar reuniones de concertación de agendas de SENA y SEC para procesos de articulación</t>
  </si>
  <si>
    <t>Se evidencia el cumplimiento mediante las reuniones del SENA y la Secretaría de Educación, según acta de reunión de Junio del 2018, acta de reunión del 2 de Marzo y comite de reunión del 09 de Febrero del 2018 con el SENA.</t>
  </si>
  <si>
    <t>Realizar seguimiento y orientación de intereses, capacidades y competencias de las IED que deseen poner en marcha el proceso de articulación</t>
  </si>
  <si>
    <t xml:space="preserve">Se adjuntan comunicaciones dirigidas al Sena de IED de municipios del Rosal, Zipacon, Funza, Bojaca y Cota, insteresadas en reallizar procesos de articulacion. No se evidencia cruces de informacion realizada. </t>
  </si>
  <si>
    <t>Riesgo: Acceso y la permanencia a la educación superior insostenible Puede suceder que no haya continuidad en los proyectos para el acceso y la permanencia de la educación superior</t>
  </si>
  <si>
    <t>Focalizar los recursos a través de una adecuada presupuestación y planeación de las políticas públicas</t>
  </si>
  <si>
    <t>Se evidencia avance de la actividad programada, adjuntando cuadro en excel con el presupuesto de las metas para la vigencia como se observa en el anexo</t>
  </si>
  <si>
    <t>Realizar el análisis, diseño e implementación de la política pública en cada una de sus fases: problema, descripción del problema, árbol de problemas, causas, efectos, criterios ponderados, soluciones pririzables y accionables, plan de implementación, evaluación</t>
  </si>
  <si>
    <t>Se evidencia la ficha con los datos básicos de análisis, diseño e implementación de las politicas en cada una de sus fases como se observa en el anexo.</t>
  </si>
  <si>
    <t>Realizar el diseño y análisis del proyecto, justificando las necesidades económicas del mismo para la vigencia</t>
  </si>
  <si>
    <t xml:space="preserve">Se evidencia verificacion y proyeccion financiera del proyecto hasta la vigencia 2020 . Se da cumplimiento al indicador programado, relacionado con la implementacion del presupuesto. EFICAZ </t>
  </si>
  <si>
    <t xml:space="preserve">Riesgo: Bajo acceso y permanencia a la educación superior Puede suceder que los egresados de las instituciones educativas oficiales y privadas del Departamento de Cundinamarca no ingresen a los programas de acceso y permanencia a la educación superior </t>
  </si>
  <si>
    <t>Realizar evaluación de la política pública en cada una de sus fases: inicio, intermedio y final, de acuerdo a los resultados y fines propuestos</t>
  </si>
  <si>
    <t>Se evidencia cumplimiento de la actividad programada, mediante los registros del Fondo para la Educación Superior del Departamento de Cundinamarca, ficha de anuario y la ordenanza 065 de 2018.</t>
  </si>
  <si>
    <t>Realizar seguimiento a través de las bases de datos ofrecidas desde el MEN y la SEC</t>
  </si>
  <si>
    <t xml:space="preserve">Se adjuntan informe de desercion de periodo por nivel de formacion 2010-2016 a nivel nacional, herramientas de seguimiento observatorio laboral por orientacion profesional y perfil estadistico. Igualmente se adjunta oficio del ICETEX de fecha 2 de agosto de 2018 con informe semestral correspondiente a la alianza estrategica 4 por una opcion  de vida y el ICETEX dirigida al señor Gobernador de Cundinamarca.No se evidencia el analisis de datos realizada, como se propone en el indicador. </t>
  </si>
  <si>
    <t xml:space="preserve">Seguimiento de egresados de media vocacional y técnica a través de la estadística de seguimiento de los egresados de media técnica y vocacional frente a los beneficiados de los programas de acceso y permanencia en la educación superior </t>
  </si>
  <si>
    <t xml:space="preserve">Se evidencia informe departamental de educacion superior 2017 , informe del Fondo Educacion Superior 2017, resumen estadistico 2017 y tasa de transito a educacion superior para el Departamento de Cundinamarca, informe enviado por el ICETEX con relacion a la alianza estrategica 4 por una opcion de vida, estadisticas  de estudiantes inscritos, admitidos, matriulados y egresados de educación superior con corte a  2017. Se adjunta estadistica general de educacion de 2017 y el reporte de instituciones de de educacion superor que reporta estudiantes atendidos en programas ofertados en el departamento. </t>
  </si>
  <si>
    <t>Riesgo: Afectación de la integridad física de la comunidad educativa Puede suceder que existan instituciones educativas en funcionamiento con fallas estructurales y arquitectónicas</t>
  </si>
  <si>
    <t>Atender los requerimientos de verificación del estado de la institución educativa.</t>
  </si>
  <si>
    <t>Yaira Londoño Bermudez</t>
  </si>
  <si>
    <t>Se evidencia los requerimientos de verificación de las instituciones educativas durante los meses de Octubre, Noviembre y Diciembre, como se observa en el registro cargado</t>
  </si>
  <si>
    <t xml:space="preserve">Incrementar el proceso de visitas de verificación de infraestructura a las IED </t>
  </si>
  <si>
    <t>Se evidencia las visitas de verificación a la infraestructura de las instituciones educativas IED durante los meses de Octubre, Noviembre y Diciembre del 2018, como se observa en el registro cargado</t>
  </si>
  <si>
    <t xml:space="preserve">Riesgo: Calidad de la educación con resultados de bajo logro Puede suceder que no se realice la implementación y el uso de las estrategias y herramientas entregados a través de la Dirección de Calidad Educativa a las Instituciones Educativas Oficiales del Departamento. </t>
  </si>
  <si>
    <t>Consolidación de Información de los elementos tecnológicos de las Instituciones Educativas</t>
  </si>
  <si>
    <t>Luis Gabriel Peñaranda Diaz</t>
  </si>
  <si>
    <t>Se evidencia cumplimiento de la actividad propuesta, de acuerdo con la consolidación matriz de recursos y diagnostico de uso y apropiación de medios educativos y tecnologías de la información y la comunicación</t>
  </si>
  <si>
    <t xml:space="preserve">Creación de Instrumento de seguimiento a las Instituciones Educativas, para conocer el impacto de las estrategias </t>
  </si>
  <si>
    <t>Se evidencia instrumento de seguimiento para conocer el impacto de estrategias. Se dio cumpliiento a la actividad e indicador propuesto.</t>
  </si>
  <si>
    <t>Socialización de la entrega de estrategias y herramientas a las Instituciones Educativas</t>
  </si>
  <si>
    <t>Se evidencia implementacion de las estrategias SPELLING BEE, SILABO Y Programas de formacion vigentes que fueron socializados.</t>
  </si>
  <si>
    <t>Riesgo: Baja calidad en la educación prescolar, básica y media Puede suceder que no se genere transformación en los elementos curriculares del Proyecto Educativo Institucional, del 100% de las Instituciones Educativas del Departamento</t>
  </si>
  <si>
    <t>Estructurar el plan de trabajo con las Instituciones, para establecer las fechas y horario</t>
  </si>
  <si>
    <t>Se evidencia cumplimiento de la actividad del plan de trabajo con las Instituciones para establecer las fechas y hora como se observa en los registros anexados.</t>
  </si>
  <si>
    <t>Implementación de los diversos proyectos de la Dirección tales como Proyecto de Innovación Curricular, plan de bilingüismo, motivando a la participación de las IED</t>
  </si>
  <si>
    <t xml:space="preserve">Se adjunta acta de reunion en el cual se socializo el cronograma plan de trabajo, acompañamiento academico y pedagogico en la IED Mdrid, asi como las actas de reunion del proyecto de Innovacion Curricular con enfoque a la felicidad en los Municipios de Tocaima, Simijaca, La Mesa, Medina, Fomeque, Pacho , Cajica y Arbelaez. </t>
  </si>
  <si>
    <t xml:space="preserve">Proceso de sensibilización con docentes en cada uno de los proyectos que se realice en las Instituciones Educativas </t>
  </si>
  <si>
    <t>Se adjuntan actas con socializacion realizadas en el mes de marzo 2018 en los Municipios de Funza, La vega y Pacho. Se adjuntan actas de reunion con directivos y Docentes de la IED Tecnologico de Madrid, relacionada con la socializacion del proyecto de Bilinguismo.</t>
  </si>
  <si>
    <t>Riesgo: Fraude en las certificaciones por no cumplimiento de requisitos por parte de las instituciones de educación formal y educación para el trabajo y desarrollo humano Puede suceder que las instituciones educativas de educación formal y educación para el Trabajo y el Desarrollo Humano que en su momento obtuvieron la licencia de funcionamiento actualmente no cumplan con los requisitos de funcionamiento.</t>
  </si>
  <si>
    <t>Acompañar a través del director de núcleo a cargo de la Secretaría de Educación el cierre de las instituciones para que se verifique la entrega de los archivos de información</t>
  </si>
  <si>
    <t>Genny Milena Padilla Reinoso</t>
  </si>
  <si>
    <t>Se adjunta resolucion N° 00510  del 6 de julio 2018, por lacual se otorga el cierre de una IED en Funza, asi mismo se adjunta informe final de visita a IED Los GNMOS, San Nicolas de Cajica, y Jardin Infantil Colores y Temperas - Choconta, IED Juan de la Salle- Choconta, IED para el desarrollo humano-Pacho, IED Psicopedagogico Rafael Reyes-Pacho, IED Centro Cultural - Madrid, Jardin Infantil Rayitos de Sol - Madrid, IED Universo Magico - Tocancipa, IED Republica de Francia- San francisco. Se adjunta informe de otras visitas en julio, septiembre, octubre y noviembre de 2018, dando cumplimiento a verificacion del servicio y acciones adelantadas.</t>
  </si>
  <si>
    <t>Identificar las instituciones educativas para plan operativo, verificar documentación en archivo de gestión y cotejar en la visitar la información, para generar informes y proceder a emitir el acto administrativo correspondiente a la situación encontrada.</t>
  </si>
  <si>
    <t>Se adjunta consolidado de plan de trabajo, informes y actas con los conceptos de las visitas realizadas a  las IED y jardin infantil en los Municipios de Madrid, Cesquilé, Arbelaez, Funza, Tocancipa, El rosal.</t>
  </si>
  <si>
    <t>Revisión de documentos en la plataforma EVI para la elaboración del proceso de costos educativos, de los establecimientos educativos que cumplen con los requisitos fijados por el Ministerio de Educación. Citación al director y/o representante legal de la institución ante la dirección de cobertura para efectuar el tramite correspondiente.</t>
  </si>
  <si>
    <t xml:space="preserve">Se eviden el cumplimiento de la actividad de acuerdo con el certificado suscrito  en PDF por la Directora de cobertura de la Secretaria de Educación del 07 de Noviembre de 2018 y la circular 052 del 04 de Octubre de 2018 del proceso de la información para la fijación de tarifas, matriculas, pensiones y materiales educativos para la vigencia del 2019. </t>
  </si>
  <si>
    <t>Riesgo: Aplicación de los protocolos de los programas para estudiantes con necesidades educativas sin cubrimiento a todas las IED Puede suceder que los programas de necesidades educativas especiales no cobijen a la totalidad de niños con discapacidad</t>
  </si>
  <si>
    <t>Contratación con entidades de reconocida idoneidad para la atención con calidad y pertinencia a las diferentes discapacidades que se presentan en las IE</t>
  </si>
  <si>
    <t>Se observa el cumplimiento de la actividad mediante el convenio interadministrativo SE - CDCI 290 - 2017 y el contrato a consultoria número SE-073 del 2018, para desarrollar y aprender a niños,niñas, jovenes y adolescentes con discapacidad auditiva.</t>
  </si>
  <si>
    <t>Informar en Comité Directivo las solicitudes de rectores respecto a los casos de NEE para gestionar recursos que permitan mejor atención de los estudiantes</t>
  </si>
  <si>
    <t>En seguimientos realizados el 8 de agosto, 22 de noviembre de 2018. Se hace refrencia a que se han tratado los temas de necesidades especiales e inclusion de la IED con los rectores. Sin embargo nose da cumplimiento a la actividad programada ni al indicador que refiere informar en comite Directivo.</t>
  </si>
  <si>
    <t xml:space="preserve">Riesgo: Poco acceso de las niñas, niños y adolescentes en edad escolar al ingresar al sistema educativo Puede suceder que las niñas, niños y adolescentes en edad escolar no ingresen al sistema educativo </t>
  </si>
  <si>
    <t>Socializar con la comunidad educativa cada una de las etapas y las medidas respectivas a que haya lugar, en los establecimientos educativos.</t>
  </si>
  <si>
    <t>Se evidencia el cumplimiento de la actividad mediante los memorandos 61, 74, 75, 79 y 127, mediante el cual se establece el procedimiento de las etapas de matricula para el ingreso al sistema educativo</t>
  </si>
  <si>
    <t>Riesgo: Afectación al cubrimiento de la totalidad de los estudiantes beneficiados en el programa de alimentación escolar Puede suceder que no se garantice el cubrimiento total de los estudiantes beneficiados en el programa de alimentación escolar</t>
  </si>
  <si>
    <t xml:space="preserve">Seleccionar el operador idóneo que cumpla con la totalidad de los requisitos determinados en el proceso contractual. </t>
  </si>
  <si>
    <t>Se evidencia el cumplimiento de la actividad mediante el contrato de comisión SE 074-2018,  remisión de documentos para el pago de la operación de mercado abierto No 31308530.0 de las Instituciones Educativas Oficiales de los municipios no certificados del Departamento.</t>
  </si>
  <si>
    <t xml:space="preserve">Riesgo: Acceso limitado o nulo a internet en las IED Puede suceder que las instituciones educativas no sean atendidas en su totalidad </t>
  </si>
  <si>
    <t>Citar al director y/o representante legal de la institución ante la dirección de medios para legalizar los costos de conectividad contratados a la fecha</t>
  </si>
  <si>
    <t>Mediante envio de la circular 086 de 2017 relacionada con la remision de documentos de la contratacion y prestacion de servicios del internet , se cito a los rectores a presentar las correspondientes ordenes de pago del servicio de internet, las cuales de adjuntan al igual que el  contrato de prestacion de servicios #7 de 2018 para servicio  de conectividad en IED del Municipio de Ubate.</t>
  </si>
  <si>
    <t>Identificar las instituciones educativas que no tienen conectividad , verificar documentación en archivo y cotejar en la visita la información, para generar informes y proceder a emitir el concepto correspondiente a la situación encontrada.</t>
  </si>
  <si>
    <t>Se observa el cumplimiento de la actividad de las sedes educativas conectadas a internet de 1501 instituciones del Departamento y el reporte de graficas de consumo que se presenta al servicio IED, según infomes del 05 de Agosto/2018</t>
  </si>
  <si>
    <t>Realizar el cruce en las bases de datos para la verificación mediante muestra aleatoria.</t>
  </si>
  <si>
    <t xml:space="preserve">Se evidencia el cumplimiento del consolidado realizado con el cruce con la base de datos según registro anexado </t>
  </si>
  <si>
    <t>Seguimiento a la actualización de las IED con respecto a la conectividad</t>
  </si>
  <si>
    <t xml:space="preserve">Se evidencia el seguimiento de las IED, como se observa en los registros anexados </t>
  </si>
  <si>
    <t xml:space="preserve">Riesgo: Afectación en los derechos a la educación de las niñas, niños y adolescentes Puede suceder que las niñas, niños y adolescentes en edad escolar no ingresen al sistema educativo </t>
  </si>
  <si>
    <t>Comunicación constante con el MEN para reportar las fallas y/o deficiencias del sistema</t>
  </si>
  <si>
    <t>Se observa el cumplimiento de la actividad conforme con los correos electronicos del 18/04/2018, 19/07/2018, 30/05/2018, 26/05/2018 al sistema SIMAT, aplicación que maneja directamente el Ministerio de Educación se reportan las fallas para que el Ministerio tome las acciones correctivas pertinentes</t>
  </si>
  <si>
    <t>Gestionar los recursos necesarios para la actualización y mantenimiento del sistema de notas</t>
  </si>
  <si>
    <t>Se observa el cumplimiento de la actividad al gestionar los recursos necesarios para la actualización y el mantenimiento del sistema de SIGES mediante el contrato número 063 del 2018</t>
  </si>
  <si>
    <t>Riesgo: Falta de Identificación de posibles irregularidades en el desarrollo de la visita Puede suceder que en ejercicio de la función de inspección y vigilancia realizada al desarrollo de la gestión institucional de los Establecimientos Educativos, no se logre identificar las irregularidades ni las problematicas en la prestación del servicio.</t>
  </si>
  <si>
    <t>Actualizar y solicializar el reglamento territorial</t>
  </si>
  <si>
    <t>Luis Augusto Ruiz Quiroga</t>
  </si>
  <si>
    <t>Se evidencia remision a la secretaria juridica del proyeto de decreto por el cual se establece el reglamento territoral para el IVC en la prestacion de servicio educativo en el departamento de Cundinamarca, y respuesta con obervaciones por parte de esta secretaría. Igualmente se evidencia presentacion sobre reglamento territorial y decreto sin formalizar. Pendiente documento final y socializacion del reglamento territorial.</t>
  </si>
  <si>
    <t>Diseñar e implementar herramientas que permitir la construcción de informes para la toma de decisiones</t>
  </si>
  <si>
    <t>Se evidencia formato "Consolidado de PQRS Grupo de Inspeccion y vigilancia con fines de control " de fecha de junio de 2018. Se implemento una herramienta.</t>
  </si>
  <si>
    <t>Formar al personal encargado del ejercicio de inspección y vigilancia</t>
  </si>
  <si>
    <t>Se adjuntan registros de asistencia del mes de mayo de 2018 los cuales son anteriores a la fecha de asignacion de la actividad (6 de junio de 2018).</t>
  </si>
  <si>
    <t>Riesgo: Prestación del servicio educativo deficiente por falta de ejercer control a la totalidad de las I.E.D. y Privadas Puede suceder que por no controlar la totalidad de los sujetos de control (establecimientos educativos oficiales y privados) el servicio educativo se preste de manera deficiente y desconociendo la normatividad vigente.</t>
  </si>
  <si>
    <t>Determinar dentro del plan operativo las visitas de tal manera que se genere el mayor ahorro en viáticos</t>
  </si>
  <si>
    <t>Se evidencia el cumplimiento de la actividad programada  mediante los registros,consolidado plan de trabajo directores de núcleo y supervisores - Mayo y Junio 2018 y publicaciones en las redes sociales educativas de Cundinamarca</t>
  </si>
  <si>
    <t>Proponer y gestionar la construcción de herramientas informáticas</t>
  </si>
  <si>
    <t>Riesgo: Ausencia de seguimiento a compromisos adquiridos en las I.E.D. Puede suceder que la identificacion de las posibles soluciones y la efectividad del control se vean afectada por la ausencia de seguimiento a los compromisos asumidos por las instituciones educativas que son objeto del ejercicio de la inspección y vigilancia.</t>
  </si>
  <si>
    <t>Se evidencia el cumplimiento de la actividad programada  mediante los registros, consolidado de PQRS grupo de inspección y vigilancia con fines de control junio -2018,   Archivo magnético de expedientes cerrados basado en un registro drive digital para la agilidad y seguridad de la información del grupo de IVC (Inspección y Vigilancia con fines de control) y publicación de redes sociales educativas.</t>
  </si>
  <si>
    <t>Verificar los sistemas de información para identificar irregularidad, socializar y sensibilizar a los rectores en cuanto al manejo de la información, la presentación inoportuna será tenida en cuenta en el momento de la calificación a rectores</t>
  </si>
  <si>
    <t>Se evidencia formato para consolidad las PQRS del Grupo de Inspección y Vigilancia, evidencias en archivo magnético, proyecto de Decreto por el cual se establece el reglamento para ejercer IVC y presentación en Power Point "Redes Sociales de Educación en Cundinamarca". No hay evidencia del cumplimiento del indicador propuesto.</t>
  </si>
  <si>
    <t xml:space="preserve">Riesgo: Desconocimiento del impacto en el ejercicio de la Inspección y Vigilancia con fines de control Puede suceder que las instituciones educativas y el personal del grupo de inspección y vigilancia no tengan claridad respecto a la legitimidad, importancia e impacto del control que se realiza sobre los (establecimientos educativos oficiales y privados) </t>
  </si>
  <si>
    <t>Socializar la definición y alcance de la función de Inspección y Vigilancia en la Secretaría de Educación y en las entidades pertinentes.</t>
  </si>
  <si>
    <t>Se adjunta presentaciones en PowerPoint del grupo de Inspección y Vigilancia en la SEC y presentación del Reglamento Territorial. Sin embargo no se adjuntan evidencias de las socializaciones realizadas.</t>
  </si>
  <si>
    <t>Riesgo: Incumplimiento de Requisitos Legales de Seguridad y Salud en el Trabajo</t>
  </si>
  <si>
    <t>Actualizar matrices de requisitos legales para las dependencias de la Goberncación y cargarlas a Isolución</t>
  </si>
  <si>
    <t xml:space="preserve">Se evidencia el cumplimiento de la actividad programada actualizando las matrices legales para la dependencia de la Gobernación, encontrandose cargadas a Isolucion, los cuales se pueden consultar en http://isolucion.cundinamarca.gov.co/Isolucion/Ambiental/frmMatrizRequisitoLegal.aspx?SistemaGestion=U1NU </t>
  </si>
  <si>
    <t>Evaluar el cumplimiento de requisitos legales y tomar las acciones pertinentes</t>
  </si>
  <si>
    <t>Se evidencia el cumplimiento de la actividad programada de los requisitos legales SST y acciones pertinentes mediante el indicador http://isolucion.cundinamarca.gov.co/Isolucion/Medicion/frmIndicadoresBase.aspx?CodIndicador=NjQ2MQ==&amp;FechaIni=MjMvMTAvMjAxNw==&amp;FechaFin=MjMvMTAvMjAxOA==</t>
  </si>
  <si>
    <t>Realizar socialización sobre la consulta, aplicación y actualización de los requisitos legales.</t>
  </si>
  <si>
    <t>A la fecha del presente seguimiento no se dio cumplimiento de la actividad e indicador programado.</t>
  </si>
  <si>
    <t>Actualizar y publicar la matriz de comunicaciones</t>
  </si>
  <si>
    <t>Jorge Alberto Camacho Lizarazo</t>
  </si>
  <si>
    <t>Secretaría de Prensa y Comunicaciones.</t>
  </si>
  <si>
    <t>Se evidencia acciones que determinan el cumplimiento de la acción prevista y la circular 004 de 2018 mediante la cual se establecen los lineamientos para la elaboración de la matriz de comunicaciones para la vigencia 2018 por parte de las diferentes dependencias del nivel central de la Gobernación de Cundinamarca.</t>
  </si>
  <si>
    <t>Secretaría de Prensa</t>
  </si>
  <si>
    <t>Realizar seguimiento trimestral a la realización de actividades para la rendición de cuentas</t>
  </si>
  <si>
    <t>Se evidencia documentos que determinan el cumplimiento de la acción propuesta y ejecutados dentro de los términos establecidos. Tales documentos son: Para el primer trimestre se evidencia informe de gestión de la secretaria mediante el cual presenta el esquema de distribución de las fuentes por periodistas para el año 2018. Para el segundo trimestre presenta informe el cual contiene las acciones realizada durante el primer trimestre. Para el tercer trimestre evidencia informa con las acciones ejecutadas en el tercer trimestre.</t>
  </si>
  <si>
    <t>Seguimiento Trimestral a la Matriz de comunicaciones y consolidación de los seguimientos de todas las dependencias.</t>
  </si>
  <si>
    <t>Riesgo: Limitar el control social para obtener un beneficio particular Puede suceder que no se promueva y coarte la participación de la ciudadanía en el ejercicio del control social</t>
  </si>
  <si>
    <t>Los informes trimestrales fueron cargados el 20 de abril, el 6 de agosto y el 26 de noviembre, dando cumplimiento oportuno a la actividad propuesta.</t>
  </si>
  <si>
    <t>Riesgo: Posibilidad de recibir o solicitar cualquier dadiva para celebrar un contrato sin el lleno de los requisitos legales Puede suceder que se manipulen y se se omitan requisitos legales</t>
  </si>
  <si>
    <t>Actualización y adopción de manual de buenas practicas.</t>
  </si>
  <si>
    <t>Roberto Mario Ochoa Uribe</t>
  </si>
  <si>
    <t>Según acta N 17 del 3 de septiembre de 2018 se efectuó reunión en la sala de Junta de la Secretaria Juridica para socializar la propuesta de actualización del manual de buenas practicas de la gestión contractual y aunque en forma extemporanea el 9 de enero de 2019 se evidencia cumplimieto de la acción propuesto.</t>
  </si>
  <si>
    <t>Secretaría Jurídica</t>
  </si>
  <si>
    <t>Actualizar e implementar el Manual de contratación</t>
  </si>
  <si>
    <t>Se evidencia cumplimiento de la acción propuesta, aunque en forma extemporanea. se realizó la modificacion del manual de contratación y seguimiento del manual de contratacion y seguimiento a la ejecución contratual la cual fue adoptada mediante decreto 472 de diciembre de 2018 el cual se encuentra debidamente cargado en la herramienta Isolucion.</t>
  </si>
  <si>
    <t>Avanzar en la implamentación del Secop II para todas las modalidades de contratación.</t>
  </si>
  <si>
    <t>De acuerdo con Planilla de asistencia del 25 de septiembre de 2018 se realizó por parte de Colombia Compra Eficiencia, taller de formación de SECOP II y según documento de enero 2019 las dependencias del sector Central del Departmamento utilizan SECOP II para las modalidades de contratación. Aunque en forma extemporanea la actividad se cumplió.</t>
  </si>
  <si>
    <t>Elaboración de pliegos tipo</t>
  </si>
  <si>
    <t xml:space="preserve">Aunque la actividad dependiendo con la norma es responsabilidad del Gobierno Nacional, no se efectuaron los cambios de la misma. </t>
  </si>
  <si>
    <t>Evaluación del cumplimiento de la gestión contractual.</t>
  </si>
  <si>
    <t>No se evidencian documentos que demuestren el cumplimiento de la acción propuesta, se evidencia circular N 1 del 10 de enero de 2019. Esta circular no evidencia el cumplimiento de la acción programada. Para el 13 de agosto de 2018. El documento excel se relaciona un consolidado denomidado evaluación de Proveedores 2017 el cual no tiene relación con la actividad propuesta.</t>
  </si>
  <si>
    <t>Formación y entrenamiento progresivo con monitoreo y evaluación de los aprendizajes y su aplicación.</t>
  </si>
  <si>
    <t>Según presentación de Power Point del 13 de agosto de 2018 y listado de asistencia a capacitacion del 25 de septiembre de 2018 se dio cumplimiento en forma oportuna a la actividad programada.</t>
  </si>
  <si>
    <t>Someter a consideracón los procesos de contratación en el Comité segùn decreto</t>
  </si>
  <si>
    <t>Según actas del 27 de junio, 2 de agosto, 6 de agosto , 10 de agosto y 4 de octubre de 2018 del comité de contratación relacionan los contratos sometidos a consideracion del mismo. Y según informe de comité de contratación subido el 9 de nero de 2019 relaciona un total de contratos 692 sometidos a su consideracion en la vigecnia de 2018.</t>
  </si>
  <si>
    <t>Riesgo: Posibilidad de recibir o solicitar cualquier dadiva para direccionar un contrato a favor de un tercero Puede suceder que se modifique algún documento relacionado con el proceso contractual con el fin de favorecer la selección de un proponente u obtener un beneficio personal o a favor de un tercero</t>
  </si>
  <si>
    <t>Realizar seguimiento mensual a la publicación de los contratos suscritos en la entidad</t>
  </si>
  <si>
    <t>Yoana Marcela Aguirre Torres</t>
  </si>
  <si>
    <t>Los soportes subidos para evidenciar los seguimientos de la gestión contratual de los dos primeros cuatrimestres no es posible visulizarlos. Para el ultimo cuatrimestre del 2018 se evidenecia los documentos que demuestran el cumplimento de la acción en el ultimo periodo.</t>
  </si>
  <si>
    <t>Oficina de Control Interno</t>
  </si>
  <si>
    <t>Socializar lineamientos sobre la aplicación de los controles del proceso y los documentos adoptados</t>
  </si>
  <si>
    <t>Mediante socializacion efectuada via correo electrónico se dieron a conocer las circulares 0017 del 30 de agosto y 019 del 28 de septiembre de 2018 mediante las cuales se socializan los lineamientos sobre la aplicación de controles del proceso de gestión contractual.</t>
  </si>
  <si>
    <t>Riesgo: Posibilidad de recibir o solicitar cualquier dadiva para favorecer al contratista en la ejecución contractual. Puede suceder que no se reciba el objeto contractual de conformidad a las especificaciones por beneficio personal, o del contratista</t>
  </si>
  <si>
    <t>1. Realizar verificación Trimestral al cumplimiento de obligaciones contractuales. 2. Revisión aleatoria a las supervisiones para verificación</t>
  </si>
  <si>
    <t>Para el primer trimestre no se evidencia avance para la accion propuesta, para agosto 13 se evidencia archivo en excel con el seguimiento a la ejecución contractual y el 9 de enero de 2019 se carga evidencia de la verificación del ultimo trimestre del 2018.</t>
  </si>
  <si>
    <t>Actualización y adopción del manual de buenas prácticas</t>
  </si>
  <si>
    <t>Las evidencias subidos a Isolucion no correposnden con la actividad propuesta para ejecutar en la vigencia del 2018 y el 11 de enero de 2019 en forma extemporanea manifiestan la actualización del manaual de buensas practicas sin evidencia del cumplimeitno de la acción.</t>
  </si>
  <si>
    <t>Elaboración y aplicación de la Guía estandarizada y con lineamientos para solicitud y aprobación de prórrogas</t>
  </si>
  <si>
    <t>La circular 028 mediante la cual aducen l cumplimiento de accion programada corrsponde a la vigencia 2017 y no 2018 como se describe. Con documento denominado GUIA PARA LA Elaboración de Adiciones y Guias, subido el 21 de septiembre de 2018, se dio cumplimiento a la actividad propuesta.</t>
  </si>
  <si>
    <t>Mediante las circular 6, 8 y 11 de 2018 enviadas via correo electronico a todas las dependencia de la gobernación de Cundinamarca se ejecuta la activdad de socialización de los lineamientos sobre la aplicación de los controles del proceso de contratación y los documentos adoptados. Con las circulares 0017 de 30 de agosto y 19 de septiembre de 2018 se actualizan los documentos para el trámite de pago de cuentas.</t>
  </si>
  <si>
    <t>Riesgo: Posibilidad de recibir o solicitar cualquier dadiva durante la asistencia técnica Puede suceder que durante la asistencia tecnica se hagan cobros adicionales no reglamentarios</t>
  </si>
  <si>
    <t>Acciones IEC para la apropiación del Código de Etica.</t>
  </si>
  <si>
    <t>Angela Andrea Forero Mojica</t>
  </si>
  <si>
    <t>Mediante documentos del 15 de agosto de 2018 se publica el plan de participación ciudadana y 4 de febereo de 2019 se generaron los documentos informativos respectivos. Se adjunta como evidencia el plan de participación cuidadana presentación de la socilaización de la promoción de los derechos de salud.</t>
  </si>
  <si>
    <t>Secretaría de Planeación</t>
  </si>
  <si>
    <t>Promover la asistencia técnica descentralizada</t>
  </si>
  <si>
    <t>Mediante acta N 007 del 13 de junio de 2018 se evidencia la promoción de asistencia técnica</t>
  </si>
  <si>
    <t>Socializar y publicar Plan de Asistencia Técnica</t>
  </si>
  <si>
    <t>Mediante documento pubicado en la Secretaria de Planeación se evidencia punlicación de plan de asistencia tecnica para la vigencia de 2018 y el 4 de febrero se publica documento que contiene el utimo seguimiento efectuado a todas las dependencias de nivel centrado y descentralizado de la Gobernación adicionalmente esta publicado en la pagina web de la Gobernación de Cundinamarca</t>
  </si>
  <si>
    <t>Riesgo: Asistencias técnicas que no sean oportunas y/o eficaces. Puede suceder que las asistencias técnicas prestadas no cumplan con las expectativas válidas y las necesidades de los usuarios.</t>
  </si>
  <si>
    <t>Actualizar el formato para aplicar Encuestas de satisfacción de asistencia técnica.</t>
  </si>
  <si>
    <t>El ultimo avance de ejcucion de la actividad propuesta fue evidenciado el 3 de agosto de 2018 y en sguimiento del 17 de septiembre la OCI manifiesta no observar evidencia del soporte dek indicador. A la fecha de este seguimiento no se evidencias nuevas acciones que deteminen el cumplimeito de la acción. Es importante resaltar que esta actividad tenia como fecha de cumpimmiento el 31 de dicimebre de 2018.</t>
  </si>
  <si>
    <t>Consolidar los avances del plan de asistencia técnica y los informes de gestión reportados por cada entidad.</t>
  </si>
  <si>
    <t>La ultima evidencia de avance parcial del cumplimiento de las acciones propuestatas fue cargado el 3 de agosto de 2018, a la fecha no se evidencia nuevas acciones que demuestres avances de la gestión. Esta actividad tenia fecha propuesta para su cumplimiento el 31 de dciembre de 2018.</t>
  </si>
  <si>
    <t>Modificar el procedimiento de asistencia técnica para que cada secretaría sea responsable de elaborar el Informe de gestión trimestral.</t>
  </si>
  <si>
    <t>La acción planteada se modificó mediante procedimiento cargado el 29 de mayo de 2018 en Isolucion en formato M-AT-PR-004 Version 3. Aunque en forma extemporanea se cumplio con la acción propuesta.</t>
  </si>
  <si>
    <t>Realizar mesas de trabajo donde se socialice el portafolio de servicios y se unifiquen criterios sobre los temas en los cuales se presta asistencia técnica.</t>
  </si>
  <si>
    <t>Ana Esperanza Ragonesi Muñoz</t>
  </si>
  <si>
    <t xml:space="preserve">Las ultimas evidencias de avance de la actividad propuesta se efectuaron el 3 de agosto de 2018,  con Acta de revisión del Plan de Asistencia tecnica en la Secretaría de Salud.  No se evidencian nuevas acciones que demuestren el cumplimiento de la accion propuesta. Esta actividad tenia como fecha de cumplimiento, el 31 de diciembre de 2018. </t>
  </si>
  <si>
    <t>A partir del 31 de mayo de 2018 no se evidencian nuevas acciones que determinen el cumplimiento de la actividad propuesta. La actividad tenia como cumplimeinto el 31 de Diciembre de 2018.</t>
  </si>
  <si>
    <t>Andres Tovar Forero</t>
  </si>
  <si>
    <t xml:space="preserve">A partir del 12 de septiembre de 2018 no se evidencian nuevos avances que permitan determinar el cumplimiento de la acción propuesta. </t>
  </si>
  <si>
    <t>Carlos Manuel Montaño Barrantes</t>
  </si>
  <si>
    <t>Las actas de los comites primarios del 19 de febrero, 3 de julio de 2018 no evidencia la ejecución de acción que permitan determinar el avance o cumplimiento de  la acción propuesta. Esta actividad tiene como fecha de compromiso el dia 31 dee Diciembre de 2018.</t>
  </si>
  <si>
    <t>El ultimo avance de ejcucion de la actividad propuesta fue evidenciado el 3 de agosto de 2018 y en sguimiento del 17 de septiembre la OCI manifiesta no observar evidencia del soporte del indicador. A la fecha de este seguimiento no se evidencias nuevas acciones que deteminen el cumplimeito de la acción. Es importante resaltar que esta actividad tenia como fecha de cumpimmiento el 31 de dicimebre de 2018.</t>
  </si>
  <si>
    <t>Según acta 12 de octubre de 2018 e informe del 17 de diciembre de 2018 se evidencia el cumplimiento de la aciión propuesta.</t>
  </si>
  <si>
    <t>La ultima evidencia de ejecución de avances en la actividad propuesta se desarrollo el 17 de marzo y el 23 de agosto de 2018. Posterior a esta fecha no se evidencia nuevas acciones que determinen el cumplimiento de la actividad propuesta. Esta actividad tenia como cumplimiento con fecha de 31 de diciembre de 2018</t>
  </si>
  <si>
    <t>La ultima evidencia de avance parcial del cumplimiento de las acciones propuestatas fue cargado el 3 de agosto de 2018, Para el 11 de febrero de 2019, se sube el consolidado correspondiente al la vigencia 2018 (Ultimo Periodo) en el formato Unico de Plane de Asistencia Tecnicoa Departamental   . Esta actividad tenia fecha propuesta para su cumplimiento el 31 de dciembre de 2018.</t>
  </si>
  <si>
    <t>Mediante acta 003 del 26 de abril de 2018 y acta 01 de 6 de septiembre de 2018 se registran avances en el cumplimiento de la acción pero desde el 17 de septiembre no se registran nuevos avances. Esta actividad tenia como cumplimiento el 31 d Diciembre de 2018.</t>
  </si>
  <si>
    <t>Mediante acta con fecha de junio 6 de 2019 dice haber socializado el proceso de asisitencia técnica. La mencionda acta tampoco tiene firma de los asistentes.</t>
  </si>
  <si>
    <t>Aunque mediante acta N 2 del 9 de febrero del 2018 (Documento con fecha anterior a la fecha de compromiso), se evidencian ejecución de acciones al igual que con acta del 13 de junio de 2018, estas no refelejan avances en la capacitación paara la ejecucíon de asistencias técnicas en materia de Transporte y Movibilidad. Esta actividad tenia como fecha limite de ejucuion el 31 de Diciembre de 2018. No</t>
  </si>
  <si>
    <t>Las ultimas evidencias de avance de la actividad propuesta se efectuaron el 3 de agosto de 2018, con Acta 06 del 4 de agosto d 2018, relizada en el municipioo de Anapoima, se socializa la oferta Institucional "Nuesdtra Regla Cumplir".  De igual manera se evidencia Acta No 05 del 3 de agosto de 2018 mediante el cual se socializó en la Vereda La Florida del municipio de Anolaima la Oferta Institucional de la Secretaria de Mujer y Genero.</t>
  </si>
  <si>
    <t>Juan Carlos Barragan Suarez</t>
  </si>
  <si>
    <t>A partir del 6 de septiembre de 2018 no se evidencias nuevas acciones que determinen el cumplimiento de la acción propuesta. Esta actividad tenia como fecha liminte para su cumplimiento el 31 de Diciembre de 2018.</t>
  </si>
  <si>
    <t>Según acta No. 4 del 27 de marzo de 2018, se evidencia, cumplimiento de la acción programada mediante el Plan de Asistencia Tecnica solicitado por la Secretaría de Salud.  Se rcomienda ejecución de nuevas acciones que determinen el cumplimiento del Indicador.</t>
  </si>
  <si>
    <t>La ultima evidencia de ejecucion de avances en la actividad propuesta se desarrollo y 15 de marzo de 2018. Posterior a esta fecha no se evidencia nuevas acciones que determinen el cumplimiento de la actividad propuesta. Etaa actividad tenia como cumplimiento con fecha de 31 de diciembre de 2018.</t>
  </si>
  <si>
    <t>A partir del 12 de septiembre de 2018 no se evidencian nuevos avances que permitan determinar el cumplimiento de la acción propuesta.  Los documentos anexados estan relacionados con correos de invitación a  "REGISTRATON TRAMITES SUIT ", mas no se evidencian documentos (Actas o Listados de Asistencia ) a Mesas de trabajo para Socializacion del portafolio de servicios de Asistencia Tecnica.</t>
  </si>
  <si>
    <t>Pablo Ariel Gomez Martinez</t>
  </si>
  <si>
    <t>Esta actividad tenia como feha de cumplimiento el 31 de diciembre de 2018. No se evidencian avances que determinen el cumplimiento de la acción propuesta.</t>
  </si>
  <si>
    <t>Las actas de los comites primarios del 19 de febrero, 3 de julio de 2018  determinan avance en la ejecución de la Socializaci{ón del Portafolio de Servicios de Asistencia Tecnica. Se recomienda ejecutar mas actividades que conduzcan al cumplimineto  del indicador propuesto.</t>
  </si>
  <si>
    <t>A partir del 6 de junio de 2018 no se evidencia nuevas acciones que determinen el cumplimiento de la acción propuesta. Esta actividad tenia fecha de cumplimiento para el dia 31 d Diciembre de 2018.</t>
  </si>
  <si>
    <t>No  se registra avances en la ejecución propuesta. Esta actividad tenia fecha limite de cumplimiento para el 31 de Diciembre de 2018.</t>
  </si>
  <si>
    <t>La ultima evidencia de ejecución de avances en la actividad propuesta se desarrollo el  23 de agosto de 2018. Posterior a esta fecha no se evidencia nuevas acciones que determinen el cumplimiento de la actividad propuesta. Esta actividad tenia como compromiso  el  31 de diciembre de 2018.  Se recominda ejecución permanente de actividades que contribuyan al cumpliento del Indicador propuesto.</t>
  </si>
  <si>
    <t>Mediante acta de 6 de junio de 2018 y de acuerdo a las firmas de asistencias se desarrollo socilaización para los servidores públicos Sandra Janeth Y Jaime Velasquez posterior a esta fecha no se evidencian nuevos documentos que determinen el cumplimiento de la ación propuesto. Esta actividad tenia como fecha para su cumplimiento el 31 de Diciembre de 2018.</t>
  </si>
  <si>
    <t>Realizar mesas de trabajo donde se socialice el portafolio de servicios y se unifiquen criterios sobre los temas en los cuales se presta asistencia técnica. (Sec Competitividad)</t>
  </si>
  <si>
    <t>El acta N 01 del 21 de febrero de 2018 es anterior a la fecha de asignacion de la actividad. El acta de 3 de mayo de 2018 no se refiere a temas de asistencia técnica, igualmente el acta 001 del 15 de febrero de 2018 determina cumplimiento de la acción aunque el acta no se encuentra con la firma de los participantes. El utltimo documento subido a Isolucion corresponde a una capacitación sobre SIGC.</t>
  </si>
  <si>
    <t>Mediante acta 003 del 26 de abril de 2018 y acta 01 de 6 de septiembre de 2018 en la Dirección de Desarrollo Rural y otra en la Dirección de Producción y Competitividad Rural se registran avances en el cumplimiento de la acción.  Se sugiere subir oportunamente las evidencias que respalden el cumplimiento de la actividad.</t>
  </si>
  <si>
    <t>Realizar mesas de trabajo donde se socialice el portafolio de servicios y se unifiquen criterios sobre los temas en los cuales se presta asistencia técnica.(Sec CTeI)</t>
  </si>
  <si>
    <t>Se evidencia el registro de actividad en dos oportunidades.</t>
  </si>
  <si>
    <t>Mediante acta con fecha de junio 6 de 2019 dice haber socializado el proceso de asisitencia técnica. La mencionda acta tampoco tiene firma de los asistentes.  Se recomienda la ejecución permante de actividades que condiuzcan al logro del Indicador propuesto.</t>
  </si>
  <si>
    <t>Realizar socializaciones sobre la aplicación de los procedimientos y métodos para prestar asistencia técnica</t>
  </si>
  <si>
    <t>Las ultimas evidencais del avance de la gestión efectuada se cargaron el 3 de agosto de 2018. Teniendo como fecha limite de ejecución, a la fecha fecha no se evidencia nuevas acciones que determinen el cumplimento de la acción prevista.</t>
  </si>
  <si>
    <t>Riesgo: Uso inadecuado o nulo de la imagen institucional Puede suceder que por la incorrecta utilización de la imagen institucional y corporativa en los medios y canales de comunicación, no se identifique la gestión realizada por la Gobernación</t>
  </si>
  <si>
    <t>Emitir pautas sobre la forma como se debe enviar la información a la Secretaria de prensa.</t>
  </si>
  <si>
    <t>Mediante circulares N 13 del 18 de octubre de 2018 y N 14 de 6 de noviembre de 2018 se enviaron los lineamientos para el funcionamientos de los equipos de trabajo y para garantizar la información de cada dependencia por intermedio de sus enlaces. A partir del 13 de abril del 2018 no se evidencian nuevas acciones que demuestren el cumplimiento de la actividad propuesta. Esta actividad tenia como fecha el 31 de Diciembre de 2018.</t>
  </si>
  <si>
    <t>Mediante Acas No 3 del 22 de junio de 20'18 y Acta del 18 de julio, la dependencia evidencia el cumplimiento de la realización de dos mesas de Trabajo para la sociaclización del Proceso de Asistencia Tecnica.  Adjutan, copia de la encuaesta de satisfacción</t>
  </si>
  <si>
    <t>Realizar capacitaciones a voceros y enlaces sobre manejo de medios y comunicaciones</t>
  </si>
  <si>
    <t>Desde el 13 de abril del 2018 no se evidencia acciones que determinen el cumplimiento de la acción propuesta. Esta fecha tenia fecha limite para su cumplimiento el dia 31 de Diciembre de 2018. El listado de asisitencia es igual al subido para evideciar el cumplimiento de la primera actividad.</t>
  </si>
  <si>
    <t>Mediante listado de Asistencia de fechas del 10 de enero de 2018 ,   registro de Personas antendidas entre el 15  de Febrero y el 27 de marzo y las Actas No 1 del 14 de marzo de 2018 de presentación del Proyecto de Felicidad y del 15 de marzo de 2018, la dependencia evidencia el cumplimiento de la acción prevista.</t>
  </si>
  <si>
    <t>Realizar socializaciones sobre el correcto uso de la imagen institucional</t>
  </si>
  <si>
    <t xml:space="preserve">Según acta  y presentación de Power Point  del 16 de marzo de 2018 se evidencia avances en la acción propuesta adicionalmente se ejecutaron otras acciones pero se recomienda la ejecución de socialización presencial del tema en las diferenctes actividades del nivel central de la Gobernación de Cundinamarca. </t>
  </si>
  <si>
    <t>Realizar supervisión al uso correcto de la imagen institucional</t>
  </si>
  <si>
    <t>Se evidencia avance parcial en la ejecuion de las acciones propuestas. Desde el 13 de junio de 2018 no se evidencias nuevas acciones relacionadas con la supervición correcta en la utilización de la imagen corporativa. Esta actividad tiene como fecha de cumplimiento el 31 de Diciembre de 2018.</t>
  </si>
  <si>
    <t>A partir del 6 de junio de 2018 no se evidencia nuevas acciones que determinen el cumplimiento de la acción propuesta.  Los archvos que cargan como evidencia, no se púeden observar ya que provienienen de una toma de Pantalla a un correo electrónico de fecha 20 de abril de 2018,. Esta actividad tenia fecha de cumplimiento para el dia 31 d Diciembre de 2018.</t>
  </si>
  <si>
    <t>Riesgo: Comunicación externa no efectiva Puede suceder que la información divulgada no sea coherente, veraz o carezca de formalidad e intencionalidad o no llegue a los grupos de interés ni al público objetivo.</t>
  </si>
  <si>
    <t>Monitoreo permanente a los canales de comunicación</t>
  </si>
  <si>
    <t>La evidencia reportda el 5 de junio de 2018, no cuenta con las firmas de los asistentes a la respectiva socialización.</t>
  </si>
  <si>
    <t xml:space="preserve">Mediante documento presentado el dia 16 de noviembre de 2018 se evidencia el cumplimiento de monitoreo al cumplimiento de la información. </t>
  </si>
  <si>
    <t>Realizar consolidación de la matriz de comunicaciones y solicitar el seguimiento a las dependencias y su actualización permanente</t>
  </si>
  <si>
    <t>No se registra avances en la ejecución propuesta. Esta actividad tenia fecha limite de cumplimiento para el 31 de Diciembre de 2018.</t>
  </si>
  <si>
    <t>Las evidencias del cumplimiento de la actividad no se encuentran subidas a Isolucion. EL 16 de noviembre se carga la consolidación al seguimiendo de la matriz de comunicaciones del nivel central correspondiente al tercer trimestre del 2018. Se recomienda revisar las evidencias de las actividades efectuadas anteriormente, para ser cargadas en la herramienta.</t>
  </si>
  <si>
    <t>Realizar seguimiento al esquema de publicación de cada dependencia.</t>
  </si>
  <si>
    <t>Lenart Nilsson Moreno Baquero</t>
  </si>
  <si>
    <t>Con documento de 19 de Diciembre de 2018, las actas de seguimiento del 7 de mayo de 2018 se evidencian el cumplimento de la acción propuesta.</t>
  </si>
  <si>
    <t>Mediante acta de 6 de junio de 2018 y de acuerdo a las firmas de asistencias se desarrollo socilaización para los servidores públicos Sandra Janeth Y Jaime Velasquez.  Se recomienda ejecutar las Socializaciones con todos los Servidores Públicos adscritos a la dependencia y ejecutar mas acciones tendientes a lograr el objetivo.</t>
  </si>
  <si>
    <t>Riesgo: Circulación de información inexacta sobre la Gobernación Puede suceder que se difunda información que afecta la imagen y credibilidad de la Gobernación.</t>
  </si>
  <si>
    <t>Definir rutas y roles en situaciones de crisis</t>
  </si>
  <si>
    <t xml:space="preserve">El 8 de agosto de 2018 se evidenció la elaboración de la primera versión del manual de crisis. En ningun caso se evidencia participación en su socialización. </t>
  </si>
  <si>
    <t xml:space="preserve">El acta N 01 del 21 de febrero de 2018 es anterior a la fecha de asignacion de la actividad. El acta de 3 de mayo de 2018 no se refiere a temas de asistencia técnica, igualmente el acta 001 del 15 de febrero de 2018 determina cumplimiento de la acción aunque el acta no se encuentra con la firma de los participantes. El utltimo documento subido a Isolucion corresponde a una capacitación sobre SIGC. Mediante correo del 26 de marzo de 2018 se efectua la socialización del Procesos de Asistencia Técnica Departamental. </t>
  </si>
  <si>
    <t>Publicar y enviar a medios, los comunicados de prensa con información sobre la gestión de la entidad.</t>
  </si>
  <si>
    <t>Desde la revisión efectuada del 2 de mayo de 2018 no se evidencia nuevas acciones que determinen el cumplimiento de la actividad proupuesta. Esta actividad tenia como fecha de cumplimiento el 31 de Diciembre de 2018.</t>
  </si>
  <si>
    <t xml:space="preserve">Realizar taller sobre manejo de comunicación en situaciones de crisis </t>
  </si>
  <si>
    <t>Se evidencia mediante las presentaciones utilizadas en las capacitaciones, avance en el desarrollo de la actividad propuesta. En ninguno de estos talleres a parece listado de asisitencia de los participantes, ni actas firmadas del desarrollo de la acción.</t>
  </si>
  <si>
    <t>Riesgo: Comunicación interna no efectiva Puede suceder que la comunicación interna no llegue a los interesados y se generen reprocesos o incumplimientos.</t>
  </si>
  <si>
    <t>Definir periodicidad en la emisión de productos de comunicación interna.</t>
  </si>
  <si>
    <t>Según las evidencias presentadas el 6 de agosto  y 3 de diciembre de 2018 la actividad de defnir la periocidad en la emissión de productos de comunicacion interna se cumplió.</t>
  </si>
  <si>
    <t>Las ultimas evidencais del avance de la gestión efectuada se cargaron el 3 de agosto de 2018.  Solo se adjunta la actualización de la encuesta, faltando el cumplimiento del indicador propuesto para el logro del objetivo de la actividad. Aunque en forma extemporanea se evidencia el cumplimiento del indicador con fecha 11 de febrero de 2019.</t>
  </si>
  <si>
    <t>Seguimiento semestral al plan estratégico de comunicaciones</t>
  </si>
  <si>
    <t>No se evidencia el segundo seguimiento al plan estrategico de comunicaciones el cual deberia estar listo para el 31 de diciembre de 2018 como fecha determinada por la entidad para el cimplimiento de la acción propuesta.</t>
  </si>
  <si>
    <t>Riesgo: Adelantar la etapa precontractual soportada en documentos y/o procedimientos deficientes Puede suceder que se adelanten procesos de contratación con deficiencias en la elaboración de estudios, documentos previos y/o en el desarrollo de los procedimientos de selección.</t>
  </si>
  <si>
    <t>Actualizar el manual de contrataciòn y alinearlo con el manual de buenas practicas</t>
  </si>
  <si>
    <t>Jose Joaquin Hernandez Baquero</t>
  </si>
  <si>
    <t>Con acta del 3 de  septiembre del 2018, se hace el seguimiento a la actualización del manual de contratación y el 30 de noviembre se carga el manaul actualizado en Isolucion</t>
  </si>
  <si>
    <t>Emitir lineamientos periodicos que sirvan de herramienta para la adecuada Gestiòn Contractual.</t>
  </si>
  <si>
    <t>Mediante circulares  N  1, .2, 3, 4, 5, 6, 7, 11, 16, 17, 19,20 del 2018 se han emitido los lineamientos que orientan la contratación en las diferentes entidades de nivel central de la Gobernación.</t>
  </si>
  <si>
    <t>Implementar SECOP II</t>
  </si>
  <si>
    <t>Mediante registros extemporaneos del 9 de enero del 2019 se evidencian cumplimiento de la acción programada.</t>
  </si>
  <si>
    <t>Realizar capacitaciones en planeaciòn contractual</t>
  </si>
  <si>
    <t>Ligia Marlen Sanchez Otalora</t>
  </si>
  <si>
    <t xml:space="preserve">A jornada de capacitación realizada el 25 de septimebre se evidencia el cumplimiento de la acción programada </t>
  </si>
  <si>
    <t>Verificar la necesidad de modificar el Indicador de Calidad Precontractual</t>
  </si>
  <si>
    <t>Maria Victoria Bermudez Espinosa</t>
  </si>
  <si>
    <t>Actividad cumplida y cerrada desde el 17 de septiembre de 2108.</t>
  </si>
  <si>
    <t>Riesgo: Incumplimiento Contractual Puede suceder que no se cumpla con el objeto y/o obligaciones del contrato en términos de cantidad, calidad y oportunidad</t>
  </si>
  <si>
    <t>Capacitar en la aplicación del Manual de vigilancia y control a la ejecución contractual</t>
  </si>
  <si>
    <t>Según presentaciones y listado de asistencia la actividad propuesta se desarrollo el 25 de septiembre   y el 21 de noviembre de 2018 dando cumplimiento a la actividad programada.</t>
  </si>
  <si>
    <t>Consolidar información de contratos sin liquidar y solicitar las acciones pertinentes</t>
  </si>
  <si>
    <t>Según circular 19  del 27 de septiembre de 2018 se evidencia reporte de contratos sin liquidar en los periodos 2014 -2017. El documento sin firma ni ccomunicacion de remisión subido a Isolucion el dia 2 de diciembre de 2018 se evidencia la consolidación de contratos sin liquidar de las vigenacias solicitadas.</t>
  </si>
  <si>
    <t>Consolidar informes de seguimientos a las actividades de supervisión reportados por los ordenadores del gasto y tomar las medidas necesarias para promover la adecuada ejecuciòn contractual</t>
  </si>
  <si>
    <t>Edinson Jair Velasquez Acosta</t>
  </si>
  <si>
    <t>Desde la ultima evidencia de avance parcial de la ejecución las acciones propuestas efectuadas el 24 de agosto de 2018 no se evidencian nuevos avances en la ejecución de la acciones. Esta actividad tenia como fecha de cumplimiento el 31 de Diciembre de 2018.</t>
  </si>
  <si>
    <t>Incluir pregunta en encuesta de seguimiento contractual sobre la disponibilidad de recursos logisticos para supervisiòn</t>
  </si>
  <si>
    <t xml:space="preserve">Según pantallazo de 2 de octubre de 2018 se publica soporte de la inclución de la pregunta N 22 relacionada con la disponibilidad de los recursos logísticos para la supervision contractual. </t>
  </si>
  <si>
    <t>Reportar a la Dirección de Contratación los contratos sin liquidar de las vigencias 2014, 2015, 2016 y 2017</t>
  </si>
  <si>
    <t>A la fecha de la presente revisión, no se registran acciones que determinen el cumplimiento de la acción propuesta. Esta actividad tenia como fecha de vencimiento el 31 de Mayo de 2018.</t>
  </si>
  <si>
    <t>Actividad cumplida y  cerrada a apartir del 2 de mayo de 2018.</t>
  </si>
  <si>
    <t>Según documento presentado el dia 25 de mayo de 2018, se evidencia el reporte sobre convenios y/o contratos que se encuentran en proceso de liquidación, adicionalmente el dia 1 de enero de 2019 se evidencia los convenios pendientes de liquidar de las vigencias 2014- 2017.</t>
  </si>
  <si>
    <t>Cesar Augusto Carrillo Vega</t>
  </si>
  <si>
    <t>Actividad cumplida y cerrada a partir del 17 de septiembre 2018.</t>
  </si>
  <si>
    <t>Actividad Cerrada a partir del 25 de mayo por cumplimiento de la actividades propuestas.</t>
  </si>
  <si>
    <t>Aunque extemporaneamente la secretaria de Ambiente reporto el 10 de enero de 2019 la estadistica de contratos sin liquidar de las vigencias 2014 - 2017.</t>
  </si>
  <si>
    <t>Aunque de manera extemporanea la Secretaria de Agricultura y Desarrollo Rural reportó el 17 de julio de 2018 el informe de liquidaciones de convenios y contratos de las vigencias 2013 al 2018.</t>
  </si>
  <si>
    <t>German Enrique Gomez Gonzalez</t>
  </si>
  <si>
    <t>Activida cumplida y cerrada a apartir del 18 de septiembre 2018.</t>
  </si>
  <si>
    <t>Actividad cumplida y cerrada a  partir del 2 de mayo de 2018.</t>
  </si>
  <si>
    <t>Lina Sofia Guerrero Caballero</t>
  </si>
  <si>
    <t>Actividad cumplida y cerrada a apartir del 18 de septiembre de 2018</t>
  </si>
  <si>
    <t>Cerrada desde el 17 de septiembre por cumplimiento oportuno de las acciones propuestas.</t>
  </si>
  <si>
    <t>Cerrada desde el 18 de septiembre por cumplimiento de la actividades propuestas.</t>
  </si>
  <si>
    <t>Reportar a la Dirección de Contratación los contratos sin liquidar de las vigencias 2014, 2015, 2016 y 2017. SECRETARÍA DE CIENCIA, TECNOLOGÍA E INNOVACIÓN</t>
  </si>
  <si>
    <t>Reportar a la Dirección de Contratación los contratos sin liquidar de las vigencias 2014, 2015, 2016 y 2017. SECRETARÍA DE COMPETITIVIDAD Y DESARROLLO ECONÓMICO</t>
  </si>
  <si>
    <t>Sistematizar el formato de seguimiento a la supervisión contractual</t>
  </si>
  <si>
    <t>Evidencia el 21 de septiembre de 2018 se demuestra el cumplimiento de la acción propuesta la cual se encuentra subida en Isolucion con el siguiente link;  http://www4.cundinamarca.gov.co/enlinea/encuestas/index.php/569476/lang-es</t>
  </si>
  <si>
    <t>Secretaría de Ciencia, Tecnología e innovación</t>
  </si>
  <si>
    <t>Se evidencia que se encuentra matriz actualizada y enviada a secretaria de prensa, con el reporte a treinta de marzo, adjuntado en correo y archivo de Excel del seguimiento de la matriz.</t>
  </si>
  <si>
    <t xml:space="preserve">Se evidencia el seguimiento de la matriz de comunicaciones de los cuatro trimestres, reflejada en archivo de Excel.
Primer trimestre: Enero-marzo
Segundo trimestre: Abril –Junio
Tercer trimestre: Julio- septiembre
Cuarto trimestre: Octubre- diciembre
Sin embargo, no se evidencia el correo reportado a la secretaria de prensa.
</t>
  </si>
  <si>
    <t>Se evidencia seguimiento del primer trimestre de enero a marzo de la matriz de comunicaciones, reportado a la secretaria de prensa para su consolidación. Esta acción se encuentra en soporte de correo y archivo de Excel.</t>
  </si>
  <si>
    <t xml:space="preserve">Se observa por parte de la secretaria jurídica el envió a la secretaria de prensa la comunicación y publicación  de la Matriz de Comunicaciones. Adjuntan correo electrónico y archivo en Excel.
</t>
  </si>
  <si>
    <t>Se evidencia el seguimiento de la matriz de comunicaciones de la Secretaria Jurídica: primer trimestre, segundo trimestre, tercer trimestre  y cuarto trimestre.Se evidencia que fue reportada a la Secretaria de Comunicaciones. Acciones sustentadas en archivo de Excel y correo.</t>
  </si>
  <si>
    <t>El 23 de Marzo se encuentra aprobado el plan de apropiación SIGS 2018. Posteriormente hacen seguimiento al primer trimestre, segundo trimestre y tercer trimestre a este plan, con su respectivo informe de seguimiento.</t>
  </si>
  <si>
    <t>Riesgo: Desviaciòn de recursos a grupos de poblacion en particular y no a los focalizados por intereses personales. Puede suceder que los programas ofertados por las Secretarías Misionales beneficien a poblaciones no priorizadas</t>
  </si>
  <si>
    <t>Acompañamiento a las entidades en la estructura de proyectos y los instrumentos de gestión del Plan de Desarrollo</t>
  </si>
  <si>
    <t xml:space="preserve">Se evidencia que se refleja acompañamiento a las entidades, realizando capacitaciones por la Dirección de Finanzas públicas, grupo Banco de proyectos en metodología general ajusta MGA Web para apoyar la correcta formulación. Como evidencia se adjunta las asistencias técnicas, incluyendo 110 encuestas elaboradas. </t>
  </si>
  <si>
    <t>Liderar el seguimiento y evaluación a las apuestas transversales.</t>
  </si>
  <si>
    <t xml:space="preserve">Se evidencia expedición de la circular 0005 de 2018, donde definen la metodología para la maratón de apuestas transversales y políticas públicas; como soporte se evidencia documento con los centros de pensamiento. En diciembre de 2018 presentan circular 118 con el fin de comunicar a las secretarias y entidades que tienen la responsabilidad en dicha metodología. </t>
  </si>
  <si>
    <t>Realizar actividades para apropiar los valores institucionales</t>
  </si>
  <si>
    <t>Se evidencia que se encuentran cargadas actividades y fotografías de toma de conciencia sobre los valores y código de integridad de los servidores públicos.</t>
  </si>
  <si>
    <t>Riesgo: Favorecimiento de terceros con influencias y beneficios particulares. Puede suceder que no se priorice la inversión del gasto para la ejecución de los programas y proyectos del Plan de Desarrollo, afectando la inversion en los territorios y la no implementación de las políticas públicas.</t>
  </si>
  <si>
    <t>Utilizar todos lo medios de difusión y comunicación disponibles para divulgar los Derechos, Deberes, Prohibiciones, Incompatibilidades, mpedimentos, Inhabilidades y Conflicto de Intereses del Servidor Público.</t>
  </si>
  <si>
    <t>Se evidencia que la Secretaria de Planeación, presenta por medio de la página web de la Gobernación de Cundinamarca, la información relacionada con el plan anticorrupción y atención al ciudadano PAAC, para disposición del ciudadano; estos documentos contienen los impedimentos, inhabilidades y conflicto de intereses por parte de los servidores públicos. Se refleja el decreto 027  de 2018, mapa de riesgos y seguimiento al PAAC, con el respectivo monitoreo y seguimiento mediante Mercurio 2018353888 de 24 de diciembre de 2018.</t>
  </si>
  <si>
    <t>Riesgo: Realización de Rendicion de cuentas sin el lleno de requisitos para no brindar la información suficiente Puede suceder que la información de rendicion de cuentas se realice de manera sesgada con el fin de dilatar o disuadir el control ciudadano con fines particulares</t>
  </si>
  <si>
    <t>Utilizar todos lo medios de difusión y comunicación disponibles para la presentación y explicación de los resultados de la gestión de la entidad con la participación de la ciudadanía, otras entidades y entes de control abriendo un espacio de diálogo .</t>
  </si>
  <si>
    <t xml:space="preserve">Se evidencia que se encuentra publicado el banner móvil de la página de la Gobernación de Cundinamarca la ruta de acceso para ingresar a Rendición de cuentas 2018 y posteriormente el acceso para encontrar "Gira Gobernador en casa" por cada una de las siete provincias visitadas por el señor Gobernador. 
http://www.cundinamarca.gov.co/Home/SecretariasEntidades.gc/Secretariadeplaneacion/SecretariadeplaneacionDespliegue/aspoliyplanprog_contenidos/csecreplanea_poliplanyprog_rendi2018
</t>
  </si>
  <si>
    <t>Riesgo: Deficiencias en la gestión procesal Puede suceder que la gestión procesal sea deficiente, por fallas de la administración y eventualmente gestion de los abogados.</t>
  </si>
  <si>
    <t>Capacitar sobre la aplicación del Manual de Prevención del Daño Antijurídico.</t>
  </si>
  <si>
    <t>Mauricio Carrillo Lopez</t>
  </si>
  <si>
    <t>Se evidencia capacitación sobre la aplicación del manual de prevención del daño antijurídico, posteriormente se refleja la publicación del Manual para la adopción y puesta en marcha de las políticas de prevención del daño antijurídico y  mediante el decreto N° 413 del 29 de Diciembre de 2017 se adopta el manual. Se refleja mediante correo electrónico y documentos que cumplen con la actividad.</t>
  </si>
  <si>
    <t>Gestionar capacitaciones para los abogados sobre defensa judicial.</t>
  </si>
  <si>
    <t>Se observa que mediante contrato SJCPS009 de 2018 entre la Secretaria Jurídica y la universidad Mayor de Cundinamarca capacitaron a los abogados sobre defensa judicial en la Gobernación de Cundinamarca; la primera sesión fue el 07/03/2018.Posteriormente las demás sesiones se realizaron el  09/04/2018 y 25/05/2018 y 30/05/2018 se implementaron capacitaciones con su respectivo registro de asistencia.</t>
  </si>
  <si>
    <t>Realizar seguimiento Semestral a acciones populares y acciones de repetición.</t>
  </si>
  <si>
    <t>Maria Stella Gonzalez Cubillos</t>
  </si>
  <si>
    <t>Se evidencia informes de primer semestre de 2018  sobre acciones de repetición con 49 registros de repetición y del segundo semestre presenta 48 registros. Seguidamente el informe de acciones populares presenta 31 registros anual.</t>
  </si>
  <si>
    <t>Realizar verificación trimestral, aleatorea de los documentos de las principales actuaciones que deben subirse al sistema.</t>
  </si>
  <si>
    <t>Marbel Constanza Ruiz Martinez</t>
  </si>
  <si>
    <t xml:space="preserve">Se evidencia reporte de verificación aleatoria del primer trimestre 2018 mediante correo electrónico del 04/04/2018 respecto a la revisión aleatoria al sistema de información de procesos judiciales SIPROJ. Para el segundo trimestre y tercer trimestre se evidencia correos electrónicos manifestando la revisión aleatoria al SIPROJ a los abogados de planta y externos de la dirección de la defensa judicial y extrajudicial de Cundinamarca.
Nota: Anexan certificación, 17 folios.
</t>
  </si>
  <si>
    <t>Revisar y actualizar el manual de defensa judicial.</t>
  </si>
  <si>
    <t>Isaias Arevalo Quicasan</t>
  </si>
  <si>
    <t>Se evidencia mediante oficio 2018323036 hace constar el Manuel de Defensa Judicial adoptado mediante decreto 0322 de 25/08/2015, se encuentra en actualización normativa y judicial. Finalmente, se realizó una modificación al manual de defensa judicial con su respectivo soporte.</t>
  </si>
  <si>
    <t>Riesgo: Deficiencias en las actuaciones adminstrativas Puede suceder que se presente gestión inadecuada o inoportuna en las actuaciones administrativas.</t>
  </si>
  <si>
    <t>Realizar seguimiento semestral a la aplicación y correcto uso del formato de control de términos.</t>
  </si>
  <si>
    <t>Tatiana Suarez Ballestero</t>
  </si>
  <si>
    <t>Se evidencia seguimiento semestral de la aplicación y correcto uso del formato de control de entrada y salida de actuaciones administrativas, debidamente diligenciado. Mediante correo electrónico de 24/07/2018 actualiza el procedimiento adjuntan circular 0021 A-JG-PR003, A-JG-PR008 finalmente para la creación del procedimiento A-JG-PR016. Realizando seguimiento en Diciembre.</t>
  </si>
  <si>
    <t>Realizar socialización, aplicación del procedimiento de actuaciones administrativas.</t>
  </si>
  <si>
    <t>Diego Mauricio Lara Abella</t>
  </si>
  <si>
    <t>Se evidencia mediante correo electrónico de 27/03/2018 la actualización de sus procedimientos, lo cual hace parte del proceso de gestión jurídica. A través de la circular 0021 del 24/06/2018 socializa y actualiza el procedimiento y su respectiva aplicación.</t>
  </si>
  <si>
    <t>Revisión semestral, sobre la correcta aplicación del procedimiento y cumplimiento de términos .</t>
  </si>
  <si>
    <t>Mediante correo electrónico exponen circular 021 de 24/07/2018, la cual socializan la aplicación del formato AG-GJ-FR-067-V2 cuadro de reporte semestral de creación de actos administrativos; se evidencia archivo en Excel, formato semestral con última fecha reportada 01/10/2018.</t>
  </si>
  <si>
    <t>Riesgo: Aplicación de normatividad no vigente Puede suceder que se apliquen normas no vigentes</t>
  </si>
  <si>
    <t>Segumiento trimestral, cargue normatividad en el Sistema ISOLUCION.</t>
  </si>
  <si>
    <t>Se evidencia reporte del seguimiento, cargada la normatividad en el sistema Isolucion, de primer trimestre, segundo trimestre, tercer trimestre y cuarto trimestre  de 2018. Soportado en archivo PDF .</t>
  </si>
  <si>
    <t>Riesgo: Desacato a ordenes judiciales relacionadas con acciones constitucionales de tutela Puede suceder que no se de cumplimiento a los fallos o se cumplan de manera parcial o inoportuna</t>
  </si>
  <si>
    <t>Comités de Tutelas cuatrimestrales.</t>
  </si>
  <si>
    <t xml:space="preserve">Se evidencia Acta de 31/01/2018, tratando el tema relacionado con el manejo de información y radicación de las acciones de tutela incoadas contra el departamento Cundinamarca, se evidencia la creación de correo electrónico para la notificación directa de las acciones de tutela. Expiden circular 013 de 26/02/2018 fijando fechas cuatrimestrales, comité de tutelas. Se evidencia el primer comité el 19/04/2018 y segundo comité el 29/08/2018, para el tercer comité la no realización del comité cuatrimestral programado para el 12/12/2018. Se observa la realización de cambios en el procedimiento. </t>
  </si>
  <si>
    <t>No eficaz</t>
  </si>
  <si>
    <t>Revisar el decreto (decreto de tutelas) 273 de 2016 y actualizarlo.</t>
  </si>
  <si>
    <t>Se evidencia proyecto por el cual se modifica el Decreto  0273 de 2016 y unifican los lineamientos generales para el trámite de las acciones de tutela en el departamento de Cundinamarca, reportan el decreto aprobado 0283 de 11/09/2018, derogando el decreto 0273. Soportado el archivo PDF.</t>
  </si>
  <si>
    <t>Seguimiento semestral al registro de las acciones de tutela en el SIPROJ.</t>
  </si>
  <si>
    <t>Joaquin Alfonso Herrera Moreno</t>
  </si>
  <si>
    <t xml:space="preserve">Se evidencia en archivo de Excel el reporte de seguimiento semestral al registro de acciones de tutela en el SIPROJ del primer y segundo semestre. Se observa acta de reunión de 14/09/2018 y modificación al informe mensual de acciones de tutela. </t>
  </si>
  <si>
    <t>Riesgo: Que los productos entregados no se ajusten a las especificaciones técnicas definidas en los proyectos Puede suceder que los resultados del proyecto, sus entregables y productos finales no se ajusten a las especificaciones iniciales y no den solución al problema</t>
  </si>
  <si>
    <t>Realización de comités técnico-jurídicos previos a la suscripción de contratos o convenios derivados de los proyectos</t>
  </si>
  <si>
    <t>Se evidencia que una vez aprobado los proyectos, se realizan los comités técnicos- jurídicos previos a la suscripción de los respectivos convenios, encontrando como soporte de esta actividad planteada, correo electrónico de 3 y 9 de Mayo de 2018, cuyo asunto hace referencia al cronograma de estudios previos del proyecto BPIN 20107000100074 y reuniones adelantadas del 21/05/2018 revisión convenio FIDULCOLDES. Se evidencia contrato 037-218.</t>
  </si>
  <si>
    <t>Realizar seguimiento a la ejecución de los proyectos SGR</t>
  </si>
  <si>
    <t xml:space="preserve">Se evidencia como avance de la actividad propuesta, documento de seguimiento de los reportes Gesproy, proyectos HIDRICO BPIN 2013000100215, PCIS BPIN 2012000100063, SMAR TOWN BPIN 2012000100180 y CEIBA BPIN 2012000100010,observando pantallazos cargados a la plataforma en Junio/2018 de los siguientes proyectos con su respectiva evidencia:
1.	201700010034
2.	20170000100012
3.	2017000100016
</t>
  </si>
  <si>
    <t>Realizar seguimiento a los plan de trabajo de las metas del plan de desarrollo asociadas a los productos de los proyectos financiados con recursos ordinarios</t>
  </si>
  <si>
    <t>Mayra Daniela Gonzalez Sanabria</t>
  </si>
  <si>
    <t>Se reviso el seguimiento de las metas que estan asignadas a la secretaria de Ciencia, Tecnologia e Innovacion donde se evidencia el debido avance y seguimiento en el respectivo registro de Excel adjuntado.</t>
  </si>
  <si>
    <t>Riesgo: Atrasos o no ejecución de todas las actividades definidas en los proyectos Puede suceder que no se ejecuten todas las actividades definidas en los proyectos o atrasos en la ejecución de las mismas</t>
  </si>
  <si>
    <t>Monitoreo del informe financero del informe de supervisión</t>
  </si>
  <si>
    <t xml:space="preserve">Se evidencia la realizacion de monitoreo permanente a los informe financieros de los convenios, en el cual adjunta documento del 21 de Noviembre de 2018, de la revisión de Alcance de primer informe financiero de Julio de 2017 a Diciembre de 2017, Convenio 13-2015. </t>
  </si>
  <si>
    <t>Solicitud de conceptos técnicos y jurídicos frente a la estructuración financiera de proyectos</t>
  </si>
  <si>
    <t xml:space="preserve">Se evidencia que mediante Mercurio 20181900407981 del 31 de Octubre de 2018 Colciencias da respuesta atendiendo el radicado No° 20182430432752 del 21 de Octubre de 2018, que atienden al radicado de Colciencias del 18 de Septiembre de 2018, enviado por la Secretaria Tecnica del OCAD, mediante el cual dieron las siguientes observaciones: aprobación de proyecto que se ajusta, estado de ejecución del proyecto, solicitud del ajuste, trazabilidad de los ajuste,documentos soportes del ajuste, resultado de la revisión por ajuste de la Secretaria Tecnica FCTel-SGR. Debido a estas observaciones escritas anteriormente, deberan subsanarse para continuar con el tramite de registro de la solicitud. </t>
  </si>
  <si>
    <t>Riesgo: Inadecuada utilización, de los bienes adquiridos a través de la ejecución de proyectos una vez finalizados Puede suceder que no se de una adecuada utilización de los bienes adquiridos a través de la ejecución de proyectos una vez finalizados</t>
  </si>
  <si>
    <t>Suscripción del documento titularidad administracion Custodia y cuidado de los bienes y resultados derivados del proyecto</t>
  </si>
  <si>
    <t xml:space="preserve">Se evidencia como avance de la actividad propuesta, en el documento soporte; Compromiso sobre titularidad,administración, custodia y cuidado de los bienes y resultados derivados del proyecto "Fortalecimiento de la Cultura de Gestión y utilización de conocimiento en CTEI,en niños,jovenes y comunidades en el departamento de Cundinamarca." Suscrito el 14 de Junio de 2017, entre el Gobernador y Corporación Universitaria Minuto de Dios. </t>
  </si>
  <si>
    <t>Riesgo: Sobrevaloración y subvaloración de las metas PDD Puede suceder que algunas metas del PDD esten sobre valoradas o sub valoradas.</t>
  </si>
  <si>
    <t>Avanzar en la publicación de nueva información geografica y estadistica en el portal web, con el fin de consolidar la Información departamental, con la cual sea posible obtener una línea base.</t>
  </si>
  <si>
    <t>Juan Ricardo Mozo Zapata</t>
  </si>
  <si>
    <t>Se evidencia la elaboración en el Geoportal de Mapas y estadísticas, de la sección de Cundinamarca en cifras, lo cual reporta la información de los 116 municipios. Se observa en las URL’S publicadas  13 tableros de control, que contiene variación en la población y censo 2015 Vs censo 2018.</t>
  </si>
  <si>
    <t>Documentar los procedimientos y elaborar guías, manuales, formatos, etc., relacionados con la información geográfica y estadística.</t>
  </si>
  <si>
    <t>Se evidencia procedimiento estableciendo los lineamientos para la gestión de la revisión geográfica y estadística, elaboración cartográfica y creación de una cartilla EDEAG-GIGE—CA-001 estableciendo Lineamientos para la formulación cartográfica de los planes de ordenamiento territorial. Se observa modificación o ajuste al subproceso de gestión de la información geográfica y estadística de fecha 12/09/2018.Como soporte adjuntan documento con la publicación de guía para el diligenciamiento de la sección “servicio Web desde ARCMAP 10.6”.</t>
  </si>
  <si>
    <t>Proyectar Ordenanza Departamental para modificación de las metas del PDD.</t>
  </si>
  <si>
    <t xml:space="preserve">Se evidencia revisión y estudio realizado por las entidades de nivel central y la Asamblea Departamental aprobando mediante ordenanza N° 063 la modificación del plan de desarrollo “ Todos Podemos Más”. </t>
  </si>
  <si>
    <t>Revisar y actualizar si es pertinente, el procedimiento de Ajuste al Plan de Desarrollo.</t>
  </si>
  <si>
    <t>No se evidencia ningún avance en la actividad.</t>
  </si>
  <si>
    <t>Riesgo: Deficiente calidad en los reportes de la ejecución del plan de desarrollo Puede suceder que las entidades ejecutoras remitan en sus informes de seguimiento información imprecisa, desactualizada o errónea.</t>
  </si>
  <si>
    <t>Brindar asesoría y acompañamiento para la elaboración y presentación de los informes .</t>
  </si>
  <si>
    <t>Se evidencia asesoría y acompañamiento en temas como plan indicativo, avance a las metas, ajuste al plan de acción y reportes POAI, se anexa registro de asistencia técnica a varios enlaces. Adjunta actas de acompañamiento a la Secretaria de educación, Ambiente, Planeación, Ciencia y Tecnología.</t>
  </si>
  <si>
    <t>Diseñar, formalizar y socializar el formato para la presentación de informes de gestión.</t>
  </si>
  <si>
    <t>Se evidencia informe de gestión de la gobernación documento anual consolidado por la  Secretaria de Planeación - Dirección de seguimiento y evaluación, mediante un formato que requiere información necesaria para la elaboración del informe final junto con su instructivo de diligenciamiento para cada Secretaria. Como soporte se tiene correo electrónico donde se formalizo y socializo el formato en ISOLUCION E-DEAG-FR-0055.</t>
  </si>
  <si>
    <t xml:space="preserve">Proporcionar capacitación a los enlaces en las entidades que reportan ejecución, para fortalecer sus capacidades y mejorar la calidad de los reportes </t>
  </si>
  <si>
    <t>Se observa elaboración y socialización mediante la circular N° 031 de la Secretaria de Planeación 21/03/2018, por medio de la cual se requiere información para tratar los temas a capacitar mediante la realización de estudios previos. Se tiene un contrato para un diplomado con la Universidad Nacional de Colombia, capacitando los 34 enlaces de la entidad con el fin de fortalecer sus capacidades y mejorar la calidad de los reportes.</t>
  </si>
  <si>
    <t>Riesgo: Desarrollo incompleto de la ruta metodológica de Rendición de Cuentas Puede suceder que en el desarrollo de la ruta de rendición de cuentas no se cumpla oportunamente con los momentos establecidos</t>
  </si>
  <si>
    <t>El comité realizará reuniones periodicas para evaluar la revisión al cumplimiento</t>
  </si>
  <si>
    <t>Se evidencia avance con Acta de reunión N° 009 de 27/07/2018 se realiza el Consejo de Gobierno, donde se definen los parámetros y las directrices para la Quinta gira, “Gobernador en Casa” denominada “Nuestra Regla Cumplir”, como mecanismo para rendir cuentas a los ciudadanos. De acuerdo al comité realizara reuniones periódicas para la revisión y cumplimiento mediante el seguimiento trimestral. Como soporte se tiene acta con el objetivo de socializar plan estratégico de comunicaciones al gabinete departamental, quedando como compromiso, mensualmente enviar cinco temas para el centro de pensamiento e informar con antelación al señor Gobernador la programación de eventos.</t>
  </si>
  <si>
    <t xml:space="preserve">Establecer el cronograma con el fin de definir la fecha límite para introducir variaciones propuestas sometidas a viabilidad mediante concepto por parte del Comité </t>
  </si>
  <si>
    <t>Se evidencia por medio de la página Web de la Gobernación de Cundinamarca, cronograma de plan anticorrupción y atención al ciudadano para el tercer componente que es rendición de cuentas. Se adjunta PDF, cronograma RPC 2018.</t>
  </si>
  <si>
    <t>Efizas</t>
  </si>
  <si>
    <t xml:space="preserve">Revisión periodica de la base de datos existente e identificación de participantes adicionales que la conforman </t>
  </si>
  <si>
    <t>Se evidencia carta del 28/08/2018 dirigida a la Dirección de Atención al Ciudadano, solicitando datos de los terceros interesados de la información del departamento, no se evidencia base de datos actualizada para el cumplimiento de la actividad. Se encuentra vencida la actividad.</t>
  </si>
  <si>
    <t>Riesgo: Lineamientos que no se ajusten a la formulación, seguimiento y evaluación de política pública. Puede suceder que la orientación que se le proporcione a las dependencias y entidades del Departamento no se ajusten a los lineamientos para la formulación, seguimiento, monitoreo y evaluación de política pública.</t>
  </si>
  <si>
    <t>Actualizar la Guía y Procedimiento para formulación, seguimiento , monitoreo y evaluación de Política Pública.</t>
  </si>
  <si>
    <t xml:space="preserve">Se evidencia actas de reunión donde se realiza ajuste al procedimiento y guía de formulación, seguimiento, monitoreo, y evaluación de la política pública de fecha 23/02/2018,  02 y 09 de Marzo/2018 y 18/04/2018 y 27/09/2018. Se evidencia proyecto de actualización al procedimiento de política pública con acta de reunión de 14/11/2018. Se observa acta de la socialización del proyecto Guía de política pública. Anexa archivo en PDF Y Excel. </t>
  </si>
  <si>
    <t>Adoptar e implementar formato para evaluación de conocimientos adquiridos sobre la Guía de Política Pública.</t>
  </si>
  <si>
    <t xml:space="preserve">
Se evidencia una ficha para el análisis y evaluación de la guía de política pública, de igual forma, formato de evaluación E – DEAG-FR-054 aprobado el 20/09/2018.
</t>
  </si>
  <si>
    <t>Realizar video tutorial sobre aplicación de Guía de Política Pública.</t>
  </si>
  <si>
    <t>Se evidencia la realización de un video tutorial sobre la aplicación de Guía de política pública y guía actualizada.</t>
  </si>
  <si>
    <t>Seguimiento trimestral y revisión al cumplimiento del cronograma.</t>
  </si>
  <si>
    <t>Se evidencia avance de la actividad propuesta con cronograma de trabajo para la orientación y coordinación de la Política Pública y seguimiento a los tres trimestres. Anexa archivos en Excel con los seguimientos de cada trimestre.</t>
  </si>
  <si>
    <t>Socialización y asesoría para la aplicación del procedimiento y la Guía en formulación, seguimiento, monitoreo y evaluación de la Política Pública.</t>
  </si>
  <si>
    <t>Se evidencia la socialización y asesoría para la aplicación y procedimiento de la Guía Políticas Publicas, seguimiento, monitorio y evaluación, por medio de acta de socialización y asesoría de  26/12/2018.</t>
  </si>
  <si>
    <t>Riesgo: Retraso en la ejecución del ciclo de la inversión pública (Proyectos). Puede suceder que se presenten retrasos en el proceso de formulación, registro, ejecución, seguimiento y evaluación de los proyectos de inversión a ejecutar con recursos del Presupuesto Departamental.</t>
  </si>
  <si>
    <t>Actualizar el Manual de funcionamiento del Banco Departamental de Proyectos.</t>
  </si>
  <si>
    <t>German Rodriguez Gil</t>
  </si>
  <si>
    <t>Se evidencia resolución N° 0003 11/05/2018 por la cual se expide y se adopta el Manual de Funcionamiento del Banco de Proyectos de Inversión Pública, por lo tanto adjuntan archivo en Excel con lista de actos administrativos sectoriales para la presentación y evaluación de proyectos</t>
  </si>
  <si>
    <t>Actualizar el procedimiento para el "Registro de proyectos en Banco Departamental"</t>
  </si>
  <si>
    <t>Se evidencia avance de la actividad y sus aportes, Elaboración del procedimiento “Registro de proyectos en Banco Departamental” Código. E- DEAG-PR-020 V01 06/03/2018. Adjuntan procedimiento.</t>
  </si>
  <si>
    <t>Cargar proyectos simultaneamente en Base de datos alterna</t>
  </si>
  <si>
    <t>Se evidencia el cargue y funcionamiento del Banco departamental de proyectos de funcionamiento de función pública. Anexan archivo con los pantallazos para la evidencia del banco de proyectos alterno de 24/08/2018 que contiene una carpeta de Banco de Proyectos y esta a su vez contiene la carpeta con proyectos registrados por las diferentes entidades.</t>
  </si>
  <si>
    <t>Reiterar oportunamente a los diferentes actores involucrados sobre el ciclo del proyecto, atendiendo a lo dispuesto en el Manual de Funcionamiento del Banco Departamental de Proyectos</t>
  </si>
  <si>
    <t>Se evidencia mediante circular N° 070 de 2018 cumplimiento de la actividad y su indicador. Se observa en el archivo adjunto la semaforización del estado de avance actividad en el proceso de registro de proyectos.</t>
  </si>
  <si>
    <t>Revisar el cumplimiento de los lineamientos normativos por parte de entidades sectoriales del Departamento en los actos administrativos que envían a la Secretaría de Planeación.</t>
  </si>
  <si>
    <t>Se evidencia cumplimiento de la actividad mediante archivo de Excel que contiene actos administrativos sectoriales con los requisitos específicos para la formulación y presentación de cada tipo de proyectos.</t>
  </si>
  <si>
    <t>Riesgo: Informes fiscales y financieros municipales con alguna información inexacta. Puede suceder que se generen informes fiscales y financieros municipales con alguna información inexacta.</t>
  </si>
  <si>
    <t xml:space="preserve">Emitir Circular solicitando y precisando a los municipios la información requerida para la elaboración de informes </t>
  </si>
  <si>
    <t>Se evidencia que mediante circular N° 004 de Enero/2018, emitió lineamientos para el cumplimiento de la ley 617 de 2000y Decreto 4515 de 2007. Solicito a los 117 municipios del Departamento, enviar certificación requerida para la evaluación de la viabilidad financiera municipal, dicha solitud se reitero por medio de la circular N° 038 de Abril/2018.Dando cumplimiento a las circular N° 0004, se evidencia que enviaron correo con el acuerdo del presupuesto 2018, marco fiscal, certificación, estructura del plan financiero y archivo en el Excel POAIM, a los municipios. De acuerdo a los soportes adjuntados se evidencia avances registrados y comunicación efectivamente emitida a los municipios, dando cumplimiento a la actividad.</t>
  </si>
  <si>
    <t>Intercambiar la información procesada entre los profesionales responsables de elaborar los informes.</t>
  </si>
  <si>
    <t>Se evidencia el cumplimiento de la actividad y su indicador, mediante pantallazos de correos, enviados para intercambiar la información procesada entre los profesionales responsables de elaboras los informes como soporte se evidencia correo electrónico con resultados de incorporación y recursos de SGP de los municipios Magdalena centro, Oriente y Almeidas con el fin de consolidar la información de los 116 municipios. Además la Secretaria de Planeación realiza los informes de intercambio de información entre los funcionarios responsables de información y de oficio de informe de presuntas irregularidades a los entes de control.</t>
  </si>
  <si>
    <t>Revisar la información de los municipios que históricamente han presentado imprecisiones en la información.</t>
  </si>
  <si>
    <t>De acuerdo a la evidencia de los avances registrados se refleja el cumplimento de la actividad, con el  Acta de 17/01/2018 donde se tienen identificados los municipios que históricamente presentan inconstancia en la información. Anexan registro de asistencia de la capacitación FUT y lista de municipios que asistieron.</t>
  </si>
  <si>
    <t>Riesgo: Retraso en la ejecución de la inversión pública (POAI). Puede suceder que se presenten retrasos durante el proceso de formulación o modificación del POAI.</t>
  </si>
  <si>
    <t>Realizar pruebas piloto periódicas con la Secretaría de las TIC.</t>
  </si>
  <si>
    <t>Se evidencia que la Secretaria de planeación y de  las Tic’s, muestren las metas estén cargadas y que tengan apropiación de recursos para la vigencia. Se refleja mediante soporte en PDF, donde muestra las pruebas realizadas al POAI 2019, en la Secretaria General, Jurídica y Despacho del Gobernador. Se evidencia archivo en PDF, PLAN OPERATIVO DE INVERSION 2019</t>
  </si>
  <si>
    <t>Reiterar a las entidades sectoriales el cumplimiento de los lineamientos para la formulación del POAI.</t>
  </si>
  <si>
    <t xml:space="preserve">Se evidencia que mediante circular N° 0015 de 31/07/2018, fueron enviados los criterios para la realización oportuna del proyecto de presupuestos para la vigencia 2019. Así la secretaria de planeación emite circular N° 0068 de 22/06/2018 en la cual se le solicita a la entidades territoriales que hagan parte del presupuesto, la actualización de sus proyecto de inversión y previa elaboración del POAI.
La Secretaria de Planeación mediante circular 078 de Agosto/ 2018, establece procedimientos para la elaboración del anteproyecto de presupuestos de gasto e inversión para el 2019, que hacen parte del presupuesto general del departamento. El presupuesto fue aprobado en el tercer debate de la Asamblea Departamental el 23/11/2018 mediante la ordenanza N° 076 2018.
</t>
  </si>
  <si>
    <t>Riesgo: Emisión de un concepto sin la rigurosidad y la pertinencia técnica. Puede suceder que la estructuración y elaboración de un concepto se expida sin los fundamentos establecidos por el Departamento Nacional de Planeación - DNP.</t>
  </si>
  <si>
    <t xml:space="preserve">Actualizar lista de chequeo para la validación adecuada de la información registrada </t>
  </si>
  <si>
    <t>Biaggio Ruocco Pacheco</t>
  </si>
  <si>
    <t>Se evidencia que dando cumplimiento al acuerdo 045 de 2017, para los proyecto financiados con recursos del sistema general de regalías, que contiene requisitos generales sectoriales. Se evidencia archivo de Excel con los requisitos actualizadas por sector.</t>
  </si>
  <si>
    <t>Desarrollo de mesas técnicas con el DNP para fortalecer la estructuración y elaboración de un concepto favorable.</t>
  </si>
  <si>
    <t>Se evidencia avance de la actividad propuesta, mediante registro de asistencia de mesas técnicas en los municipios de Nilo, Nariño y Simijaca y asistencia de mesas técnicas en las siguientes fechas estipuladas 6, 19 y 17 Septiembre de 2018. Por parte de la secretaria de planeación y dirección de gestión de la inversión, adjuntando registro de asistencia.</t>
  </si>
  <si>
    <t>Implementación de ficha de verificación de requisitos.</t>
  </si>
  <si>
    <t>Se evidencia cumplimiento de la actividad mediante ficha de verificación de requisitos expedida por el DNP, Anexo del proyecto de “Conservación y Gestión Integral del recurso hídrico” mediante la adquisición y restauración de predios de interés, ecosistema en el Departamento de Cundinamarca, recuperación hidráulica y ambiental del complejo Laguna, Fuquene y construcción de redes eléctricas en zona rural de 13 municipios en el marco del proyecto iluminando vidas del departamento de Cundinamarca.</t>
  </si>
  <si>
    <t>Riesgo: Inconsistencias de la información reportada y producida por la entidad en los procesos de formulación y ejecución de los proyectos financiados con recursos de regalías. Puede suceder que la información suministrada este desactualizada, incompleta o errada de los proyectos financiados con recursos SGR y no cuente con la revisión adecuada.</t>
  </si>
  <si>
    <t>Correos y comunicados a la mesa de ayuda del DNP.</t>
  </si>
  <si>
    <t>Manifiestan que para dar cumplimiento a la actividad no se puede ejecutar porque DNP, cambio la modalidad porque solo resuelve cualquier duda o inquietud por media de asistencia técnica.</t>
  </si>
  <si>
    <t>Diligenciamiento mensual de la matriz.</t>
  </si>
  <si>
    <t>Se evidencia matriz de seguimiento de los proyectos financiados con recursos del sistema general de regalías a corte 31/08/2018 y 31/12/2018 donde se evidencia avance físico y financiero de ejecución mensual de cada uno de los proyectos.</t>
  </si>
  <si>
    <t xml:space="preserve">Jornada de seguimiento trimestral a las entidades para subsanar alertas y corroborar la información reportada. </t>
  </si>
  <si>
    <t>Se evidencia que fue subsana Las alertar y el cargue información e inconsistencias por medio de actas estipuladas en las siguientes fechas .Acta de reunión de 27 de Septiembre, 2 de Octubre, 4 y 16,17, 18, 25 de Octubre, 1, 8, 9, 13, 19 de Noviembre 2018 con el objeto, sean generadas del indicativo Gesproy a los proyecto que están a cargo de la secretaria de Desarrollo Social, Habitad y vivienda, Educación, Ciencia Tecnología e Innovación. Falta presentar evidencia del cuarto trimestre 2018.</t>
  </si>
  <si>
    <t>Programar y desarrollar jornadas de capacitación periódicas.</t>
  </si>
  <si>
    <t xml:space="preserve">Se evidencia acta del 16 de Octubre, con el objeto de revisar, alertar, cartas de aceptaciones, y subsanar inconsistencias generadas por el aplicativo Gesproy por los proyectos a cargo de la secretaria de educación. De igual manera realizaron capacitación con respecto a la resolución 1084 de 2018, por el cual se determinan y pública las entidades habilitadas para definir directamente los proyectos de inversión teniendo como objeto la implementación del acuerdo final para la determinación del conflicto y la construcción de una paz estable y duradera el 22/05/2018.
El 19, 20 de Septiembre 2018  y 20 de Octubre de 2018 se realizó capacitación ante la dirección de inversión de la secretaria de planeación, con el fin de dar cumplimiento a la resolución 1084.
</t>
  </si>
  <si>
    <t>Riesgo: Baja capacidad técnica en la planeación y ejecución de los proyectos de inversión financiados con recursos SGR. Puede suceder que los proyectos presenten inconsistencias en la estructuración, planos, diseños, presupuestos y cronogramas de ejecución. Y deficiencia en la supervisión de la ejecución de los mismos.</t>
  </si>
  <si>
    <t>Desarrollar jornada de capacitación trimestral para fortalecer conocimientos técnicos y de planeación.</t>
  </si>
  <si>
    <t xml:space="preserve">Se evidencia actividad cumplida realizando 4 capacitaciones, realizadas por el sistema general de regalías del DNP, con el fin de dar a conocer resolver cualquier inquietud con respecto a la resolución 1084 de 2018, por el cual se determina y publican las entidades habilitadas, definir directamente los proyectos de inversión que tengan como objeto la implementación del acuerdo final para la terminación d conflicto y construcción estable y duradera el 22 de Mayo, 19 – 20 de Septiembre y 30 de Octubre.
Anexan listados.
</t>
  </si>
  <si>
    <t>Elaboración de una matriz de seguimiento de ejecución mensual.</t>
  </si>
  <si>
    <t>Se evidencia matriz de seguimiento de los proyectos financiados con recursos Sistema General de Regalías, con corte 31 de Agosto, 31 de Diciembre, evidenciando el avance físico y financiero de ejecución mensual de correspondiente a Agosto y Diciembre.Adjuntan archivos de Excel.</t>
  </si>
  <si>
    <t>Establecer Flujo de caja y/o consecución de recursos para garantizar el desarrollo de los proyectos.</t>
  </si>
  <si>
    <t xml:space="preserve">Se evidencia que anexan flujo de caja de los proyectos financiados con recursos del sistema general de regalías, donde encontraron los proyectos aprobados durando el año 2017 y 2018 con sus respectivos valores y fondo de donde se tomó el recurso, así mismo en el documento se encuentran las iniciativas en las que se están trabajando.
Adjuntan archivo de Excel que contiene flujo de caja e información gerencial.
</t>
  </si>
  <si>
    <t>Riesgo: Información geográfica y estadística diseminada, desarticulada y no estructurada Puede suceder que la información geográfica y estadística que se encuentre en las diferentes dependencias, no cumpla con estádares de calidad y no se comparta.</t>
  </si>
  <si>
    <t xml:space="preserve">Generación de documentos que regulen y normaticen la conformación de la IDE Cundinamarca </t>
  </si>
  <si>
    <t>Se evidencia el seguimiento para la elaboración final de los documentos por el cual se crea la infraestructura de datos para el departamento de Cundinamarca –ID Cundinamarca y  la exposición de motivos. Finalmente el 18 de Diciembre es aprobada la ordenanza  No. 110 de 2018 por la cual se crea el IDEE CUNDINAMARCA (infraestructura de datos espaciales y estadísticos para el departamento de Cundinamarca). Anexan documentos.</t>
  </si>
  <si>
    <t>Orientar a las dependencias para que designen el personal idóneo requerido para gestionar la información geográfica y estadística</t>
  </si>
  <si>
    <t>Se evidencia que el 18 de Diciembre aprobó el proyecto de ordenanza No. 110 d e 2018, por el cual se crea la infraestructura de Datos espaciales y estadísticos para el departamento de Cundinamarca- IDEE, documento que sirve de soporte para crear las resoluciones o decretos correspondientes a la designación de personal para gestionar la información geografía y estadística. Adjunto ordenanza.</t>
  </si>
  <si>
    <t>Proponer a la Secretaría de la Función Pública, la incluisón de tareas relacionadas con la gestión de la información geográfica y estadística y su incorporación en el Manual de Funciones</t>
  </si>
  <si>
    <t>Se evidencia el Manual de Funciones de la Gobernación de Cundinamarca. Anexo este documento.</t>
  </si>
  <si>
    <t>Riesgo: Información geográfica y estadística no adecuada para la toma de decisiones Puede suceder que la información geográfica y estadística no sea oportuna, confiable y no esté publicada en los diferentes medios de consulta, para la toma de decisiones</t>
  </si>
  <si>
    <t>Adelantar jornadas de capacitación y socialización del manejo de las herramientas requeridas para la gestión de la información geográfica y estadística</t>
  </si>
  <si>
    <t>Se evidencia que realizaron talleres de capacitación en la herramienta ArcGis y en diferentes aplicaciones (Tableros de control y Survey 123) en las siguientes fechas: 3, 10 de Julio y  1, 21 de Agosto de 2018. Adicionalmente se evidencia correo electrónico de convocatoria que se realizara el 13 de Noviembre de 2018.</t>
  </si>
  <si>
    <t>Definir los estándares para la gestion de la información geográfica y estadística a aplicar y adoptarlos formalmente.</t>
  </si>
  <si>
    <t>Se evidencia estándares de metadatos de acuerdo con la normatividad vigente como producto fue generada la ficha metadatos y la guía para incorporación de metadatos con ayuda de software ARC-MAP y posteriormente documento estándar para incorporar la información Web. Anexan documentos.</t>
  </si>
  <si>
    <t xml:space="preserve">Diseño de políticas de funcionamiento de la IDE </t>
  </si>
  <si>
    <t xml:space="preserve">Se evidencia las políticas para el funcionamiento de la IDE de Cundinamarca, como:
1.	Política Organizacional.
2.	Política de actualidad de los datos.
3.	Política de disposición, acceso y uso.
4.	Política de custodia de la información.
5.	Política de seguridad de la información.
6.	Política de comunicaciones en la IDE.
Se observa que mediante ordenanza No. 082 de 2018 se establece políticas a seguir en materia de responsables de la información geográfica y estadística.
</t>
  </si>
  <si>
    <t>Documentar los procedimientos y elaborar guías, manuales, formatos, etc., relacionados con la información geográfica y estadística</t>
  </si>
  <si>
    <t xml:space="preserve">Se evidencia elaboración de procedimiento, marco del subproceso el cual tiene como objetivo establecer los lineamientos a seguir para la gestión de la información geográfica y estadística, se incorporó la guía de lineamientos para la elaboración de la cartografía la cual esta soportada en la ordenanza No. 0281 de 2015.Se observa realización del ajuste de la caracterización del proceso el 12/09/2018 Lineamientos para la formulación de cartografía de los planes de ordenamiento territorial. 
Se  elaboró descripción estándar para publicar información en el portal geográfico, se divulgo la norma técnica fotografía NTC-6271 publicada por el Icontec, por la cual hubo participación de la Gobernación de Cundinamarca en su calidad de integrante del CNT 028.
</t>
  </si>
  <si>
    <t>Emprender campañas de comunicación y socialización, enfocadas a mostrar los avances y resultados en la implementación de la Infraestructura de datos espaciales</t>
  </si>
  <si>
    <t>Se evidencia propuesta mediante el evento de socialización Cundinamarca en Mapas, de igual manera se socializo la infraestructura de datos espaciales a través del concurso “Mejor equipo de trabajo”, también se socializa la ordenanza No. 110 de 2018, reportando la inclusión de nueva información en el Geo portal a través de correo interno, para difusión de los avances alcanzados. Adjuntan 16  documentos para su respectiva evidencia.</t>
  </si>
  <si>
    <t>Se evidencia mediante propuesta de resolución por la cual se crea la infraestructura de datos espaciales del departamento de Cundinamarca, y se dictan otras disposiciones que soportaran la designación de personal para gestionar la información geográfica y estadística. Así mismo se realizaron ajustes a los documentos de justificación y proyecto de ordenanza para la creación de la infraestructura de datos espaciales con base en observaciones y sugerencias adelantadas por la secretaria jurídica. Para dar cumplimiento a la actividad el 18/12/2018 la Asamblea Departamental aprobó el proyecto ordenanza 110 de 2018.</t>
  </si>
  <si>
    <t>Orientar a las dependencias para que destinen los recursos necesarios para gestionar la información geográfica y estadística</t>
  </si>
  <si>
    <t>Se evidencia mediante capacitaciones realizadas de algunas secretarias, además se observa avance de propuesta de resolución por medio de la cual se crea la infraestructura de datos espaciales del departamento. Se evidencia oficio del Instituto de Agustín Codazzi la entrega de informe de avance en el contrato SPC – 112/20117 y mediante este se avanzó en la consecución de cartografía básica de 12 cabeceras y sus centros poblados. Mediante la ordenanza 110 de 2018 se estableció la infraestructura de datos espaciales y estadísticos para el departamento de Cundinamarca IDEE. Finalmente envían a la función pública los ajustes de los manuales en las diferentes secretarias para el nivel profesional y técnico.</t>
  </si>
  <si>
    <t>Riesgo: Cambios que afecten la integridad del SIGC Puede suceder que se implementen cambios en la entidad que afecten negativamente la operación del SIGC</t>
  </si>
  <si>
    <t>Implementar lineamientos para el cambio exitoso de Secretarios de Despacho</t>
  </si>
  <si>
    <t>Esteban Alexander Mancera Orjuela</t>
  </si>
  <si>
    <t>Se evidencia propuesta de ajuste al formato A-GTH-FR-049 Acta de Informe de Gestión y propuesta de protocolo para el cambio exitoso de Secretariados de Despacho. Anexan correo electrónico el 12/10/2018 solicitando el cambio anteriormente mencionado. El 02/Noviembre manifiesta que se aprobó el cambio exitoso de Secretario y se actualizo el formato de Acta de Informe de Gestión con el fin de asegurar la integridad SIGC ante los movimientos de planta de los líderes de proceso.</t>
  </si>
  <si>
    <t>Realizar seguimientos a la gestión de los cambios</t>
  </si>
  <si>
    <t>Se evidencia que el 24 de Abril de 2018 mediante correo electrónico hacen entrega el formato de Planificación y Gestión de Cambios diligenciado a la Secretaria de Educación, compañeros responsables de ISOLUCION, para el cargue del archivo en la herramienta. Sin embargo, no se evidencia la culminación de la actividad y su indicador para su cumplimiento.</t>
  </si>
  <si>
    <t>Realizar socializaciones para garantizar que los cambios que impactan el SIGC siguen el procedimiento de Planificación y Gestión del Cambio.</t>
  </si>
  <si>
    <t>Se evidencia que el 27 de Marzo de 2018, se realizó mesa de trabajo con equipos dinamizadores para socializar los cambios y oportunidades que se han encontrado en los procesos que dinamizan y cuales indican cambios que afectan al sistema en el formato de Gestión de Cambio, se evidencia control de asistencia y correo electrónico de cambios y oportunidades del proceso. El 11 Abril de 2018 por invitación de dinamizador realizan mesa de trabajo donde socializan cambios que afectan al proceso.
  Adjuntan soportes de los avances, cumplimiento parcial de la actividad y su indicador por consiguiente los mismos siguen en término para seguir ejecutando su cumplimiento, ya que se planteó como fecha límite de compromiso el 31 de Diciembre de 2018.</t>
  </si>
  <si>
    <t>Riesgo: Que el Sistema Integral de Gestión y Control no contribuya al mejoramiento institucional Puede suceder que el Sistema Integral de Gestión y Control no permita mejorar el desempeño de la Gobernación ni cumplir con los requisitos de las partes interesadas</t>
  </si>
  <si>
    <t>Actualizar formato de revisión al desempeño del proceso y formato de retroalimentación con el fin de formaleder la autoevaluación</t>
  </si>
  <si>
    <t>Se evidencia correo electrónico donde se actualizaron los formatos para la revisión del desempeño y de retroalimentación, por lo tanto se evidencia los soportes de avance en la plataforma de ISOLUCION, cumplimiento de la actividad y su indicador actualizados el 13/03/2018.</t>
  </si>
  <si>
    <t>Adelantar sensibilizaciones sobre el SIGC con el nivel directivo.</t>
  </si>
  <si>
    <t>Se evidencia socialización e inducción del sistema de gestión de seguridad y salud en el trabajo, el cual hace parte del sistema integral de gestión y control. De igual manera, presentada ante el consejo de gobierno recomendaciones para la auditoria de certificación 2018, plataforma estratégica y en general temas del sistema de gestión. Anexan presentaciones y registros de asistencia.</t>
  </si>
  <si>
    <t>Ajustar instructivo de equipos de mejoramiento incluyendo seguimiento a participación de los integrantes</t>
  </si>
  <si>
    <t>Leydy Paola Gachancipa Ramirez</t>
  </si>
  <si>
    <t>Se evidencia que actualizaron el instructivo E-GMC-IN-002 Equipos de Mejoramiento por Procesos Version 3, aprobado en ISOLUCION el 30/10/2018. A pesar de que no adjuntaron se verifico en la herramienta.</t>
  </si>
  <si>
    <t>Definir, socializar e implementar incentivos para los participantes del equipo de mejoramiento para el año 2018</t>
  </si>
  <si>
    <t>Se evidencia que socializaron los incentivos para los participantes de los equipos de mejoramiento en reunión de 13/09/2018. Adjuntan presentación de 24/09/2018, donde quedaron definidos con el instructivo E-GMC-IN-002 Equipos de Mejoramiento por Procesos versión 3.</t>
  </si>
  <si>
    <t>Formular plan de apropiación del SIGC para el año 2018</t>
  </si>
  <si>
    <t>William Andres Tovar Guevara</t>
  </si>
  <si>
    <t>Se evidencia en los soportes de avance cumplimiento de la actividad y su indicador, debido a que se implementó el Plan de Apropiación SIGC para el año 2018.</t>
  </si>
  <si>
    <t>Presentar resultados del SIGC a la alta dirección periodicamente para que se tomen las decisiones pertinentes que permitan el mantenimiento y mejora del SIGC</t>
  </si>
  <si>
    <t>Se evidencia en los soportes cumplimiento parcial de la actividad y su indicador, por consiguiente siguen en término para seguir ejecutando su cumplimiento. Adjuntan Acta de revisión por la Dirección, vigencia 2017, informe del SIGC por la Alta Dirección 2017 y presentación revisión.</t>
  </si>
  <si>
    <t>Realizar seguimiento a los casos de incidencias presentadas en el Software isolución y asegurar su atención y solución.</t>
  </si>
  <si>
    <t>Jairo Enrique Espinosa Rosas</t>
  </si>
  <si>
    <t>Se evidencia que realizaron seguimientos periódicos a los incidentes presentados en el Software. Adjuntan correo electrónico con el estado de casos de la Gobernación de Cundinamarca y de igual manera correo electrónico con la confirmación de cierre de casos presentados.</t>
  </si>
  <si>
    <t>Realizar seguimiento trimestral a la ejecución del plan de apropiación del SIGC</t>
  </si>
  <si>
    <t>Se evidencia seguimiento del primer, segundo y tercer trimestre 2018, por lo tanto hay un cumplimiento parcial de la actividad, debido a que se planteó el cumplimiento con fecha límite el 31 de Diciembre de 2018.</t>
  </si>
  <si>
    <t>Evaluación y Seguimiento</t>
  </si>
  <si>
    <t>Cerrada</t>
  </si>
  <si>
    <t>N/A</t>
  </si>
  <si>
    <t>Se evidencia envío y soporte de la actividad programada a la secretaría de prensa.</t>
  </si>
  <si>
    <t>Se evidencia cumplimiento a la actividad</t>
  </si>
  <si>
    <t>Riesgo: No evidenciar oportuna y objetivamente eventos que puedan afectar el cumplimiento de la gestión institucional y de la normatividad aplicable. Puede suceder que no se evidencien situaciones de incumplimiento de requisitos antes de la materialización de la situación o se evidencian de manera parcializada</t>
  </si>
  <si>
    <t>Definición del plan de gestión de acuerdo a conocimiento y experticia de auditorres y definiación de pares auditorres</t>
  </si>
  <si>
    <t>Adalgiza del Socorro Alvarez Yepes</t>
  </si>
  <si>
    <t>Planeación detallada de la auditoría por lider y equipo de trabajo, definiendo riesgos y controles a auditar.</t>
  </si>
  <si>
    <t>Actualizar el normograma del proceso.</t>
  </si>
  <si>
    <t>Formalizar y socializar la metodologia para el desarrollo de las actividades en la herramienta Tren del conocimiento y definir los responsables de su ejecución.</t>
  </si>
  <si>
    <t>Documentar en la herramienta Tren de Conocimientos para la apropiación de conceptos y temas relacionados con los roles de la OCI. (Acciones Preventivas , Planeación correctivas, Planeación Auditoría)</t>
  </si>
  <si>
    <t>Incluir la suscripción del compromiso en la apertura de cada auditoría</t>
  </si>
  <si>
    <t>Actualización y Seguimiento Plan de Gestión OCI</t>
  </si>
  <si>
    <t>Lista de funtes de información actualizadas por proceso y dependencia: (aplicativos) y posibles fuentes de información alternativas.</t>
  </si>
  <si>
    <t>Socialización del Estatuto de Auditoriías y firma de acta de compromiso.</t>
  </si>
  <si>
    <t>Riesgo: Asesoría y acompañamiento que no aportan al mejoramiento de los procesos Puede suceder que las asesorias y acompañamientos no proporcionen la información suficiente a los procesos del SIGC o que no sea clara para quienes la solicitan y que no se aporte al mejoramiento continuo de los procesos</t>
  </si>
  <si>
    <t>Actividades de Capacitaciones, mesas de trabajos, reentrenamientos</t>
  </si>
  <si>
    <t>1. Definir pares en caso de presentarsen cambios o situaciones administrativas. 2. Realizar ajustes a la asignación por procesos y entidades teniendo en cuents ls experiencia y experticia de los temas.</t>
  </si>
  <si>
    <t>Definir propuesta o lineaminetos a tener encuenta en el fomento de cultura del control</t>
  </si>
  <si>
    <t>Cronograma de socialización de los linieamientos y ejecución</t>
  </si>
  <si>
    <t>Riesgo: Entrega o publicación, inexacta o extemporánea a informes requeridos y planes de mejoramiento por entes externos a la Oficina de Control Interno Puede sucerder que se entregue o publique extemporamneamente los informes de ley requeridos por entes externos a la Oficina de Control Intrerno.</t>
  </si>
  <si>
    <t>Establecimimiento de Cronogramas de elaboración de informes y seguimientos mensuales</t>
  </si>
  <si>
    <t>Martha Cecilia Gallego Cardona</t>
  </si>
  <si>
    <t>Requerimientos detallados y oportunos a los responsables del reportes de información, soportes e insumos necesarios para rendir el informe dando a conocer los plazos establecidos para rendir el respectivo informes.</t>
  </si>
  <si>
    <t>COUNTUNIQUE de Secretaría Efectiva</t>
  </si>
  <si>
    <t>INFORME DE EVALUACIÓN DE LA GESTIÓN DE LOS RIESGOS DEL NIVEL CENTRAL DE LA GOBERNACIÓN DE CUNDINAMARCA</t>
  </si>
  <si>
    <t>INFORMACIÓN INICIAL DE LA IDENTIFICACIÓN DE RIESGOS</t>
  </si>
  <si>
    <t>Sigla</t>
  </si>
  <si>
    <t>Riesgos Corrupción</t>
  </si>
  <si>
    <t>Riesgos Gestión</t>
  </si>
  <si>
    <t>Total Riesgos</t>
  </si>
  <si>
    <t>%</t>
  </si>
  <si>
    <t>EJECUCIÓN DE LOS PLANES DE ACCIÓN DE RIESGOS POR PROCESOS</t>
  </si>
  <si>
    <t>% Eficacia Corrupción</t>
  </si>
  <si>
    <t>% Eficacia gestión</t>
  </si>
  <si>
    <t>% Eficacia total</t>
  </si>
  <si>
    <t># Actividades Riesgos gestión</t>
  </si>
  <si>
    <t># Act Riesgos corrupción</t>
  </si>
  <si>
    <t># Act Eficaces Riesgos gestión</t>
  </si>
  <si>
    <t># Act Eficaces Riesgos Corrupción</t>
  </si>
  <si>
    <t>DETALLE DE EJECUCIÓN POR PROCESOS</t>
  </si>
  <si>
    <t>En la ejecución de las actividades de los planes de acción de riesgos participan una o más secretarías, el desempeño de cada una de estas influye en elñ resultado global de la eficacia por cada proceso. Los procesos de Gestión contractual, Asistencia Técnica, Atención al Ciudadano, Promoción de la Competitividad y Desarrollo Económico Sostenible y Gestión Financiera, son los procesos con mayor participación de Secretarías. Las mencionadas se muestran al detalle a continuación:</t>
  </si>
  <si>
    <t>El nivel central de la Gobernación de Cundinamarca tiene un total de 153 riesgos identificados para la vigencia 2018. Con respecto a las zonas de riesgo se puede mencionar que en la valoración inherente se tienen un total de 40 en extrema, 85 en alta, 20 moderada y 8 en baja, estos mismos en zona residual se distribuyen como 4 en extrema, 41 en alta, 64 en moderada y 44 en baja. Los procesos de Promoción del Desarrollo Educativo, Direccionamiento Estratégico y Articulación Gerencial, Promoción del Desarrollo de Salud y Gestión Financiera son los procesos con la mayor cantidad de riesgos, es decir, 21, 16, 14 y 11 respectivamente.
En la gobernación de Cundinamarca se plantean unos planes de acción de riesgos por procesos los cuales buscan dar tratamiento a dichos riesgos  a fin de moverlos de su zona a una más baja. La Oficina de Control Interno evalua la ejecución de estos planes en relación a la eficacia de sus acciones (nivel de ejecución de la actividad propuesta). Se espera que la ejecución de este plan de acción de riesgos conlleve a los procesos a la implementación de nuevos controles o el mejoramiento de los ya existentes y de esta manera se logre una adecuada gestión de los riesgos. 
Cabe resaltar que la presente evaluación es un resultado preliminar, esto debido que a el procedimiento interno para realizar esta actividad establece como plazo límite el 28 de febrero de 2019. Dentro de los resultados no contemplados en el presente informe se encuentra la verificación en cambo de la ejecución de los controles, esto es, su nivel de implementación (información que no es posible detallarla en los planes de acción de riesgos.</t>
  </si>
  <si>
    <t>El total de riesgos identificados para la vigencia 2018 fue de 153 de los cuales 35 son riesgos de corrupción. Los procesos de Promoción del Desarrollo Educativo, Direccionamiento estratégico y articulación Gerencial, Promoción del Desarrollo de Salud, y Gestión Financiera son los cuatro procesos con la mayor cantidad de riesgos identificados, no obstante, es importante mencionar que esta proporción tiene una mayor relación con la cantidad de riesgos de gestión identificados. 
En cuanto a los riesgos de corrupción los procesos de Direccionamiento Estratégico y Articulación Generencial, Promoción del Desarrollo Educativo, Gestión Contractual, y Promoción del Transporte y Movilidad presentan la mayor cantiad de riesgos identificados (entre 3 y cuatro riesgos). Los procesos de Gestión Contractual y Promoción del Transporte y Movilidad (liderados por la secretaría jurídica y la secretaría de transporte y movilidad respectivamente) tienen un mayor número de riesgos de corrupción que de gestión identificados en el proceso.</t>
  </si>
  <si>
    <t>En los mapas de riesgos de por procesos se establece una lista de controles propuestos o mejorados en respuesta a la valoración del riesgo residual y para estos, se establecen los planes de acción de riesgos con los que se espera diseñar e implementar los controles propuestos o mejorados. Los planes de acción de riesgos se definen en un paquetes de actividades organizadas por riesgos. La Oficina de Control Interno evalua (cuatrimestralmente) el grado de ejecución de los planes de acción de riesgos haciendo la verificación de cada una de las actividades y determinando si se considera eficaz o no eficaz la actividad (esto es, si se ejecuta la actividad conforme a lo que se plantea por el proceso que identificó el riesgo asociado).
En la evaluación de la eficacia en la ejecución de los planes de acción de riesgos para la vigencia 2018 se observó que solo tres de los procesos alcanzaron una eficacia del 100%, mientras que seis de los procesos superaron un 75% de eficacia en la ejecución de las actividades. De esta situación se podría concluir que los procesos no están mejorando o creando los controles nuevos por tal razón la valoración de los riesgos identificados no se modificarían para la vigencia 2019, de esto se presume una inadecuada gestión de los riesgos.
Los riesgos de gestión son lo que tienen mayor proporción en el total de riesgos de cada proceso, en el caso de los riesgos de gestión los procesos como Asistencia Técnica, Comunicaciones, Gestión de Recursos Físicos y Planificación de Desarrollo Institucional; en el caso de los riesgos de corrupción en los procesos de Promoción del Desarrollo de Salud, Gestión de los Ingresos y Promoción del Desarrollo Educativo presenta porcentajes de eficacia inferiores al 50%, situación podría significar baja capacidad de los procesos para controlar este tipo de riesgos.</t>
  </si>
  <si>
    <t>En la ejecución de las actividades de los planes de acción de riesgos participan una o más secretarías, el desempeño de cada una de estas influye en el resultado total de la eficacia por cada proceso. En el consolidado del mapa de riesgos de la Gobernación de Cundinamarca, los procesos de Gestión contractual, Asistencia Técnica, Atención al Ciudadano, Promoción de la Competitividad y Desarrollo Económico Sostenible y Gestión Financiera, son los de mayor participación de Secretarías. El detalle del resultado de la gestión de las actividades de los planes de acción de riesgos asociados</t>
  </si>
  <si>
    <t>De las 23 secretarías que participaron en la ejecución de los planes de acción de riesgos del proceso de Gestión Contractrual, siete tienen un porcentaje de eficacia del 0%. Esto podría significar que los controles propuestos no se implementaron en todo el proceso, situación genera una valoración del riesgo diferente en cada secretaría. No obstante se debe tener en cuenta que el proceso alcanza un porcentaje de eficacia del 75%</t>
  </si>
  <si>
    <t>En el proceso de atención al ciudadano participan 5 secretarías en la ejecución de los planes de acción de riesgo asociado, la Secretaría de Salud presenta el desempeño más bajo en este proceso alcanzando solo el 25% de eficacia en las actividades asignadas</t>
  </si>
  <si>
    <t>El proceso de Gestión Financiera tiene una eficacia total de 72% en la ejecución de los planes de acción de riesgos, en estos, la Secretaría General presenta un nivel de eficacia del 0%. Este hecho podría considerarse relevabnte si se tiene en cuenta el nivel de criticidad que presenta este proceso en la operación de la Gobernación</t>
  </si>
  <si>
    <t>En proceso de Gestión del Bienestar y Desempeño del Talento Humano presenta un porcentaje de eficacia del 93%, en los planes de acción de riesgos asociados participan dos dependencias: Secretaría de la Fundión Pública y Oficina de Control Interno Disciplinario, ambas con porcentajes de eficacia en la ejecución de los planes superior al 80%</t>
  </si>
  <si>
    <t>DETALLE DE EJECUCIÓN POR SECRETARÍA</t>
  </si>
  <si>
    <t>El nivel de eficacia en la ejecución de los planes de acción de riesgos se observa en la anterior grafica, se observan 9 secretarías que alcanzan porcentajes superiores al 75% (de un total de 24 secretarías o dependencias), en el caso de la Secretaría de Desarrollo Social y la Unidad de riesgos, el porcentaje de eficacia alcanzado no supera el 50%, de esto se presume una baja capacidad para administrar los riesgos de los procesos que se ejecutan en las mismas y por lo tanto una influencia negativa sobre los procesos en relación a la administración de sus riesgos. se resalta que las Secretarías de Salud y de Educación (líderes de unos de los procesos que presentan la mayor cantidad de riesgos identificados) presentan porcentajes de eficacia que están por debajo del 75%, resultado que se observa inadecuado dado el tamaño y la complejidad de las mismas así como la influencia de su gestión en el departamento.</t>
  </si>
  <si>
    <t>CONCLUSIONES DE LA EVALUACIÓN</t>
  </si>
  <si>
    <t>Procesos</t>
  </si>
  <si>
    <t>Sigla P</t>
  </si>
  <si>
    <t>Secretaría</t>
  </si>
  <si>
    <t>Sigla S</t>
  </si>
  <si>
    <t>AT</t>
  </si>
  <si>
    <t>OCI</t>
  </si>
  <si>
    <t>AC</t>
  </si>
  <si>
    <t>OCID</t>
  </si>
  <si>
    <t>COM</t>
  </si>
  <si>
    <t>SCEI</t>
  </si>
  <si>
    <t>DEAG</t>
  </si>
  <si>
    <t>SADR</t>
  </si>
  <si>
    <t>ES</t>
  </si>
  <si>
    <t>SCTEI</t>
  </si>
  <si>
    <t>FT</t>
  </si>
  <si>
    <t>SCDE</t>
  </si>
  <si>
    <t>GC</t>
  </si>
  <si>
    <t>SDS</t>
  </si>
  <si>
    <t>GCOOP</t>
  </si>
  <si>
    <t>SE</t>
  </si>
  <si>
    <t>GMC</t>
  </si>
  <si>
    <t>SGOB</t>
  </si>
  <si>
    <t>GI</t>
  </si>
  <si>
    <t>SHV</t>
  </si>
  <si>
    <t>GRF</t>
  </si>
  <si>
    <t>SH</t>
  </si>
  <si>
    <t>GBDTH</t>
  </si>
  <si>
    <t>SIR</t>
  </si>
  <si>
    <t>GD</t>
  </si>
  <si>
    <t>SFP</t>
  </si>
  <si>
    <t>GF</t>
  </si>
  <si>
    <t>SMEG</t>
  </si>
  <si>
    <t>GJ</t>
  </si>
  <si>
    <t>SME</t>
  </si>
  <si>
    <t>GT</t>
  </si>
  <si>
    <t>SP</t>
  </si>
  <si>
    <t>IR</t>
  </si>
  <si>
    <t>SPC</t>
  </si>
  <si>
    <t>PDI</t>
  </si>
  <si>
    <t>SS</t>
  </si>
  <si>
    <t>PCTEI</t>
  </si>
  <si>
    <t>STIC</t>
  </si>
  <si>
    <t>PCDES</t>
  </si>
  <si>
    <t>STM</t>
  </si>
  <si>
    <t>PDS</t>
  </si>
  <si>
    <t>SA</t>
  </si>
  <si>
    <t>PDE</t>
  </si>
  <si>
    <t>SG</t>
  </si>
  <si>
    <t>PDSS</t>
  </si>
  <si>
    <t>SJ</t>
  </si>
  <si>
    <t>PTM</t>
  </si>
  <si>
    <t>UAEGRAD</t>
  </si>
  <si>
    <t>SST</t>
  </si>
  <si>
    <t>En los mapas de riesgos de por procesos se establece una lista de controles propuestos o mejorados en respuesta a la valoración del riesgo residual, para estos se establecen los planes de acción de riesgos con los que se espera diseñar e implementar estos los controles propuestos o mejorados. Los planes de acción de riesgos son un paquetes de actividades organizadas por riesgos. La Oficina de Control Interno evalua (cuatrimestralmente) el grado de ejecución de los planes de acción de riesgos haciendo la verificación de cada una de las actividades y determinando si se considera eficaz o no eficaz la actividad (esto es, si se ejecuta la actividad conforme a lo que se plantea por el proceso que identificó el riesgo asociado).
En la evaluación de la eficacia en la ejecución de los planes de acción de riesgos para la vigencia 2018 se observó que solo cuatro de los procesos alcanzaron una eficacia del 100%, mientras que seis de los procesos superaron un 75% de eficacia en la ejecución de las actividades. De esta situación se podría concluir que los procesos no están mejorando o creando los controles nuevos por tal razón la valoración de los riesgos identificados no se modificarían para la vigencia 2019, de esto se presume una inadecuada gestión de los riesgos.
Los procesos como Gestión de Recursos Físicos, Gestión de los Ingresos y Comunicaciones presentan el menor porcentaje de eficacia total de la ejecución de los planes de acción de riesgo por lo que estas secretarías se deben tomar acciones a fin de mejorar las actividades de administración de los riesgos.</t>
  </si>
  <si>
    <t>En la ejecución de las actividades de los planes de acción de riesgos participan una o más secretarías, el desempeño de cada una de estas influye en el resultado total de la eficacia por cada proceso. En el consolidado del mapa de riesgos de la Gobernación de Cundinamarca, los procesos de Gestión contractual, Asistencia Técnica, Atención al Ciudadano, Promoción de la Competitividad y Desarrollo Económico Sostenible y Gestión Financiera, son los de mayor participación de Secretarías. El detalle del resultado de la gestión de las actividades de los planes de acción de riesgos asociados se muestra a continuación</t>
  </si>
  <si>
    <t>PROCESOS ESTRATÉGICOS</t>
  </si>
  <si>
    <t>En el proceso de Comunicaciones participan 2 secretarías en la ejecución de los planes de acción de riesgo asociado, la Secretaría de la Función Pública y la Secretaría de Planeación presentan el desempeño en este proceso por encima 80% de eficacia en las actividades asignadas.</t>
  </si>
  <si>
    <t>En el proceso dePlanificación del Desarrollo Institucional participa 1 secretaría en la ejecución de los planes de acción de riesgo asociado, la Secretaría de la Función Pública presenta un desempeño del 50% de eficacia en las actividades asignadas.</t>
  </si>
  <si>
    <t>En el proceso de Gestión de Mejora Continua participa 1 secretaría en la ejecución de los planes de acción de riesgo asociado, la Secretaría de la Función Pública presenta un desempeño del 73.33% de eficacia en las actividades asignadas.</t>
  </si>
  <si>
    <t>En el proceso de Integración Regional participa 1 secretaría en la ejecución de los planes de acción de riesgo asociado, la Secretaría de Integración Regional presenta un desempeño del 100% de eficacia en las actividades asignadas.</t>
  </si>
  <si>
    <t>En el proceso de Comunicaciones participan 2 secretarías en la ejecución de los planes de acción de riesgo asociado, la Secretaría de Prensa presenta el desempeño más bajo en este proceso alcanzando solo el 60% de eficacia en las actividades asignadas.</t>
  </si>
  <si>
    <t>PROCESOS MISIONALES</t>
  </si>
  <si>
    <t>En el proceso de Promoción de Ciencia, Tecnología e nnovación participa 1 secretaría en la ejecución de los planes de acción de riesgo asociado, la Secretaría de Ciencia, Tecnología e Innovación presenta un desempeño del 75% de eficacia en las actividades asignadas.</t>
  </si>
  <si>
    <t>En el proceso de Promoción del Desarrollo Social participan 3 secretarías en la ejecución de los planes de acción de riesgo asociado, la Secretaría de desarrollo Social presenta el desempeño más bajo en este proceso por debajo del 50% de eficacia en las actividades asignadas.</t>
  </si>
  <si>
    <t xml:space="preserve">En el proceso de asistencia técnica participan 18 procesos, el porcentaje de eficacia total alcalzado es de 63%, se resalta que 8 de las secretarías que participan en este alcanzaron una eficacia del 0% (tenían una actividad asignada la cual no fue ejecutada conforme a lo establecido) </t>
  </si>
  <si>
    <t>En el proceso de Promoción del Transporte y Movilidad participa 1 secretaría en la ejecución de los planes de acción de riesgo asociado, la Secretaría de Transporte y Movilidad presenta un desempeño del 81.25% de eficacia en las actividades asignadas.</t>
  </si>
  <si>
    <t>En el proceso de Fortalecimiento Territorial participan 2 secretarías en la ejecución de los planes de acción de riesgo asociado, la Unidad Administrativa Especial para la Gestión del Riesgo de Desastres presenta el desempeño más bajo en este proceso alcanzando solo el 33.33% de eficacia en las actividades asignadas.</t>
  </si>
  <si>
    <t>En el proceso de Promoción del Desarrollo Educativo participa 1 secretaría en la ejecución de los planes de acción de riesgo asociado, la Secretaría de Educación presenta un desempeño del 79.31% de eficacia en las actividades asignadas.</t>
  </si>
  <si>
    <t>En el proceso de Promoción de la Competitividad y Desarrollo Económico Sostenible participan 5 secretarías en la ejecución de los planes de acción de riesgo asociado, la Secretaría de Ciencia, Tecnología e Innovación presenta el desempeño más bajo en este proceso alcanzando solo el 50% de eficacia en las actividades asignadas</t>
  </si>
  <si>
    <t>En el proceso de Promoción del Desarrollo de Salud participa 1 secretaría en la ejecución de los planes de acción de riesgo asociado, la Secretaría de Salud presenta un desempeño del 72.41% de eficacia en las actividades asignadas.</t>
  </si>
  <si>
    <t>PROCESOS DE APOYO</t>
  </si>
  <si>
    <t>En el proceso de Gestión Tecnológica participa 1 secretaría en la ejecución de los planes de acción de riesgo asociado, la Secretaría de Tecnologías de la Información y las Comunicaciones presenta un desempeño del 60% de eficacia en las actividades asignadas.</t>
  </si>
  <si>
    <t>En el proceso de Gestión Seguridad y Salud en el Trabajo participa 1 secretaría en la ejecución de los planes de acción de riesgo asociado, la Secretaría de la Función pública presenta un desempeño del 84.62% de eficacia en las actividades asignadas.</t>
  </si>
  <si>
    <t>El proceso de Gestión Financiera tiene una eficacia total de 72% en la ejecución de los planes de acción de riesgos, en estos, la Secretaría General presenta un nivel de eficacia del 0%. Este hecho podría considerarse relevante si se tiene en cuenta el nivel de criticidad que presenta este proceso en la operación de la Gobernación.</t>
  </si>
  <si>
    <t>En el proceso de Gestión de Cooperación participa 1 secretaría en la ejecución de los planes de acción de riesgo asociado, la Secretaría Cooperación y Enlace Institucional presenta un desempeño del 100% de eficacia en las actividades asignadas.</t>
  </si>
  <si>
    <t>En proceso de Gestión del Bienestar y Desempeño del Talento Humano presenta un porcentaje de eficacia del 93%, en los planes de acción de riesgos asociados participan dos dependencias: Secretaría de la Función Pública y Oficina de Control Interno Disciplinario, ambas con cumplimiento del 100% de eficacia en la ejecución de los planes.</t>
  </si>
  <si>
    <t>En el proceso de Gestión Jurídica participa 1 secretaría en la ejecución de los planes de acción de riesgo asociado, la Secretaría Jurídica presenta un desempeño del 92.86% de eficacia en las actividades asignadas.</t>
  </si>
  <si>
    <t>En el proceso de Gestión de los Ingresos participa 1 secretaría en la ejecución de los planes de acción de riesgo asociado, la Secretaría de Hacienda presenta un desempeño del 57.69% de eficacia en las actividades asignadas.</t>
  </si>
  <si>
    <t>En el proceso de Gestión de Documental participa 1 secretaría en la ejecución de los planes de acción de riesgo asociado, la Secretaría General presenta un desempeño del 61.54% de eficacia en las actividades asignadas.</t>
  </si>
  <si>
    <t>En el proceso de Gestión de Recursos Físicos participa 1 secretaría en la ejecución de los planes de acción de riesgo asociado, la Secretaría General presenta un desempeño inferior al 50% de eficacia en las actividades asignadas.</t>
  </si>
  <si>
    <t>PROCESOS DE EVALUACIÓN</t>
  </si>
  <si>
    <t>En el proceso de Evaluación y Seguimiento participa 1 oficina en la ejecución de los planes de acción de riesgo asociado, la Oficina de Control interno presenta un desempeño del 100% de eficacia en las actividades asignadas.</t>
  </si>
  <si>
    <t>El nivel de eficacia en la ejecución de los planes de acción de riesgos por secretaría se observa en la anterior grafica, se tienen 13 secretarías que alcanzan un porcentaje superiores al 75% (de un total de 24 secretarías o dependencias), en el caso de la  Secretaría de Prensa y Comunicaciones, Secretaría de Desarrollo Social y la Unidad de riesgos, presentan el menor porcentaje de eficacia (inferior al 60%), de esto se presume una baja capacidad para administrar los riesgos de los procesos que se ejecutan en las mismas. Se resalta que las Secretaría de Salud (lídere de uno de los procesos que presentan la mayor cantidad de riesgos identificados) presenta un porcentajes de eficacia que están por debajo del 75%, no obstante se menciona que dado e  tamaño y la complejidad del proceso así como la influencia de su gestión en el departamento no es posible realizar una comparación con los demás procesos (exceptuando Promoción del Desarrollo Educativo) .</t>
  </si>
  <si>
    <t>La Oficina de Control Interno alcanza una eficacia total del 100% con relación al total de las actividades de los planes de acción de riesgos asignados. Esta dependencia participa en dos (2) procesos: Evaluación y Seguimiento con quince (15) actividades de Riesgos de Gestión y dos (2) Riesgos de Corrupción cerradas eficaz y en el proceso de Gestión Contractual con una de Riesgo de Corrupción cerrada eficaz.</t>
  </si>
  <si>
    <t>La Oficina de Control Interno disciplinario alcanza una eficacia total del 100% con relación al total de las actividades de los planes de acción de riesgos asignados. Esta dependencia participa en un (1) proceso, Gestión del Bienestar y Desempeño del Talento Humano con cuatro (4) actividades de Riesgos de Gestión y (2) Riesgos de Corrupción cerrados eficaz.</t>
  </si>
  <si>
    <t>La Secretaría Coperación y Enalce Institucional alcanza una eficacia total del 100% con relación al total de las actividades de los planes de acción de riesgos asignados. Esta Secretaría participa en tres (3) procesos: Asistencia Técnica con una (1) actividad de Riesgos de Gestión cerrada eficaz, Gestión Contractual con una (1) actividad de Riesgos de Gestión cerrada eficaz y Gestión de Cooperación con siete (7) actividades de Riesgo de Gestión y dos (2) actividades de Riesgo de Corrupción cerradas eficaz.</t>
  </si>
  <si>
    <t>La Secretaría de Agricultura y Desarrollo Rural alcanza una eficacia total del 100% con relación al total de las actividades de los planes de acción de riesgos asignados. Esta Secretaría participa en tres (3) procesos: Asistencia Técnica con una (1) actividad de Riesgos de Gestión cerrada  eficaz, Gestión Contractual con una (1) actividad de Riesgos de Gestión cerrada eficaz y Promoción de la Competitividad y Desarrollo Económico Sostenible con nueve (9) actividades de Riesgo de Gestión y dos (2) actividades en riesgo de corrupción cerradas eficaz.</t>
  </si>
  <si>
    <t>La Secretaría de Ciencia, Tecnología e Innovación alcanza una eficacia total del 58.33% con relación al total de las actividades de los planes de acción de riesgos asignados. Esta Secretaría participa en cuatro (4) procesos: Asistencia Técnica con una (1) actividad de Riesgos de Gestión cerrada No eficaz, Gestión Contractual con una (1) actividad de Riesgos de Gestión cerrada No eficaz, Promoción de Ciencia, Tecnología e Innovación con seis (6) actividades de Riesgo de Gestión: cinco (5) cerradas eficaz y una (1) No eficaz  y dos (2) actividades en riesgo de corrupción: una (1) cerradas eficaz y una (1) No eficaz, Promoción de la Competitividad y Desarrollo Económico Sostenible con dos (2) actividades en riesgo de corrupción: una (1) cerradas eficaz y una (1) No eficaz.</t>
  </si>
  <si>
    <t xml:space="preserve">La Secretaria de Competitividad y Desarrollo Económico alcanza una eficacia total del 80.00% con relación al total de las actividades de los planes de acción de riesgos asignados. Esta Secretaría participa en tres (3) procesos: Asistencia Técnica con una (1) actividad de Riesgos de Gestión cerrada eficaz, Gestión Contractual con una (1) actividad de Riesgos de Gestión cerrada eficaz y Promoción de la Competitividad y Desarrollo Económico Sostenible con ocho (8) actividades de Riesgo de Gestión: seis (6) cerradas eficaz y dos (2) No eficaz. </t>
  </si>
  <si>
    <t xml:space="preserve">La Secretaría de Desarrollo Social alcanza una eficacia total del 54.55% con relación al total de las actividades de los planes de acción de riesgos asignados. Esta Secretaría participa en tres (3) procesos: Asistencia Técnica con una (1) actividad de Riesgos de Gestión cerrada eficaz, Gestión Contractual con una (1) actividad de Riesgos de Gestión cerrada eficaz y Promoción de la Competitividad y Desarrollo Económico Sostenible con siete (7) actividades de Riesgo de Gestión: cuatro (4) cerradas eficaz y tres (3) No eficaz y dos (2) actividades de Riesgo de Corrupción cerradas No eficaz. </t>
  </si>
  <si>
    <t xml:space="preserve">La Secretaría de Educación alcanza una eficacia total del 77.61% con relación al total de las actividades de los planes de acción de riesgos asignados. Esta Secretaría participa en en cinco (5) procesos. Asistencia Técnica con una (1) actividad de Riesgos de Gestión cerrada No eficaz, Atención Ciudadano con una (1) actividad de Riesgo de Corrupción cerrada eficaz, Gestión Contractual con una (1) actividad de Riesgos de Gestión cerrada No eficaz, Gestión Financiera con seis (6) actividades de Riesgos de Gestión: cinco (5) cerradas eficaz y una (1) No eficaz y Promoción del Desarrollo con cuarenta y nueve (49) actividades de Riesgo de Gestión: cuarenta y uno (41) cerradas eficaz y ocho (8) No eficaz y nueve (9) actividades de Riesgo de Corrupción: cinco (5) cerradas eficaz y cuatro (4) No eficaz. </t>
  </si>
  <si>
    <t>La Secretaría de Gobierno alcanza una eficacia total del 73.68% con relación al total de las actividades de los planes de acción de riesgos asignados. Esta Secretaría participa en tres (3) procesos: Asistencia Técnica con una (1) actividad de Riesgos de Gestión cerrada No eficaz, Fortalecimiento Territorial con quince (15) actividades de Riesgos de Gestión: doce (12) cerradas eficaz y tres (3) cerradas No eficaz y dos (2) actividades de Riesgos de Corrupción cerradas eficaz y Gestión Contractual con una (1) actividad de Riesgos de Gestión cerrada No eficaz.</t>
  </si>
  <si>
    <t>La Secretaría de Hábitat y Vivienda alcanza una eficacia total del 72.73% con relación al total de las actividades de los planes de acción de riesgos asignados. Esta Secretaría participa en tres (3) procesos: Asistencia Técnica con una (1) actividad de Riesgos de Gestión cerrada No eficaz, Gestión Contractual con una (1) actividad de Riesgos de Gestión cerrada eficaz y Promoción del Desarrollo social con siete (7) actividades de Riesgo de Gestión: seis (6) cerradas eficaz y una (1) No eficaz y dos (2) actividades en riesgo de corrupción: una (1) cerrada Eficaz y una (1) cerrada No eficaz.</t>
  </si>
  <si>
    <t>La Secretaría de Hacienda alcanza una eficacia total del 63.64% con relación al total de las actividades de los planes de acción de riesgos asignados. Esta Secretaría participa en cuatro (4) procesos: Atención Ciudadano con una (1) actividad de Riesgo de Corrupción cerrada eficaz, Gestión Contractual con una (1) actividad de Riesgos de Gestión cerrada No eficaz, Gestión de los Ingresos con veintitres (23) actividades de Riesgos de Gestión: catorce (14) cerradas Eficaz y nueve (9) No eficaz y tres (3) actividades de Riesgo de Corrupción: una (1) cerrada eficaz y dos (2) cerrada No eficaz y Promoción de Gestión Financiera con trece (13) actividades de Riesgo de Gestión: diez (10) cerradas eficaz y tres (3) No eficaz y tres (3) actividades de Riesgo de Corrupción: dos(2) cerradas eficaz y una (1) No eficaz.</t>
  </si>
  <si>
    <t>La Secretaría de Integración Regional alcanza una eficacia total del 100% con relación al total de las actividades de los planes de acción de riesgos asignados. Esta Secretaría participa en dos (2) procesos: Gestión Contractual con una (1) actividad de Riesgos de Gestión cerrada eficaz y Integración Regional con ocho (8) actividades de Riesgo de Gestión y dos (2) de Riesgo de Corrupción cerradas eficaz.</t>
  </si>
  <si>
    <t>La Secretaría de la Función Pública alcanza una eficacia total del 78.72% con relación al total de las actividades de los planes de acción de riesgos asignados. Esta Secretaría participa en siete (7) procesos: Asistencia tecnica con una (1) actividad de Riesgo de Gestión cerrada eficaz, Direccionamiento Estratégico y Articulación Gerencial con una (1) actividad de Riesgo de Corrupción cerrada eficaz, Gestión Contractual con una (1) actividad de Riesgo de Gestión cerrada eficaz, Gestión de la Mejora Continua con once (11) actividad de Riesgo de Gestión: siete (7) cerradas eficaz y cuatro (4) No eficaz y cuatro (4) actividades de Riesgo de Corrupción cerradas eficaz, Gestión del Bienestar y Desempeño del Talento Humano con cuatro (4) actividades de Riesgo de Gestión y cuatro (4) actividades de Riesgo de Corrupción cerrada eficaz, Planificación del Desarrollo Institucional con ocho (8) actividades de Riesgo de Gestión: cuatro (4) cerradas eficaz y cuatro (4) No eficaz y Seguridad y Salud en el Trabajo con trece (13) actividades de Riesgo de Gestión: once (11) cerradas eficaz y dos (2) No eficaz.</t>
  </si>
  <si>
    <t>La Secretaría de la Mujer y Equidad de Género alcanza una eficacia total del 72.73% con relación al total de las actividades de los planes de acción de riesgos asignados. Esta Secretaría participa en tres (3) procesos: Asistencia tecnica con una (1) actividad de Riesgo de Gestión cerrada eficaz, Gestión Contractual con una (1) actividad de Riesgos de Gestión cerrada No eficaz y Promoción del Desarrollo Social con siete (7) actividades de Riesgo de Gestión: seis (6) cerradas eficaz y una (1) No eficaz y dos (2) actividades de Riesgo de Corrupción: una (1) cerrada eficaz y una (1) cerrada No eficaz.</t>
  </si>
  <si>
    <t>La Secretaría de Minas, Energía y Gas alcanza una eficacia total del 75% con relación al total de las actividades de los planes de acción de riesgos asignados. Esta Secretaría participa en tres (3) procesos: Asistencia tecnica con una (1) actividad de Riesgo de Gestión cerrada eficaz, Gestión Contractual con una (1) actividad de Riesgos de Gestión cerrada eficaz y Promoción de la Competitividad y Desarrollo Económico Sostenible con ocho (8) actividades de Riesgo de Gestión: seis (6) cerradas eficaz y dos (2) No eficaz y dos (2) actividades de Riesgo de Corrupción: una (1) cerrada eficaz y una (1) cerrada No eficaz.</t>
  </si>
  <si>
    <t>La Secretaría de Planeación alcanza una eficacia total del 89.83% con relación al total de las actividades de los planes de acción de riesgos asignados. Esta Secretaría participa en tres (3) procesos: Asistencia tecnica con cuatro (4) actividades de Riesgo de Gestión: con cuatro (4) cerradas eficaz y tres (3) actividades de de Riesgo de corrupción cerradas eficaz, Direccionamiento Estratégico y Articulación Gerencial con cuarenta y cinco (45) actividades de Riesgos de Gestión: cuarenta (40) cerradas eficaz y cinco (5) cerradas No eficaz y seis (6) de Riesgos de Corrupción: con cinco (5) cerradas eficaz y una (1) cerrada No eficaz, Gestión Contractual con una (1) actividad cerrada eficaz.</t>
  </si>
  <si>
    <t>La Secretaría de Prensa alcanza una eficacia total del 56.25% con relación al total de las actividades de los planes de acción de riesgos asignados. Esta Secretaría participa en dos (2) procesos: Comunicaciones con once (11) actividades de Riesgo de Gestión: cinco (5) cerradas eficaz y (6) cerradas No eficaz y cuatro (4) de Riesgo de Corrupción cerradas eficaz y Gestión Contractual con una (1) actividad de Riesgos de Gestión cerrada No eficaz.</t>
  </si>
  <si>
    <t xml:space="preserve">La Secretaría de Salud alcanza una eficacia total del 70% con relación al total de las actividades de los planes de acción de riesgos asignados. Esta Secretaría participa en en cinco (5) procesos: Asistencia Técnica con una (1) actividad de Riesgos de Gestión cerrada eficaz, Atención Ciudadano con tres (3) actividades de Riesgo de Gestión cerradas No eficaz y una (1) actividad de Riesgo de Corrupción cerrada eficaz, Gestión Contractual con una (1) actividad de Riesgos de Gestión cerrada eficaz, Gestión Financiera con seis (6) actividades de Riesgos de Gestión: cuatro (4) cerradas eficaz y dos (2) cerradas No eficaz y Promoción del Desarrollo con cincuenta y seis (56) actividades de Riesgo de Gestión: cuarenta y uno (41) cerradas eficaz y quince (15) No eficaz y dos (2) actividades de Riesgo de Corrupción: una (1) cerradas eficaz y una (1) No eficaz. </t>
  </si>
  <si>
    <t>La Secretaría de Tecnologías de la Información y las Comunicaciones alcanza una eficacia total del 60.61% con relación al total de las actividades de los planes de acción de riesgos asignados. Esta Secretaría participa en cuatro (4) procesos: Asistencia Técnica con una (1) actividad de Riesgos de Gestión cerrada No eficaz, Comunicaciones con una (1) actividad de Riesgo de Gestión cerrada eficaz, Gestión Contractual con una (1) actividad de Riesgos de Gestión cerrada eficaz y Gestión Tecnológica con veintiseis (26) de Riesgo de corrupción: con quince (15) actividades cerradas eficaz y once (11) actividades cerradas no eficaz y cuatro (4) actividades de Riesgo de Corrupción: con tres (3) actividades cerradas eficaz y una (1) No eficaz.</t>
  </si>
  <si>
    <t>La Secretaría de Transporte y Movilidad alcanza una eficacia total del 78.95% con relación al total de las actividades de los planes de acción de riesgos asignados. Esta Secretaría participa en cuatro (4) procesos: Asistencia Técnica con una (1) actividad de Riesgos de Gestión cerrada No eficaz, Atención Ciudadano con una (1) actividad de Riesgo de Corrupción cerrada eficaz, Gestión Contractual con una (1) actividad de Riesgos de Gestión cerrada eficaz y Promoción del Transporte y la Movilidad con ocho (8) actividades de Riesgo de Gestión: cinco (5) actividades cerradas eficaz y tres (3) No eficaz y ocho (8) actividades de Riesgo de Corrupción cerradas eficaz.</t>
  </si>
  <si>
    <t>La Secretaría del Ambiente alcanza una eficacia total del 100% con relación al total de las actividades de los planes de acción de riesgos asignados. Esta Secretaría participa en tres (3) procesos: Asistencia tecnica con una (1) actividad de Riesgo de Gestión cerrada eficaz, Gestión Contractual con una (1) actividad de riesgo de Gestión cerrada eficaz y Promoción de la Competitividad y Desarrollo Económico Sostenible con ocho (8) actividades de Riesgo de Gestión y dos (2) de Riesgos de Corrupción cerradas Eficaz</t>
  </si>
  <si>
    <t>La Secretaría General alcanza una eficacia total del 67.80% con relación al total de las actividades de los planes de acción de riesgos asignados. Esta Secretaría participa en seis (6) procesos: Asistencia tecnica con una (1) actividad de Riesgo de Gestión cerrada No eficaz, Atención al Ciudadano con veinticinco (25) actividades de Riesgo de Gestión: veinte (20) cerrados eficaz y cinco (5) cerrados No eficaz y siete (7) actividades de Riesgo de Corrupción: seis (6) cerrados eficaz y uno (1) No eficaz, Gestión Contractual con una (1) actividad de riesgo de Gestión cerrada eficaz, Gestión de Recursos Físicos con once (11) actividades de Riesgo de Gestión: cinco (5) cerrados eficaz y seis (6) No eficaz, Gestión Documental con con trece (13) actividades de Riesgo de Gestión: ocho (8) cerrados eficaz y cinco (5) No eficaz y Gestión Financiera con una (1) actividad de Riesgo de Gestión cerrada No eficaz.</t>
  </si>
  <si>
    <t>La Secretaría Jurídica alcanza una eficacia total del 83.78% con relación al total de las actividades de los planes de acción de riesgos asignados. Esta Secretaría participa en dos (2) procesos: Gestión Contractual con once (11) actividades de Riesgos de Gestión: nueve (9) cerradas eficaz y dos (2) No eficaz y doce (12) actividades de Riesgo de Corrupción: nueve (9) cerradas eficaz y tres (3) No eficaz y Gestión Jurídica con doce (12) actividades de Riesgos de Gestión: once (11) cerradas eficaz y una (1) No eficaz y dos (2) actividades de Riesgo de Corrupción cerradas eficaz.</t>
  </si>
  <si>
    <t>La Unidad Administrativa Especial para la Gestión del Riesgo de Desastres alcanza una eficacia total del 25% con relación al total de las actividades de los planes de acción de riesgos asignados. Esta Secretaría participa en tres (3) procesos: Asistencia tecnica con una (1) actividad de Riesgo de Gestión cerrada No eficaz, Fortalecimiento Territorial con cuatro (4) actividades de Riesgo de Gestión: una (1) cerradas eficaz y tres (3) No eficaz y dos (2) actividades de Riesgo de Corrupción: una (1) cerrada eficaz y una (1) No eficaz y Gestión Contractual con una (1) actividad de Riesgos de Gestión cerrada No eficaz.</t>
  </si>
  <si>
    <t xml:space="preserve">•        La administración de riesgos es una herramienta gerencial para las entidades del sector público orientada a evitar reprocesos, por esta razón en 2018 el Departamento Administrativo de la Función Pública unificó la metodología existente para la administración de los riesgos (gestión, corrupción, informáticos, ambientales, etc).
•        Antes de iniciar con ejercicio de identificación de los riesgos en los diferentes procesos, el conocimiento por parte de los servidores públicos y contratistas de la normatividad vigente como la “Guía para la Administración del Riesgo y el Diseño de Controles en entidades públicas” y el Modelo Integrado de Planeación y Gestión – MIPG; así como los documentos internos establecidos, tales como la Política de Administración de Riesgos, la Guía para la Gestión de riesgos y oportunidades, documentos asociados al Proceso de Mejora Continua.
•        Es necesario fortalecer la identificación de los riesgos y el establecimiento de planes de acción reales ajustados a la capacidad de las entidades responsables de su ejecución, así como un mayor compromiso en el monitoreo continuo, que permita a las entidades actuar de manera oportuna  y que no se convierta en el simple cumplimiento del requisito legal y evitar la materialización de los riesgos en los diferentes procesos. (Tener en cuenta las responsabilidades de la primera y segunda línea de defensa).
•        Es importante que los procesos identifiquen riesgos relevantes en función del cumplimiento del objetivo del proceso; así mismo los controles y los planes de acción de riesgos deben ser consecuentes con el nivel o la valoración del riesgo.
•        Con relación a las acciones programadas, se recomienda tener en cuenta su coincidencia con los riesgos, controles e indicadores propuestos y en el momento de realizar los seguimientos, adjuntar evidencias que correspondan y que se hayan ejecutado según lo establecido en la herramienta Isolucion, es decir dentro de la fecha programada y la fecha de compromiso.
•        La Gobernación de Cundinamarca cuenta con una metodología de riesgos, la cual incluye la política de administración de riesgos y lineamientos internos que le permite realizar la identificación, valoración, tratamiento y monitoreo de cada uno de los eventos que puedan afectar el logro de los objetivos de la entidad. Los procesos en cabeza del líder deben dar aplicación y cumplimiento a lo dispuesto.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</si>
</sst>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rgb="FF000000"/>
      <name val="Calibri"/>
    </font>
    <font>
      <b/>
      <sz val="11"/>
      <color rgb="FF000000"/>
      <name val="Calibri"/>
    </font>
    <font>
      <sz val="11"/>
      <color rgb="FF000000"/>
      <name val="Docs-Calibri"/>
    </font>
    <font>
      <b/>
      <sz val="14"/>
      <color rgb="FF000000"/>
      <name val="Calibri"/>
    </font>
    <font>
      <b/>
      <sz val="11"/>
      <name val="Calibri"/>
    </font>
    <font>
      <sz val="11"/>
      <name val="Calibri"/>
    </font>
    <font>
      <sz val="11"/>
      <color rgb="FF000000"/>
      <name val="Calibri"/>
    </font>
    <font>
      <b/>
      <sz val="11"/>
      <color rgb="FFFFFFFF"/>
      <name val="Calibri"/>
    </font>
    <font>
      <sz val="11"/>
      <color rgb="FFFFFFFF"/>
      <name val="Calibri"/>
    </font>
    <font>
      <sz val="11"/>
      <color rgb="FFFFFFFF"/>
      <name val="Calibri"/>
    </font>
  </fonts>
  <fills count="11">
    <fill>
      <patternFill patternType="none"/>
    </fill>
    <fill>
      <patternFill patternType="gray125"/>
    </fill>
    <fill>
      <patternFill patternType="solid">
        <fgColor rgb="FFBDD6EE"/>
        <bgColor rgb="FFBDD6EE"/>
      </patternFill>
    </fill>
    <fill>
      <patternFill patternType="solid">
        <fgColor rgb="FF92D050"/>
        <bgColor rgb="FF92D050"/>
      </patternFill>
    </fill>
    <fill>
      <patternFill patternType="solid">
        <fgColor rgb="FFFFFFFF"/>
        <bgColor rgb="FFFFFFFF"/>
      </patternFill>
    </fill>
    <fill>
      <patternFill patternType="solid">
        <fgColor rgb="FFD9D2E9"/>
        <bgColor rgb="FFD9D2E9"/>
      </patternFill>
    </fill>
    <fill>
      <patternFill patternType="solid">
        <fgColor rgb="FFB4A7D6"/>
        <bgColor rgb="FFB4A7D6"/>
      </patternFill>
    </fill>
    <fill>
      <patternFill patternType="solid">
        <fgColor rgb="FFB6D7A8"/>
        <bgColor rgb="FFB6D7A8"/>
      </patternFill>
    </fill>
    <fill>
      <patternFill patternType="solid">
        <fgColor rgb="FFCFE2F3"/>
        <bgColor rgb="FFCFE2F3"/>
      </patternFill>
    </fill>
    <fill>
      <patternFill patternType="solid">
        <fgColor rgb="FFA4C2F4"/>
        <bgColor rgb="FFA4C2F4"/>
      </patternFill>
    </fill>
    <fill>
      <patternFill patternType="solid">
        <fgColor rgb="FF9FC5E8"/>
        <bgColor rgb="FF9FC5E8"/>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FFFFFF"/>
      </left>
      <right style="thin">
        <color rgb="FFFFFFFF"/>
      </right>
      <top/>
      <bottom/>
      <diagonal/>
    </border>
  </borders>
  <cellStyleXfs count="1">
    <xf numFmtId="0" fontId="0" fillId="0" borderId="0"/>
  </cellStyleXfs>
  <cellXfs count="104">
    <xf numFmtId="0" fontId="0" fillId="0" borderId="0" xfId="0" applyFont="1" applyAlignment="1"/>
    <xf numFmtId="0" fontId="1" fillId="2" borderId="1" xfId="0" applyFont="1" applyFill="1" applyBorder="1" applyAlignment="1">
      <alignment horizontal="center"/>
    </xf>
    <xf numFmtId="0" fontId="1" fillId="2" borderId="2" xfId="0" applyFont="1" applyFill="1" applyBorder="1" applyAlignment="1">
      <alignment horizontal="center" vertical="center" wrapText="1"/>
    </xf>
    <xf numFmtId="0" fontId="0" fillId="2" borderId="1" xfId="0" applyFont="1" applyFill="1" applyBorder="1" applyAlignment="1">
      <alignment vertical="center" wrapText="1"/>
    </xf>
    <xf numFmtId="0" fontId="1" fillId="3" borderId="0" xfId="0" applyFont="1" applyFill="1" applyAlignment="1">
      <alignment horizontal="center" vertical="center"/>
    </xf>
    <xf numFmtId="0" fontId="0" fillId="0" borderId="0" xfId="0" applyFont="1" applyAlignment="1">
      <alignment vertical="center" wrapText="1"/>
    </xf>
    <xf numFmtId="0" fontId="0" fillId="0" borderId="0" xfId="0" applyFont="1" applyAlignment="1">
      <alignment vertical="center" wrapText="1"/>
    </xf>
    <xf numFmtId="0" fontId="0" fillId="0" borderId="1" xfId="0" applyFont="1" applyBorder="1"/>
    <xf numFmtId="0" fontId="0" fillId="0" borderId="0" xfId="0" applyFont="1" applyAlignment="1">
      <alignment wrapText="1"/>
    </xf>
    <xf numFmtId="9" fontId="0" fillId="0" borderId="1" xfId="0" applyNumberFormat="1" applyFont="1" applyBorder="1"/>
    <xf numFmtId="0" fontId="0" fillId="0" borderId="1" xfId="0" applyFont="1" applyBorder="1" applyAlignment="1">
      <alignment horizontal="right"/>
    </xf>
    <xf numFmtId="0" fontId="0" fillId="0" borderId="0" xfId="0" applyFont="1" applyAlignment="1"/>
    <xf numFmtId="0" fontId="0" fillId="3" borderId="1" xfId="0" applyFont="1" applyFill="1" applyBorder="1"/>
    <xf numFmtId="0" fontId="2" fillId="4" borderId="0" xfId="0" applyFont="1" applyFill="1" applyAlignment="1">
      <alignment horizontal="left"/>
    </xf>
    <xf numFmtId="0" fontId="0" fillId="0" borderId="1" xfId="0" applyFont="1" applyBorder="1" applyAlignment="1"/>
    <xf numFmtId="0" fontId="1" fillId="0" borderId="0" xfId="0" applyFont="1" applyAlignment="1">
      <alignment vertical="center" wrapText="1"/>
    </xf>
    <xf numFmtId="0" fontId="0" fillId="2" borderId="1" xfId="0" applyFont="1" applyFill="1" applyBorder="1" applyAlignment="1">
      <alignment vertical="center"/>
    </xf>
    <xf numFmtId="9" fontId="3" fillId="2" borderId="1" xfId="0" applyNumberFormat="1" applyFont="1" applyFill="1" applyBorder="1" applyAlignment="1">
      <alignment vertical="center"/>
    </xf>
    <xf numFmtId="0" fontId="0" fillId="2" borderId="1" xfId="0" applyFont="1" applyFill="1" applyBorder="1"/>
    <xf numFmtId="0" fontId="0" fillId="0" borderId="1" xfId="0" applyFont="1" applyBorder="1" applyAlignment="1">
      <alignment horizontal="right" vertical="center"/>
    </xf>
    <xf numFmtId="0" fontId="1" fillId="2" borderId="1" xfId="0" applyFont="1" applyFill="1" applyBorder="1" applyAlignment="1">
      <alignment horizontal="right"/>
    </xf>
    <xf numFmtId="0" fontId="0" fillId="4" borderId="0" xfId="0" applyFont="1" applyFill="1" applyAlignment="1">
      <alignment horizontal="left"/>
    </xf>
    <xf numFmtId="0" fontId="0" fillId="4" borderId="0" xfId="0" applyFont="1" applyFill="1" applyAlignment="1"/>
    <xf numFmtId="0" fontId="0" fillId="4" borderId="0" xfId="0" applyFont="1" applyFill="1" applyAlignment="1">
      <alignment vertical="center" wrapText="1"/>
    </xf>
    <xf numFmtId="0" fontId="0" fillId="5" borderId="0" xfId="0" applyFont="1" applyFill="1" applyAlignment="1">
      <alignment vertical="center" wrapText="1"/>
    </xf>
    <xf numFmtId="0" fontId="0" fillId="6" borderId="0" xfId="0" applyFont="1" applyFill="1" applyAlignment="1">
      <alignment vertical="center" wrapText="1"/>
    </xf>
    <xf numFmtId="0" fontId="0" fillId="0" borderId="0" xfId="0" applyFont="1" applyAlignment="1">
      <alignment vertical="center"/>
    </xf>
    <xf numFmtId="0" fontId="0" fillId="0" borderId="0" xfId="0" applyFont="1" applyAlignment="1"/>
    <xf numFmtId="0" fontId="1" fillId="9" borderId="1" xfId="0" applyFont="1" applyFill="1" applyBorder="1" applyAlignment="1">
      <alignment horizontal="center" vertical="center"/>
    </xf>
    <xf numFmtId="0" fontId="1"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6" fillId="0" borderId="0" xfId="0" applyFont="1"/>
    <xf numFmtId="0" fontId="0" fillId="0" borderId="1" xfId="0" applyFont="1" applyBorder="1" applyAlignment="1"/>
    <xf numFmtId="0" fontId="0" fillId="0" borderId="1" xfId="0" applyFont="1" applyBorder="1" applyAlignment="1">
      <alignment horizontal="right"/>
    </xf>
    <xf numFmtId="0" fontId="5" fillId="0" borderId="1" xfId="0" applyFont="1" applyBorder="1" applyAlignment="1">
      <alignment horizontal="center"/>
    </xf>
    <xf numFmtId="10" fontId="5" fillId="0" borderId="1" xfId="0" applyNumberFormat="1" applyFont="1" applyBorder="1" applyAlignment="1">
      <alignment horizontal="center"/>
    </xf>
    <xf numFmtId="0" fontId="6" fillId="0" borderId="0" xfId="0" applyFont="1" applyAlignment="1">
      <alignment vertical="center" wrapText="1"/>
    </xf>
    <xf numFmtId="0" fontId="1" fillId="0" borderId="0" xfId="0" applyFont="1" applyAlignment="1">
      <alignment horizontal="center" wrapText="1"/>
    </xf>
    <xf numFmtId="0" fontId="1" fillId="0" borderId="0" xfId="0" applyFont="1" applyAlignment="1">
      <alignment horizontal="center"/>
    </xf>
    <xf numFmtId="0" fontId="1" fillId="0" borderId="1" xfId="0" applyFont="1" applyBorder="1" applyAlignment="1">
      <alignment horizontal="center" wrapText="1"/>
    </xf>
    <xf numFmtId="10" fontId="1" fillId="0" borderId="1" xfId="0" applyNumberFormat="1" applyFont="1" applyBorder="1" applyAlignment="1">
      <alignment horizontal="center" wrapText="1"/>
    </xf>
    <xf numFmtId="0" fontId="1" fillId="10" borderId="0" xfId="0" applyFont="1" applyFill="1" applyAlignment="1">
      <alignment horizontal="center"/>
    </xf>
    <xf numFmtId="0" fontId="1" fillId="10" borderId="0" xfId="0" applyFont="1" applyFill="1" applyAlignment="1">
      <alignment horizontal="center" wrapText="1"/>
    </xf>
    <xf numFmtId="0" fontId="0" fillId="10" borderId="0" xfId="0" applyFont="1" applyFill="1" applyAlignment="1">
      <alignment vertical="center" wrapText="1"/>
    </xf>
    <xf numFmtId="0" fontId="5" fillId="10" borderId="0" xfId="0" applyFont="1" applyFill="1"/>
    <xf numFmtId="9" fontId="5" fillId="0" borderId="1" xfId="0" applyNumberFormat="1" applyFont="1" applyBorder="1"/>
    <xf numFmtId="9" fontId="4" fillId="0" borderId="1" xfId="0" applyNumberFormat="1" applyFont="1" applyBorder="1"/>
    <xf numFmtId="9" fontId="5" fillId="0" borderId="1" xfId="0" applyNumberFormat="1" applyFont="1" applyBorder="1" applyAlignment="1">
      <alignment horizontal="right"/>
    </xf>
    <xf numFmtId="0" fontId="0" fillId="0" borderId="0" xfId="0" applyFont="1" applyAlignment="1"/>
    <xf numFmtId="0" fontId="0" fillId="0" borderId="0" xfId="0" applyFont="1" applyAlignment="1">
      <alignment horizontal="right"/>
    </xf>
    <xf numFmtId="0" fontId="7" fillId="0" borderId="0" xfId="0" applyFont="1" applyAlignment="1">
      <alignment horizontal="right"/>
    </xf>
    <xf numFmtId="0" fontId="0" fillId="0" borderId="0" xfId="0" applyFont="1" applyAlignment="1">
      <alignment horizontal="left" vertical="center" wrapText="1"/>
    </xf>
    <xf numFmtId="0" fontId="5" fillId="0" borderId="0" xfId="0" applyFont="1" applyAlignment="1">
      <alignment horizontal="center" wrapText="1"/>
    </xf>
    <xf numFmtId="0" fontId="8" fillId="0" borderId="0" xfId="0" applyFont="1"/>
    <xf numFmtId="0" fontId="1" fillId="9" borderId="1" xfId="0" applyFont="1" applyFill="1" applyBorder="1" applyAlignment="1">
      <alignment horizontal="center" vertical="center"/>
    </xf>
    <xf numFmtId="0" fontId="0" fillId="0" borderId="1" xfId="0" applyFont="1" applyBorder="1" applyAlignment="1"/>
    <xf numFmtId="0" fontId="5" fillId="0" borderId="1" xfId="0" applyFont="1" applyBorder="1" applyAlignment="1"/>
    <xf numFmtId="10" fontId="5" fillId="0" borderId="1" xfId="0" applyNumberFormat="1" applyFont="1" applyBorder="1"/>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xf>
    <xf numFmtId="10" fontId="5" fillId="0" borderId="0" xfId="0" applyNumberFormat="1" applyFont="1"/>
    <xf numFmtId="0" fontId="5" fillId="0" borderId="0" xfId="0" applyFont="1" applyAlignment="1">
      <alignment vertical="center" wrapText="1"/>
    </xf>
    <xf numFmtId="0" fontId="1" fillId="0" borderId="0" xfId="0" applyFont="1" applyAlignment="1">
      <alignment horizontal="left" wrapText="1"/>
    </xf>
    <xf numFmtId="0" fontId="0" fillId="0" borderId="0" xfId="0" applyFont="1" applyAlignment="1">
      <alignment vertical="center" wrapText="1"/>
    </xf>
    <xf numFmtId="0" fontId="7" fillId="0" borderId="0" xfId="0" applyFont="1" applyAlignment="1">
      <alignment horizontal="center" vertical="center" wrapText="1"/>
    </xf>
    <xf numFmtId="9" fontId="5" fillId="0" borderId="0" xfId="0" applyNumberFormat="1" applyFont="1"/>
    <xf numFmtId="9" fontId="4" fillId="0" borderId="0" xfId="0" applyNumberFormat="1" applyFont="1"/>
    <xf numFmtId="0" fontId="9" fillId="0" borderId="0" xfId="0" applyFont="1" applyAlignment="1">
      <alignment horizontal="right"/>
    </xf>
    <xf numFmtId="9" fontId="5" fillId="0" borderId="0" xfId="0" applyNumberFormat="1" applyFont="1" applyAlignment="1">
      <alignment horizontal="right"/>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10" fontId="4" fillId="0" borderId="1" xfId="0" applyNumberFormat="1" applyFont="1" applyBorder="1"/>
    <xf numFmtId="0" fontId="4" fillId="0" borderId="0" xfId="0" applyFont="1" applyAlignment="1"/>
    <xf numFmtId="0" fontId="4" fillId="0" borderId="0" xfId="0" applyFont="1"/>
    <xf numFmtId="0" fontId="5" fillId="0" borderId="0" xfId="0" applyFont="1" applyAlignment="1"/>
    <xf numFmtId="0" fontId="6" fillId="0" borderId="14" xfId="0" applyFont="1" applyBorder="1"/>
    <xf numFmtId="0" fontId="6" fillId="0" borderId="14" xfId="0" applyFont="1" applyBorder="1" applyAlignment="1"/>
    <xf numFmtId="0" fontId="5" fillId="0" borderId="1" xfId="0" applyFont="1" applyBorder="1"/>
    <xf numFmtId="0" fontId="1" fillId="9" borderId="1" xfId="0" applyFont="1" applyFill="1" applyBorder="1" applyAlignment="1">
      <alignment horizontal="center" vertical="center" wrapText="1"/>
    </xf>
    <xf numFmtId="0" fontId="5" fillId="0" borderId="1" xfId="0" applyFont="1" applyBorder="1"/>
    <xf numFmtId="0" fontId="4" fillId="0" borderId="0" xfId="0" applyFont="1" applyAlignment="1">
      <alignment horizontal="center"/>
    </xf>
    <xf numFmtId="0" fontId="5" fillId="0" borderId="3" xfId="0" applyFont="1" applyBorder="1" applyAlignment="1">
      <alignment horizontal="left" vertical="center" wrapText="1"/>
    </xf>
    <xf numFmtId="0" fontId="5" fillId="0" borderId="4" xfId="0" applyFont="1" applyBorder="1"/>
    <xf numFmtId="0" fontId="5" fillId="0" borderId="5" xfId="0" applyFont="1" applyBorder="1"/>
    <xf numFmtId="0" fontId="5" fillId="0" borderId="12" xfId="0" applyFont="1" applyBorder="1"/>
    <xf numFmtId="0" fontId="0" fillId="0" borderId="0" xfId="0" applyFont="1" applyAlignment="1"/>
    <xf numFmtId="0" fontId="5" fillId="0" borderId="13" xfId="0" applyFont="1" applyBorder="1"/>
    <xf numFmtId="0" fontId="5" fillId="0" borderId="6" xfId="0" applyFont="1" applyBorder="1"/>
    <xf numFmtId="0" fontId="5" fillId="0" borderId="7" xfId="0" applyFont="1" applyBorder="1"/>
    <xf numFmtId="0" fontId="5" fillId="0" borderId="8" xfId="0" applyFont="1" applyBorder="1"/>
    <xf numFmtId="0" fontId="5" fillId="0" borderId="3" xfId="0" applyFont="1" applyBorder="1" applyAlignment="1">
      <alignment vertical="center" wrapText="1"/>
    </xf>
    <xf numFmtId="0" fontId="5" fillId="0" borderId="3" xfId="0" applyFont="1" applyBorder="1" applyAlignment="1">
      <alignment wrapText="1"/>
    </xf>
    <xf numFmtId="0" fontId="4" fillId="0" borderId="9" xfId="0" applyFont="1" applyBorder="1" applyAlignment="1">
      <alignment horizontal="center"/>
    </xf>
    <xf numFmtId="0" fontId="5" fillId="0" borderId="10" xfId="0" applyFont="1" applyBorder="1"/>
    <xf numFmtId="0" fontId="5" fillId="0" borderId="11" xfId="0" applyFont="1" applyBorder="1"/>
    <xf numFmtId="0" fontId="0" fillId="0" borderId="3" xfId="0" applyFont="1" applyBorder="1" applyAlignment="1">
      <alignment horizontal="left" vertical="center" wrapText="1"/>
    </xf>
    <xf numFmtId="0" fontId="4" fillId="8" borderId="9" xfId="0" applyFont="1" applyFill="1" applyBorder="1" applyAlignment="1">
      <alignment horizontal="center"/>
    </xf>
    <xf numFmtId="0" fontId="5" fillId="0" borderId="0" xfId="0" applyFont="1" applyAlignment="1">
      <alignment horizontal="left" vertical="center" wrapText="1"/>
    </xf>
    <xf numFmtId="0" fontId="4" fillId="7" borderId="3" xfId="0" applyFont="1" applyFill="1" applyBorder="1" applyAlignment="1">
      <alignment horizontal="center" vertical="center"/>
    </xf>
    <xf numFmtId="0" fontId="5" fillId="0" borderId="9" xfId="0" applyFont="1" applyBorder="1" applyAlignment="1">
      <alignment horizontal="left" vertical="center" wrapText="1"/>
    </xf>
    <xf numFmtId="0" fontId="5"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Total de Riesgos identificados por proceso</a:t>
            </a:r>
          </a:p>
        </c:rich>
      </c:tx>
      <c:layout/>
      <c:overlay val="0"/>
    </c:title>
    <c:autoTitleDeleted val="0"/>
    <c:plotArea>
      <c:layout/>
      <c:areaChart>
        <c:grouping val="standard"/>
        <c:varyColors val="1"/>
        <c:ser>
          <c:idx val="0"/>
          <c:order val="0"/>
          <c:tx>
            <c:strRef>
              <c:f>Resultados_Generales_Anexo!$F$6</c:f>
              <c:strCache>
                <c:ptCount val="1"/>
                <c:pt idx="0">
                  <c:v>Total Riesgos</c:v>
                </c:pt>
              </c:strCache>
            </c:strRef>
          </c:tx>
          <c:spPr>
            <a:solidFill>
              <a:srgbClr val="3366CC">
                <a:alpha val="30000"/>
              </a:srgbClr>
            </a:solidFill>
            <a:ln w="19050" cmpd="sng">
              <a:solidFill>
                <a:srgbClr val="3366CC"/>
              </a:solidFill>
            </a:ln>
          </c:spPr>
          <c:dLbls>
            <c:spPr>
              <a:noFill/>
              <a:ln>
                <a:noFill/>
              </a:ln>
              <a:effectLst/>
            </c:spPr>
            <c:txPr>
              <a:bodyPr/>
              <a:lstStyle/>
              <a:p>
                <a:pPr lvl="0">
                  <a:defRPr b="0" i="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Resultados_Generales_Anexo!$C$7:$C$31</c:f>
              <c:strCache>
                <c:ptCount val="25"/>
                <c:pt idx="0">
                  <c:v>PDE</c:v>
                </c:pt>
                <c:pt idx="1">
                  <c:v>DEAG</c:v>
                </c:pt>
                <c:pt idx="2">
                  <c:v>PDS</c:v>
                </c:pt>
                <c:pt idx="3">
                  <c:v>GF</c:v>
                </c:pt>
                <c:pt idx="4">
                  <c:v>FT</c:v>
                </c:pt>
                <c:pt idx="5">
                  <c:v>AC</c:v>
                </c:pt>
                <c:pt idx="6">
                  <c:v>COM</c:v>
                </c:pt>
                <c:pt idx="7">
                  <c:v>GI</c:v>
                </c:pt>
                <c:pt idx="8">
                  <c:v>GT</c:v>
                </c:pt>
                <c:pt idx="9">
                  <c:v>GC</c:v>
                </c:pt>
                <c:pt idx="10">
                  <c:v>GBDTH</c:v>
                </c:pt>
                <c:pt idx="11">
                  <c:v>GJ</c:v>
                </c:pt>
                <c:pt idx="12">
                  <c:v>PTM</c:v>
                </c:pt>
                <c:pt idx="13">
                  <c:v>ES</c:v>
                </c:pt>
                <c:pt idx="14">
                  <c:v>GCOOP</c:v>
                </c:pt>
                <c:pt idx="15">
                  <c:v>GMC</c:v>
                </c:pt>
                <c:pt idx="16">
                  <c:v>IR</c:v>
                </c:pt>
                <c:pt idx="17">
                  <c:v>PCTEI</c:v>
                </c:pt>
                <c:pt idx="18">
                  <c:v>GRF</c:v>
                </c:pt>
                <c:pt idx="19">
                  <c:v>GD</c:v>
                </c:pt>
                <c:pt idx="20">
                  <c:v>PDI</c:v>
                </c:pt>
                <c:pt idx="21">
                  <c:v>PCDES</c:v>
                </c:pt>
                <c:pt idx="22">
                  <c:v>PDSS</c:v>
                </c:pt>
                <c:pt idx="23">
                  <c:v>SST</c:v>
                </c:pt>
                <c:pt idx="24">
                  <c:v>AT</c:v>
                </c:pt>
              </c:strCache>
            </c:strRef>
          </c:cat>
          <c:val>
            <c:numRef>
              <c:f>Resultados_Generales_Anexo!$F$7:$F$31</c:f>
              <c:numCache>
                <c:formatCode>General</c:formatCode>
                <c:ptCount val="25"/>
                <c:pt idx="0">
                  <c:v>21</c:v>
                </c:pt>
                <c:pt idx="1">
                  <c:v>16</c:v>
                </c:pt>
                <c:pt idx="2">
                  <c:v>14</c:v>
                </c:pt>
                <c:pt idx="3">
                  <c:v>11</c:v>
                </c:pt>
                <c:pt idx="4">
                  <c:v>7</c:v>
                </c:pt>
                <c:pt idx="5">
                  <c:v>6</c:v>
                </c:pt>
                <c:pt idx="6">
                  <c:v>6</c:v>
                </c:pt>
                <c:pt idx="7">
                  <c:v>6</c:v>
                </c:pt>
                <c:pt idx="8">
                  <c:v>6</c:v>
                </c:pt>
                <c:pt idx="9">
                  <c:v>5</c:v>
                </c:pt>
                <c:pt idx="10">
                  <c:v>5</c:v>
                </c:pt>
                <c:pt idx="11">
                  <c:v>5</c:v>
                </c:pt>
                <c:pt idx="12">
                  <c:v>5</c:v>
                </c:pt>
                <c:pt idx="13">
                  <c:v>4</c:v>
                </c:pt>
                <c:pt idx="14">
                  <c:v>4</c:v>
                </c:pt>
                <c:pt idx="15">
                  <c:v>4</c:v>
                </c:pt>
                <c:pt idx="16">
                  <c:v>4</c:v>
                </c:pt>
                <c:pt idx="17">
                  <c:v>4</c:v>
                </c:pt>
                <c:pt idx="18">
                  <c:v>3</c:v>
                </c:pt>
                <c:pt idx="19">
                  <c:v>3</c:v>
                </c:pt>
                <c:pt idx="20">
                  <c:v>3</c:v>
                </c:pt>
                <c:pt idx="21">
                  <c:v>3</c:v>
                </c:pt>
                <c:pt idx="22">
                  <c:v>3</c:v>
                </c:pt>
                <c:pt idx="23">
                  <c:v>3</c:v>
                </c:pt>
                <c:pt idx="24">
                  <c:v>2</c:v>
                </c:pt>
              </c:numCache>
            </c:numRef>
          </c:val>
        </c:ser>
        <c:dLbls>
          <c:showLegendKey val="0"/>
          <c:showVal val="0"/>
          <c:showCatName val="0"/>
          <c:showSerName val="0"/>
          <c:showPercent val="0"/>
          <c:showBubbleSize val="0"/>
        </c:dLbls>
        <c:axId val="-214046272"/>
        <c:axId val="-214021792"/>
      </c:areaChart>
      <c:catAx>
        <c:axId val="-214046272"/>
        <c:scaling>
          <c:orientation val="minMax"/>
        </c:scaling>
        <c:delete val="0"/>
        <c:axPos val="b"/>
        <c:title>
          <c:tx>
            <c:rich>
              <a:bodyPr/>
              <a:lstStyle/>
              <a:p>
                <a:pPr lvl="0">
                  <a:defRPr b="0"/>
                </a:pPr>
                <a:r>
                  <a:rPr lang="es-CO"/>
                  <a:t>Proceso</a:t>
                </a:r>
              </a:p>
            </c:rich>
          </c:tx>
          <c:layout/>
          <c:overlay val="0"/>
        </c:title>
        <c:numFmt formatCode="General" sourceLinked="1"/>
        <c:majorTickMark val="cross"/>
        <c:minorTickMark val="cross"/>
        <c:tickLblPos val="nextTo"/>
        <c:txPr>
          <a:bodyPr/>
          <a:lstStyle/>
          <a:p>
            <a:pPr lvl="0">
              <a:defRPr b="0"/>
            </a:pPr>
            <a:endParaRPr lang="es-CO"/>
          </a:p>
        </c:txPr>
        <c:crossAx val="-214021792"/>
        <c:crosses val="autoZero"/>
        <c:auto val="1"/>
        <c:lblAlgn val="ctr"/>
        <c:lblOffset val="100"/>
        <c:noMultiLvlLbl val="1"/>
      </c:catAx>
      <c:valAx>
        <c:axId val="-214021792"/>
        <c:scaling>
          <c:orientation val="minMax"/>
        </c:scaling>
        <c:delete val="0"/>
        <c:axPos val="l"/>
        <c:majorGridlines>
          <c:spPr>
            <a:ln>
              <a:solidFill>
                <a:srgbClr val="B7B7B7"/>
              </a:solidFill>
            </a:ln>
          </c:spPr>
        </c:majorGridlines>
        <c:title>
          <c:tx>
            <c:rich>
              <a:bodyPr/>
              <a:lstStyle/>
              <a:p>
                <a:pPr lvl="0">
                  <a:defRPr b="0"/>
                </a:pPr>
                <a:r>
                  <a:rPr lang="es-CO"/>
                  <a:t>Número de riesgos</a:t>
                </a:r>
              </a:p>
            </c:rich>
          </c:tx>
          <c:layout/>
          <c:overlay val="0"/>
        </c:title>
        <c:numFmt formatCode="General" sourceLinked="1"/>
        <c:majorTickMark val="cross"/>
        <c:minorTickMark val="cross"/>
        <c:tickLblPos val="nextTo"/>
        <c:spPr>
          <a:ln w="47625">
            <a:noFill/>
          </a:ln>
        </c:spPr>
        <c:txPr>
          <a:bodyPr/>
          <a:lstStyle/>
          <a:p>
            <a:pPr lvl="0">
              <a:defRPr b="0"/>
            </a:pPr>
            <a:endParaRPr lang="es-CO"/>
          </a:p>
        </c:txPr>
        <c:crossAx val="-214046272"/>
        <c:crosses val="autoZero"/>
        <c:crossBetween val="midCat"/>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Cooperación y Enlace Institucional</a:t>
            </a:r>
          </a:p>
        </c:rich>
      </c:tx>
      <c:overlay val="0"/>
    </c:title>
    <c:autoTitleDeleted val="0"/>
    <c:plotArea>
      <c:layout/>
      <c:barChart>
        <c:barDir val="col"/>
        <c:grouping val="clustered"/>
        <c:varyColors val="1"/>
        <c:ser>
          <c:idx val="0"/>
          <c:order val="0"/>
          <c:tx>
            <c:strRef>
              <c:f>Resultados_Generales_Anexo!$Q$186</c:f>
              <c:strCache>
                <c:ptCount val="1"/>
                <c:pt idx="0">
                  <c:v>% Eficacia total</c:v>
                </c:pt>
              </c:strCache>
            </c:strRef>
          </c:tx>
          <c:spPr>
            <a:solidFill>
              <a:srgbClr val="FFFF00"/>
            </a:solidFill>
          </c:spPr>
          <c:invertIfNegative val="1"/>
          <c:cat>
            <c:strRef>
              <c:f>Resultados_Generales_Anexo!$N$187:$N$189</c:f>
              <c:strCache>
                <c:ptCount val="3"/>
                <c:pt idx="0">
                  <c:v>AT</c:v>
                </c:pt>
                <c:pt idx="1">
                  <c:v>GC</c:v>
                </c:pt>
                <c:pt idx="2">
                  <c:v>GCOOP</c:v>
                </c:pt>
              </c:strCache>
            </c:strRef>
          </c:cat>
          <c:val>
            <c:numRef>
              <c:f>Resultados_Generales_Anexo!$Q$187:$Q$189</c:f>
              <c:numCache>
                <c:formatCode>0.00%</c:formatCode>
                <c:ptCount val="3"/>
                <c:pt idx="0">
                  <c:v>1</c:v>
                </c:pt>
                <c:pt idx="1">
                  <c:v>1</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25056"/>
        <c:axId val="-214041920"/>
      </c:barChart>
      <c:catAx>
        <c:axId val="-214025056"/>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41920"/>
        <c:crosses val="autoZero"/>
        <c:auto val="1"/>
        <c:lblAlgn val="ctr"/>
        <c:lblOffset val="100"/>
        <c:noMultiLvlLbl val="1"/>
      </c:catAx>
      <c:valAx>
        <c:axId val="-214041920"/>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2505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Agricultura y Desarrollo Rural</a:t>
            </a:r>
          </a:p>
        </c:rich>
      </c:tx>
      <c:overlay val="0"/>
    </c:title>
    <c:autoTitleDeleted val="0"/>
    <c:plotArea>
      <c:layout/>
      <c:barChart>
        <c:barDir val="col"/>
        <c:grouping val="clustered"/>
        <c:varyColors val="1"/>
        <c:ser>
          <c:idx val="0"/>
          <c:order val="0"/>
          <c:tx>
            <c:strRef>
              <c:f>Resultados_Generales_Anexo!$Q$192</c:f>
              <c:strCache>
                <c:ptCount val="1"/>
                <c:pt idx="0">
                  <c:v>% Eficacia total</c:v>
                </c:pt>
              </c:strCache>
            </c:strRef>
          </c:tx>
          <c:spPr>
            <a:solidFill>
              <a:srgbClr val="9900FF"/>
            </a:solidFill>
          </c:spPr>
          <c:invertIfNegative val="1"/>
          <c:cat>
            <c:strRef>
              <c:f>Resultados_Generales_Anexo!$N$193:$N$195</c:f>
              <c:strCache>
                <c:ptCount val="3"/>
                <c:pt idx="0">
                  <c:v>AT</c:v>
                </c:pt>
                <c:pt idx="1">
                  <c:v>GC</c:v>
                </c:pt>
                <c:pt idx="2">
                  <c:v>PCDES</c:v>
                </c:pt>
              </c:strCache>
            </c:strRef>
          </c:cat>
          <c:val>
            <c:numRef>
              <c:f>Resultados_Generales_Anexo!$Q$193:$Q$195</c:f>
              <c:numCache>
                <c:formatCode>0.00%</c:formatCode>
                <c:ptCount val="3"/>
                <c:pt idx="0">
                  <c:v>1</c:v>
                </c:pt>
                <c:pt idx="1">
                  <c:v>1</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39200"/>
        <c:axId val="-214038656"/>
      </c:barChart>
      <c:catAx>
        <c:axId val="-214039200"/>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38656"/>
        <c:crosses val="autoZero"/>
        <c:auto val="1"/>
        <c:lblAlgn val="ctr"/>
        <c:lblOffset val="100"/>
        <c:noMultiLvlLbl val="1"/>
      </c:catAx>
      <c:valAx>
        <c:axId val="-214038656"/>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3920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Ciencia, Tecnología e Innovación</a:t>
            </a:r>
          </a:p>
        </c:rich>
      </c:tx>
      <c:overlay val="0"/>
    </c:title>
    <c:autoTitleDeleted val="0"/>
    <c:plotArea>
      <c:layout/>
      <c:barChart>
        <c:barDir val="col"/>
        <c:grouping val="clustered"/>
        <c:varyColors val="1"/>
        <c:ser>
          <c:idx val="0"/>
          <c:order val="0"/>
          <c:tx>
            <c:strRef>
              <c:f>Resultados_Generales_Anexo!$Q$198</c:f>
              <c:strCache>
                <c:ptCount val="1"/>
                <c:pt idx="0">
                  <c:v>% Eficacia total</c:v>
                </c:pt>
              </c:strCache>
            </c:strRef>
          </c:tx>
          <c:spPr>
            <a:solidFill>
              <a:srgbClr val="00FF00"/>
            </a:solidFill>
          </c:spPr>
          <c:invertIfNegative val="1"/>
          <c:cat>
            <c:strRef>
              <c:f>Resultados_Generales_Anexo!$N$199:$N$202</c:f>
              <c:strCache>
                <c:ptCount val="4"/>
                <c:pt idx="0">
                  <c:v>AT</c:v>
                </c:pt>
                <c:pt idx="1">
                  <c:v>GC</c:v>
                </c:pt>
                <c:pt idx="2">
                  <c:v>PCTEI</c:v>
                </c:pt>
                <c:pt idx="3">
                  <c:v>PCDES</c:v>
                </c:pt>
              </c:strCache>
            </c:strRef>
          </c:cat>
          <c:val>
            <c:numRef>
              <c:f>Resultados_Generales_Anexo!$Q$199:$Q$202</c:f>
              <c:numCache>
                <c:formatCode>0.00%</c:formatCode>
                <c:ptCount val="4"/>
                <c:pt idx="0">
                  <c:v>0</c:v>
                </c:pt>
                <c:pt idx="1">
                  <c:v>0</c:v>
                </c:pt>
                <c:pt idx="2">
                  <c:v>0.75</c:v>
                </c:pt>
                <c:pt idx="3">
                  <c:v>0.5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38112"/>
        <c:axId val="-214032672"/>
      </c:barChart>
      <c:catAx>
        <c:axId val="-214038112"/>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32672"/>
        <c:crosses val="autoZero"/>
        <c:auto val="1"/>
        <c:lblAlgn val="ctr"/>
        <c:lblOffset val="100"/>
        <c:noMultiLvlLbl val="1"/>
      </c:catAx>
      <c:valAx>
        <c:axId val="-214032672"/>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3811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Secretaria de Competitividad y Desarrollo Económico</a:t>
            </a:r>
          </a:p>
        </c:rich>
      </c:tx>
      <c:overlay val="0"/>
    </c:title>
    <c:autoTitleDeleted val="0"/>
    <c:plotArea>
      <c:layout/>
      <c:barChart>
        <c:barDir val="col"/>
        <c:grouping val="clustered"/>
        <c:varyColors val="1"/>
        <c:ser>
          <c:idx val="0"/>
          <c:order val="0"/>
          <c:tx>
            <c:strRef>
              <c:f>Resultados_Generales_Anexo!$Q$205</c:f>
              <c:strCache>
                <c:ptCount val="1"/>
                <c:pt idx="0">
                  <c:v>% Eficacia total</c:v>
                </c:pt>
              </c:strCache>
            </c:strRef>
          </c:tx>
          <c:spPr>
            <a:solidFill>
              <a:srgbClr val="0000FF"/>
            </a:solidFill>
          </c:spPr>
          <c:invertIfNegative val="1"/>
          <c:cat>
            <c:strRef>
              <c:f>Resultados_Generales_Anexo!$N$206:$N$208</c:f>
              <c:strCache>
                <c:ptCount val="3"/>
                <c:pt idx="0">
                  <c:v>AT</c:v>
                </c:pt>
                <c:pt idx="1">
                  <c:v>GC</c:v>
                </c:pt>
                <c:pt idx="2">
                  <c:v>PCDES</c:v>
                </c:pt>
              </c:strCache>
            </c:strRef>
          </c:cat>
          <c:val>
            <c:numRef>
              <c:f>Resultados_Generales_Anexo!$Q$206:$Q$208</c:f>
              <c:numCache>
                <c:formatCode>0.00%</c:formatCode>
                <c:ptCount val="3"/>
                <c:pt idx="0">
                  <c:v>1</c:v>
                </c:pt>
                <c:pt idx="1">
                  <c:v>1</c:v>
                </c:pt>
                <c:pt idx="2">
                  <c:v>0.75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37024"/>
        <c:axId val="-214033216"/>
      </c:barChart>
      <c:catAx>
        <c:axId val="-214037024"/>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33216"/>
        <c:crosses val="autoZero"/>
        <c:auto val="1"/>
        <c:lblAlgn val="ctr"/>
        <c:lblOffset val="100"/>
        <c:noMultiLvlLbl val="1"/>
      </c:catAx>
      <c:valAx>
        <c:axId val="-214033216"/>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3702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Desarrollo Social</a:t>
            </a:r>
          </a:p>
        </c:rich>
      </c:tx>
      <c:overlay val="0"/>
    </c:title>
    <c:autoTitleDeleted val="0"/>
    <c:plotArea>
      <c:layout/>
      <c:barChart>
        <c:barDir val="col"/>
        <c:grouping val="clustered"/>
        <c:varyColors val="1"/>
        <c:ser>
          <c:idx val="0"/>
          <c:order val="0"/>
          <c:tx>
            <c:strRef>
              <c:f>Resultados_Generales_Anexo!$Q$211</c:f>
              <c:strCache>
                <c:ptCount val="1"/>
                <c:pt idx="0">
                  <c:v>% Eficacia total</c:v>
                </c:pt>
              </c:strCache>
            </c:strRef>
          </c:tx>
          <c:spPr>
            <a:solidFill>
              <a:srgbClr val="00FFFF"/>
            </a:solidFill>
          </c:spPr>
          <c:invertIfNegative val="1"/>
          <c:cat>
            <c:strRef>
              <c:f>Resultados_Generales_Anexo!$N$212:$N$214</c:f>
              <c:strCache>
                <c:ptCount val="3"/>
                <c:pt idx="0">
                  <c:v>AT</c:v>
                </c:pt>
                <c:pt idx="1">
                  <c:v>GC</c:v>
                </c:pt>
                <c:pt idx="2">
                  <c:v>PDSS</c:v>
                </c:pt>
              </c:strCache>
            </c:strRef>
          </c:cat>
          <c:val>
            <c:numRef>
              <c:f>Resultados_Generales_Anexo!$Q$212:$Q$214</c:f>
              <c:numCache>
                <c:formatCode>0.00%</c:formatCode>
                <c:ptCount val="3"/>
                <c:pt idx="0">
                  <c:v>1</c:v>
                </c:pt>
                <c:pt idx="1">
                  <c:v>1</c:v>
                </c:pt>
                <c:pt idx="2">
                  <c:v>0.44444444444444442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31584"/>
        <c:axId val="-214030496"/>
      </c:barChart>
      <c:catAx>
        <c:axId val="-214031584"/>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30496"/>
        <c:crosses val="autoZero"/>
        <c:auto val="1"/>
        <c:lblAlgn val="ctr"/>
        <c:lblOffset val="100"/>
        <c:noMultiLvlLbl val="1"/>
      </c:catAx>
      <c:valAx>
        <c:axId val="-214030496"/>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3158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Educación</a:t>
            </a:r>
          </a:p>
        </c:rich>
      </c:tx>
      <c:overlay val="0"/>
    </c:title>
    <c:autoTitleDeleted val="0"/>
    <c:plotArea>
      <c:layout/>
      <c:barChart>
        <c:barDir val="col"/>
        <c:grouping val="clustered"/>
        <c:varyColors val="1"/>
        <c:ser>
          <c:idx val="0"/>
          <c:order val="0"/>
          <c:tx>
            <c:strRef>
              <c:f>Resultados_Generales_Anexo!$Q$217</c:f>
              <c:strCache>
                <c:ptCount val="1"/>
                <c:pt idx="0">
                  <c:v>% Eficacia total</c:v>
                </c:pt>
              </c:strCache>
            </c:strRef>
          </c:tx>
          <c:spPr>
            <a:solidFill>
              <a:srgbClr val="4A86E8"/>
            </a:solidFill>
          </c:spPr>
          <c:invertIfNegative val="1"/>
          <c:cat>
            <c:strRef>
              <c:f>Resultados_Generales_Anexo!$N$218:$N$222</c:f>
              <c:strCache>
                <c:ptCount val="5"/>
                <c:pt idx="0">
                  <c:v>AT</c:v>
                </c:pt>
                <c:pt idx="1">
                  <c:v>AC</c:v>
                </c:pt>
                <c:pt idx="2">
                  <c:v>GC</c:v>
                </c:pt>
                <c:pt idx="3">
                  <c:v>GF</c:v>
                </c:pt>
                <c:pt idx="4">
                  <c:v>PDE</c:v>
                </c:pt>
              </c:strCache>
            </c:strRef>
          </c:cat>
          <c:val>
            <c:numRef>
              <c:f>Resultados_Generales_Anexo!$Q$218:$Q$222</c:f>
              <c:numCache>
                <c:formatCode>0.00%</c:formatCode>
                <c:ptCount val="5"/>
                <c:pt idx="0">
                  <c:v>0</c:v>
                </c:pt>
                <c:pt idx="1">
                  <c:v>1</c:v>
                </c:pt>
                <c:pt idx="2">
                  <c:v>0</c:v>
                </c:pt>
                <c:pt idx="3">
                  <c:v>0.83333333333333337</c:v>
                </c:pt>
                <c:pt idx="4">
                  <c:v>0.7931034482758621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29408"/>
        <c:axId val="-214028864"/>
      </c:barChart>
      <c:catAx>
        <c:axId val="-214029408"/>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28864"/>
        <c:crosses val="autoZero"/>
        <c:auto val="1"/>
        <c:lblAlgn val="ctr"/>
        <c:lblOffset val="100"/>
        <c:noMultiLvlLbl val="1"/>
      </c:catAx>
      <c:valAx>
        <c:axId val="-214028864"/>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29408"/>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Gobierno</a:t>
            </a:r>
          </a:p>
        </c:rich>
      </c:tx>
      <c:overlay val="0"/>
    </c:title>
    <c:autoTitleDeleted val="0"/>
    <c:plotArea>
      <c:layout/>
      <c:barChart>
        <c:barDir val="col"/>
        <c:grouping val="clustered"/>
        <c:varyColors val="1"/>
        <c:ser>
          <c:idx val="0"/>
          <c:order val="0"/>
          <c:tx>
            <c:strRef>
              <c:f>Resultados_Generales_Anexo!$Q$225</c:f>
              <c:strCache>
                <c:ptCount val="1"/>
                <c:pt idx="0">
                  <c:v>% Eficacia total</c:v>
                </c:pt>
              </c:strCache>
            </c:strRef>
          </c:tx>
          <c:spPr>
            <a:solidFill>
              <a:srgbClr val="F6B26B"/>
            </a:solidFill>
          </c:spPr>
          <c:invertIfNegative val="1"/>
          <c:cat>
            <c:strRef>
              <c:f>Resultados_Generales_Anexo!$N$226:$N$228</c:f>
              <c:strCache>
                <c:ptCount val="3"/>
                <c:pt idx="0">
                  <c:v>AT</c:v>
                </c:pt>
                <c:pt idx="1">
                  <c:v>FT</c:v>
                </c:pt>
                <c:pt idx="2">
                  <c:v>GC</c:v>
                </c:pt>
              </c:strCache>
            </c:strRef>
          </c:cat>
          <c:val>
            <c:numRef>
              <c:f>Resultados_Generales_Anexo!$Q$226:$Q$228</c:f>
              <c:numCache>
                <c:formatCode>0.00%</c:formatCode>
                <c:ptCount val="3"/>
                <c:pt idx="0">
                  <c:v>0</c:v>
                </c:pt>
                <c:pt idx="1">
                  <c:v>0.82352941176470584</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27776"/>
        <c:axId val="-214026688"/>
      </c:barChart>
      <c:catAx>
        <c:axId val="-214027776"/>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26688"/>
        <c:crosses val="autoZero"/>
        <c:auto val="1"/>
        <c:lblAlgn val="ctr"/>
        <c:lblOffset val="100"/>
        <c:noMultiLvlLbl val="1"/>
      </c:catAx>
      <c:valAx>
        <c:axId val="-214026688"/>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2777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Hábitat y Vivienda</a:t>
            </a:r>
          </a:p>
        </c:rich>
      </c:tx>
      <c:overlay val="0"/>
    </c:title>
    <c:autoTitleDeleted val="0"/>
    <c:plotArea>
      <c:layout/>
      <c:barChart>
        <c:barDir val="col"/>
        <c:grouping val="clustered"/>
        <c:varyColors val="1"/>
        <c:ser>
          <c:idx val="0"/>
          <c:order val="0"/>
          <c:tx>
            <c:strRef>
              <c:f>Resultados_Generales_Anexo!$Q$231</c:f>
              <c:strCache>
                <c:ptCount val="1"/>
                <c:pt idx="0">
                  <c:v>% Eficacia total</c:v>
                </c:pt>
              </c:strCache>
            </c:strRef>
          </c:tx>
          <c:spPr>
            <a:solidFill>
              <a:srgbClr val="C27BA0"/>
            </a:solidFill>
          </c:spPr>
          <c:invertIfNegative val="1"/>
          <c:cat>
            <c:strRef>
              <c:f>Resultados_Generales_Anexo!$N$232:$N$234</c:f>
              <c:strCache>
                <c:ptCount val="3"/>
                <c:pt idx="0">
                  <c:v>AT</c:v>
                </c:pt>
                <c:pt idx="1">
                  <c:v>GC</c:v>
                </c:pt>
                <c:pt idx="2">
                  <c:v>PDSS</c:v>
                </c:pt>
              </c:strCache>
            </c:strRef>
          </c:cat>
          <c:val>
            <c:numRef>
              <c:f>Resultados_Generales_Anexo!$Q$232:$Q$234</c:f>
              <c:numCache>
                <c:formatCode>0.00%</c:formatCode>
                <c:ptCount val="3"/>
                <c:pt idx="0">
                  <c:v>0</c:v>
                </c:pt>
                <c:pt idx="1">
                  <c:v>1</c:v>
                </c:pt>
                <c:pt idx="2">
                  <c:v>0.77777777777777779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24512"/>
        <c:axId val="-214023968"/>
      </c:barChart>
      <c:catAx>
        <c:axId val="-214024512"/>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23968"/>
        <c:crosses val="autoZero"/>
        <c:auto val="1"/>
        <c:lblAlgn val="ctr"/>
        <c:lblOffset val="100"/>
        <c:noMultiLvlLbl val="1"/>
      </c:catAx>
      <c:valAx>
        <c:axId val="-214023968"/>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2451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Hacienda</a:t>
            </a:r>
          </a:p>
        </c:rich>
      </c:tx>
      <c:overlay val="0"/>
    </c:title>
    <c:autoTitleDeleted val="0"/>
    <c:plotArea>
      <c:layout/>
      <c:barChart>
        <c:barDir val="col"/>
        <c:grouping val="clustered"/>
        <c:varyColors val="1"/>
        <c:ser>
          <c:idx val="0"/>
          <c:order val="0"/>
          <c:tx>
            <c:strRef>
              <c:f>Resultados_Generales_Anexo!$Q$237</c:f>
              <c:strCache>
                <c:ptCount val="1"/>
                <c:pt idx="0">
                  <c:v>% Eficacia total</c:v>
                </c:pt>
              </c:strCache>
            </c:strRef>
          </c:tx>
          <c:spPr>
            <a:solidFill>
              <a:srgbClr val="FFD966"/>
            </a:solidFill>
          </c:spPr>
          <c:invertIfNegative val="1"/>
          <c:cat>
            <c:strRef>
              <c:f>Resultados_Generales_Anexo!$N$238:$N$241</c:f>
              <c:strCache>
                <c:ptCount val="4"/>
                <c:pt idx="0">
                  <c:v>AC</c:v>
                </c:pt>
                <c:pt idx="1">
                  <c:v>GC</c:v>
                </c:pt>
                <c:pt idx="2">
                  <c:v>GI</c:v>
                </c:pt>
                <c:pt idx="3">
                  <c:v>GF</c:v>
                </c:pt>
              </c:strCache>
            </c:strRef>
          </c:cat>
          <c:val>
            <c:numRef>
              <c:f>Resultados_Generales_Anexo!$Q$238:$Q$241</c:f>
              <c:numCache>
                <c:formatCode>0.00%</c:formatCode>
                <c:ptCount val="4"/>
                <c:pt idx="0">
                  <c:v>1</c:v>
                </c:pt>
                <c:pt idx="1">
                  <c:v>0</c:v>
                </c:pt>
                <c:pt idx="2">
                  <c:v>0.57692307692307687</c:v>
                </c:pt>
                <c:pt idx="3">
                  <c:v>0.75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23424"/>
        <c:axId val="-216014096"/>
      </c:barChart>
      <c:catAx>
        <c:axId val="-214023424"/>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6014096"/>
        <c:crosses val="autoZero"/>
        <c:auto val="1"/>
        <c:lblAlgn val="ctr"/>
        <c:lblOffset val="100"/>
        <c:noMultiLvlLbl val="1"/>
      </c:catAx>
      <c:valAx>
        <c:axId val="-216014096"/>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2342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Integración Regional</a:t>
            </a:r>
          </a:p>
        </c:rich>
      </c:tx>
      <c:overlay val="0"/>
    </c:title>
    <c:autoTitleDeleted val="0"/>
    <c:plotArea>
      <c:layout/>
      <c:barChart>
        <c:barDir val="col"/>
        <c:grouping val="clustered"/>
        <c:varyColors val="1"/>
        <c:ser>
          <c:idx val="0"/>
          <c:order val="0"/>
          <c:tx>
            <c:strRef>
              <c:f>Resultados_Generales_Anexo!$Q$244</c:f>
              <c:strCache>
                <c:ptCount val="1"/>
                <c:pt idx="0">
                  <c:v>% Eficacia total</c:v>
                </c:pt>
              </c:strCache>
            </c:strRef>
          </c:tx>
          <c:spPr>
            <a:solidFill>
              <a:srgbClr val="6FA8DC"/>
            </a:solidFill>
          </c:spPr>
          <c:invertIfNegative val="1"/>
          <c:cat>
            <c:strRef>
              <c:f>Resultados_Generales_Anexo!$N$245:$N$246</c:f>
              <c:strCache>
                <c:ptCount val="2"/>
                <c:pt idx="0">
                  <c:v>GC</c:v>
                </c:pt>
                <c:pt idx="1">
                  <c:v>IR</c:v>
                </c:pt>
              </c:strCache>
            </c:strRef>
          </c:cat>
          <c:val>
            <c:numRef>
              <c:f>Resultados_Generales_Anexo!$Q$245:$Q$246</c:f>
              <c:numCache>
                <c:formatCode>0.00%</c:formatCode>
                <c:ptCount val="2"/>
                <c:pt idx="0">
                  <c:v>1</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47943184"/>
        <c:axId val="-130236208"/>
      </c:barChart>
      <c:catAx>
        <c:axId val="-247943184"/>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36208"/>
        <c:crosses val="autoZero"/>
        <c:auto val="1"/>
        <c:lblAlgn val="ctr"/>
        <c:lblOffset val="100"/>
        <c:noMultiLvlLbl val="1"/>
      </c:catAx>
      <c:valAx>
        <c:axId val="-130236208"/>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4794318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Riesgos Gestión identificados en cada proceso</a:t>
            </a:r>
          </a:p>
        </c:rich>
      </c:tx>
      <c:layout/>
      <c:overlay val="0"/>
    </c:title>
    <c:autoTitleDeleted val="0"/>
    <c:plotArea>
      <c:layout/>
      <c:areaChart>
        <c:grouping val="standard"/>
        <c:varyColors val="1"/>
        <c:ser>
          <c:idx val="0"/>
          <c:order val="0"/>
          <c:tx>
            <c:strRef>
              <c:f>Resultados_Generales_Anexo!$E$6</c:f>
              <c:strCache>
                <c:ptCount val="1"/>
                <c:pt idx="0">
                  <c:v>Riesgos Gestión</c:v>
                </c:pt>
              </c:strCache>
            </c:strRef>
          </c:tx>
          <c:spPr>
            <a:solidFill>
              <a:srgbClr val="CC0000">
                <a:alpha val="30000"/>
              </a:srgbClr>
            </a:solidFill>
            <a:ln w="19050" cmpd="sng">
              <a:solidFill>
                <a:srgbClr val="CC0000"/>
              </a:solidFill>
            </a:ln>
          </c:spPr>
          <c:dLbls>
            <c:spPr>
              <a:noFill/>
              <a:ln>
                <a:noFill/>
              </a:ln>
              <a:effectLst/>
            </c:spPr>
            <c:txPr>
              <a:bodyPr/>
              <a:lstStyle/>
              <a:p>
                <a:pPr lvl="0">
                  <a:defRPr b="0" i="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Resultados_Generales_Anexo!$C$7:$C$31</c:f>
              <c:strCache>
                <c:ptCount val="25"/>
                <c:pt idx="0">
                  <c:v>PDE</c:v>
                </c:pt>
                <c:pt idx="1">
                  <c:v>DEAG</c:v>
                </c:pt>
                <c:pt idx="2">
                  <c:v>PDS</c:v>
                </c:pt>
                <c:pt idx="3">
                  <c:v>GF</c:v>
                </c:pt>
                <c:pt idx="4">
                  <c:v>FT</c:v>
                </c:pt>
                <c:pt idx="5">
                  <c:v>AC</c:v>
                </c:pt>
                <c:pt idx="6">
                  <c:v>COM</c:v>
                </c:pt>
                <c:pt idx="7">
                  <c:v>GI</c:v>
                </c:pt>
                <c:pt idx="8">
                  <c:v>GT</c:v>
                </c:pt>
                <c:pt idx="9">
                  <c:v>GC</c:v>
                </c:pt>
                <c:pt idx="10">
                  <c:v>GBDTH</c:v>
                </c:pt>
                <c:pt idx="11">
                  <c:v>GJ</c:v>
                </c:pt>
                <c:pt idx="12">
                  <c:v>PTM</c:v>
                </c:pt>
                <c:pt idx="13">
                  <c:v>ES</c:v>
                </c:pt>
                <c:pt idx="14">
                  <c:v>GCOOP</c:v>
                </c:pt>
                <c:pt idx="15">
                  <c:v>GMC</c:v>
                </c:pt>
                <c:pt idx="16">
                  <c:v>IR</c:v>
                </c:pt>
                <c:pt idx="17">
                  <c:v>PCTEI</c:v>
                </c:pt>
                <c:pt idx="18">
                  <c:v>GRF</c:v>
                </c:pt>
                <c:pt idx="19">
                  <c:v>GD</c:v>
                </c:pt>
                <c:pt idx="20">
                  <c:v>PDI</c:v>
                </c:pt>
                <c:pt idx="21">
                  <c:v>PCDES</c:v>
                </c:pt>
                <c:pt idx="22">
                  <c:v>PDSS</c:v>
                </c:pt>
                <c:pt idx="23">
                  <c:v>SST</c:v>
                </c:pt>
                <c:pt idx="24">
                  <c:v>AT</c:v>
                </c:pt>
              </c:strCache>
            </c:strRef>
          </c:cat>
          <c:val>
            <c:numRef>
              <c:f>Resultados_Generales_Anexo!$E$7:$E$31</c:f>
              <c:numCache>
                <c:formatCode>General</c:formatCode>
                <c:ptCount val="25"/>
                <c:pt idx="0">
                  <c:v>18</c:v>
                </c:pt>
                <c:pt idx="1">
                  <c:v>12</c:v>
                </c:pt>
                <c:pt idx="2">
                  <c:v>13</c:v>
                </c:pt>
                <c:pt idx="3">
                  <c:v>9</c:v>
                </c:pt>
                <c:pt idx="4">
                  <c:v>6</c:v>
                </c:pt>
                <c:pt idx="5">
                  <c:v>4</c:v>
                </c:pt>
                <c:pt idx="6">
                  <c:v>4</c:v>
                </c:pt>
                <c:pt idx="7">
                  <c:v>5</c:v>
                </c:pt>
                <c:pt idx="8">
                  <c:v>5</c:v>
                </c:pt>
                <c:pt idx="9">
                  <c:v>2</c:v>
                </c:pt>
                <c:pt idx="10">
                  <c:v>3</c:v>
                </c:pt>
                <c:pt idx="11">
                  <c:v>4</c:v>
                </c:pt>
                <c:pt idx="12">
                  <c:v>2</c:v>
                </c:pt>
                <c:pt idx="13">
                  <c:v>3</c:v>
                </c:pt>
                <c:pt idx="14">
                  <c:v>3</c:v>
                </c:pt>
                <c:pt idx="15">
                  <c:v>2</c:v>
                </c:pt>
                <c:pt idx="16">
                  <c:v>3</c:v>
                </c:pt>
                <c:pt idx="17">
                  <c:v>3</c:v>
                </c:pt>
                <c:pt idx="18">
                  <c:v>3</c:v>
                </c:pt>
                <c:pt idx="19">
                  <c:v>3</c:v>
                </c:pt>
                <c:pt idx="20">
                  <c:v>3</c:v>
                </c:pt>
                <c:pt idx="21">
                  <c:v>2</c:v>
                </c:pt>
                <c:pt idx="22">
                  <c:v>2</c:v>
                </c:pt>
                <c:pt idx="23">
                  <c:v>3</c:v>
                </c:pt>
                <c:pt idx="24">
                  <c:v>1</c:v>
                </c:pt>
              </c:numCache>
            </c:numRef>
          </c:val>
        </c:ser>
        <c:dLbls>
          <c:showLegendKey val="0"/>
          <c:showVal val="0"/>
          <c:showCatName val="0"/>
          <c:showSerName val="0"/>
          <c:showPercent val="0"/>
          <c:showBubbleSize val="0"/>
        </c:dLbls>
        <c:axId val="-214022880"/>
        <c:axId val="-214021248"/>
      </c:areaChart>
      <c:catAx>
        <c:axId val="-214022880"/>
        <c:scaling>
          <c:orientation val="minMax"/>
        </c:scaling>
        <c:delete val="0"/>
        <c:axPos val="b"/>
        <c:title>
          <c:tx>
            <c:rich>
              <a:bodyPr/>
              <a:lstStyle/>
              <a:p>
                <a:pPr lvl="0">
                  <a:defRPr b="0"/>
                </a:pPr>
                <a:r>
                  <a:rPr lang="es-CO"/>
                  <a:t>Proceso</a:t>
                </a:r>
              </a:p>
            </c:rich>
          </c:tx>
          <c:layout/>
          <c:overlay val="0"/>
        </c:title>
        <c:numFmt formatCode="General" sourceLinked="1"/>
        <c:majorTickMark val="cross"/>
        <c:minorTickMark val="cross"/>
        <c:tickLblPos val="nextTo"/>
        <c:txPr>
          <a:bodyPr/>
          <a:lstStyle/>
          <a:p>
            <a:pPr lvl="0">
              <a:defRPr b="0"/>
            </a:pPr>
            <a:endParaRPr lang="es-CO"/>
          </a:p>
        </c:txPr>
        <c:crossAx val="-214021248"/>
        <c:crosses val="autoZero"/>
        <c:auto val="1"/>
        <c:lblAlgn val="ctr"/>
        <c:lblOffset val="100"/>
        <c:noMultiLvlLbl val="1"/>
      </c:catAx>
      <c:valAx>
        <c:axId val="-214021248"/>
        <c:scaling>
          <c:orientation val="minMax"/>
        </c:scaling>
        <c:delete val="0"/>
        <c:axPos val="l"/>
        <c:majorGridlines>
          <c:spPr>
            <a:ln>
              <a:solidFill>
                <a:srgbClr val="B7B7B7"/>
              </a:solidFill>
            </a:ln>
          </c:spPr>
        </c:majorGridlines>
        <c:title>
          <c:tx>
            <c:rich>
              <a:bodyPr/>
              <a:lstStyle/>
              <a:p>
                <a:pPr lvl="0">
                  <a:defRPr b="0"/>
                </a:pPr>
                <a:r>
                  <a:rPr lang="es-CO"/>
                  <a:t>Número de riesgos</a:t>
                </a:r>
              </a:p>
            </c:rich>
          </c:tx>
          <c:layout/>
          <c:overlay val="0"/>
        </c:title>
        <c:numFmt formatCode="General" sourceLinked="1"/>
        <c:majorTickMark val="cross"/>
        <c:minorTickMark val="cross"/>
        <c:tickLblPos val="nextTo"/>
        <c:spPr>
          <a:ln w="47625">
            <a:noFill/>
          </a:ln>
        </c:spPr>
        <c:txPr>
          <a:bodyPr/>
          <a:lstStyle/>
          <a:p>
            <a:pPr lvl="0">
              <a:defRPr b="0"/>
            </a:pPr>
            <a:endParaRPr lang="es-CO"/>
          </a:p>
        </c:txPr>
        <c:crossAx val="-214022880"/>
        <c:crosses val="autoZero"/>
        <c:crossBetween val="midCat"/>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la Función Pública</a:t>
            </a:r>
          </a:p>
        </c:rich>
      </c:tx>
      <c:overlay val="0"/>
    </c:title>
    <c:autoTitleDeleted val="0"/>
    <c:plotArea>
      <c:layout/>
      <c:barChart>
        <c:barDir val="col"/>
        <c:grouping val="clustered"/>
        <c:varyColors val="1"/>
        <c:ser>
          <c:idx val="0"/>
          <c:order val="0"/>
          <c:tx>
            <c:strRef>
              <c:f>Resultados_Generales_Anexo!$Q$249</c:f>
              <c:strCache>
                <c:ptCount val="1"/>
                <c:pt idx="0">
                  <c:v>% Eficacia total</c:v>
                </c:pt>
              </c:strCache>
            </c:strRef>
          </c:tx>
          <c:spPr>
            <a:solidFill>
              <a:srgbClr val="EA9999"/>
            </a:solidFill>
          </c:spPr>
          <c:invertIfNegative val="1"/>
          <c:cat>
            <c:strRef>
              <c:f>Resultados_Generales_Anexo!$N$250:$N$256</c:f>
              <c:strCache>
                <c:ptCount val="7"/>
                <c:pt idx="0">
                  <c:v>AT</c:v>
                </c:pt>
                <c:pt idx="1">
                  <c:v>DEAG</c:v>
                </c:pt>
                <c:pt idx="2">
                  <c:v>GC</c:v>
                </c:pt>
                <c:pt idx="3">
                  <c:v>GMC</c:v>
                </c:pt>
                <c:pt idx="4">
                  <c:v>GBDTH</c:v>
                </c:pt>
                <c:pt idx="5">
                  <c:v>PDI</c:v>
                </c:pt>
                <c:pt idx="6">
                  <c:v>SST</c:v>
                </c:pt>
              </c:strCache>
            </c:strRef>
          </c:cat>
          <c:val>
            <c:numRef>
              <c:f>Resultados_Generales_Anexo!$Q$250:$Q$256</c:f>
              <c:numCache>
                <c:formatCode>0.00%</c:formatCode>
                <c:ptCount val="7"/>
                <c:pt idx="0">
                  <c:v>1</c:v>
                </c:pt>
                <c:pt idx="1">
                  <c:v>1</c:v>
                </c:pt>
                <c:pt idx="2">
                  <c:v>1</c:v>
                </c:pt>
                <c:pt idx="3">
                  <c:v>0.73333333333333328</c:v>
                </c:pt>
                <c:pt idx="4">
                  <c:v>1</c:v>
                </c:pt>
                <c:pt idx="5">
                  <c:v>0.5</c:v>
                </c:pt>
                <c:pt idx="6">
                  <c:v>0.84615384615384615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40560"/>
        <c:axId val="-130243824"/>
      </c:barChart>
      <c:catAx>
        <c:axId val="-130240560"/>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43824"/>
        <c:crosses val="autoZero"/>
        <c:auto val="1"/>
        <c:lblAlgn val="ctr"/>
        <c:lblOffset val="100"/>
        <c:noMultiLvlLbl val="1"/>
      </c:catAx>
      <c:valAx>
        <c:axId val="-130243824"/>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4056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la Mujer y Equidad de Género</a:t>
            </a:r>
          </a:p>
        </c:rich>
      </c:tx>
      <c:overlay val="0"/>
    </c:title>
    <c:autoTitleDeleted val="0"/>
    <c:plotArea>
      <c:layout/>
      <c:barChart>
        <c:barDir val="col"/>
        <c:grouping val="clustered"/>
        <c:varyColors val="1"/>
        <c:ser>
          <c:idx val="0"/>
          <c:order val="0"/>
          <c:tx>
            <c:strRef>
              <c:f>Resultados_Generales_Anexo!$Q$259</c:f>
              <c:strCache>
                <c:ptCount val="1"/>
                <c:pt idx="0">
                  <c:v>% Eficacia total</c:v>
                </c:pt>
              </c:strCache>
            </c:strRef>
          </c:tx>
          <c:spPr>
            <a:solidFill>
              <a:srgbClr val="93C47D"/>
            </a:solidFill>
          </c:spPr>
          <c:invertIfNegative val="1"/>
          <c:cat>
            <c:strRef>
              <c:f>Resultados_Generales_Anexo!$N$260:$N$262</c:f>
              <c:strCache>
                <c:ptCount val="3"/>
                <c:pt idx="0">
                  <c:v>AT</c:v>
                </c:pt>
                <c:pt idx="1">
                  <c:v>GC</c:v>
                </c:pt>
                <c:pt idx="2">
                  <c:v>PDSS</c:v>
                </c:pt>
              </c:strCache>
            </c:strRef>
          </c:cat>
          <c:val>
            <c:numRef>
              <c:f>Resultados_Generales_Anexo!$Q$260:$Q$262</c:f>
              <c:numCache>
                <c:formatCode>0.00%</c:formatCode>
                <c:ptCount val="3"/>
                <c:pt idx="0">
                  <c:v>1</c:v>
                </c:pt>
                <c:pt idx="1">
                  <c:v>0</c:v>
                </c:pt>
                <c:pt idx="2">
                  <c:v>0.77777777777777779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3152"/>
        <c:axId val="-130249808"/>
      </c:barChart>
      <c:catAx>
        <c:axId val="-130223152"/>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49808"/>
        <c:crosses val="autoZero"/>
        <c:auto val="1"/>
        <c:lblAlgn val="ctr"/>
        <c:lblOffset val="100"/>
        <c:noMultiLvlLbl val="1"/>
      </c:catAx>
      <c:valAx>
        <c:axId val="-130249808"/>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2315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Minas, Energía y Gas</a:t>
            </a:r>
          </a:p>
        </c:rich>
      </c:tx>
      <c:overlay val="0"/>
    </c:title>
    <c:autoTitleDeleted val="0"/>
    <c:plotArea>
      <c:layout/>
      <c:barChart>
        <c:barDir val="col"/>
        <c:grouping val="clustered"/>
        <c:varyColors val="1"/>
        <c:ser>
          <c:idx val="0"/>
          <c:order val="0"/>
          <c:tx>
            <c:strRef>
              <c:f>Resultados_Generales_Anexo!$Q$265</c:f>
              <c:strCache>
                <c:ptCount val="1"/>
                <c:pt idx="0">
                  <c:v>% Eficacia total</c:v>
                </c:pt>
              </c:strCache>
            </c:strRef>
          </c:tx>
          <c:spPr>
            <a:solidFill>
              <a:srgbClr val="6D9EEB"/>
            </a:solidFill>
          </c:spPr>
          <c:invertIfNegative val="1"/>
          <c:cat>
            <c:strRef>
              <c:f>Resultados_Generales_Anexo!$N$266:$N$268</c:f>
              <c:strCache>
                <c:ptCount val="3"/>
                <c:pt idx="0">
                  <c:v>AT</c:v>
                </c:pt>
                <c:pt idx="1">
                  <c:v>GC</c:v>
                </c:pt>
                <c:pt idx="2">
                  <c:v>PCDES</c:v>
                </c:pt>
              </c:strCache>
            </c:strRef>
          </c:cat>
          <c:val>
            <c:numRef>
              <c:f>Resultados_Generales_Anexo!$Q$266:$Q$268</c:f>
              <c:numCache>
                <c:formatCode>0.00%</c:formatCode>
                <c:ptCount val="3"/>
                <c:pt idx="0">
                  <c:v>1</c:v>
                </c:pt>
                <c:pt idx="1">
                  <c:v>1</c:v>
                </c:pt>
                <c:pt idx="2">
                  <c:v>0.7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7504"/>
        <c:axId val="-130240016"/>
      </c:barChart>
      <c:catAx>
        <c:axId val="-130227504"/>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40016"/>
        <c:crosses val="autoZero"/>
        <c:auto val="1"/>
        <c:lblAlgn val="ctr"/>
        <c:lblOffset val="100"/>
        <c:noMultiLvlLbl val="1"/>
      </c:catAx>
      <c:valAx>
        <c:axId val="-130240016"/>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2750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Planeación</a:t>
            </a:r>
          </a:p>
        </c:rich>
      </c:tx>
      <c:overlay val="0"/>
    </c:title>
    <c:autoTitleDeleted val="0"/>
    <c:plotArea>
      <c:layout/>
      <c:barChart>
        <c:barDir val="col"/>
        <c:grouping val="clustered"/>
        <c:varyColors val="1"/>
        <c:ser>
          <c:idx val="0"/>
          <c:order val="0"/>
          <c:tx>
            <c:strRef>
              <c:f>Resultados_Generales_Anexo!$Q$271</c:f>
              <c:strCache>
                <c:ptCount val="1"/>
                <c:pt idx="0">
                  <c:v>% Eficacia total</c:v>
                </c:pt>
              </c:strCache>
            </c:strRef>
          </c:tx>
          <c:spPr>
            <a:solidFill>
              <a:srgbClr val="76A5AF"/>
            </a:solidFill>
          </c:spPr>
          <c:invertIfNegative val="1"/>
          <c:cat>
            <c:strRef>
              <c:f>Resultados_Generales_Anexo!$N$272:$N$274</c:f>
              <c:strCache>
                <c:ptCount val="3"/>
                <c:pt idx="0">
                  <c:v>AT</c:v>
                </c:pt>
                <c:pt idx="1">
                  <c:v>DEAG</c:v>
                </c:pt>
                <c:pt idx="2">
                  <c:v>GC</c:v>
                </c:pt>
              </c:strCache>
            </c:strRef>
          </c:cat>
          <c:val>
            <c:numRef>
              <c:f>Resultados_Generales_Anexo!$Q$272:$Q$274</c:f>
              <c:numCache>
                <c:formatCode>0.00%</c:formatCode>
                <c:ptCount val="3"/>
                <c:pt idx="0">
                  <c:v>1</c:v>
                </c:pt>
                <c:pt idx="1">
                  <c:v>0.88235294117647056</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51984"/>
        <c:axId val="-130248720"/>
      </c:barChart>
      <c:catAx>
        <c:axId val="-130251984"/>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48720"/>
        <c:crosses val="autoZero"/>
        <c:auto val="1"/>
        <c:lblAlgn val="ctr"/>
        <c:lblOffset val="100"/>
        <c:noMultiLvlLbl val="1"/>
      </c:catAx>
      <c:valAx>
        <c:axId val="-130248720"/>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5198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Prensa</a:t>
            </a:r>
          </a:p>
        </c:rich>
      </c:tx>
      <c:overlay val="0"/>
    </c:title>
    <c:autoTitleDeleted val="0"/>
    <c:plotArea>
      <c:layout/>
      <c:barChart>
        <c:barDir val="col"/>
        <c:grouping val="clustered"/>
        <c:varyColors val="1"/>
        <c:ser>
          <c:idx val="0"/>
          <c:order val="0"/>
          <c:tx>
            <c:strRef>
              <c:f>Resultados_Generales_Anexo!$Q$277</c:f>
              <c:strCache>
                <c:ptCount val="1"/>
                <c:pt idx="0">
                  <c:v>% Eficacia total</c:v>
                </c:pt>
              </c:strCache>
            </c:strRef>
          </c:tx>
          <c:spPr>
            <a:solidFill>
              <a:srgbClr val="E69138"/>
            </a:solidFill>
          </c:spPr>
          <c:invertIfNegative val="1"/>
          <c:cat>
            <c:strRef>
              <c:f>Resultados_Generales_Anexo!$N$278:$N$279</c:f>
              <c:strCache>
                <c:ptCount val="2"/>
                <c:pt idx="0">
                  <c:v>COM</c:v>
                </c:pt>
                <c:pt idx="1">
                  <c:v>GC</c:v>
                </c:pt>
              </c:strCache>
            </c:strRef>
          </c:cat>
          <c:val>
            <c:numRef>
              <c:f>Resultados_Generales_Anexo!$Q$278:$Q$279</c:f>
              <c:numCache>
                <c:formatCode>0.00%</c:formatCode>
                <c:ptCount val="2"/>
                <c:pt idx="0">
                  <c:v>0.6</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49264"/>
        <c:axId val="-130232400"/>
      </c:barChart>
      <c:catAx>
        <c:axId val="-130249264"/>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32400"/>
        <c:crosses val="autoZero"/>
        <c:auto val="1"/>
        <c:lblAlgn val="ctr"/>
        <c:lblOffset val="100"/>
        <c:noMultiLvlLbl val="1"/>
      </c:catAx>
      <c:valAx>
        <c:axId val="-130232400"/>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4926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Salud</a:t>
            </a:r>
          </a:p>
        </c:rich>
      </c:tx>
      <c:overlay val="0"/>
    </c:title>
    <c:autoTitleDeleted val="0"/>
    <c:plotArea>
      <c:layout/>
      <c:barChart>
        <c:barDir val="col"/>
        <c:grouping val="clustered"/>
        <c:varyColors val="1"/>
        <c:ser>
          <c:idx val="0"/>
          <c:order val="0"/>
          <c:tx>
            <c:strRef>
              <c:f>Resultados_Generales_Anexo!$Q$282</c:f>
              <c:strCache>
                <c:ptCount val="1"/>
                <c:pt idx="0">
                  <c:v>% Eficacia total</c:v>
                </c:pt>
              </c:strCache>
            </c:strRef>
          </c:tx>
          <c:spPr>
            <a:solidFill>
              <a:srgbClr val="A64D79"/>
            </a:solidFill>
          </c:spPr>
          <c:invertIfNegative val="1"/>
          <c:cat>
            <c:strRef>
              <c:f>Resultados_Generales_Anexo!$N$283:$N$287</c:f>
              <c:strCache>
                <c:ptCount val="5"/>
                <c:pt idx="0">
                  <c:v>AT</c:v>
                </c:pt>
                <c:pt idx="1">
                  <c:v>AC</c:v>
                </c:pt>
                <c:pt idx="2">
                  <c:v>GC</c:v>
                </c:pt>
                <c:pt idx="3">
                  <c:v>GF</c:v>
                </c:pt>
                <c:pt idx="4">
                  <c:v>PDS</c:v>
                </c:pt>
              </c:strCache>
            </c:strRef>
          </c:cat>
          <c:val>
            <c:numRef>
              <c:f>Resultados_Generales_Anexo!$Q$283:$Q$287</c:f>
              <c:numCache>
                <c:formatCode>0.00%</c:formatCode>
                <c:ptCount val="5"/>
                <c:pt idx="0">
                  <c:v>1</c:v>
                </c:pt>
                <c:pt idx="1">
                  <c:v>0.25</c:v>
                </c:pt>
                <c:pt idx="2">
                  <c:v>1</c:v>
                </c:pt>
                <c:pt idx="3">
                  <c:v>0.66666666666666663</c:v>
                </c:pt>
                <c:pt idx="4">
                  <c:v>0.72413793103448276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34576"/>
        <c:axId val="-130246544"/>
      </c:barChart>
      <c:catAx>
        <c:axId val="-130234576"/>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46544"/>
        <c:crosses val="autoZero"/>
        <c:auto val="1"/>
        <c:lblAlgn val="ctr"/>
        <c:lblOffset val="100"/>
        <c:noMultiLvlLbl val="1"/>
      </c:catAx>
      <c:valAx>
        <c:axId val="-130246544"/>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3457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Tecnologías de la Información y las Comunicaciones</a:t>
            </a:r>
          </a:p>
        </c:rich>
      </c:tx>
      <c:overlay val="0"/>
    </c:title>
    <c:autoTitleDeleted val="0"/>
    <c:plotArea>
      <c:layout/>
      <c:barChart>
        <c:barDir val="col"/>
        <c:grouping val="clustered"/>
        <c:varyColors val="1"/>
        <c:ser>
          <c:idx val="0"/>
          <c:order val="0"/>
          <c:tx>
            <c:strRef>
              <c:f>Resultados_Generales_Anexo!$Q$290</c:f>
              <c:strCache>
                <c:ptCount val="1"/>
                <c:pt idx="0">
                  <c:v>% Eficacia total</c:v>
                </c:pt>
              </c:strCache>
            </c:strRef>
          </c:tx>
          <c:spPr>
            <a:solidFill>
              <a:srgbClr val="F1C232"/>
            </a:solidFill>
          </c:spPr>
          <c:invertIfNegative val="1"/>
          <c:cat>
            <c:strRef>
              <c:f>Resultados_Generales_Anexo!$N$291:$N$294</c:f>
              <c:strCache>
                <c:ptCount val="4"/>
                <c:pt idx="0">
                  <c:v>AT</c:v>
                </c:pt>
                <c:pt idx="1">
                  <c:v>COM</c:v>
                </c:pt>
                <c:pt idx="2">
                  <c:v>GC</c:v>
                </c:pt>
                <c:pt idx="3">
                  <c:v>GT</c:v>
                </c:pt>
              </c:strCache>
            </c:strRef>
          </c:cat>
          <c:val>
            <c:numRef>
              <c:f>Resultados_Generales_Anexo!$Q$291:$Q$294</c:f>
              <c:numCache>
                <c:formatCode>0.00%</c:formatCode>
                <c:ptCount val="4"/>
                <c:pt idx="0">
                  <c:v>0</c:v>
                </c:pt>
                <c:pt idx="1">
                  <c:v>1</c:v>
                </c:pt>
                <c:pt idx="2">
                  <c:v>1</c:v>
                </c:pt>
                <c:pt idx="3">
                  <c:v>0.6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51440"/>
        <c:axId val="-130246000"/>
      </c:barChart>
      <c:catAx>
        <c:axId val="-130251440"/>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46000"/>
        <c:crosses val="autoZero"/>
        <c:auto val="1"/>
        <c:lblAlgn val="ctr"/>
        <c:lblOffset val="100"/>
        <c:noMultiLvlLbl val="1"/>
      </c:catAx>
      <c:valAx>
        <c:axId val="-130246000"/>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5144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 Transporte y Movilidad</a:t>
            </a:r>
          </a:p>
        </c:rich>
      </c:tx>
      <c:overlay val="0"/>
    </c:title>
    <c:autoTitleDeleted val="0"/>
    <c:plotArea>
      <c:layout/>
      <c:barChart>
        <c:barDir val="col"/>
        <c:grouping val="clustered"/>
        <c:varyColors val="1"/>
        <c:ser>
          <c:idx val="0"/>
          <c:order val="0"/>
          <c:tx>
            <c:strRef>
              <c:f>Resultados_Generales_Anexo!$Q$297</c:f>
              <c:strCache>
                <c:ptCount val="1"/>
                <c:pt idx="0">
                  <c:v>% Eficacia total</c:v>
                </c:pt>
              </c:strCache>
            </c:strRef>
          </c:tx>
          <c:spPr>
            <a:solidFill>
              <a:srgbClr val="3D85C6"/>
            </a:solidFill>
          </c:spPr>
          <c:invertIfNegative val="1"/>
          <c:cat>
            <c:strRef>
              <c:f>Resultados_Generales_Anexo!$N$298:$N$301</c:f>
              <c:strCache>
                <c:ptCount val="4"/>
                <c:pt idx="0">
                  <c:v>AT</c:v>
                </c:pt>
                <c:pt idx="1">
                  <c:v>AC</c:v>
                </c:pt>
                <c:pt idx="2">
                  <c:v>GC</c:v>
                </c:pt>
                <c:pt idx="3">
                  <c:v>PTM</c:v>
                </c:pt>
              </c:strCache>
            </c:strRef>
          </c:cat>
          <c:val>
            <c:numRef>
              <c:f>Resultados_Generales_Anexo!$Q$298:$Q$301</c:f>
              <c:numCache>
                <c:formatCode>0.00%</c:formatCode>
                <c:ptCount val="4"/>
                <c:pt idx="0">
                  <c:v>0</c:v>
                </c:pt>
                <c:pt idx="1">
                  <c:v>1</c:v>
                </c:pt>
                <c:pt idx="2">
                  <c:v>1</c:v>
                </c:pt>
                <c:pt idx="3">
                  <c:v>0.8125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9680"/>
        <c:axId val="-130230224"/>
      </c:barChart>
      <c:catAx>
        <c:axId val="-130229680"/>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30224"/>
        <c:crosses val="autoZero"/>
        <c:auto val="1"/>
        <c:lblAlgn val="ctr"/>
        <c:lblOffset val="100"/>
        <c:noMultiLvlLbl val="1"/>
      </c:catAx>
      <c:valAx>
        <c:axId val="-130230224"/>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2968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del Ambiente</a:t>
            </a:r>
          </a:p>
        </c:rich>
      </c:tx>
      <c:overlay val="0"/>
    </c:title>
    <c:autoTitleDeleted val="0"/>
    <c:plotArea>
      <c:layout/>
      <c:barChart>
        <c:barDir val="col"/>
        <c:grouping val="clustered"/>
        <c:varyColors val="1"/>
        <c:ser>
          <c:idx val="0"/>
          <c:order val="0"/>
          <c:tx>
            <c:strRef>
              <c:f>Resultados_Generales_Anexo!$Q$304</c:f>
              <c:strCache>
                <c:ptCount val="1"/>
                <c:pt idx="0">
                  <c:v>% Eficacia total</c:v>
                </c:pt>
              </c:strCache>
            </c:strRef>
          </c:tx>
          <c:spPr>
            <a:solidFill>
              <a:srgbClr val="6AA84F"/>
            </a:solidFill>
          </c:spPr>
          <c:invertIfNegative val="1"/>
          <c:cat>
            <c:strRef>
              <c:f>Resultados_Generales_Anexo!$N$305:$N$307</c:f>
              <c:strCache>
                <c:ptCount val="3"/>
                <c:pt idx="0">
                  <c:v>AT</c:v>
                </c:pt>
                <c:pt idx="1">
                  <c:v>GC</c:v>
                </c:pt>
                <c:pt idx="2">
                  <c:v>PCDES</c:v>
                </c:pt>
              </c:strCache>
            </c:strRef>
          </c:cat>
          <c:val>
            <c:numRef>
              <c:f>Resultados_Generales_Anexo!$Q$305:$Q$307</c:f>
              <c:numCache>
                <c:formatCode>0.00%</c:formatCode>
                <c:ptCount val="3"/>
                <c:pt idx="0">
                  <c:v>1</c:v>
                </c:pt>
                <c:pt idx="1">
                  <c:v>1</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42736"/>
        <c:axId val="-130224240"/>
      </c:barChart>
      <c:catAx>
        <c:axId val="-130242736"/>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24240"/>
        <c:crosses val="autoZero"/>
        <c:auto val="1"/>
        <c:lblAlgn val="ctr"/>
        <c:lblOffset val="100"/>
        <c:noMultiLvlLbl val="1"/>
      </c:catAx>
      <c:valAx>
        <c:axId val="-130224240"/>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4273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General</a:t>
            </a:r>
          </a:p>
        </c:rich>
      </c:tx>
      <c:overlay val="0"/>
    </c:title>
    <c:autoTitleDeleted val="0"/>
    <c:plotArea>
      <c:layout/>
      <c:barChart>
        <c:barDir val="col"/>
        <c:grouping val="clustered"/>
        <c:varyColors val="1"/>
        <c:ser>
          <c:idx val="0"/>
          <c:order val="0"/>
          <c:tx>
            <c:strRef>
              <c:f>Resultados_Generales_Anexo!$Q$310</c:f>
              <c:strCache>
                <c:ptCount val="1"/>
                <c:pt idx="0">
                  <c:v>% Eficacia total</c:v>
                </c:pt>
              </c:strCache>
            </c:strRef>
          </c:tx>
          <c:spPr>
            <a:solidFill>
              <a:srgbClr val="45818E"/>
            </a:solidFill>
          </c:spPr>
          <c:invertIfNegative val="1"/>
          <c:cat>
            <c:strRef>
              <c:f>Resultados_Generales_Anexo!$N$311:$N$316</c:f>
              <c:strCache>
                <c:ptCount val="6"/>
                <c:pt idx="0">
                  <c:v>AT</c:v>
                </c:pt>
                <c:pt idx="1">
                  <c:v>AC</c:v>
                </c:pt>
                <c:pt idx="2">
                  <c:v>GC</c:v>
                </c:pt>
                <c:pt idx="3">
                  <c:v>GRF</c:v>
                </c:pt>
                <c:pt idx="4">
                  <c:v>GD</c:v>
                </c:pt>
                <c:pt idx="5">
                  <c:v>GF</c:v>
                </c:pt>
              </c:strCache>
            </c:strRef>
          </c:cat>
          <c:val>
            <c:numRef>
              <c:f>Resultados_Generales_Anexo!$Q$311:$Q$316</c:f>
              <c:numCache>
                <c:formatCode>0.00%</c:formatCode>
                <c:ptCount val="6"/>
                <c:pt idx="0">
                  <c:v>0</c:v>
                </c:pt>
                <c:pt idx="1">
                  <c:v>0.8125</c:v>
                </c:pt>
                <c:pt idx="2">
                  <c:v>1</c:v>
                </c:pt>
                <c:pt idx="3">
                  <c:v>0.45454545454545453</c:v>
                </c:pt>
                <c:pt idx="4">
                  <c:v>0.61538461538461542</c:v>
                </c:pt>
                <c:pt idx="5">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33488"/>
        <c:axId val="-130248176"/>
      </c:barChart>
      <c:catAx>
        <c:axId val="-130233488"/>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48176"/>
        <c:crosses val="autoZero"/>
        <c:auto val="1"/>
        <c:lblAlgn val="ctr"/>
        <c:lblOffset val="100"/>
        <c:noMultiLvlLbl val="1"/>
      </c:catAx>
      <c:valAx>
        <c:axId val="-130248176"/>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33488"/>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400" b="0"/>
            </a:pPr>
            <a:r>
              <a:rPr lang="es-CO"/>
              <a:t>% Eficacia total en la ejecución de act de los planes de acción de riesgos</a:t>
            </a:r>
          </a:p>
        </c:rich>
      </c:tx>
      <c:layout/>
      <c:overlay val="0"/>
    </c:title>
    <c:autoTitleDeleted val="0"/>
    <c:plotArea>
      <c:layout>
        <c:manualLayout>
          <c:xMode val="edge"/>
          <c:yMode val="edge"/>
          <c:x val="9.0908644473255799E-3"/>
          <c:y val="6.8007662835249047E-2"/>
          <c:w val="0.97273279407040147"/>
          <c:h val="0.91285268125834884"/>
        </c:manualLayout>
      </c:layout>
      <c:radarChart>
        <c:radarStyle val="marker"/>
        <c:varyColors val="1"/>
        <c:ser>
          <c:idx val="0"/>
          <c:order val="0"/>
          <c:tx>
            <c:strRef>
              <c:f>Resultados_Generales_Anexo!$F$38</c:f>
              <c:strCache>
                <c:ptCount val="1"/>
                <c:pt idx="0">
                  <c:v>% Eficacia total</c:v>
                </c:pt>
              </c:strCache>
            </c:strRef>
          </c:tx>
          <c:spPr>
            <a:ln w="19050" cmpd="sng">
              <a:solidFill>
                <a:srgbClr val="3366CC"/>
              </a:solidFill>
              <a:prstDash val="dash"/>
            </a:ln>
          </c:spPr>
          <c:marker>
            <c:symbol val="circle"/>
            <c:size val="7"/>
            <c:spPr>
              <a:solidFill>
                <a:srgbClr val="3366CC"/>
              </a:solidFill>
              <a:ln cmpd="sng">
                <a:solidFill>
                  <a:srgbClr val="3366CC"/>
                </a:solidFill>
              </a:ln>
            </c:spPr>
          </c:marker>
          <c:cat>
            <c:strRef>
              <c:f>Resultados_Generales_Anexo!$C$39:$C$63</c:f>
              <c:strCache>
                <c:ptCount val="25"/>
                <c:pt idx="0">
                  <c:v>SST</c:v>
                </c:pt>
                <c:pt idx="1">
                  <c:v>GD</c:v>
                </c:pt>
                <c:pt idx="2">
                  <c:v>PDI</c:v>
                </c:pt>
                <c:pt idx="3">
                  <c:v>GRF</c:v>
                </c:pt>
                <c:pt idx="4">
                  <c:v>IR</c:v>
                </c:pt>
                <c:pt idx="5">
                  <c:v>GCOOP</c:v>
                </c:pt>
                <c:pt idx="6">
                  <c:v>GJ</c:v>
                </c:pt>
                <c:pt idx="7">
                  <c:v>GMC</c:v>
                </c:pt>
                <c:pt idx="8">
                  <c:v>PTM</c:v>
                </c:pt>
                <c:pt idx="9">
                  <c:v>COM</c:v>
                </c:pt>
                <c:pt idx="10">
                  <c:v>AT</c:v>
                </c:pt>
                <c:pt idx="11">
                  <c:v>AC</c:v>
                </c:pt>
                <c:pt idx="12">
                  <c:v>DEAG</c:v>
                </c:pt>
                <c:pt idx="13">
                  <c:v>GBDTH</c:v>
                </c:pt>
                <c:pt idx="14">
                  <c:v>GC</c:v>
                </c:pt>
                <c:pt idx="15">
                  <c:v>PCDES</c:v>
                </c:pt>
                <c:pt idx="16">
                  <c:v>FT</c:v>
                </c:pt>
                <c:pt idx="17">
                  <c:v>GT</c:v>
                </c:pt>
                <c:pt idx="18">
                  <c:v>GF</c:v>
                </c:pt>
                <c:pt idx="19">
                  <c:v>PCTEI</c:v>
                </c:pt>
                <c:pt idx="20">
                  <c:v>PDS</c:v>
                </c:pt>
                <c:pt idx="21">
                  <c:v>PDE</c:v>
                </c:pt>
                <c:pt idx="22">
                  <c:v>GI</c:v>
                </c:pt>
                <c:pt idx="23">
                  <c:v>PDSS</c:v>
                </c:pt>
                <c:pt idx="24">
                  <c:v>ES</c:v>
                </c:pt>
              </c:strCache>
            </c:strRef>
          </c:cat>
          <c:val>
            <c:numRef>
              <c:f>Resultados_Generales_Anexo!$F$39:$F$63</c:f>
              <c:numCache>
                <c:formatCode>0%</c:formatCode>
                <c:ptCount val="25"/>
                <c:pt idx="0">
                  <c:v>0.84615384615384615</c:v>
                </c:pt>
                <c:pt idx="1">
                  <c:v>0.61538461538461542</c:v>
                </c:pt>
                <c:pt idx="2">
                  <c:v>0.5</c:v>
                </c:pt>
                <c:pt idx="3">
                  <c:v>0.45454545454545453</c:v>
                </c:pt>
                <c:pt idx="4">
                  <c:v>1</c:v>
                </c:pt>
                <c:pt idx="5">
                  <c:v>1</c:v>
                </c:pt>
                <c:pt idx="6">
                  <c:v>0.9285714285714286</c:v>
                </c:pt>
                <c:pt idx="7">
                  <c:v>0.73333333333333328</c:v>
                </c:pt>
                <c:pt idx="8">
                  <c:v>0.8125</c:v>
                </c:pt>
                <c:pt idx="9">
                  <c:v>0.625</c:v>
                </c:pt>
                <c:pt idx="10">
                  <c:v>0.66666666666666663</c:v>
                </c:pt>
                <c:pt idx="11">
                  <c:v>0.76923076923076927</c:v>
                </c:pt>
                <c:pt idx="12">
                  <c:v>0.88461538461538458</c:v>
                </c:pt>
                <c:pt idx="13">
                  <c:v>1</c:v>
                </c:pt>
                <c:pt idx="14">
                  <c:v>0.73333333333333328</c:v>
                </c:pt>
                <c:pt idx="15">
                  <c:v>0.85365853658536583</c:v>
                </c:pt>
                <c:pt idx="16">
                  <c:v>0.69565217391304346</c:v>
                </c:pt>
                <c:pt idx="17">
                  <c:v>0.6</c:v>
                </c:pt>
                <c:pt idx="18">
                  <c:v>0.72413793103448276</c:v>
                </c:pt>
                <c:pt idx="19">
                  <c:v>0.75</c:v>
                </c:pt>
                <c:pt idx="20">
                  <c:v>0.72413793103448276</c:v>
                </c:pt>
                <c:pt idx="21">
                  <c:v>0.7931034482758621</c:v>
                </c:pt>
                <c:pt idx="22">
                  <c:v>0.57692307692307687</c:v>
                </c:pt>
                <c:pt idx="23">
                  <c:v>0.66666666666666663</c:v>
                </c:pt>
                <c:pt idx="24">
                  <c:v>1</c:v>
                </c:pt>
              </c:numCache>
            </c:numRef>
          </c:val>
        </c:ser>
        <c:dLbls>
          <c:showLegendKey val="0"/>
          <c:showVal val="0"/>
          <c:showCatName val="0"/>
          <c:showSerName val="0"/>
          <c:showPercent val="0"/>
          <c:showBubbleSize val="0"/>
        </c:dLbls>
        <c:axId val="-214018528"/>
        <c:axId val="-214047904"/>
      </c:radarChart>
      <c:catAx>
        <c:axId val="-214018528"/>
        <c:scaling>
          <c:orientation val="minMax"/>
        </c:scaling>
        <c:delete val="0"/>
        <c:axPos val="b"/>
        <c:numFmt formatCode="General" sourceLinked="1"/>
        <c:majorTickMark val="cross"/>
        <c:minorTickMark val="cross"/>
        <c:tickLblPos val="nextTo"/>
        <c:txPr>
          <a:bodyPr/>
          <a:lstStyle/>
          <a:p>
            <a:pPr lvl="0">
              <a:defRPr b="0"/>
            </a:pPr>
            <a:endParaRPr lang="es-CO"/>
          </a:p>
        </c:txPr>
        <c:crossAx val="-214047904"/>
        <c:crosses val="autoZero"/>
        <c:auto val="1"/>
        <c:lblAlgn val="ctr"/>
        <c:lblOffset val="100"/>
        <c:noMultiLvlLbl val="1"/>
      </c:catAx>
      <c:valAx>
        <c:axId val="-214047904"/>
        <c:scaling>
          <c:orientation val="minMax"/>
        </c:scaling>
        <c:delete val="0"/>
        <c:axPos val="l"/>
        <c:majorGridlines>
          <c:spPr>
            <a:ln>
              <a:solidFill>
                <a:srgbClr val="B7B7B7"/>
              </a:solidFill>
            </a:ln>
          </c:spPr>
        </c:majorGridlines>
        <c:numFmt formatCode="0%" sourceLinked="1"/>
        <c:majorTickMark val="cross"/>
        <c:minorTickMark val="cross"/>
        <c:tickLblPos val="nextTo"/>
        <c:spPr>
          <a:ln w="47625">
            <a:noFill/>
          </a:ln>
        </c:spPr>
        <c:txPr>
          <a:bodyPr/>
          <a:lstStyle/>
          <a:p>
            <a:pPr lvl="0">
              <a:defRPr b="0"/>
            </a:pPr>
            <a:endParaRPr lang="es-CO"/>
          </a:p>
        </c:txPr>
        <c:crossAx val="-214018528"/>
        <c:crosses val="autoZero"/>
        <c:crossBetween val="between"/>
      </c:valAx>
    </c:plotArea>
    <c:plotVisOnly val="1"/>
    <c:dispBlanksAs val="zero"/>
    <c:showDLblsOverMax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Secretaría Jurídica</a:t>
            </a:r>
          </a:p>
        </c:rich>
      </c:tx>
      <c:overlay val="0"/>
    </c:title>
    <c:autoTitleDeleted val="0"/>
    <c:plotArea>
      <c:layout/>
      <c:barChart>
        <c:barDir val="col"/>
        <c:grouping val="clustered"/>
        <c:varyColors val="1"/>
        <c:ser>
          <c:idx val="0"/>
          <c:order val="0"/>
          <c:tx>
            <c:strRef>
              <c:f>Resultados_Generales_Anexo!$Q$319</c:f>
              <c:strCache>
                <c:ptCount val="1"/>
                <c:pt idx="0">
                  <c:v>% Eficacia total</c:v>
                </c:pt>
              </c:strCache>
            </c:strRef>
          </c:tx>
          <c:spPr>
            <a:solidFill>
              <a:srgbClr val="F9CB9C"/>
            </a:solidFill>
          </c:spPr>
          <c:invertIfNegative val="1"/>
          <c:cat>
            <c:strRef>
              <c:f>Resultados_Generales_Anexo!$N$320:$N$321</c:f>
              <c:strCache>
                <c:ptCount val="2"/>
                <c:pt idx="0">
                  <c:v>GC</c:v>
                </c:pt>
                <c:pt idx="1">
                  <c:v>GJ</c:v>
                </c:pt>
              </c:strCache>
            </c:strRef>
          </c:cat>
          <c:val>
            <c:numRef>
              <c:f>Resultados_Generales_Anexo!$Q$320:$Q$321</c:f>
              <c:numCache>
                <c:formatCode>0.00%</c:formatCode>
                <c:ptCount val="2"/>
                <c:pt idx="0">
                  <c:v>0.78260869565217395</c:v>
                </c:pt>
                <c:pt idx="1">
                  <c:v>0.9285714285714286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38384"/>
        <c:axId val="-130250352"/>
      </c:barChart>
      <c:catAx>
        <c:axId val="-130238384"/>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50352"/>
        <c:crosses val="autoZero"/>
        <c:auto val="1"/>
        <c:lblAlgn val="ctr"/>
        <c:lblOffset val="100"/>
        <c:noMultiLvlLbl val="1"/>
      </c:catAx>
      <c:valAx>
        <c:axId val="-130250352"/>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3838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Unidad Administrativa Especial para la Gestión del Riesgo de Desastres</a:t>
            </a:r>
          </a:p>
        </c:rich>
      </c:tx>
      <c:overlay val="0"/>
    </c:title>
    <c:autoTitleDeleted val="0"/>
    <c:plotArea>
      <c:layout/>
      <c:barChart>
        <c:barDir val="col"/>
        <c:grouping val="clustered"/>
        <c:varyColors val="1"/>
        <c:ser>
          <c:idx val="0"/>
          <c:order val="0"/>
          <c:tx>
            <c:strRef>
              <c:f>Resultados_Generales_Anexo!$Q$324</c:f>
              <c:strCache>
                <c:ptCount val="1"/>
                <c:pt idx="0">
                  <c:v>% Eficacia total</c:v>
                </c:pt>
              </c:strCache>
            </c:strRef>
          </c:tx>
          <c:spPr>
            <a:solidFill>
              <a:srgbClr val="D5A6BD"/>
            </a:solidFill>
          </c:spPr>
          <c:invertIfNegative val="1"/>
          <c:cat>
            <c:strRef>
              <c:f>Resultados_Generales_Anexo!$N$325:$N$327</c:f>
              <c:strCache>
                <c:ptCount val="3"/>
                <c:pt idx="0">
                  <c:v>AT</c:v>
                </c:pt>
                <c:pt idx="1">
                  <c:v>FT</c:v>
                </c:pt>
                <c:pt idx="2">
                  <c:v>GC</c:v>
                </c:pt>
              </c:strCache>
            </c:strRef>
          </c:cat>
          <c:val>
            <c:numRef>
              <c:f>Resultados_Generales_Anexo!$Q$325:$Q$327</c:f>
              <c:numCache>
                <c:formatCode>0.00%</c:formatCode>
                <c:ptCount val="3"/>
                <c:pt idx="0">
                  <c:v>0</c:v>
                </c:pt>
                <c:pt idx="1">
                  <c:v>0.33333333333333331</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8048"/>
        <c:axId val="-130243280"/>
      </c:barChart>
      <c:catAx>
        <c:axId val="-130228048"/>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130243280"/>
        <c:crosses val="autoZero"/>
        <c:auto val="1"/>
        <c:lblAlgn val="ctr"/>
        <c:lblOffset val="100"/>
        <c:noMultiLvlLbl val="1"/>
      </c:catAx>
      <c:valAx>
        <c:axId val="-130243280"/>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28048"/>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600" b="0"/>
            </a:pPr>
            <a:r>
              <a:rPr lang="es-CO"/>
              <a:t>Direccionamiento Estratégico y Articulación Gerencial</a:t>
            </a:r>
          </a:p>
        </c:rich>
      </c:tx>
      <c:layout/>
      <c:overlay val="0"/>
    </c:title>
    <c:autoTitleDeleted val="0"/>
    <c:plotArea>
      <c:layout/>
      <c:barChart>
        <c:barDir val="col"/>
        <c:grouping val="clustered"/>
        <c:varyColors val="1"/>
        <c:ser>
          <c:idx val="0"/>
          <c:order val="0"/>
          <c:tx>
            <c:strRef>
              <c:f>Resultados_Generales_Anexo!$P$113</c:f>
              <c:strCache>
                <c:ptCount val="1"/>
                <c:pt idx="0">
                  <c:v>% Eficacia total</c:v>
                </c:pt>
              </c:strCache>
            </c:strRef>
          </c:tx>
          <c:spPr>
            <a:solidFill>
              <a:srgbClr val="3366CC"/>
            </a:solidFill>
          </c:spPr>
          <c:invertIfNegative val="1"/>
          <c:cat>
            <c:strRef>
              <c:f>Resultados_Generales_Anexo!$M$114:$M$115</c:f>
              <c:strCache>
                <c:ptCount val="2"/>
                <c:pt idx="0">
                  <c:v>SFP</c:v>
                </c:pt>
                <c:pt idx="1">
                  <c:v>SP</c:v>
                </c:pt>
              </c:strCache>
            </c:strRef>
          </c:cat>
          <c:val>
            <c:numRef>
              <c:f>Resultados_Generales_Anexo!$P$114:$P$115</c:f>
              <c:numCache>
                <c:formatCode>0.00%</c:formatCode>
                <c:ptCount val="2"/>
                <c:pt idx="0">
                  <c:v>1</c:v>
                </c:pt>
                <c:pt idx="1">
                  <c:v>0.88235294117647056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37296"/>
        <c:axId val="-130247088"/>
      </c:barChart>
      <c:catAx>
        <c:axId val="-130237296"/>
        <c:scaling>
          <c:orientation val="minMax"/>
        </c:scaling>
        <c:delete val="0"/>
        <c:axPos val="b"/>
        <c:numFmt formatCode="General" sourceLinked="1"/>
        <c:majorTickMark val="cross"/>
        <c:minorTickMark val="cross"/>
        <c:tickLblPos val="nextTo"/>
        <c:txPr>
          <a:bodyPr/>
          <a:lstStyle/>
          <a:p>
            <a:pPr lvl="0">
              <a:defRPr b="0"/>
            </a:pPr>
            <a:endParaRPr lang="es-CO"/>
          </a:p>
        </c:txPr>
        <c:crossAx val="-130247088"/>
        <c:crosses val="autoZero"/>
        <c:auto val="1"/>
        <c:lblAlgn val="ctr"/>
        <c:lblOffset val="100"/>
        <c:noMultiLvlLbl val="1"/>
      </c:catAx>
      <c:valAx>
        <c:axId val="-130247088"/>
        <c:scaling>
          <c:orientation val="minMax"/>
        </c:scaling>
        <c:delete val="0"/>
        <c:axPos val="l"/>
        <c:majorGridlines>
          <c:spPr>
            <a:ln>
              <a:solidFill>
                <a:srgbClr val="B7B7B7"/>
              </a:solidFill>
            </a:ln>
          </c:spPr>
        </c:majorGridlines>
        <c:title>
          <c:tx>
            <c:rich>
              <a:bodyPr/>
              <a:lstStyle/>
              <a:p>
                <a:pPr lvl="0">
                  <a:defRPr b="0"/>
                </a:pPr>
                <a:r>
                  <a:rPr lang="es-CO"/>
                  <a:t>% Eficacia</a:t>
                </a:r>
              </a:p>
            </c:rich>
          </c:tx>
          <c:layout/>
          <c:overlay val="0"/>
        </c:title>
        <c:numFmt formatCode="0.00%" sourceLinked="1"/>
        <c:majorTickMark val="cross"/>
        <c:minorTickMark val="cross"/>
        <c:tickLblPos val="nextTo"/>
        <c:spPr>
          <a:ln w="47625">
            <a:noFill/>
          </a:ln>
        </c:spPr>
        <c:txPr>
          <a:bodyPr/>
          <a:lstStyle/>
          <a:p>
            <a:pPr lvl="0">
              <a:defRPr b="0"/>
            </a:pPr>
            <a:endParaRPr lang="es-CO"/>
          </a:p>
        </c:txPr>
        <c:crossAx val="-130237296"/>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Planificación del Desarrollo Institucional</a:t>
            </a:r>
          </a:p>
        </c:rich>
      </c:tx>
      <c:layout/>
      <c:overlay val="0"/>
    </c:title>
    <c:autoTitleDeleted val="0"/>
    <c:plotArea>
      <c:layout/>
      <c:barChart>
        <c:barDir val="col"/>
        <c:grouping val="clustered"/>
        <c:varyColors val="1"/>
        <c:ser>
          <c:idx val="0"/>
          <c:order val="0"/>
          <c:tx>
            <c:strRef>
              <c:f>Resultados_Generales_Anexo!$F$138</c:f>
              <c:strCache>
                <c:ptCount val="1"/>
                <c:pt idx="0">
                  <c:v>% Eficacia total</c:v>
                </c:pt>
              </c:strCache>
            </c:strRef>
          </c:tx>
          <c:spPr>
            <a:solidFill>
              <a:srgbClr val="00FFFF"/>
            </a:solidFill>
          </c:spPr>
          <c:invertIfNegative val="1"/>
          <c:cat>
            <c:strRef>
              <c:f>Resultados_Generales_Anexo!$C$139</c:f>
              <c:strCache>
                <c:ptCount val="1"/>
                <c:pt idx="0">
                  <c:v>SFP</c:v>
                </c:pt>
              </c:strCache>
            </c:strRef>
          </c:cat>
          <c:val>
            <c:numRef>
              <c:f>Resultados_Generales_Anexo!$F$139</c:f>
              <c:numCache>
                <c:formatCode>0.00%</c:formatCode>
                <c:ptCount val="1"/>
                <c:pt idx="0">
                  <c:v>0.5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44368"/>
        <c:axId val="-130228592"/>
      </c:barChart>
      <c:catAx>
        <c:axId val="-130244368"/>
        <c:scaling>
          <c:orientation val="minMax"/>
        </c:scaling>
        <c:delete val="0"/>
        <c:axPos val="b"/>
        <c:numFmt formatCode="General" sourceLinked="1"/>
        <c:majorTickMark val="cross"/>
        <c:minorTickMark val="cross"/>
        <c:tickLblPos val="nextTo"/>
        <c:txPr>
          <a:bodyPr/>
          <a:lstStyle/>
          <a:p>
            <a:pPr lvl="0">
              <a:defRPr b="0"/>
            </a:pPr>
            <a:endParaRPr lang="es-CO"/>
          </a:p>
        </c:txPr>
        <c:crossAx val="-130228592"/>
        <c:crosses val="autoZero"/>
        <c:auto val="1"/>
        <c:lblAlgn val="ctr"/>
        <c:lblOffset val="100"/>
        <c:noMultiLvlLbl val="1"/>
      </c:catAx>
      <c:valAx>
        <c:axId val="-130228592"/>
        <c:scaling>
          <c:orientation val="minMax"/>
        </c:scaling>
        <c:delete val="0"/>
        <c:axPos val="l"/>
        <c:majorGridlines>
          <c:spPr>
            <a:ln>
              <a:solidFill>
                <a:srgbClr val="B7B7B7"/>
              </a:solidFill>
            </a:ln>
          </c:spPr>
        </c:majorGridlines>
        <c:title>
          <c:tx>
            <c:rich>
              <a:bodyPr/>
              <a:lstStyle/>
              <a:p>
                <a:pPr lvl="0">
                  <a:defRPr b="0"/>
                </a:pPr>
                <a:r>
                  <a:rPr lang="es-CO"/>
                  <a:t>% Eficacia</a:t>
                </a:r>
              </a:p>
            </c:rich>
          </c:tx>
          <c:layout/>
          <c:overlay val="0"/>
        </c:title>
        <c:numFmt formatCode="0.00%" sourceLinked="1"/>
        <c:majorTickMark val="cross"/>
        <c:minorTickMark val="cross"/>
        <c:tickLblPos val="nextTo"/>
        <c:spPr>
          <a:ln w="47625">
            <a:noFill/>
          </a:ln>
        </c:spPr>
        <c:txPr>
          <a:bodyPr/>
          <a:lstStyle/>
          <a:p>
            <a:pPr lvl="0">
              <a:defRPr b="0"/>
            </a:pPr>
            <a:endParaRPr lang="es-CO"/>
          </a:p>
        </c:txPr>
        <c:crossAx val="-130244368"/>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Gestión de la Mejora Continua</a:t>
            </a:r>
          </a:p>
        </c:rich>
      </c:tx>
      <c:layout/>
      <c:overlay val="0"/>
    </c:title>
    <c:autoTitleDeleted val="0"/>
    <c:plotArea>
      <c:layout/>
      <c:barChart>
        <c:barDir val="col"/>
        <c:grouping val="clustered"/>
        <c:varyColors val="1"/>
        <c:ser>
          <c:idx val="0"/>
          <c:order val="0"/>
          <c:tx>
            <c:strRef>
              <c:f>Resultados_Generales_Anexo!$P$122</c:f>
              <c:strCache>
                <c:ptCount val="1"/>
                <c:pt idx="0">
                  <c:v>% Eficacia total</c:v>
                </c:pt>
              </c:strCache>
            </c:strRef>
          </c:tx>
          <c:spPr>
            <a:solidFill>
              <a:srgbClr val="0000FF"/>
            </a:solidFill>
          </c:spPr>
          <c:invertIfNegative val="1"/>
          <c:cat>
            <c:strRef>
              <c:f>Resultados_Generales_Anexo!$M$123</c:f>
              <c:strCache>
                <c:ptCount val="1"/>
                <c:pt idx="0">
                  <c:v>SFP</c:v>
                </c:pt>
              </c:strCache>
            </c:strRef>
          </c:cat>
          <c:val>
            <c:numRef>
              <c:f>Resultados_Generales_Anexo!$P$123</c:f>
              <c:numCache>
                <c:formatCode>0.00%</c:formatCode>
                <c:ptCount val="1"/>
                <c:pt idx="0">
                  <c:v>0.73333333333333328</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0432"/>
        <c:axId val="-130221520"/>
      </c:barChart>
      <c:catAx>
        <c:axId val="-130220432"/>
        <c:scaling>
          <c:orientation val="minMax"/>
        </c:scaling>
        <c:delete val="0"/>
        <c:axPos val="b"/>
        <c:numFmt formatCode="General" sourceLinked="1"/>
        <c:majorTickMark val="cross"/>
        <c:minorTickMark val="cross"/>
        <c:tickLblPos val="nextTo"/>
        <c:txPr>
          <a:bodyPr/>
          <a:lstStyle/>
          <a:p>
            <a:pPr lvl="0">
              <a:defRPr b="0"/>
            </a:pPr>
            <a:endParaRPr lang="es-CO"/>
          </a:p>
        </c:txPr>
        <c:crossAx val="-130221520"/>
        <c:crosses val="autoZero"/>
        <c:auto val="1"/>
        <c:lblAlgn val="ctr"/>
        <c:lblOffset val="100"/>
        <c:noMultiLvlLbl val="1"/>
      </c:catAx>
      <c:valAx>
        <c:axId val="-130221520"/>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layout/>
          <c:overlay val="0"/>
        </c:title>
        <c:numFmt formatCode="0.00%" sourceLinked="1"/>
        <c:majorTickMark val="cross"/>
        <c:minorTickMark val="cross"/>
        <c:tickLblPos val="nextTo"/>
        <c:spPr>
          <a:ln w="47625">
            <a:noFill/>
          </a:ln>
        </c:spPr>
        <c:txPr>
          <a:bodyPr/>
          <a:lstStyle/>
          <a:p>
            <a:pPr lvl="0">
              <a:defRPr b="0"/>
            </a:pPr>
            <a:endParaRPr lang="es-CO"/>
          </a:p>
        </c:txPr>
        <c:crossAx val="-130220432"/>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Integración Regional</a:t>
            </a:r>
          </a:p>
        </c:rich>
      </c:tx>
      <c:layout/>
      <c:overlay val="0"/>
    </c:title>
    <c:autoTitleDeleted val="0"/>
    <c:plotArea>
      <c:layout/>
      <c:barChart>
        <c:barDir val="col"/>
        <c:grouping val="clustered"/>
        <c:varyColors val="1"/>
        <c:ser>
          <c:idx val="0"/>
          <c:order val="0"/>
          <c:tx>
            <c:strRef>
              <c:f>Resultados_Generales_Anexo!$P$134</c:f>
              <c:strCache>
                <c:ptCount val="1"/>
                <c:pt idx="0">
                  <c:v>% Eficacia total</c:v>
                </c:pt>
              </c:strCache>
            </c:strRef>
          </c:tx>
          <c:spPr>
            <a:solidFill>
              <a:srgbClr val="FF00FF"/>
            </a:solidFill>
          </c:spPr>
          <c:invertIfNegative val="1"/>
          <c:cat>
            <c:strRef>
              <c:f>Resultados_Generales_Anexo!$M$135</c:f>
              <c:strCache>
                <c:ptCount val="1"/>
                <c:pt idx="0">
                  <c:v>SIR</c:v>
                </c:pt>
              </c:strCache>
            </c:strRef>
          </c:cat>
          <c:val>
            <c:numRef>
              <c:f>Resultados_Generales_Anexo!$P$135</c:f>
              <c:numCache>
                <c:formatCode>0.00%</c:formatCode>
                <c:ptCount val="1"/>
                <c:pt idx="0">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42192"/>
        <c:axId val="-130226960"/>
      </c:barChart>
      <c:catAx>
        <c:axId val="-130242192"/>
        <c:scaling>
          <c:orientation val="minMax"/>
        </c:scaling>
        <c:delete val="0"/>
        <c:axPos val="b"/>
        <c:numFmt formatCode="General" sourceLinked="1"/>
        <c:majorTickMark val="cross"/>
        <c:minorTickMark val="cross"/>
        <c:tickLblPos val="nextTo"/>
        <c:txPr>
          <a:bodyPr/>
          <a:lstStyle/>
          <a:p>
            <a:pPr lvl="0">
              <a:defRPr b="0"/>
            </a:pPr>
            <a:endParaRPr lang="es-CO"/>
          </a:p>
        </c:txPr>
        <c:crossAx val="-130226960"/>
        <c:crosses val="autoZero"/>
        <c:auto val="1"/>
        <c:lblAlgn val="ctr"/>
        <c:lblOffset val="100"/>
        <c:noMultiLvlLbl val="1"/>
      </c:catAx>
      <c:valAx>
        <c:axId val="-130226960"/>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layout/>
          <c:overlay val="0"/>
        </c:title>
        <c:numFmt formatCode="0.00%" sourceLinked="1"/>
        <c:majorTickMark val="cross"/>
        <c:minorTickMark val="cross"/>
        <c:tickLblPos val="nextTo"/>
        <c:spPr>
          <a:ln w="47625">
            <a:noFill/>
          </a:ln>
        </c:spPr>
        <c:txPr>
          <a:bodyPr/>
          <a:lstStyle/>
          <a:p>
            <a:pPr lvl="0">
              <a:defRPr b="0"/>
            </a:pPr>
            <a:endParaRPr lang="es-CO"/>
          </a:p>
        </c:txPr>
        <c:crossAx val="-130242192"/>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Comunicaciones</a:t>
            </a:r>
          </a:p>
        </c:rich>
      </c:tx>
      <c:layout/>
      <c:overlay val="0"/>
    </c:title>
    <c:autoTitleDeleted val="0"/>
    <c:plotArea>
      <c:layout/>
      <c:barChart>
        <c:barDir val="col"/>
        <c:grouping val="clustered"/>
        <c:varyColors val="1"/>
        <c:ser>
          <c:idx val="0"/>
          <c:order val="0"/>
          <c:tx>
            <c:strRef>
              <c:f>Resultados_Generales_Anexo!$F$113</c:f>
              <c:strCache>
                <c:ptCount val="1"/>
                <c:pt idx="0">
                  <c:v>% Eficacia total</c:v>
                </c:pt>
              </c:strCache>
            </c:strRef>
          </c:tx>
          <c:spPr>
            <a:solidFill>
              <a:srgbClr val="B6D7A8"/>
            </a:solidFill>
          </c:spPr>
          <c:invertIfNegative val="1"/>
          <c:cat>
            <c:strRef>
              <c:f>Resultados_Generales_Anexo!$C$114:$C$115</c:f>
              <c:strCache>
                <c:ptCount val="2"/>
                <c:pt idx="0">
                  <c:v>SPC</c:v>
                </c:pt>
                <c:pt idx="1">
                  <c:v>STIC</c:v>
                </c:pt>
              </c:strCache>
            </c:strRef>
          </c:cat>
          <c:val>
            <c:numRef>
              <c:f>Resultados_Generales_Anexo!$F$114:$F$115</c:f>
              <c:numCache>
                <c:formatCode>0.00%</c:formatCode>
                <c:ptCount val="2"/>
                <c:pt idx="0">
                  <c:v>0.6</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6416"/>
        <c:axId val="-130224784"/>
      </c:barChart>
      <c:catAx>
        <c:axId val="-130226416"/>
        <c:scaling>
          <c:orientation val="minMax"/>
        </c:scaling>
        <c:delete val="0"/>
        <c:axPos val="b"/>
        <c:numFmt formatCode="General" sourceLinked="1"/>
        <c:majorTickMark val="cross"/>
        <c:minorTickMark val="cross"/>
        <c:tickLblPos val="nextTo"/>
        <c:txPr>
          <a:bodyPr/>
          <a:lstStyle/>
          <a:p>
            <a:pPr lvl="0">
              <a:defRPr b="0"/>
            </a:pPr>
            <a:endParaRPr lang="es-CO"/>
          </a:p>
        </c:txPr>
        <c:crossAx val="-130224784"/>
        <c:crosses val="autoZero"/>
        <c:auto val="1"/>
        <c:lblAlgn val="ctr"/>
        <c:lblOffset val="100"/>
        <c:noMultiLvlLbl val="1"/>
      </c:catAx>
      <c:valAx>
        <c:axId val="-130224784"/>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layout/>
          <c:overlay val="0"/>
        </c:title>
        <c:numFmt formatCode="0.00%" sourceLinked="1"/>
        <c:majorTickMark val="cross"/>
        <c:minorTickMark val="cross"/>
        <c:tickLblPos val="nextTo"/>
        <c:spPr>
          <a:ln w="47625">
            <a:noFill/>
          </a:ln>
        </c:spPr>
        <c:txPr>
          <a:bodyPr/>
          <a:lstStyle/>
          <a:p>
            <a:pPr lvl="0">
              <a:defRPr b="0"/>
            </a:pPr>
            <a:endParaRPr lang="es-CO"/>
          </a:p>
        </c:txPr>
        <c:crossAx val="-130226416"/>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400" b="0"/>
            </a:pPr>
            <a:r>
              <a:rPr lang="es-CO"/>
              <a:t>Asistencia Técnica</a:t>
            </a:r>
          </a:p>
        </c:rich>
      </c:tx>
      <c:overlay val="0"/>
    </c:title>
    <c:autoTitleDeleted val="0"/>
    <c:plotArea>
      <c:layout>
        <c:manualLayout>
          <c:xMode val="edge"/>
          <c:yMode val="edge"/>
          <c:x val="1.7500000000000002E-2"/>
          <c:y val="6.6009788017070622E-2"/>
          <c:w val="0.96500000000000019"/>
          <c:h val="0.91328015281133179"/>
        </c:manualLayout>
      </c:layout>
      <c:radarChart>
        <c:radarStyle val="marker"/>
        <c:varyColors val="1"/>
        <c:ser>
          <c:idx val="0"/>
          <c:order val="0"/>
          <c:tx>
            <c:strRef>
              <c:f>Resultados_Generales_Anexo!$P$72</c:f>
              <c:strCache>
                <c:ptCount val="1"/>
                <c:pt idx="0">
                  <c:v>% Eficacia total</c:v>
                </c:pt>
              </c:strCache>
            </c:strRef>
          </c:tx>
          <c:spPr>
            <a:ln w="19050" cmpd="sng">
              <a:solidFill>
                <a:srgbClr val="4A86E8"/>
              </a:solidFill>
            </a:ln>
          </c:spPr>
          <c:marker>
            <c:symbol val="circle"/>
            <c:size val="7"/>
            <c:spPr>
              <a:solidFill>
                <a:srgbClr val="4A86E8"/>
              </a:solidFill>
              <a:ln cmpd="sng">
                <a:solidFill>
                  <a:srgbClr val="4A86E8"/>
                </a:solidFill>
              </a:ln>
            </c:spPr>
          </c:marker>
          <c:cat>
            <c:strRef>
              <c:f>Resultados_Generales_Anexo!$M$73:$M$90</c:f>
              <c:strCache>
                <c:ptCount val="18"/>
                <c:pt idx="0">
                  <c:v>SCEI</c:v>
                </c:pt>
                <c:pt idx="1">
                  <c:v>SP</c:v>
                </c:pt>
                <c:pt idx="2">
                  <c:v>SADR</c:v>
                </c:pt>
                <c:pt idx="3">
                  <c:v>SCTEI</c:v>
                </c:pt>
                <c:pt idx="4">
                  <c:v>SCDE</c:v>
                </c:pt>
                <c:pt idx="5">
                  <c:v>SDS</c:v>
                </c:pt>
                <c:pt idx="6">
                  <c:v>SE</c:v>
                </c:pt>
                <c:pt idx="7">
                  <c:v>SGOB</c:v>
                </c:pt>
                <c:pt idx="8">
                  <c:v>SHV</c:v>
                </c:pt>
                <c:pt idx="9">
                  <c:v>SFP</c:v>
                </c:pt>
                <c:pt idx="10">
                  <c:v>SMEG</c:v>
                </c:pt>
                <c:pt idx="11">
                  <c:v>SME</c:v>
                </c:pt>
                <c:pt idx="12">
                  <c:v>SS</c:v>
                </c:pt>
                <c:pt idx="13">
                  <c:v>STIC</c:v>
                </c:pt>
                <c:pt idx="14">
                  <c:v>STM</c:v>
                </c:pt>
                <c:pt idx="15">
                  <c:v>SA</c:v>
                </c:pt>
                <c:pt idx="16">
                  <c:v>SG</c:v>
                </c:pt>
                <c:pt idx="17">
                  <c:v>UAEGRAD</c:v>
                </c:pt>
              </c:strCache>
            </c:strRef>
          </c:cat>
          <c:val>
            <c:numRef>
              <c:f>Resultados_Generales_Anexo!$P$73:$P$90</c:f>
              <c:numCache>
                <c:formatCode>0.00%</c:formatCode>
                <c:ptCount val="18"/>
                <c:pt idx="0">
                  <c:v>1</c:v>
                </c:pt>
                <c:pt idx="1">
                  <c:v>1</c:v>
                </c:pt>
                <c:pt idx="2">
                  <c:v>1</c:v>
                </c:pt>
                <c:pt idx="3">
                  <c:v>0</c:v>
                </c:pt>
                <c:pt idx="4">
                  <c:v>1</c:v>
                </c:pt>
                <c:pt idx="5">
                  <c:v>1</c:v>
                </c:pt>
                <c:pt idx="6">
                  <c:v>0</c:v>
                </c:pt>
                <c:pt idx="7">
                  <c:v>0</c:v>
                </c:pt>
                <c:pt idx="8">
                  <c:v>0</c:v>
                </c:pt>
                <c:pt idx="9">
                  <c:v>1</c:v>
                </c:pt>
                <c:pt idx="10">
                  <c:v>1</c:v>
                </c:pt>
                <c:pt idx="11">
                  <c:v>1</c:v>
                </c:pt>
                <c:pt idx="12">
                  <c:v>1</c:v>
                </c:pt>
                <c:pt idx="13">
                  <c:v>0</c:v>
                </c:pt>
                <c:pt idx="14">
                  <c:v>0</c:v>
                </c:pt>
                <c:pt idx="15">
                  <c:v>1</c:v>
                </c:pt>
                <c:pt idx="16">
                  <c:v>0</c:v>
                </c:pt>
                <c:pt idx="17">
                  <c:v>0</c:v>
                </c:pt>
              </c:numCache>
            </c:numRef>
          </c:val>
        </c:ser>
        <c:dLbls>
          <c:showLegendKey val="0"/>
          <c:showVal val="0"/>
          <c:showCatName val="0"/>
          <c:showSerName val="0"/>
          <c:showPercent val="0"/>
          <c:showBubbleSize val="0"/>
        </c:dLbls>
        <c:axId val="-130241648"/>
        <c:axId val="-130235664"/>
      </c:radarChart>
      <c:catAx>
        <c:axId val="-130241648"/>
        <c:scaling>
          <c:orientation val="minMax"/>
        </c:scaling>
        <c:delete val="0"/>
        <c:axPos val="b"/>
        <c:numFmt formatCode="General" sourceLinked="1"/>
        <c:majorTickMark val="cross"/>
        <c:minorTickMark val="cross"/>
        <c:tickLblPos val="nextTo"/>
        <c:txPr>
          <a:bodyPr/>
          <a:lstStyle/>
          <a:p>
            <a:pPr lvl="0">
              <a:defRPr b="0"/>
            </a:pPr>
            <a:endParaRPr lang="es-CO"/>
          </a:p>
        </c:txPr>
        <c:crossAx val="-130235664"/>
        <c:crosses val="autoZero"/>
        <c:auto val="1"/>
        <c:lblAlgn val="ctr"/>
        <c:lblOffset val="100"/>
        <c:noMultiLvlLbl val="1"/>
      </c:catAx>
      <c:valAx>
        <c:axId val="-130235664"/>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es-CO"/>
          </a:p>
        </c:txPr>
        <c:crossAx val="-130241648"/>
        <c:crosses val="autoZero"/>
        <c:crossBetween val="between"/>
      </c:valAx>
    </c:plotArea>
    <c:plotVisOnly val="1"/>
    <c:dispBlanksAs val="zero"/>
    <c:showDLblsOverMax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Promoción de Ciencia, Tecnología e Innovación</a:t>
            </a:r>
          </a:p>
        </c:rich>
      </c:tx>
      <c:overlay val="0"/>
    </c:title>
    <c:autoTitleDeleted val="0"/>
    <c:plotArea>
      <c:layout/>
      <c:barChart>
        <c:barDir val="col"/>
        <c:grouping val="clustered"/>
        <c:varyColors val="1"/>
        <c:ser>
          <c:idx val="0"/>
          <c:order val="0"/>
          <c:tx>
            <c:strRef>
              <c:f>Resultados_Generales_Anexo!$P$138</c:f>
              <c:strCache>
                <c:ptCount val="1"/>
                <c:pt idx="0">
                  <c:v>% Eficacia total</c:v>
                </c:pt>
              </c:strCache>
            </c:strRef>
          </c:tx>
          <c:spPr>
            <a:solidFill>
              <a:srgbClr val="3C78D8"/>
            </a:solidFill>
          </c:spPr>
          <c:invertIfNegative val="1"/>
          <c:cat>
            <c:strRef>
              <c:f>Resultados_Generales_Anexo!$M$139</c:f>
              <c:strCache>
                <c:ptCount val="1"/>
                <c:pt idx="0">
                  <c:v>SCTEI</c:v>
                </c:pt>
              </c:strCache>
            </c:strRef>
          </c:cat>
          <c:val>
            <c:numRef>
              <c:f>Resultados_Generales_Anexo!$P$139</c:f>
              <c:numCache>
                <c:formatCode>0.00%</c:formatCode>
                <c:ptCount val="1"/>
                <c:pt idx="0">
                  <c:v>0.75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3696"/>
        <c:axId val="-130252528"/>
      </c:barChart>
      <c:catAx>
        <c:axId val="-130223696"/>
        <c:scaling>
          <c:orientation val="minMax"/>
        </c:scaling>
        <c:delete val="0"/>
        <c:axPos val="b"/>
        <c:numFmt formatCode="General" sourceLinked="1"/>
        <c:majorTickMark val="cross"/>
        <c:minorTickMark val="cross"/>
        <c:tickLblPos val="nextTo"/>
        <c:txPr>
          <a:bodyPr/>
          <a:lstStyle/>
          <a:p>
            <a:pPr lvl="0">
              <a:defRPr b="0"/>
            </a:pPr>
            <a:endParaRPr lang="es-CO"/>
          </a:p>
        </c:txPr>
        <c:crossAx val="-130252528"/>
        <c:crosses val="autoZero"/>
        <c:auto val="1"/>
        <c:lblAlgn val="ctr"/>
        <c:lblOffset val="100"/>
        <c:noMultiLvlLbl val="1"/>
      </c:catAx>
      <c:valAx>
        <c:axId val="-130252528"/>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2369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Promoción del Desarrollo Social</a:t>
            </a:r>
          </a:p>
        </c:rich>
      </c:tx>
      <c:overlay val="0"/>
    </c:title>
    <c:autoTitleDeleted val="0"/>
    <c:plotArea>
      <c:layout/>
      <c:barChart>
        <c:barDir val="col"/>
        <c:grouping val="clustered"/>
        <c:varyColors val="1"/>
        <c:ser>
          <c:idx val="0"/>
          <c:order val="0"/>
          <c:tx>
            <c:strRef>
              <c:f>Resultados_Generales_Anexo!$F$146</c:f>
              <c:strCache>
                <c:ptCount val="1"/>
                <c:pt idx="0">
                  <c:v>% Eficacia total</c:v>
                </c:pt>
              </c:strCache>
            </c:strRef>
          </c:tx>
          <c:spPr>
            <a:solidFill>
              <a:srgbClr val="C27BA0"/>
            </a:solidFill>
          </c:spPr>
          <c:invertIfNegative val="1"/>
          <c:cat>
            <c:strRef>
              <c:f>Resultados_Generales_Anexo!$C$147:$C$149</c:f>
              <c:strCache>
                <c:ptCount val="3"/>
                <c:pt idx="0">
                  <c:v>SDS</c:v>
                </c:pt>
                <c:pt idx="1">
                  <c:v>SHV</c:v>
                </c:pt>
                <c:pt idx="2">
                  <c:v>SMEG</c:v>
                </c:pt>
              </c:strCache>
            </c:strRef>
          </c:cat>
          <c:val>
            <c:numRef>
              <c:f>Resultados_Generales_Anexo!$F$147:$F$149</c:f>
              <c:numCache>
                <c:formatCode>0.00%</c:formatCode>
                <c:ptCount val="3"/>
                <c:pt idx="0">
                  <c:v>0.44444444444444442</c:v>
                </c:pt>
                <c:pt idx="1">
                  <c:v>0.77777777777777779</c:v>
                </c:pt>
                <c:pt idx="2">
                  <c:v>0.77777777777777779</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2608"/>
        <c:axId val="-130238928"/>
      </c:barChart>
      <c:catAx>
        <c:axId val="-130222608"/>
        <c:scaling>
          <c:orientation val="minMax"/>
        </c:scaling>
        <c:delete val="0"/>
        <c:axPos val="b"/>
        <c:numFmt formatCode="General" sourceLinked="1"/>
        <c:majorTickMark val="cross"/>
        <c:minorTickMark val="cross"/>
        <c:tickLblPos val="nextTo"/>
        <c:txPr>
          <a:bodyPr/>
          <a:lstStyle/>
          <a:p>
            <a:pPr lvl="0">
              <a:defRPr b="0"/>
            </a:pPr>
            <a:endParaRPr lang="es-CO"/>
          </a:p>
        </c:txPr>
        <c:crossAx val="-130238928"/>
        <c:crosses val="autoZero"/>
        <c:auto val="1"/>
        <c:lblAlgn val="ctr"/>
        <c:lblOffset val="100"/>
        <c:noMultiLvlLbl val="1"/>
      </c:catAx>
      <c:valAx>
        <c:axId val="-130238928"/>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22608"/>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400" b="0"/>
            </a:pPr>
            <a:r>
              <a:rPr lang="es-CO"/>
              <a:t>% Eficacia ejecución act de los planes de acción riesgos de corrupción</a:t>
            </a:r>
          </a:p>
        </c:rich>
      </c:tx>
      <c:layout/>
      <c:overlay val="0"/>
    </c:title>
    <c:autoTitleDeleted val="0"/>
    <c:plotArea>
      <c:layout>
        <c:manualLayout>
          <c:xMode val="edge"/>
          <c:yMode val="edge"/>
          <c:x val="2.0833333333333329E-2"/>
          <c:y val="6.4796905222437085E-2"/>
          <c:w val="0.95833333333333326"/>
          <c:h val="0.91394614069415492"/>
        </c:manualLayout>
      </c:layout>
      <c:radarChart>
        <c:radarStyle val="marker"/>
        <c:varyColors val="1"/>
        <c:ser>
          <c:idx val="0"/>
          <c:order val="0"/>
          <c:spPr>
            <a:ln w="19050" cmpd="sng">
              <a:solidFill>
                <a:srgbClr val="CC0000"/>
              </a:solidFill>
              <a:prstDash val="sysDot"/>
            </a:ln>
          </c:spPr>
          <c:marker>
            <c:symbol val="circle"/>
            <c:size val="7"/>
            <c:spPr>
              <a:solidFill>
                <a:srgbClr val="CC0000"/>
              </a:solidFill>
              <a:ln cmpd="sng">
                <a:solidFill>
                  <a:srgbClr val="CC0000"/>
                </a:solidFill>
              </a:ln>
            </c:spPr>
          </c:marker>
          <c:cat>
            <c:strRef>
              <c:f>Resultados_Generales_Anexo!$C$43:$C$63</c:f>
              <c:strCache>
                <c:ptCount val="21"/>
                <c:pt idx="0">
                  <c:v>IR</c:v>
                </c:pt>
                <c:pt idx="1">
                  <c:v>GCOOP</c:v>
                </c:pt>
                <c:pt idx="2">
                  <c:v>GJ</c:v>
                </c:pt>
                <c:pt idx="3">
                  <c:v>GMC</c:v>
                </c:pt>
                <c:pt idx="4">
                  <c:v>PTM</c:v>
                </c:pt>
                <c:pt idx="5">
                  <c:v>COM</c:v>
                </c:pt>
                <c:pt idx="6">
                  <c:v>AT</c:v>
                </c:pt>
                <c:pt idx="7">
                  <c:v>AC</c:v>
                </c:pt>
                <c:pt idx="8">
                  <c:v>DEAG</c:v>
                </c:pt>
                <c:pt idx="9">
                  <c:v>GBDTH</c:v>
                </c:pt>
                <c:pt idx="10">
                  <c:v>GC</c:v>
                </c:pt>
                <c:pt idx="11">
                  <c:v>PCDES</c:v>
                </c:pt>
                <c:pt idx="12">
                  <c:v>FT</c:v>
                </c:pt>
                <c:pt idx="13">
                  <c:v>GT</c:v>
                </c:pt>
                <c:pt idx="14">
                  <c:v>GF</c:v>
                </c:pt>
                <c:pt idx="15">
                  <c:v>PCTEI</c:v>
                </c:pt>
                <c:pt idx="16">
                  <c:v>PDS</c:v>
                </c:pt>
                <c:pt idx="17">
                  <c:v>PDE</c:v>
                </c:pt>
                <c:pt idx="18">
                  <c:v>GI</c:v>
                </c:pt>
                <c:pt idx="19">
                  <c:v>PDSS</c:v>
                </c:pt>
                <c:pt idx="20">
                  <c:v>ES</c:v>
                </c:pt>
              </c:strCache>
            </c:strRef>
          </c:cat>
          <c:val>
            <c:numRef>
              <c:f>Resultados_Generales_Anexo!$D$43:$D$63</c:f>
              <c:numCache>
                <c:formatCode>0%</c:formatCode>
                <c:ptCount val="21"/>
                <c:pt idx="0">
                  <c:v>1</c:v>
                </c:pt>
                <c:pt idx="1">
                  <c:v>1</c:v>
                </c:pt>
                <c:pt idx="2">
                  <c:v>1</c:v>
                </c:pt>
                <c:pt idx="3">
                  <c:v>1</c:v>
                </c:pt>
                <c:pt idx="4">
                  <c:v>1</c:v>
                </c:pt>
                <c:pt idx="5">
                  <c:v>1</c:v>
                </c:pt>
                <c:pt idx="6">
                  <c:v>1</c:v>
                </c:pt>
                <c:pt idx="7">
                  <c:v>0.90909090909090906</c:v>
                </c:pt>
                <c:pt idx="8">
                  <c:v>0.8571428571428571</c:v>
                </c:pt>
                <c:pt idx="9">
                  <c:v>1</c:v>
                </c:pt>
                <c:pt idx="10">
                  <c:v>0.76923076923076927</c:v>
                </c:pt>
                <c:pt idx="11">
                  <c:v>0.75</c:v>
                </c:pt>
                <c:pt idx="12">
                  <c:v>0.75</c:v>
                </c:pt>
                <c:pt idx="13">
                  <c:v>0.75</c:v>
                </c:pt>
                <c:pt idx="14">
                  <c:v>0.66666666666666663</c:v>
                </c:pt>
                <c:pt idx="15">
                  <c:v>0.5</c:v>
                </c:pt>
                <c:pt idx="16">
                  <c:v>0.5</c:v>
                </c:pt>
                <c:pt idx="17">
                  <c:v>0.55555555555555558</c:v>
                </c:pt>
                <c:pt idx="18">
                  <c:v>0.33333333333333331</c:v>
                </c:pt>
                <c:pt idx="19">
                  <c:v>0.33333333333333331</c:v>
                </c:pt>
                <c:pt idx="20">
                  <c:v>1</c:v>
                </c:pt>
              </c:numCache>
            </c:numRef>
          </c:val>
        </c:ser>
        <c:dLbls>
          <c:showLegendKey val="0"/>
          <c:showVal val="0"/>
          <c:showCatName val="0"/>
          <c:showSerName val="0"/>
          <c:showPercent val="0"/>
          <c:showBubbleSize val="0"/>
        </c:dLbls>
        <c:axId val="-214035936"/>
        <c:axId val="-214035392"/>
      </c:radarChart>
      <c:catAx>
        <c:axId val="-214035936"/>
        <c:scaling>
          <c:orientation val="minMax"/>
        </c:scaling>
        <c:delete val="0"/>
        <c:axPos val="b"/>
        <c:numFmt formatCode="General" sourceLinked="1"/>
        <c:majorTickMark val="cross"/>
        <c:minorTickMark val="cross"/>
        <c:tickLblPos val="nextTo"/>
        <c:txPr>
          <a:bodyPr/>
          <a:lstStyle/>
          <a:p>
            <a:pPr lvl="0">
              <a:defRPr b="0"/>
            </a:pPr>
            <a:endParaRPr lang="es-CO"/>
          </a:p>
        </c:txPr>
        <c:crossAx val="-214035392"/>
        <c:crosses val="autoZero"/>
        <c:auto val="1"/>
        <c:lblAlgn val="ctr"/>
        <c:lblOffset val="100"/>
        <c:noMultiLvlLbl val="1"/>
      </c:catAx>
      <c:valAx>
        <c:axId val="-214035392"/>
        <c:scaling>
          <c:orientation val="minMax"/>
        </c:scaling>
        <c:delete val="0"/>
        <c:axPos val="l"/>
        <c:majorGridlines>
          <c:spPr>
            <a:ln>
              <a:solidFill>
                <a:srgbClr val="B7B7B7"/>
              </a:solidFill>
            </a:ln>
          </c:spPr>
        </c:majorGridlines>
        <c:title>
          <c:tx>
            <c:rich>
              <a:bodyPr/>
              <a:lstStyle/>
              <a:p>
                <a:pPr lvl="0">
                  <a:defRPr b="0"/>
                </a:pPr>
                <a:r>
                  <a:rPr lang="es-CO"/>
                  <a:t>% Eficacia Corrupción</a:t>
                </a:r>
              </a:p>
            </c:rich>
          </c:tx>
          <c:layout/>
          <c:overlay val="0"/>
        </c:title>
        <c:numFmt formatCode="0%" sourceLinked="1"/>
        <c:majorTickMark val="cross"/>
        <c:minorTickMark val="cross"/>
        <c:tickLblPos val="nextTo"/>
        <c:spPr>
          <a:ln w="47625">
            <a:noFill/>
          </a:ln>
        </c:spPr>
        <c:txPr>
          <a:bodyPr/>
          <a:lstStyle/>
          <a:p>
            <a:pPr lvl="0">
              <a:defRPr b="0"/>
            </a:pPr>
            <a:endParaRPr lang="es-CO"/>
          </a:p>
        </c:txPr>
        <c:crossAx val="-214035936"/>
        <c:crosses val="autoZero"/>
        <c:crossBetween val="between"/>
      </c:valAx>
    </c:plotArea>
    <c:plotVisOnly val="1"/>
    <c:dispBlanksAs val="zero"/>
    <c:showDLblsOverMax val="1"/>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Promoción del Transporte y la Movilidad</a:t>
            </a:r>
          </a:p>
        </c:rich>
      </c:tx>
      <c:overlay val="0"/>
    </c:title>
    <c:autoTitleDeleted val="0"/>
    <c:plotArea>
      <c:layout/>
      <c:barChart>
        <c:barDir val="col"/>
        <c:grouping val="clustered"/>
        <c:varyColors val="1"/>
        <c:ser>
          <c:idx val="0"/>
          <c:order val="0"/>
          <c:tx>
            <c:strRef>
              <c:f>Resultados_Generales_Anexo!$P$146</c:f>
              <c:strCache>
                <c:ptCount val="1"/>
                <c:pt idx="0">
                  <c:v>% Eficacia total</c:v>
                </c:pt>
              </c:strCache>
            </c:strRef>
          </c:tx>
          <c:spPr>
            <a:solidFill>
              <a:srgbClr val="990000"/>
            </a:solidFill>
          </c:spPr>
          <c:invertIfNegative val="1"/>
          <c:cat>
            <c:strRef>
              <c:f>Resultados_Generales_Anexo!$M$147</c:f>
              <c:strCache>
                <c:ptCount val="1"/>
                <c:pt idx="0">
                  <c:v>STM</c:v>
                </c:pt>
              </c:strCache>
            </c:strRef>
          </c:cat>
          <c:val>
            <c:numRef>
              <c:f>Resultados_Generales_Anexo!$P$147</c:f>
              <c:numCache>
                <c:formatCode>0.00%</c:formatCode>
                <c:ptCount val="1"/>
                <c:pt idx="0">
                  <c:v>0.8125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31856"/>
        <c:axId val="-130225328"/>
      </c:barChart>
      <c:catAx>
        <c:axId val="-130231856"/>
        <c:scaling>
          <c:orientation val="minMax"/>
        </c:scaling>
        <c:delete val="0"/>
        <c:axPos val="b"/>
        <c:numFmt formatCode="General" sourceLinked="1"/>
        <c:majorTickMark val="cross"/>
        <c:minorTickMark val="cross"/>
        <c:tickLblPos val="nextTo"/>
        <c:txPr>
          <a:bodyPr/>
          <a:lstStyle/>
          <a:p>
            <a:pPr lvl="0">
              <a:defRPr b="0"/>
            </a:pPr>
            <a:endParaRPr lang="es-CO"/>
          </a:p>
        </c:txPr>
        <c:crossAx val="-130225328"/>
        <c:crosses val="autoZero"/>
        <c:auto val="1"/>
        <c:lblAlgn val="ctr"/>
        <c:lblOffset val="100"/>
        <c:noMultiLvlLbl val="1"/>
      </c:catAx>
      <c:valAx>
        <c:axId val="-130225328"/>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3185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Fortalecimiento Territorial</a:t>
            </a:r>
          </a:p>
        </c:rich>
      </c:tx>
      <c:overlay val="0"/>
    </c:title>
    <c:autoTitleDeleted val="0"/>
    <c:plotArea>
      <c:layout/>
      <c:barChart>
        <c:barDir val="col"/>
        <c:grouping val="clustered"/>
        <c:varyColors val="1"/>
        <c:ser>
          <c:idx val="0"/>
          <c:order val="0"/>
          <c:tx>
            <c:strRef>
              <c:f>Resultados_Generales_Anexo!$P$118</c:f>
              <c:strCache>
                <c:ptCount val="1"/>
                <c:pt idx="0">
                  <c:v>% Eficacia total</c:v>
                </c:pt>
              </c:strCache>
            </c:strRef>
          </c:tx>
          <c:spPr>
            <a:solidFill>
              <a:srgbClr val="6D9EEB"/>
            </a:solidFill>
          </c:spPr>
          <c:invertIfNegative val="1"/>
          <c:cat>
            <c:strRef>
              <c:f>Resultados_Generales_Anexo!$M$119:$M$120</c:f>
              <c:strCache>
                <c:ptCount val="2"/>
                <c:pt idx="0">
                  <c:v>SGOB</c:v>
                </c:pt>
                <c:pt idx="1">
                  <c:v>UAEGRAD</c:v>
                </c:pt>
              </c:strCache>
            </c:strRef>
          </c:cat>
          <c:val>
            <c:numRef>
              <c:f>Resultados_Generales_Anexo!$P$119:$P$120</c:f>
              <c:numCache>
                <c:formatCode>0.00%</c:formatCode>
                <c:ptCount val="2"/>
                <c:pt idx="0">
                  <c:v>0.82352941176470584</c:v>
                </c:pt>
                <c:pt idx="1">
                  <c:v>0.33333333333333331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47632"/>
        <c:axId val="-130250896"/>
      </c:barChart>
      <c:catAx>
        <c:axId val="-130247632"/>
        <c:scaling>
          <c:orientation val="minMax"/>
        </c:scaling>
        <c:delete val="0"/>
        <c:axPos val="b"/>
        <c:numFmt formatCode="General" sourceLinked="1"/>
        <c:majorTickMark val="cross"/>
        <c:minorTickMark val="cross"/>
        <c:tickLblPos val="nextTo"/>
        <c:txPr>
          <a:bodyPr/>
          <a:lstStyle/>
          <a:p>
            <a:pPr lvl="0">
              <a:defRPr b="0"/>
            </a:pPr>
            <a:endParaRPr lang="es-CO"/>
          </a:p>
        </c:txPr>
        <c:crossAx val="-130250896"/>
        <c:crosses val="autoZero"/>
        <c:auto val="1"/>
        <c:lblAlgn val="ctr"/>
        <c:lblOffset val="100"/>
        <c:noMultiLvlLbl val="1"/>
      </c:catAx>
      <c:valAx>
        <c:axId val="-130250896"/>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4763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Promoción del Desarrollo Educativo</a:t>
            </a:r>
          </a:p>
        </c:rich>
      </c:tx>
      <c:overlay val="0"/>
    </c:title>
    <c:autoTitleDeleted val="0"/>
    <c:plotArea>
      <c:layout/>
      <c:barChart>
        <c:barDir val="col"/>
        <c:grouping val="clustered"/>
        <c:varyColors val="1"/>
        <c:ser>
          <c:idx val="0"/>
          <c:order val="0"/>
          <c:tx>
            <c:strRef>
              <c:f>Resultados_Generales_Anexo!$P$142</c:f>
              <c:strCache>
                <c:ptCount val="1"/>
                <c:pt idx="0">
                  <c:v>% Eficacia total</c:v>
                </c:pt>
              </c:strCache>
            </c:strRef>
          </c:tx>
          <c:spPr>
            <a:solidFill>
              <a:srgbClr val="A2C4C9"/>
            </a:solidFill>
          </c:spPr>
          <c:invertIfNegative val="1"/>
          <c:cat>
            <c:strRef>
              <c:f>Resultados_Generales_Anexo!$M$143</c:f>
              <c:strCache>
                <c:ptCount val="1"/>
                <c:pt idx="0">
                  <c:v>SE</c:v>
                </c:pt>
              </c:strCache>
            </c:strRef>
          </c:cat>
          <c:val>
            <c:numRef>
              <c:f>Resultados_Generales_Anexo!$P$143</c:f>
              <c:numCache>
                <c:formatCode>0.00%</c:formatCode>
                <c:ptCount val="1"/>
                <c:pt idx="0">
                  <c:v>0.7931034482758621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5872"/>
        <c:axId val="-130237840"/>
      </c:barChart>
      <c:catAx>
        <c:axId val="-130225872"/>
        <c:scaling>
          <c:orientation val="minMax"/>
        </c:scaling>
        <c:delete val="0"/>
        <c:axPos val="b"/>
        <c:numFmt formatCode="General" sourceLinked="1"/>
        <c:majorTickMark val="cross"/>
        <c:minorTickMark val="cross"/>
        <c:tickLblPos val="nextTo"/>
        <c:txPr>
          <a:bodyPr/>
          <a:lstStyle/>
          <a:p>
            <a:pPr lvl="0">
              <a:defRPr b="0"/>
            </a:pPr>
            <a:endParaRPr lang="es-CO"/>
          </a:p>
        </c:txPr>
        <c:crossAx val="-130237840"/>
        <c:crosses val="autoZero"/>
        <c:auto val="1"/>
        <c:lblAlgn val="ctr"/>
        <c:lblOffset val="100"/>
        <c:noMultiLvlLbl val="1"/>
      </c:catAx>
      <c:valAx>
        <c:axId val="-130237840"/>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2587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Promoción del Desarrollo de Salud</a:t>
            </a:r>
          </a:p>
        </c:rich>
      </c:tx>
      <c:overlay val="0"/>
    </c:title>
    <c:autoTitleDeleted val="0"/>
    <c:plotArea>
      <c:layout/>
      <c:barChart>
        <c:barDir val="col"/>
        <c:grouping val="clustered"/>
        <c:varyColors val="1"/>
        <c:ser>
          <c:idx val="0"/>
          <c:order val="0"/>
          <c:tx>
            <c:strRef>
              <c:f>Resultados_Generales_Anexo!$F$142</c:f>
              <c:strCache>
                <c:ptCount val="1"/>
                <c:pt idx="0">
                  <c:v>% Eficacia total</c:v>
                </c:pt>
              </c:strCache>
            </c:strRef>
          </c:tx>
          <c:spPr>
            <a:solidFill>
              <a:srgbClr val="F1C232"/>
            </a:solidFill>
          </c:spPr>
          <c:invertIfNegative val="1"/>
          <c:cat>
            <c:strRef>
              <c:f>Resultados_Generales_Anexo!$C$143</c:f>
              <c:strCache>
                <c:ptCount val="1"/>
                <c:pt idx="0">
                  <c:v>SS</c:v>
                </c:pt>
              </c:strCache>
            </c:strRef>
          </c:cat>
          <c:val>
            <c:numRef>
              <c:f>Resultados_Generales_Anexo!$F$143</c:f>
              <c:numCache>
                <c:formatCode>0.00%</c:formatCode>
                <c:ptCount val="1"/>
                <c:pt idx="0">
                  <c:v>0.72413793103448276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36752"/>
        <c:axId val="-130235120"/>
      </c:barChart>
      <c:catAx>
        <c:axId val="-130236752"/>
        <c:scaling>
          <c:orientation val="minMax"/>
        </c:scaling>
        <c:delete val="0"/>
        <c:axPos val="b"/>
        <c:numFmt formatCode="General" sourceLinked="1"/>
        <c:majorTickMark val="cross"/>
        <c:minorTickMark val="cross"/>
        <c:tickLblPos val="nextTo"/>
        <c:txPr>
          <a:bodyPr/>
          <a:lstStyle/>
          <a:p>
            <a:pPr lvl="0">
              <a:defRPr b="0"/>
            </a:pPr>
            <a:endParaRPr lang="es-CO"/>
          </a:p>
        </c:txPr>
        <c:crossAx val="-130235120"/>
        <c:crosses val="autoZero"/>
        <c:auto val="1"/>
        <c:lblAlgn val="ctr"/>
        <c:lblOffset val="100"/>
        <c:noMultiLvlLbl val="1"/>
      </c:catAx>
      <c:valAx>
        <c:axId val="-130235120"/>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3675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600" b="0"/>
            </a:pPr>
            <a:r>
              <a:rPr lang="es-CO"/>
              <a:t>Promoción de la Competitividad y Desarrollo Económico Sostenible</a:t>
            </a:r>
          </a:p>
        </c:rich>
      </c:tx>
      <c:overlay val="0"/>
    </c:title>
    <c:autoTitleDeleted val="0"/>
    <c:plotArea>
      <c:layout/>
      <c:barChart>
        <c:barDir val="col"/>
        <c:grouping val="clustered"/>
        <c:varyColors val="1"/>
        <c:ser>
          <c:idx val="0"/>
          <c:order val="0"/>
          <c:tx>
            <c:strRef>
              <c:f>Resultados_Generales_Anexo!$P$98</c:f>
              <c:strCache>
                <c:ptCount val="1"/>
                <c:pt idx="0">
                  <c:v>% Eficacia total</c:v>
                </c:pt>
              </c:strCache>
            </c:strRef>
          </c:tx>
          <c:spPr>
            <a:solidFill>
              <a:srgbClr val="CC0000"/>
            </a:solidFill>
          </c:spPr>
          <c:invertIfNegative val="1"/>
          <c:cat>
            <c:strRef>
              <c:f>Resultados_Generales_Anexo!$M$99:$M$103</c:f>
              <c:strCache>
                <c:ptCount val="5"/>
                <c:pt idx="0">
                  <c:v>SADR</c:v>
                </c:pt>
                <c:pt idx="1">
                  <c:v>SA</c:v>
                </c:pt>
                <c:pt idx="2">
                  <c:v>SCDE</c:v>
                </c:pt>
                <c:pt idx="3">
                  <c:v>SME</c:v>
                </c:pt>
                <c:pt idx="4">
                  <c:v>SCTEI</c:v>
                </c:pt>
              </c:strCache>
            </c:strRef>
          </c:cat>
          <c:val>
            <c:numRef>
              <c:f>Resultados_Generales_Anexo!$P$99:$P$103</c:f>
              <c:numCache>
                <c:formatCode>0.00%</c:formatCode>
                <c:ptCount val="5"/>
                <c:pt idx="0">
                  <c:v>1</c:v>
                </c:pt>
                <c:pt idx="1">
                  <c:v>1</c:v>
                </c:pt>
                <c:pt idx="2">
                  <c:v>0.75</c:v>
                </c:pt>
                <c:pt idx="3">
                  <c:v>0.7</c:v>
                </c:pt>
                <c:pt idx="4">
                  <c:v>0.5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2064"/>
        <c:axId val="-130244912"/>
      </c:barChart>
      <c:catAx>
        <c:axId val="-130222064"/>
        <c:scaling>
          <c:orientation val="minMax"/>
        </c:scaling>
        <c:delete val="0"/>
        <c:axPos val="b"/>
        <c:numFmt formatCode="General" sourceLinked="1"/>
        <c:majorTickMark val="cross"/>
        <c:minorTickMark val="cross"/>
        <c:tickLblPos val="nextTo"/>
        <c:txPr>
          <a:bodyPr/>
          <a:lstStyle/>
          <a:p>
            <a:pPr lvl="0">
              <a:defRPr b="0"/>
            </a:pPr>
            <a:endParaRPr lang="es-CO"/>
          </a:p>
        </c:txPr>
        <c:crossAx val="-130244912"/>
        <c:crosses val="autoZero"/>
        <c:auto val="1"/>
        <c:lblAlgn val="ctr"/>
        <c:lblOffset val="100"/>
        <c:noMultiLvlLbl val="1"/>
      </c:catAx>
      <c:valAx>
        <c:axId val="-130244912"/>
        <c:scaling>
          <c:orientation val="minMax"/>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2206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Atención al Ciudadano</a:t>
            </a:r>
          </a:p>
        </c:rich>
      </c:tx>
      <c:overlay val="0"/>
    </c:title>
    <c:autoTitleDeleted val="0"/>
    <c:plotArea>
      <c:layout/>
      <c:barChart>
        <c:barDir val="col"/>
        <c:grouping val="clustered"/>
        <c:varyColors val="1"/>
        <c:ser>
          <c:idx val="0"/>
          <c:order val="0"/>
          <c:tx>
            <c:strRef>
              <c:f>Resultados_Generales_Anexo!$F$98</c:f>
              <c:strCache>
                <c:ptCount val="1"/>
                <c:pt idx="0">
                  <c:v>% Eficacia total</c:v>
                </c:pt>
              </c:strCache>
            </c:strRef>
          </c:tx>
          <c:spPr>
            <a:solidFill>
              <a:srgbClr val="3366CC"/>
            </a:solidFill>
          </c:spPr>
          <c:invertIfNegative val="1"/>
          <c:cat>
            <c:strRef>
              <c:f>Resultados_Generales_Anexo!$C$99:$C$103</c:f>
              <c:strCache>
                <c:ptCount val="5"/>
                <c:pt idx="0">
                  <c:v>SE</c:v>
                </c:pt>
                <c:pt idx="1">
                  <c:v>SH</c:v>
                </c:pt>
                <c:pt idx="2">
                  <c:v>STM</c:v>
                </c:pt>
                <c:pt idx="3">
                  <c:v>SG</c:v>
                </c:pt>
                <c:pt idx="4">
                  <c:v>SS</c:v>
                </c:pt>
              </c:strCache>
            </c:strRef>
          </c:cat>
          <c:val>
            <c:numRef>
              <c:f>Resultados_Generales_Anexo!$F$99:$F$103</c:f>
              <c:numCache>
                <c:formatCode>0.00%</c:formatCode>
                <c:ptCount val="5"/>
                <c:pt idx="0">
                  <c:v>1</c:v>
                </c:pt>
                <c:pt idx="1">
                  <c:v>1</c:v>
                </c:pt>
                <c:pt idx="2">
                  <c:v>1</c:v>
                </c:pt>
                <c:pt idx="3">
                  <c:v>0.8125</c:v>
                </c:pt>
                <c:pt idx="4">
                  <c:v>0.25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29136"/>
        <c:axId val="-130220976"/>
      </c:barChart>
      <c:catAx>
        <c:axId val="-130229136"/>
        <c:scaling>
          <c:orientation val="minMax"/>
        </c:scaling>
        <c:delete val="0"/>
        <c:axPos val="b"/>
        <c:numFmt formatCode="General" sourceLinked="1"/>
        <c:majorTickMark val="cross"/>
        <c:minorTickMark val="cross"/>
        <c:tickLblPos val="nextTo"/>
        <c:txPr>
          <a:bodyPr/>
          <a:lstStyle/>
          <a:p>
            <a:pPr lvl="0">
              <a:defRPr b="0"/>
            </a:pPr>
            <a:endParaRPr lang="es-CO"/>
          </a:p>
        </c:txPr>
        <c:crossAx val="-130220976"/>
        <c:crosses val="autoZero"/>
        <c:auto val="1"/>
        <c:lblAlgn val="ctr"/>
        <c:lblOffset val="100"/>
        <c:noMultiLvlLbl val="1"/>
      </c:catAx>
      <c:valAx>
        <c:axId val="-130220976"/>
        <c:scaling>
          <c:orientation val="minMax"/>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2913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Gestión Tecnológica</a:t>
            </a:r>
          </a:p>
        </c:rich>
      </c:tx>
      <c:overlay val="0"/>
    </c:title>
    <c:autoTitleDeleted val="0"/>
    <c:plotArea>
      <c:layout/>
      <c:barChart>
        <c:barDir val="col"/>
        <c:grouping val="clustered"/>
        <c:varyColors val="1"/>
        <c:ser>
          <c:idx val="0"/>
          <c:order val="0"/>
          <c:tx>
            <c:strRef>
              <c:f>Resultados_Generales_Anexo!$F$134</c:f>
              <c:strCache>
                <c:ptCount val="1"/>
                <c:pt idx="0">
                  <c:v>% Eficacia total</c:v>
                </c:pt>
              </c:strCache>
            </c:strRef>
          </c:tx>
          <c:spPr>
            <a:solidFill>
              <a:srgbClr val="FCE5CD"/>
            </a:solidFill>
          </c:spPr>
          <c:invertIfNegative val="1"/>
          <c:cat>
            <c:strRef>
              <c:f>Resultados_Generales_Anexo!$C$135</c:f>
              <c:strCache>
                <c:ptCount val="1"/>
                <c:pt idx="0">
                  <c:v>STIC</c:v>
                </c:pt>
              </c:strCache>
            </c:strRef>
          </c:cat>
          <c:val>
            <c:numRef>
              <c:f>Resultados_Generales_Anexo!$F$135</c:f>
              <c:numCache>
                <c:formatCode>0.00%</c:formatCode>
                <c:ptCount val="1"/>
                <c:pt idx="0">
                  <c:v>0.6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41104"/>
        <c:axId val="-130245456"/>
      </c:barChart>
      <c:catAx>
        <c:axId val="-130241104"/>
        <c:scaling>
          <c:orientation val="minMax"/>
        </c:scaling>
        <c:delete val="0"/>
        <c:axPos val="b"/>
        <c:numFmt formatCode="General" sourceLinked="1"/>
        <c:majorTickMark val="cross"/>
        <c:minorTickMark val="cross"/>
        <c:tickLblPos val="nextTo"/>
        <c:txPr>
          <a:bodyPr/>
          <a:lstStyle/>
          <a:p>
            <a:pPr lvl="0">
              <a:defRPr b="0"/>
            </a:pPr>
            <a:endParaRPr lang="es-CO"/>
          </a:p>
        </c:txPr>
        <c:crossAx val="-130245456"/>
        <c:crosses val="autoZero"/>
        <c:auto val="1"/>
        <c:lblAlgn val="ctr"/>
        <c:lblOffset val="100"/>
        <c:noMultiLvlLbl val="1"/>
      </c:catAx>
      <c:valAx>
        <c:axId val="-130245456"/>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4110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Gestión Seguridad y Salud en el Trabajo</a:t>
            </a:r>
          </a:p>
        </c:rich>
      </c:tx>
      <c:overlay val="0"/>
    </c:title>
    <c:autoTitleDeleted val="0"/>
    <c:plotArea>
      <c:layout/>
      <c:barChart>
        <c:barDir val="col"/>
        <c:grouping val="clustered"/>
        <c:varyColors val="1"/>
        <c:ser>
          <c:idx val="0"/>
          <c:order val="0"/>
          <c:tx>
            <c:strRef>
              <c:f>Resultados_Generales_Anexo!$P$150</c:f>
              <c:strCache>
                <c:ptCount val="1"/>
                <c:pt idx="0">
                  <c:v>% Eficacia total</c:v>
                </c:pt>
              </c:strCache>
            </c:strRef>
          </c:tx>
          <c:spPr>
            <a:solidFill>
              <a:srgbClr val="3D85C6"/>
            </a:solidFill>
          </c:spPr>
          <c:invertIfNegative val="1"/>
          <c:cat>
            <c:strRef>
              <c:f>Resultados_Generales_Anexo!$M$151</c:f>
              <c:strCache>
                <c:ptCount val="1"/>
                <c:pt idx="0">
                  <c:v>SFP</c:v>
                </c:pt>
              </c:strCache>
            </c:strRef>
          </c:cat>
          <c:val>
            <c:numRef>
              <c:f>Resultados_Generales_Anexo!$P$151</c:f>
              <c:numCache>
                <c:formatCode>0.00%</c:formatCode>
                <c:ptCount val="1"/>
                <c:pt idx="0">
                  <c:v>0.84615384615384615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39472"/>
        <c:axId val="-130232944"/>
      </c:barChart>
      <c:catAx>
        <c:axId val="-130239472"/>
        <c:scaling>
          <c:orientation val="minMax"/>
        </c:scaling>
        <c:delete val="0"/>
        <c:axPos val="b"/>
        <c:numFmt formatCode="General" sourceLinked="1"/>
        <c:majorTickMark val="cross"/>
        <c:minorTickMark val="cross"/>
        <c:tickLblPos val="nextTo"/>
        <c:txPr>
          <a:bodyPr/>
          <a:lstStyle/>
          <a:p>
            <a:pPr lvl="0">
              <a:defRPr b="0"/>
            </a:pPr>
            <a:endParaRPr lang="es-CO"/>
          </a:p>
        </c:txPr>
        <c:crossAx val="-130232944"/>
        <c:crosses val="autoZero"/>
        <c:auto val="1"/>
        <c:lblAlgn val="ctr"/>
        <c:lblOffset val="100"/>
        <c:noMultiLvlLbl val="1"/>
      </c:catAx>
      <c:valAx>
        <c:axId val="-130232944"/>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3947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Gestión de Cooperación</a:t>
            </a:r>
          </a:p>
        </c:rich>
      </c:tx>
      <c:overlay val="0"/>
    </c:title>
    <c:autoTitleDeleted val="0"/>
    <c:plotArea>
      <c:layout/>
      <c:barChart>
        <c:barDir val="col"/>
        <c:grouping val="clustered"/>
        <c:varyColors val="1"/>
        <c:ser>
          <c:idx val="0"/>
          <c:order val="0"/>
          <c:tx>
            <c:strRef>
              <c:f>Resultados_Generales_Anexo!$F$122</c:f>
              <c:strCache>
                <c:ptCount val="1"/>
                <c:pt idx="0">
                  <c:v>% Eficacia total</c:v>
                </c:pt>
              </c:strCache>
            </c:strRef>
          </c:tx>
          <c:spPr>
            <a:solidFill>
              <a:srgbClr val="FF9900"/>
            </a:solidFill>
          </c:spPr>
          <c:invertIfNegative val="1"/>
          <c:cat>
            <c:strRef>
              <c:f>Resultados_Generales_Anexo!$C$123</c:f>
              <c:strCache>
                <c:ptCount val="1"/>
                <c:pt idx="0">
                  <c:v>SCEI</c:v>
                </c:pt>
              </c:strCache>
            </c:strRef>
          </c:cat>
          <c:val>
            <c:numRef>
              <c:f>Resultados_Generales_Anexo!$F$123</c:f>
              <c:numCache>
                <c:formatCode>0.00%</c:formatCode>
                <c:ptCount val="1"/>
                <c:pt idx="0">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34032"/>
        <c:axId val="-130231312"/>
      </c:barChart>
      <c:catAx>
        <c:axId val="-130234032"/>
        <c:scaling>
          <c:orientation val="minMax"/>
        </c:scaling>
        <c:delete val="0"/>
        <c:axPos val="b"/>
        <c:numFmt formatCode="General" sourceLinked="1"/>
        <c:majorTickMark val="cross"/>
        <c:minorTickMark val="cross"/>
        <c:tickLblPos val="nextTo"/>
        <c:txPr>
          <a:bodyPr/>
          <a:lstStyle/>
          <a:p>
            <a:pPr lvl="0">
              <a:defRPr b="0"/>
            </a:pPr>
            <a:endParaRPr lang="es-CO"/>
          </a:p>
        </c:txPr>
        <c:crossAx val="-130231312"/>
        <c:crosses val="autoZero"/>
        <c:auto val="1"/>
        <c:lblAlgn val="ctr"/>
        <c:lblOffset val="100"/>
        <c:noMultiLvlLbl val="1"/>
      </c:catAx>
      <c:valAx>
        <c:axId val="-130231312"/>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3403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Gestión Financiera</a:t>
            </a:r>
          </a:p>
        </c:rich>
      </c:tx>
      <c:overlay val="0"/>
    </c:title>
    <c:autoTitleDeleted val="0"/>
    <c:plotArea>
      <c:layout/>
      <c:barChart>
        <c:barDir val="col"/>
        <c:grouping val="clustered"/>
        <c:varyColors val="1"/>
        <c:ser>
          <c:idx val="0"/>
          <c:order val="0"/>
          <c:tx>
            <c:strRef>
              <c:f>Resultados_Generales_Anexo!$F$106</c:f>
              <c:strCache>
                <c:ptCount val="1"/>
                <c:pt idx="0">
                  <c:v>% Eficacia total</c:v>
                </c:pt>
              </c:strCache>
            </c:strRef>
          </c:tx>
          <c:spPr>
            <a:solidFill>
              <a:srgbClr val="FF00FF"/>
            </a:solidFill>
          </c:spPr>
          <c:invertIfNegative val="1"/>
          <c:cat>
            <c:strRef>
              <c:f>Resultados_Generales_Anexo!$C$107:$C$110</c:f>
              <c:strCache>
                <c:ptCount val="4"/>
                <c:pt idx="0">
                  <c:v>SE</c:v>
                </c:pt>
                <c:pt idx="1">
                  <c:v>SH</c:v>
                </c:pt>
                <c:pt idx="2">
                  <c:v>SS</c:v>
                </c:pt>
                <c:pt idx="3">
                  <c:v>SG</c:v>
                </c:pt>
              </c:strCache>
            </c:strRef>
          </c:cat>
          <c:val>
            <c:numRef>
              <c:f>Resultados_Generales_Anexo!$F$107:$F$110</c:f>
              <c:numCache>
                <c:formatCode>0.00%</c:formatCode>
                <c:ptCount val="4"/>
                <c:pt idx="0">
                  <c:v>0.83333333333333337</c:v>
                </c:pt>
                <c:pt idx="1">
                  <c:v>0.75</c:v>
                </c:pt>
                <c:pt idx="2">
                  <c:v>0.66666666666666663</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30230768"/>
        <c:axId val="-127860512"/>
      </c:barChart>
      <c:catAx>
        <c:axId val="-130230768"/>
        <c:scaling>
          <c:orientation val="minMax"/>
        </c:scaling>
        <c:delete val="0"/>
        <c:axPos val="b"/>
        <c:numFmt formatCode="General" sourceLinked="1"/>
        <c:majorTickMark val="cross"/>
        <c:minorTickMark val="cross"/>
        <c:tickLblPos val="nextTo"/>
        <c:txPr>
          <a:bodyPr/>
          <a:lstStyle/>
          <a:p>
            <a:pPr lvl="0">
              <a:defRPr b="0"/>
            </a:pPr>
            <a:endParaRPr lang="es-CO"/>
          </a:p>
        </c:txPr>
        <c:crossAx val="-127860512"/>
        <c:crosses val="autoZero"/>
        <c:auto val="1"/>
        <c:lblAlgn val="ctr"/>
        <c:lblOffset val="100"/>
        <c:noMultiLvlLbl val="1"/>
      </c:catAx>
      <c:valAx>
        <c:axId val="-127860512"/>
        <c:scaling>
          <c:orientation val="minMax"/>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30230768"/>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400" b="0"/>
            </a:pPr>
            <a:r>
              <a:rPr lang="es-CO"/>
              <a:t>% Eficacia ejecución de act de los planes de acción riesgos de gestión</a:t>
            </a:r>
          </a:p>
        </c:rich>
      </c:tx>
      <c:layout/>
      <c:overlay val="0"/>
    </c:title>
    <c:autoTitleDeleted val="0"/>
    <c:plotArea>
      <c:layout>
        <c:manualLayout>
          <c:xMode val="edge"/>
          <c:yMode val="edge"/>
          <c:x val="2.0833333333333329E-2"/>
          <c:y val="6.4796905222437085E-2"/>
          <c:w val="0.95833333333333326"/>
          <c:h val="0.91394614069415492"/>
        </c:manualLayout>
      </c:layout>
      <c:radarChart>
        <c:radarStyle val="marker"/>
        <c:varyColors val="1"/>
        <c:ser>
          <c:idx val="0"/>
          <c:order val="0"/>
          <c:spPr>
            <a:ln w="19050" cmpd="sng">
              <a:solidFill>
                <a:srgbClr val="FF00FF"/>
              </a:solidFill>
              <a:prstDash val="sysDot"/>
            </a:ln>
          </c:spPr>
          <c:marker>
            <c:symbol val="circle"/>
            <c:size val="7"/>
            <c:spPr>
              <a:solidFill>
                <a:srgbClr val="FF00FF"/>
              </a:solidFill>
              <a:ln cmpd="sng">
                <a:solidFill>
                  <a:srgbClr val="FF00FF"/>
                </a:solidFill>
              </a:ln>
            </c:spPr>
          </c:marker>
          <c:cat>
            <c:strRef>
              <c:f>Resultados_Generales_Anexo!$C$39:$C$63</c:f>
              <c:strCache>
                <c:ptCount val="25"/>
                <c:pt idx="0">
                  <c:v>SST</c:v>
                </c:pt>
                <c:pt idx="1">
                  <c:v>GD</c:v>
                </c:pt>
                <c:pt idx="2">
                  <c:v>PDI</c:v>
                </c:pt>
                <c:pt idx="3">
                  <c:v>GRF</c:v>
                </c:pt>
                <c:pt idx="4">
                  <c:v>IR</c:v>
                </c:pt>
                <c:pt idx="5">
                  <c:v>GCOOP</c:v>
                </c:pt>
                <c:pt idx="6">
                  <c:v>GJ</c:v>
                </c:pt>
                <c:pt idx="7">
                  <c:v>GMC</c:v>
                </c:pt>
                <c:pt idx="8">
                  <c:v>PTM</c:v>
                </c:pt>
                <c:pt idx="9">
                  <c:v>COM</c:v>
                </c:pt>
                <c:pt idx="10">
                  <c:v>AT</c:v>
                </c:pt>
                <c:pt idx="11">
                  <c:v>AC</c:v>
                </c:pt>
                <c:pt idx="12">
                  <c:v>DEAG</c:v>
                </c:pt>
                <c:pt idx="13">
                  <c:v>GBDTH</c:v>
                </c:pt>
                <c:pt idx="14">
                  <c:v>GC</c:v>
                </c:pt>
                <c:pt idx="15">
                  <c:v>PCDES</c:v>
                </c:pt>
                <c:pt idx="16">
                  <c:v>FT</c:v>
                </c:pt>
                <c:pt idx="17">
                  <c:v>GT</c:v>
                </c:pt>
                <c:pt idx="18">
                  <c:v>GF</c:v>
                </c:pt>
                <c:pt idx="19">
                  <c:v>PCTEI</c:v>
                </c:pt>
                <c:pt idx="20">
                  <c:v>PDS</c:v>
                </c:pt>
                <c:pt idx="21">
                  <c:v>PDE</c:v>
                </c:pt>
                <c:pt idx="22">
                  <c:v>GI</c:v>
                </c:pt>
                <c:pt idx="23">
                  <c:v>PDSS</c:v>
                </c:pt>
                <c:pt idx="24">
                  <c:v>ES</c:v>
                </c:pt>
              </c:strCache>
            </c:strRef>
          </c:cat>
          <c:val>
            <c:numRef>
              <c:f>Resultados_Generales_Anexo!$E$39:$E$63</c:f>
              <c:numCache>
                <c:formatCode>0%</c:formatCode>
                <c:ptCount val="25"/>
                <c:pt idx="0">
                  <c:v>0.84615384615384615</c:v>
                </c:pt>
                <c:pt idx="1">
                  <c:v>0.61538461538461542</c:v>
                </c:pt>
                <c:pt idx="2">
                  <c:v>0.5</c:v>
                </c:pt>
                <c:pt idx="3">
                  <c:v>0.45454545454545453</c:v>
                </c:pt>
                <c:pt idx="4">
                  <c:v>1</c:v>
                </c:pt>
                <c:pt idx="5">
                  <c:v>1</c:v>
                </c:pt>
                <c:pt idx="6">
                  <c:v>0.91666666666666663</c:v>
                </c:pt>
                <c:pt idx="7">
                  <c:v>0.63636363636363635</c:v>
                </c:pt>
                <c:pt idx="8">
                  <c:v>0.625</c:v>
                </c:pt>
                <c:pt idx="9">
                  <c:v>0.5</c:v>
                </c:pt>
                <c:pt idx="10">
                  <c:v>0.61904761904761907</c:v>
                </c:pt>
                <c:pt idx="11">
                  <c:v>0.7142857142857143</c:v>
                </c:pt>
                <c:pt idx="12">
                  <c:v>0.88888888888888884</c:v>
                </c:pt>
                <c:pt idx="13">
                  <c:v>1</c:v>
                </c:pt>
                <c:pt idx="14">
                  <c:v>0.71875</c:v>
                </c:pt>
                <c:pt idx="15">
                  <c:v>0.87878787878787878</c:v>
                </c:pt>
                <c:pt idx="16">
                  <c:v>0.68421052631578949</c:v>
                </c:pt>
                <c:pt idx="17">
                  <c:v>0.57692307692307687</c:v>
                </c:pt>
                <c:pt idx="18">
                  <c:v>0.73076923076923073</c:v>
                </c:pt>
                <c:pt idx="19">
                  <c:v>0.83333333333333337</c:v>
                </c:pt>
                <c:pt idx="20">
                  <c:v>0.7321428571428571</c:v>
                </c:pt>
                <c:pt idx="21">
                  <c:v>0.83673469387755106</c:v>
                </c:pt>
                <c:pt idx="22">
                  <c:v>0.60869565217391308</c:v>
                </c:pt>
                <c:pt idx="23">
                  <c:v>0.76190476190476186</c:v>
                </c:pt>
                <c:pt idx="24">
                  <c:v>1</c:v>
                </c:pt>
              </c:numCache>
            </c:numRef>
          </c:val>
        </c:ser>
        <c:dLbls>
          <c:showLegendKey val="0"/>
          <c:showVal val="0"/>
          <c:showCatName val="0"/>
          <c:showSerName val="0"/>
          <c:showPercent val="0"/>
          <c:showBubbleSize val="0"/>
        </c:dLbls>
        <c:axId val="-214047360"/>
        <c:axId val="-214026144"/>
      </c:radarChart>
      <c:catAx>
        <c:axId val="-214047360"/>
        <c:scaling>
          <c:orientation val="minMax"/>
        </c:scaling>
        <c:delete val="0"/>
        <c:axPos val="b"/>
        <c:numFmt formatCode="General" sourceLinked="1"/>
        <c:majorTickMark val="cross"/>
        <c:minorTickMark val="cross"/>
        <c:tickLblPos val="nextTo"/>
        <c:txPr>
          <a:bodyPr/>
          <a:lstStyle/>
          <a:p>
            <a:pPr lvl="0">
              <a:defRPr b="0"/>
            </a:pPr>
            <a:endParaRPr lang="es-CO"/>
          </a:p>
        </c:txPr>
        <c:crossAx val="-214026144"/>
        <c:crosses val="autoZero"/>
        <c:auto val="1"/>
        <c:lblAlgn val="ctr"/>
        <c:lblOffset val="100"/>
        <c:noMultiLvlLbl val="1"/>
      </c:catAx>
      <c:valAx>
        <c:axId val="-214026144"/>
        <c:scaling>
          <c:orientation val="minMax"/>
        </c:scaling>
        <c:delete val="0"/>
        <c:axPos val="l"/>
        <c:majorGridlines>
          <c:spPr>
            <a:ln>
              <a:solidFill>
                <a:srgbClr val="B7B7B7"/>
              </a:solidFill>
            </a:ln>
          </c:spPr>
        </c:majorGridlines>
        <c:title>
          <c:tx>
            <c:rich>
              <a:bodyPr/>
              <a:lstStyle/>
              <a:p>
                <a:pPr lvl="0">
                  <a:defRPr b="0"/>
                </a:pPr>
                <a:r>
                  <a:rPr lang="es-CO"/>
                  <a:t>% Eficacia Corrupción</a:t>
                </a:r>
              </a:p>
            </c:rich>
          </c:tx>
          <c:layout/>
          <c:overlay val="0"/>
        </c:title>
        <c:numFmt formatCode="0%" sourceLinked="1"/>
        <c:majorTickMark val="cross"/>
        <c:minorTickMark val="cross"/>
        <c:tickLblPos val="nextTo"/>
        <c:spPr>
          <a:ln w="47625">
            <a:noFill/>
          </a:ln>
        </c:spPr>
        <c:txPr>
          <a:bodyPr/>
          <a:lstStyle/>
          <a:p>
            <a:pPr lvl="0">
              <a:defRPr b="0"/>
            </a:pPr>
            <a:endParaRPr lang="es-CO"/>
          </a:p>
        </c:txPr>
        <c:crossAx val="-214047360"/>
        <c:crosses val="autoZero"/>
        <c:crossBetween val="between"/>
      </c:valAx>
    </c:plotArea>
    <c:plotVisOnly val="1"/>
    <c:dispBlanksAs val="zero"/>
    <c:showDLblsOverMax val="1"/>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Gestión de Jurídica</a:t>
            </a:r>
          </a:p>
        </c:rich>
      </c:tx>
      <c:overlay val="0"/>
    </c:title>
    <c:autoTitleDeleted val="0"/>
    <c:plotArea>
      <c:layout/>
      <c:barChart>
        <c:barDir val="col"/>
        <c:grouping val="clustered"/>
        <c:varyColors val="1"/>
        <c:ser>
          <c:idx val="0"/>
          <c:order val="0"/>
          <c:tx>
            <c:strRef>
              <c:f>Resultados_Generales_Anexo!$P$130</c:f>
              <c:strCache>
                <c:ptCount val="1"/>
                <c:pt idx="0">
                  <c:v>% Eficacia total</c:v>
                </c:pt>
              </c:strCache>
            </c:strRef>
          </c:tx>
          <c:spPr>
            <a:solidFill>
              <a:srgbClr val="134F5C"/>
            </a:solidFill>
          </c:spPr>
          <c:invertIfNegative val="1"/>
          <c:cat>
            <c:strRef>
              <c:f>Resultados_Generales_Anexo!$M$131</c:f>
              <c:strCache>
                <c:ptCount val="1"/>
                <c:pt idx="0">
                  <c:v>SJ</c:v>
                </c:pt>
              </c:strCache>
            </c:strRef>
          </c:cat>
          <c:val>
            <c:numRef>
              <c:f>Resultados_Generales_Anexo!$P$131</c:f>
              <c:numCache>
                <c:formatCode>0.00%</c:formatCode>
                <c:ptCount val="1"/>
                <c:pt idx="0">
                  <c:v>0.9285714285714286</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27849632"/>
        <c:axId val="-127849088"/>
      </c:barChart>
      <c:catAx>
        <c:axId val="-127849632"/>
        <c:scaling>
          <c:orientation val="minMax"/>
        </c:scaling>
        <c:delete val="0"/>
        <c:axPos val="b"/>
        <c:numFmt formatCode="General" sourceLinked="1"/>
        <c:majorTickMark val="cross"/>
        <c:minorTickMark val="cross"/>
        <c:tickLblPos val="nextTo"/>
        <c:txPr>
          <a:bodyPr/>
          <a:lstStyle/>
          <a:p>
            <a:pPr lvl="0">
              <a:defRPr b="0"/>
            </a:pPr>
            <a:endParaRPr lang="es-CO"/>
          </a:p>
        </c:txPr>
        <c:crossAx val="-127849088"/>
        <c:crosses val="autoZero"/>
        <c:auto val="1"/>
        <c:lblAlgn val="ctr"/>
        <c:lblOffset val="100"/>
        <c:noMultiLvlLbl val="1"/>
      </c:catAx>
      <c:valAx>
        <c:axId val="-127849088"/>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4963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600" b="0"/>
            </a:pPr>
            <a:r>
              <a:rPr lang="es-CO"/>
              <a:t>Gestión del Bienestar y Desempeño del Talento Humano</a:t>
            </a:r>
          </a:p>
        </c:rich>
      </c:tx>
      <c:overlay val="0"/>
    </c:title>
    <c:autoTitleDeleted val="0"/>
    <c:plotArea>
      <c:layout/>
      <c:barChart>
        <c:barDir val="col"/>
        <c:grouping val="clustered"/>
        <c:varyColors val="1"/>
        <c:ser>
          <c:idx val="0"/>
          <c:order val="0"/>
          <c:tx>
            <c:strRef>
              <c:f>Resultados_Generales_Anexo!$P$106</c:f>
              <c:strCache>
                <c:ptCount val="1"/>
                <c:pt idx="0">
                  <c:v>% Eficacia total</c:v>
                </c:pt>
              </c:strCache>
            </c:strRef>
          </c:tx>
          <c:spPr>
            <a:solidFill>
              <a:srgbClr val="D5A6BD"/>
            </a:solidFill>
          </c:spPr>
          <c:invertIfNegative val="1"/>
          <c:cat>
            <c:strRef>
              <c:f>Resultados_Generales_Anexo!$M$107:$M$108</c:f>
              <c:strCache>
                <c:ptCount val="2"/>
                <c:pt idx="0">
                  <c:v>OCID</c:v>
                </c:pt>
                <c:pt idx="1">
                  <c:v>SFP</c:v>
                </c:pt>
              </c:strCache>
            </c:strRef>
          </c:cat>
          <c:val>
            <c:numRef>
              <c:f>Resultados_Generales_Anexo!$P$107:$P$108</c:f>
              <c:numCache>
                <c:formatCode>0.00%</c:formatCode>
                <c:ptCount val="2"/>
                <c:pt idx="0">
                  <c:v>1</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27840384"/>
        <c:axId val="-127838208"/>
      </c:barChart>
      <c:catAx>
        <c:axId val="-127840384"/>
        <c:scaling>
          <c:orientation val="minMax"/>
        </c:scaling>
        <c:delete val="0"/>
        <c:axPos val="b"/>
        <c:numFmt formatCode="General" sourceLinked="1"/>
        <c:majorTickMark val="cross"/>
        <c:minorTickMark val="cross"/>
        <c:tickLblPos val="nextTo"/>
        <c:txPr>
          <a:bodyPr/>
          <a:lstStyle/>
          <a:p>
            <a:pPr lvl="0">
              <a:defRPr b="0"/>
            </a:pPr>
            <a:endParaRPr lang="es-CO"/>
          </a:p>
        </c:txPr>
        <c:crossAx val="-127838208"/>
        <c:crosses val="autoZero"/>
        <c:auto val="1"/>
        <c:lblAlgn val="ctr"/>
        <c:lblOffset val="100"/>
        <c:noMultiLvlLbl val="1"/>
      </c:catAx>
      <c:valAx>
        <c:axId val="-127838208"/>
        <c:scaling>
          <c:orientation val="minMax"/>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4038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Gestión de los Ingresos</a:t>
            </a:r>
          </a:p>
        </c:rich>
      </c:tx>
      <c:overlay val="0"/>
    </c:title>
    <c:autoTitleDeleted val="0"/>
    <c:plotArea>
      <c:layout/>
      <c:barChart>
        <c:barDir val="col"/>
        <c:grouping val="clustered"/>
        <c:varyColors val="1"/>
        <c:ser>
          <c:idx val="0"/>
          <c:order val="0"/>
          <c:tx>
            <c:strRef>
              <c:f>Resultados_Generales_Anexo!$F$126</c:f>
              <c:strCache>
                <c:ptCount val="1"/>
                <c:pt idx="0">
                  <c:v>% Eficacia total</c:v>
                </c:pt>
              </c:strCache>
            </c:strRef>
          </c:tx>
          <c:spPr>
            <a:solidFill>
              <a:srgbClr val="20124D"/>
            </a:solidFill>
          </c:spPr>
          <c:invertIfNegative val="1"/>
          <c:cat>
            <c:strRef>
              <c:f>Resultados_Generales_Anexo!$C$127</c:f>
              <c:strCache>
                <c:ptCount val="1"/>
                <c:pt idx="0">
                  <c:v>SH</c:v>
                </c:pt>
              </c:strCache>
            </c:strRef>
          </c:cat>
          <c:val>
            <c:numRef>
              <c:f>Resultados_Generales_Anexo!$F$127</c:f>
              <c:numCache>
                <c:formatCode>0.00%</c:formatCode>
                <c:ptCount val="1"/>
                <c:pt idx="0">
                  <c:v>0.57692307692307687</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27845824"/>
        <c:axId val="-127842016"/>
      </c:barChart>
      <c:catAx>
        <c:axId val="-127845824"/>
        <c:scaling>
          <c:orientation val="minMax"/>
        </c:scaling>
        <c:delete val="0"/>
        <c:axPos val="b"/>
        <c:numFmt formatCode="General" sourceLinked="1"/>
        <c:majorTickMark val="cross"/>
        <c:minorTickMark val="cross"/>
        <c:tickLblPos val="nextTo"/>
        <c:txPr>
          <a:bodyPr/>
          <a:lstStyle/>
          <a:p>
            <a:pPr lvl="0">
              <a:defRPr b="0"/>
            </a:pPr>
            <a:endParaRPr lang="es-CO"/>
          </a:p>
        </c:txPr>
        <c:crossAx val="-127842016"/>
        <c:crosses val="autoZero"/>
        <c:auto val="1"/>
        <c:lblAlgn val="ctr"/>
        <c:lblOffset val="100"/>
        <c:noMultiLvlLbl val="1"/>
      </c:catAx>
      <c:valAx>
        <c:axId val="-127842016"/>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4582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Gestión Documental</a:t>
            </a:r>
          </a:p>
        </c:rich>
      </c:tx>
      <c:overlay val="0"/>
    </c:title>
    <c:autoTitleDeleted val="0"/>
    <c:plotArea>
      <c:layout/>
      <c:barChart>
        <c:barDir val="col"/>
        <c:grouping val="clustered"/>
        <c:varyColors val="1"/>
        <c:ser>
          <c:idx val="0"/>
          <c:order val="0"/>
          <c:tx>
            <c:strRef>
              <c:f>Resultados_Generales_Anexo!$F$130</c:f>
              <c:strCache>
                <c:ptCount val="1"/>
                <c:pt idx="0">
                  <c:v>% Eficacia total</c:v>
                </c:pt>
              </c:strCache>
            </c:strRef>
          </c:tx>
          <c:spPr>
            <a:solidFill>
              <a:srgbClr val="F1C232"/>
            </a:solidFill>
          </c:spPr>
          <c:invertIfNegative val="1"/>
          <c:cat>
            <c:strRef>
              <c:f>Resultados_Generales_Anexo!$C$131</c:f>
              <c:strCache>
                <c:ptCount val="1"/>
                <c:pt idx="0">
                  <c:v>SG</c:v>
                </c:pt>
              </c:strCache>
            </c:strRef>
          </c:cat>
          <c:val>
            <c:numRef>
              <c:f>Resultados_Generales_Anexo!$F$131</c:f>
              <c:numCache>
                <c:formatCode>0.00%</c:formatCode>
                <c:ptCount val="1"/>
                <c:pt idx="0">
                  <c:v>0.61538461538461542</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27845280"/>
        <c:axId val="-127841472"/>
      </c:barChart>
      <c:catAx>
        <c:axId val="-127845280"/>
        <c:scaling>
          <c:orientation val="minMax"/>
        </c:scaling>
        <c:delete val="0"/>
        <c:axPos val="b"/>
        <c:numFmt formatCode="General" sourceLinked="1"/>
        <c:majorTickMark val="cross"/>
        <c:minorTickMark val="cross"/>
        <c:tickLblPos val="nextTo"/>
        <c:txPr>
          <a:bodyPr/>
          <a:lstStyle/>
          <a:p>
            <a:pPr lvl="0">
              <a:defRPr b="0"/>
            </a:pPr>
            <a:endParaRPr lang="es-CO"/>
          </a:p>
        </c:txPr>
        <c:crossAx val="-127841472"/>
        <c:crosses val="autoZero"/>
        <c:auto val="1"/>
        <c:lblAlgn val="ctr"/>
        <c:lblOffset val="100"/>
        <c:noMultiLvlLbl val="1"/>
      </c:catAx>
      <c:valAx>
        <c:axId val="-127841472"/>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4528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Gestión de Recursos Físicos</a:t>
            </a:r>
          </a:p>
        </c:rich>
      </c:tx>
      <c:overlay val="0"/>
    </c:title>
    <c:autoTitleDeleted val="0"/>
    <c:plotArea>
      <c:layout/>
      <c:barChart>
        <c:barDir val="col"/>
        <c:grouping val="clustered"/>
        <c:varyColors val="1"/>
        <c:ser>
          <c:idx val="0"/>
          <c:order val="0"/>
          <c:tx>
            <c:strRef>
              <c:f>Resultados_Generales_Anexo!$P$126</c:f>
              <c:strCache>
                <c:ptCount val="1"/>
                <c:pt idx="0">
                  <c:v>% Eficacia total</c:v>
                </c:pt>
              </c:strCache>
            </c:strRef>
          </c:tx>
          <c:spPr>
            <a:solidFill>
              <a:srgbClr val="A61C00"/>
            </a:solidFill>
          </c:spPr>
          <c:invertIfNegative val="1"/>
          <c:cat>
            <c:strRef>
              <c:f>Resultados_Generales_Anexo!$M$127</c:f>
              <c:strCache>
                <c:ptCount val="1"/>
                <c:pt idx="0">
                  <c:v>SG</c:v>
                </c:pt>
              </c:strCache>
            </c:strRef>
          </c:cat>
          <c:val>
            <c:numRef>
              <c:f>Resultados_Generales_Anexo!$P$127</c:f>
              <c:numCache>
                <c:formatCode>0.00%</c:formatCode>
                <c:ptCount val="1"/>
                <c:pt idx="0">
                  <c:v>0.45454545454545453</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27848544"/>
        <c:axId val="-127848000"/>
      </c:barChart>
      <c:catAx>
        <c:axId val="-127848544"/>
        <c:scaling>
          <c:orientation val="minMax"/>
        </c:scaling>
        <c:delete val="0"/>
        <c:axPos val="b"/>
        <c:numFmt formatCode="General" sourceLinked="1"/>
        <c:majorTickMark val="cross"/>
        <c:minorTickMark val="cross"/>
        <c:tickLblPos val="nextTo"/>
        <c:txPr>
          <a:bodyPr/>
          <a:lstStyle/>
          <a:p>
            <a:pPr lvl="0">
              <a:defRPr b="0"/>
            </a:pPr>
            <a:endParaRPr lang="es-CO"/>
          </a:p>
        </c:txPr>
        <c:crossAx val="-127848000"/>
        <c:crosses val="autoZero"/>
        <c:auto val="1"/>
        <c:lblAlgn val="ctr"/>
        <c:lblOffset val="100"/>
        <c:noMultiLvlLbl val="1"/>
      </c:catAx>
      <c:valAx>
        <c:axId val="-127848000"/>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4854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Evaluación y Seguimiento</a:t>
            </a:r>
          </a:p>
        </c:rich>
      </c:tx>
      <c:overlay val="0"/>
    </c:title>
    <c:autoTitleDeleted val="0"/>
    <c:plotArea>
      <c:layout/>
      <c:barChart>
        <c:barDir val="col"/>
        <c:grouping val="clustered"/>
        <c:varyColors val="1"/>
        <c:ser>
          <c:idx val="0"/>
          <c:order val="0"/>
          <c:tx>
            <c:strRef>
              <c:f>Resultados_Generales_Anexo!$F$118</c:f>
              <c:strCache>
                <c:ptCount val="1"/>
                <c:pt idx="0">
                  <c:v>% Eficacia total</c:v>
                </c:pt>
              </c:strCache>
            </c:strRef>
          </c:tx>
          <c:spPr>
            <a:solidFill>
              <a:srgbClr val="8E7CC3"/>
            </a:solidFill>
          </c:spPr>
          <c:invertIfNegative val="1"/>
          <c:cat>
            <c:strRef>
              <c:f>Resultados_Generales_Anexo!$C$119</c:f>
              <c:strCache>
                <c:ptCount val="1"/>
                <c:pt idx="0">
                  <c:v>OCI</c:v>
                </c:pt>
              </c:strCache>
            </c:strRef>
          </c:cat>
          <c:val>
            <c:numRef>
              <c:f>Resultados_Generales_Anexo!$F$119</c:f>
              <c:numCache>
                <c:formatCode>0.00%</c:formatCode>
                <c:ptCount val="1"/>
                <c:pt idx="0">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27838752"/>
        <c:axId val="-127847456"/>
      </c:barChart>
      <c:catAx>
        <c:axId val="-127838752"/>
        <c:scaling>
          <c:orientation val="minMax"/>
        </c:scaling>
        <c:delete val="0"/>
        <c:axPos val="b"/>
        <c:numFmt formatCode="General" sourceLinked="1"/>
        <c:majorTickMark val="cross"/>
        <c:minorTickMark val="cross"/>
        <c:tickLblPos val="nextTo"/>
        <c:txPr>
          <a:bodyPr/>
          <a:lstStyle/>
          <a:p>
            <a:pPr lvl="0">
              <a:defRPr b="0"/>
            </a:pPr>
            <a:endParaRPr lang="es-CO"/>
          </a:p>
        </c:txPr>
        <c:crossAx val="-127847456"/>
        <c:crosses val="autoZero"/>
        <c:auto val="1"/>
        <c:lblAlgn val="ctr"/>
        <c:lblOffset val="100"/>
        <c:noMultiLvlLbl val="1"/>
      </c:catAx>
      <c:valAx>
        <c:axId val="-127847456"/>
        <c:scaling>
          <c:orientation val="minMax"/>
          <c:max val="1"/>
          <c:min val="0"/>
        </c:scaling>
        <c:delete val="0"/>
        <c:axPos val="l"/>
        <c:majorGridlines>
          <c:spPr>
            <a:ln>
              <a:solidFill>
                <a:srgbClr val="B7B7B7"/>
              </a:solidFill>
            </a:ln>
          </c:spPr>
        </c:majorGridlines>
        <c:title>
          <c:tx>
            <c:rich>
              <a:bodyPr/>
              <a:lstStyle/>
              <a:p>
                <a:pPr lvl="0">
                  <a:defRPr b="0"/>
                </a:pPr>
                <a:r>
                  <a:rPr lang="es-CO"/>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3875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t>Total de Riesgos identificados por proceso</a:t>
            </a:r>
          </a:p>
        </c:rich>
      </c:tx>
      <c:overlay val="0"/>
    </c:title>
    <c:autoTitleDeleted val="0"/>
    <c:plotArea>
      <c:layout/>
      <c:areaChart>
        <c:grouping val="standard"/>
        <c:varyColors val="1"/>
        <c:ser>
          <c:idx val="0"/>
          <c:order val="0"/>
          <c:tx>
            <c:strRef>
              <c:f>Resultados_Generales_Anexo!$F$6</c:f>
              <c:strCache>
                <c:ptCount val="1"/>
                <c:pt idx="0">
                  <c:v>Total Riesgos</c:v>
                </c:pt>
              </c:strCache>
            </c:strRef>
          </c:tx>
          <c:spPr>
            <a:solidFill>
              <a:srgbClr val="3366CC">
                <a:alpha val="30000"/>
              </a:srgbClr>
            </a:solidFill>
            <a:ln w="19050" cmpd="sng">
              <a:solidFill>
                <a:srgbClr val="3366CC"/>
              </a:solidFill>
            </a:ln>
          </c:spPr>
          <c:dLbls>
            <c:spPr>
              <a:noFill/>
              <a:ln>
                <a:noFill/>
              </a:ln>
              <a:effectLst/>
            </c:spPr>
            <c:txPr>
              <a:bodyPr/>
              <a:lstStyle/>
              <a:p>
                <a:pPr lvl="0">
                  <a:defRPr b="0" i="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Resultados_Generales_Anexo!$C$7:$C$31</c:f>
              <c:strCache>
                <c:ptCount val="25"/>
                <c:pt idx="0">
                  <c:v>PDE</c:v>
                </c:pt>
                <c:pt idx="1">
                  <c:v>DEAG</c:v>
                </c:pt>
                <c:pt idx="2">
                  <c:v>PDS</c:v>
                </c:pt>
                <c:pt idx="3">
                  <c:v>GF</c:v>
                </c:pt>
                <c:pt idx="4">
                  <c:v>FT</c:v>
                </c:pt>
                <c:pt idx="5">
                  <c:v>AC</c:v>
                </c:pt>
                <c:pt idx="6">
                  <c:v>COM</c:v>
                </c:pt>
                <c:pt idx="7">
                  <c:v>GI</c:v>
                </c:pt>
                <c:pt idx="8">
                  <c:v>GT</c:v>
                </c:pt>
                <c:pt idx="9">
                  <c:v>GC</c:v>
                </c:pt>
                <c:pt idx="10">
                  <c:v>GBDTH</c:v>
                </c:pt>
                <c:pt idx="11">
                  <c:v>GJ</c:v>
                </c:pt>
                <c:pt idx="12">
                  <c:v>PTM</c:v>
                </c:pt>
                <c:pt idx="13">
                  <c:v>ES</c:v>
                </c:pt>
                <c:pt idx="14">
                  <c:v>GCOOP</c:v>
                </c:pt>
                <c:pt idx="15">
                  <c:v>GMC</c:v>
                </c:pt>
                <c:pt idx="16">
                  <c:v>IR</c:v>
                </c:pt>
                <c:pt idx="17">
                  <c:v>PCTEI</c:v>
                </c:pt>
                <c:pt idx="18">
                  <c:v>GRF</c:v>
                </c:pt>
                <c:pt idx="19">
                  <c:v>GD</c:v>
                </c:pt>
                <c:pt idx="20">
                  <c:v>PDI</c:v>
                </c:pt>
                <c:pt idx="21">
                  <c:v>PCDES</c:v>
                </c:pt>
                <c:pt idx="22">
                  <c:v>PDSS</c:v>
                </c:pt>
                <c:pt idx="23">
                  <c:v>SST</c:v>
                </c:pt>
                <c:pt idx="24">
                  <c:v>AT</c:v>
                </c:pt>
              </c:strCache>
            </c:strRef>
          </c:cat>
          <c:val>
            <c:numRef>
              <c:f>Resultados_Generales_Anexo!$F$7:$F$31</c:f>
              <c:numCache>
                <c:formatCode>General</c:formatCode>
                <c:ptCount val="25"/>
                <c:pt idx="0">
                  <c:v>21</c:v>
                </c:pt>
                <c:pt idx="1">
                  <c:v>16</c:v>
                </c:pt>
                <c:pt idx="2">
                  <c:v>14</c:v>
                </c:pt>
                <c:pt idx="3">
                  <c:v>11</c:v>
                </c:pt>
                <c:pt idx="4">
                  <c:v>7</c:v>
                </c:pt>
                <c:pt idx="5">
                  <c:v>6</c:v>
                </c:pt>
                <c:pt idx="6">
                  <c:v>6</c:v>
                </c:pt>
                <c:pt idx="7">
                  <c:v>6</c:v>
                </c:pt>
                <c:pt idx="8">
                  <c:v>6</c:v>
                </c:pt>
                <c:pt idx="9">
                  <c:v>5</c:v>
                </c:pt>
                <c:pt idx="10">
                  <c:v>5</c:v>
                </c:pt>
                <c:pt idx="11">
                  <c:v>5</c:v>
                </c:pt>
                <c:pt idx="12">
                  <c:v>5</c:v>
                </c:pt>
                <c:pt idx="13">
                  <c:v>4</c:v>
                </c:pt>
                <c:pt idx="14">
                  <c:v>4</c:v>
                </c:pt>
                <c:pt idx="15">
                  <c:v>4</c:v>
                </c:pt>
                <c:pt idx="16">
                  <c:v>4</c:v>
                </c:pt>
                <c:pt idx="17">
                  <c:v>4</c:v>
                </c:pt>
                <c:pt idx="18">
                  <c:v>3</c:v>
                </c:pt>
                <c:pt idx="19">
                  <c:v>3</c:v>
                </c:pt>
                <c:pt idx="20">
                  <c:v>3</c:v>
                </c:pt>
                <c:pt idx="21">
                  <c:v>3</c:v>
                </c:pt>
                <c:pt idx="22">
                  <c:v>3</c:v>
                </c:pt>
                <c:pt idx="23">
                  <c:v>3</c:v>
                </c:pt>
                <c:pt idx="24">
                  <c:v>2</c:v>
                </c:pt>
              </c:numCache>
            </c:numRef>
          </c:val>
        </c:ser>
        <c:dLbls>
          <c:showLegendKey val="0"/>
          <c:showVal val="0"/>
          <c:showCatName val="0"/>
          <c:showSerName val="0"/>
          <c:showPercent val="0"/>
          <c:showBubbleSize val="0"/>
        </c:dLbls>
        <c:axId val="-127839296"/>
        <c:axId val="-127831136"/>
      </c:areaChart>
      <c:catAx>
        <c:axId val="-127839296"/>
        <c:scaling>
          <c:orientation val="minMax"/>
        </c:scaling>
        <c:delete val="0"/>
        <c:axPos val="b"/>
        <c:title>
          <c:tx>
            <c:rich>
              <a:bodyPr/>
              <a:lstStyle/>
              <a:p>
                <a:pPr lvl="0">
                  <a:defRPr b="0"/>
                </a:pPr>
                <a:r>
                  <a:t>Proceso</a:t>
                </a:r>
              </a:p>
            </c:rich>
          </c:tx>
          <c:overlay val="0"/>
        </c:title>
        <c:numFmt formatCode="General" sourceLinked="1"/>
        <c:majorTickMark val="cross"/>
        <c:minorTickMark val="cross"/>
        <c:tickLblPos val="nextTo"/>
        <c:txPr>
          <a:bodyPr/>
          <a:lstStyle/>
          <a:p>
            <a:pPr lvl="0">
              <a:defRPr b="0"/>
            </a:pPr>
            <a:endParaRPr lang="es-CO"/>
          </a:p>
        </c:txPr>
        <c:crossAx val="-127831136"/>
        <c:crosses val="autoZero"/>
        <c:auto val="1"/>
        <c:lblAlgn val="ctr"/>
        <c:lblOffset val="100"/>
        <c:noMultiLvlLbl val="1"/>
      </c:catAx>
      <c:valAx>
        <c:axId val="-127831136"/>
        <c:scaling>
          <c:orientation val="minMax"/>
        </c:scaling>
        <c:delete val="0"/>
        <c:axPos val="l"/>
        <c:majorGridlines>
          <c:spPr>
            <a:ln>
              <a:solidFill>
                <a:srgbClr val="B7B7B7"/>
              </a:solidFill>
            </a:ln>
          </c:spPr>
        </c:majorGridlines>
        <c:title>
          <c:tx>
            <c:rich>
              <a:bodyPr/>
              <a:lstStyle/>
              <a:p>
                <a:pPr lvl="0">
                  <a:defRPr b="0"/>
                </a:pPr>
                <a:r>
                  <a:t>Número de riesgos</a:t>
                </a:r>
              </a:p>
            </c:rich>
          </c:tx>
          <c:overlay val="0"/>
        </c:title>
        <c:numFmt formatCode="General" sourceLinked="1"/>
        <c:majorTickMark val="cross"/>
        <c:minorTickMark val="cross"/>
        <c:tickLblPos val="nextTo"/>
        <c:spPr>
          <a:ln w="47625">
            <a:noFill/>
          </a:ln>
        </c:spPr>
        <c:txPr>
          <a:bodyPr/>
          <a:lstStyle/>
          <a:p>
            <a:pPr lvl="0">
              <a:defRPr b="0"/>
            </a:pPr>
            <a:endParaRPr lang="es-CO"/>
          </a:p>
        </c:txPr>
        <c:crossAx val="-127839296"/>
        <c:crosses val="autoZero"/>
        <c:crossBetween val="midCat"/>
      </c:valAx>
    </c:plotArea>
    <c:legend>
      <c:legendPos val="r"/>
      <c:overlay val="0"/>
    </c:legend>
    <c:plotVisOnly val="1"/>
    <c:dispBlanksAs val="zero"/>
    <c:showDLblsOverMax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t>Riesgos Gestión identificados en cada proceso</a:t>
            </a:r>
          </a:p>
        </c:rich>
      </c:tx>
      <c:overlay val="0"/>
    </c:title>
    <c:autoTitleDeleted val="0"/>
    <c:plotArea>
      <c:layout/>
      <c:areaChart>
        <c:grouping val="standard"/>
        <c:varyColors val="1"/>
        <c:ser>
          <c:idx val="0"/>
          <c:order val="0"/>
          <c:tx>
            <c:strRef>
              <c:f>Resultados_Generales_Anexo!$E$6</c:f>
              <c:strCache>
                <c:ptCount val="1"/>
                <c:pt idx="0">
                  <c:v>Riesgos Gestión</c:v>
                </c:pt>
              </c:strCache>
            </c:strRef>
          </c:tx>
          <c:spPr>
            <a:solidFill>
              <a:srgbClr val="CC0000">
                <a:alpha val="30000"/>
              </a:srgbClr>
            </a:solidFill>
            <a:ln w="19050" cmpd="sng">
              <a:solidFill>
                <a:srgbClr val="CC0000"/>
              </a:solidFill>
            </a:ln>
          </c:spPr>
          <c:dLbls>
            <c:spPr>
              <a:noFill/>
              <a:ln>
                <a:noFill/>
              </a:ln>
              <a:effectLst/>
            </c:spPr>
            <c:txPr>
              <a:bodyPr/>
              <a:lstStyle/>
              <a:p>
                <a:pPr lvl="0">
                  <a:defRPr b="0" i="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Resultados_Generales_Anexo!$C$7:$C$31</c:f>
              <c:strCache>
                <c:ptCount val="25"/>
                <c:pt idx="0">
                  <c:v>PDE</c:v>
                </c:pt>
                <c:pt idx="1">
                  <c:v>DEAG</c:v>
                </c:pt>
                <c:pt idx="2">
                  <c:v>PDS</c:v>
                </c:pt>
                <c:pt idx="3">
                  <c:v>GF</c:v>
                </c:pt>
                <c:pt idx="4">
                  <c:v>FT</c:v>
                </c:pt>
                <c:pt idx="5">
                  <c:v>AC</c:v>
                </c:pt>
                <c:pt idx="6">
                  <c:v>COM</c:v>
                </c:pt>
                <c:pt idx="7">
                  <c:v>GI</c:v>
                </c:pt>
                <c:pt idx="8">
                  <c:v>GT</c:v>
                </c:pt>
                <c:pt idx="9">
                  <c:v>GC</c:v>
                </c:pt>
                <c:pt idx="10">
                  <c:v>GBDTH</c:v>
                </c:pt>
                <c:pt idx="11">
                  <c:v>GJ</c:v>
                </c:pt>
                <c:pt idx="12">
                  <c:v>PTM</c:v>
                </c:pt>
                <c:pt idx="13">
                  <c:v>ES</c:v>
                </c:pt>
                <c:pt idx="14">
                  <c:v>GCOOP</c:v>
                </c:pt>
                <c:pt idx="15">
                  <c:v>GMC</c:v>
                </c:pt>
                <c:pt idx="16">
                  <c:v>IR</c:v>
                </c:pt>
                <c:pt idx="17">
                  <c:v>PCTEI</c:v>
                </c:pt>
                <c:pt idx="18">
                  <c:v>GRF</c:v>
                </c:pt>
                <c:pt idx="19">
                  <c:v>GD</c:v>
                </c:pt>
                <c:pt idx="20">
                  <c:v>PDI</c:v>
                </c:pt>
                <c:pt idx="21">
                  <c:v>PCDES</c:v>
                </c:pt>
                <c:pt idx="22">
                  <c:v>PDSS</c:v>
                </c:pt>
                <c:pt idx="23">
                  <c:v>SST</c:v>
                </c:pt>
                <c:pt idx="24">
                  <c:v>AT</c:v>
                </c:pt>
              </c:strCache>
            </c:strRef>
          </c:cat>
          <c:val>
            <c:numRef>
              <c:f>Resultados_Generales_Anexo!$E$7:$E$31</c:f>
              <c:numCache>
                <c:formatCode>General</c:formatCode>
                <c:ptCount val="25"/>
                <c:pt idx="0">
                  <c:v>18</c:v>
                </c:pt>
                <c:pt idx="1">
                  <c:v>12</c:v>
                </c:pt>
                <c:pt idx="2">
                  <c:v>13</c:v>
                </c:pt>
                <c:pt idx="3">
                  <c:v>9</c:v>
                </c:pt>
                <c:pt idx="4">
                  <c:v>6</c:v>
                </c:pt>
                <c:pt idx="5">
                  <c:v>4</c:v>
                </c:pt>
                <c:pt idx="6">
                  <c:v>4</c:v>
                </c:pt>
                <c:pt idx="7">
                  <c:v>5</c:v>
                </c:pt>
                <c:pt idx="8">
                  <c:v>5</c:v>
                </c:pt>
                <c:pt idx="9">
                  <c:v>2</c:v>
                </c:pt>
                <c:pt idx="10">
                  <c:v>3</c:v>
                </c:pt>
                <c:pt idx="11">
                  <c:v>4</c:v>
                </c:pt>
                <c:pt idx="12">
                  <c:v>2</c:v>
                </c:pt>
                <c:pt idx="13">
                  <c:v>3</c:v>
                </c:pt>
                <c:pt idx="14">
                  <c:v>3</c:v>
                </c:pt>
                <c:pt idx="15">
                  <c:v>2</c:v>
                </c:pt>
                <c:pt idx="16">
                  <c:v>3</c:v>
                </c:pt>
                <c:pt idx="17">
                  <c:v>3</c:v>
                </c:pt>
                <c:pt idx="18">
                  <c:v>3</c:v>
                </c:pt>
                <c:pt idx="19">
                  <c:v>3</c:v>
                </c:pt>
                <c:pt idx="20">
                  <c:v>3</c:v>
                </c:pt>
                <c:pt idx="21">
                  <c:v>2</c:v>
                </c:pt>
                <c:pt idx="22">
                  <c:v>2</c:v>
                </c:pt>
                <c:pt idx="23">
                  <c:v>3</c:v>
                </c:pt>
                <c:pt idx="24">
                  <c:v>1</c:v>
                </c:pt>
              </c:numCache>
            </c:numRef>
          </c:val>
        </c:ser>
        <c:dLbls>
          <c:showLegendKey val="0"/>
          <c:showVal val="0"/>
          <c:showCatName val="0"/>
          <c:showSerName val="0"/>
          <c:showPercent val="0"/>
          <c:showBubbleSize val="0"/>
        </c:dLbls>
        <c:axId val="-127859968"/>
        <c:axId val="-127834944"/>
      </c:areaChart>
      <c:catAx>
        <c:axId val="-127859968"/>
        <c:scaling>
          <c:orientation val="minMax"/>
        </c:scaling>
        <c:delete val="0"/>
        <c:axPos val="b"/>
        <c:title>
          <c:tx>
            <c:rich>
              <a:bodyPr/>
              <a:lstStyle/>
              <a:p>
                <a:pPr lvl="0">
                  <a:defRPr b="0"/>
                </a:pPr>
                <a:r>
                  <a:t>Proceso</a:t>
                </a:r>
              </a:p>
            </c:rich>
          </c:tx>
          <c:overlay val="0"/>
        </c:title>
        <c:numFmt formatCode="General" sourceLinked="1"/>
        <c:majorTickMark val="cross"/>
        <c:minorTickMark val="cross"/>
        <c:tickLblPos val="nextTo"/>
        <c:txPr>
          <a:bodyPr/>
          <a:lstStyle/>
          <a:p>
            <a:pPr lvl="0">
              <a:defRPr b="0"/>
            </a:pPr>
            <a:endParaRPr lang="es-CO"/>
          </a:p>
        </c:txPr>
        <c:crossAx val="-127834944"/>
        <c:crosses val="autoZero"/>
        <c:auto val="1"/>
        <c:lblAlgn val="ctr"/>
        <c:lblOffset val="100"/>
        <c:noMultiLvlLbl val="1"/>
      </c:catAx>
      <c:valAx>
        <c:axId val="-127834944"/>
        <c:scaling>
          <c:orientation val="minMax"/>
        </c:scaling>
        <c:delete val="0"/>
        <c:axPos val="l"/>
        <c:majorGridlines>
          <c:spPr>
            <a:ln>
              <a:solidFill>
                <a:srgbClr val="B7B7B7"/>
              </a:solidFill>
            </a:ln>
          </c:spPr>
        </c:majorGridlines>
        <c:title>
          <c:tx>
            <c:rich>
              <a:bodyPr/>
              <a:lstStyle/>
              <a:p>
                <a:pPr lvl="0">
                  <a:defRPr b="0"/>
                </a:pPr>
                <a:r>
                  <a:t>Número de riesgos</a:t>
                </a:r>
              </a:p>
            </c:rich>
          </c:tx>
          <c:overlay val="0"/>
        </c:title>
        <c:numFmt formatCode="General" sourceLinked="1"/>
        <c:majorTickMark val="cross"/>
        <c:minorTickMark val="cross"/>
        <c:tickLblPos val="nextTo"/>
        <c:spPr>
          <a:ln w="47625">
            <a:noFill/>
          </a:ln>
        </c:spPr>
        <c:txPr>
          <a:bodyPr/>
          <a:lstStyle/>
          <a:p>
            <a:pPr lvl="0">
              <a:defRPr b="0"/>
            </a:pPr>
            <a:endParaRPr lang="es-CO"/>
          </a:p>
        </c:txPr>
        <c:crossAx val="-127859968"/>
        <c:crosses val="autoZero"/>
        <c:crossBetween val="midCat"/>
      </c:valAx>
    </c:plotArea>
    <c:legend>
      <c:legendPos val="r"/>
      <c:overlay val="0"/>
    </c:legend>
    <c:plotVisOnly val="1"/>
    <c:dispBlanksAs val="zero"/>
    <c:showDLblsOverMax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400" b="0"/>
            </a:pPr>
            <a:r>
              <a:t>% Eficacia total en la ejecución de act de los planes de acción de riesgos</a:t>
            </a:r>
          </a:p>
        </c:rich>
      </c:tx>
      <c:overlay val="0"/>
    </c:title>
    <c:autoTitleDeleted val="0"/>
    <c:plotArea>
      <c:layout>
        <c:manualLayout>
          <c:xMode val="edge"/>
          <c:yMode val="edge"/>
          <c:x val="9.0908644473255799E-3"/>
          <c:y val="6.8007662835249047E-2"/>
          <c:w val="0.97273279407040147"/>
          <c:h val="0.91285268125834884"/>
        </c:manualLayout>
      </c:layout>
      <c:radarChart>
        <c:radarStyle val="marker"/>
        <c:varyColors val="1"/>
        <c:ser>
          <c:idx val="0"/>
          <c:order val="0"/>
          <c:tx>
            <c:strRef>
              <c:f>Resultados_Generales_Anexo!$F$38</c:f>
              <c:strCache>
                <c:ptCount val="1"/>
                <c:pt idx="0">
                  <c:v>% Eficacia total</c:v>
                </c:pt>
              </c:strCache>
            </c:strRef>
          </c:tx>
          <c:spPr>
            <a:ln w="19050" cmpd="sng">
              <a:solidFill>
                <a:srgbClr val="3366CC"/>
              </a:solidFill>
              <a:prstDash val="dash"/>
            </a:ln>
          </c:spPr>
          <c:marker>
            <c:symbol val="circle"/>
            <c:size val="7"/>
            <c:spPr>
              <a:solidFill>
                <a:srgbClr val="3366CC"/>
              </a:solidFill>
              <a:ln cmpd="sng">
                <a:solidFill>
                  <a:srgbClr val="3366CC"/>
                </a:solidFill>
              </a:ln>
            </c:spPr>
          </c:marker>
          <c:cat>
            <c:strRef>
              <c:f>Resultados_Generales_Anexo!$C$39:$C$63</c:f>
              <c:strCache>
                <c:ptCount val="25"/>
                <c:pt idx="0">
                  <c:v>SST</c:v>
                </c:pt>
                <c:pt idx="1">
                  <c:v>GD</c:v>
                </c:pt>
                <c:pt idx="2">
                  <c:v>PDI</c:v>
                </c:pt>
                <c:pt idx="3">
                  <c:v>GRF</c:v>
                </c:pt>
                <c:pt idx="4">
                  <c:v>IR</c:v>
                </c:pt>
                <c:pt idx="5">
                  <c:v>GCOOP</c:v>
                </c:pt>
                <c:pt idx="6">
                  <c:v>GJ</c:v>
                </c:pt>
                <c:pt idx="7">
                  <c:v>GMC</c:v>
                </c:pt>
                <c:pt idx="8">
                  <c:v>PTM</c:v>
                </c:pt>
                <c:pt idx="9">
                  <c:v>COM</c:v>
                </c:pt>
                <c:pt idx="10">
                  <c:v>AT</c:v>
                </c:pt>
                <c:pt idx="11">
                  <c:v>AC</c:v>
                </c:pt>
                <c:pt idx="12">
                  <c:v>DEAG</c:v>
                </c:pt>
                <c:pt idx="13">
                  <c:v>GBDTH</c:v>
                </c:pt>
                <c:pt idx="14">
                  <c:v>GC</c:v>
                </c:pt>
                <c:pt idx="15">
                  <c:v>PCDES</c:v>
                </c:pt>
                <c:pt idx="16">
                  <c:v>FT</c:v>
                </c:pt>
                <c:pt idx="17">
                  <c:v>GT</c:v>
                </c:pt>
                <c:pt idx="18">
                  <c:v>GF</c:v>
                </c:pt>
                <c:pt idx="19">
                  <c:v>PCTEI</c:v>
                </c:pt>
                <c:pt idx="20">
                  <c:v>PDS</c:v>
                </c:pt>
                <c:pt idx="21">
                  <c:v>PDE</c:v>
                </c:pt>
                <c:pt idx="22">
                  <c:v>GI</c:v>
                </c:pt>
                <c:pt idx="23">
                  <c:v>PDSS</c:v>
                </c:pt>
                <c:pt idx="24">
                  <c:v>ES</c:v>
                </c:pt>
              </c:strCache>
            </c:strRef>
          </c:cat>
          <c:val>
            <c:numRef>
              <c:f>Resultados_Generales_Anexo!$F$39:$F$63</c:f>
              <c:numCache>
                <c:formatCode>0%</c:formatCode>
                <c:ptCount val="25"/>
                <c:pt idx="0">
                  <c:v>0.84615384615384615</c:v>
                </c:pt>
                <c:pt idx="1">
                  <c:v>0.61538461538461542</c:v>
                </c:pt>
                <c:pt idx="2">
                  <c:v>0.5</c:v>
                </c:pt>
                <c:pt idx="3">
                  <c:v>0.45454545454545453</c:v>
                </c:pt>
                <c:pt idx="4">
                  <c:v>1</c:v>
                </c:pt>
                <c:pt idx="5">
                  <c:v>1</c:v>
                </c:pt>
                <c:pt idx="6">
                  <c:v>0.9285714285714286</c:v>
                </c:pt>
                <c:pt idx="7">
                  <c:v>0.73333333333333328</c:v>
                </c:pt>
                <c:pt idx="8">
                  <c:v>0.8125</c:v>
                </c:pt>
                <c:pt idx="9">
                  <c:v>0.625</c:v>
                </c:pt>
                <c:pt idx="10">
                  <c:v>0.66666666666666663</c:v>
                </c:pt>
                <c:pt idx="11">
                  <c:v>0.76923076923076927</c:v>
                </c:pt>
                <c:pt idx="12">
                  <c:v>0.88461538461538458</c:v>
                </c:pt>
                <c:pt idx="13">
                  <c:v>1</c:v>
                </c:pt>
                <c:pt idx="14">
                  <c:v>0.73333333333333328</c:v>
                </c:pt>
                <c:pt idx="15">
                  <c:v>0.85365853658536583</c:v>
                </c:pt>
                <c:pt idx="16">
                  <c:v>0.69565217391304346</c:v>
                </c:pt>
                <c:pt idx="17">
                  <c:v>0.6</c:v>
                </c:pt>
                <c:pt idx="18">
                  <c:v>0.72413793103448276</c:v>
                </c:pt>
                <c:pt idx="19">
                  <c:v>0.75</c:v>
                </c:pt>
                <c:pt idx="20">
                  <c:v>0.72413793103448276</c:v>
                </c:pt>
                <c:pt idx="21">
                  <c:v>0.7931034482758621</c:v>
                </c:pt>
                <c:pt idx="22">
                  <c:v>0.57692307692307687</c:v>
                </c:pt>
                <c:pt idx="23">
                  <c:v>0.66666666666666663</c:v>
                </c:pt>
                <c:pt idx="24">
                  <c:v>1</c:v>
                </c:pt>
              </c:numCache>
            </c:numRef>
          </c:val>
        </c:ser>
        <c:dLbls>
          <c:showLegendKey val="0"/>
          <c:showVal val="0"/>
          <c:showCatName val="0"/>
          <c:showSerName val="0"/>
          <c:showPercent val="0"/>
          <c:showBubbleSize val="0"/>
        </c:dLbls>
        <c:axId val="-127857792"/>
        <c:axId val="-127828416"/>
      </c:radarChart>
      <c:catAx>
        <c:axId val="-127857792"/>
        <c:scaling>
          <c:orientation val="minMax"/>
        </c:scaling>
        <c:delete val="0"/>
        <c:axPos val="b"/>
        <c:numFmt formatCode="General" sourceLinked="1"/>
        <c:majorTickMark val="cross"/>
        <c:minorTickMark val="cross"/>
        <c:tickLblPos val="nextTo"/>
        <c:txPr>
          <a:bodyPr/>
          <a:lstStyle/>
          <a:p>
            <a:pPr lvl="0">
              <a:defRPr b="0"/>
            </a:pPr>
            <a:endParaRPr lang="es-CO"/>
          </a:p>
        </c:txPr>
        <c:crossAx val="-127828416"/>
        <c:crosses val="autoZero"/>
        <c:auto val="1"/>
        <c:lblAlgn val="ctr"/>
        <c:lblOffset val="100"/>
        <c:noMultiLvlLbl val="1"/>
      </c:catAx>
      <c:valAx>
        <c:axId val="-127828416"/>
        <c:scaling>
          <c:orientation val="minMax"/>
        </c:scaling>
        <c:delete val="0"/>
        <c:axPos val="l"/>
        <c:majorGridlines>
          <c:spPr>
            <a:ln>
              <a:solidFill>
                <a:srgbClr val="B7B7B7"/>
              </a:solidFill>
            </a:ln>
          </c:spPr>
        </c:majorGridlines>
        <c:numFmt formatCode="0%" sourceLinked="1"/>
        <c:majorTickMark val="cross"/>
        <c:minorTickMark val="cross"/>
        <c:tickLblPos val="nextTo"/>
        <c:spPr>
          <a:ln w="47625">
            <a:noFill/>
          </a:ln>
        </c:spPr>
        <c:txPr>
          <a:bodyPr/>
          <a:lstStyle/>
          <a:p>
            <a:pPr lvl="0">
              <a:defRPr b="0"/>
            </a:pPr>
            <a:endParaRPr lang="es-CO"/>
          </a:p>
        </c:txPr>
        <c:crossAx val="-12785779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400" b="0"/>
            </a:pPr>
            <a:r>
              <a:t>% Eficacia ejecución de act planes de acción de riesgos - Gestión Contractual</a:t>
            </a:r>
          </a:p>
        </c:rich>
      </c:tx>
      <c:overlay val="0"/>
    </c:title>
    <c:autoTitleDeleted val="0"/>
    <c:plotArea>
      <c:layout>
        <c:manualLayout>
          <c:xMode val="edge"/>
          <c:yMode val="edge"/>
          <c:x val="1.7500000000000002E-2"/>
          <c:y val="6.6009788017070622E-2"/>
          <c:w val="0.96500000000000019"/>
          <c:h val="0.91328015281133179"/>
        </c:manualLayout>
      </c:layout>
      <c:radarChart>
        <c:radarStyle val="marker"/>
        <c:varyColors val="1"/>
        <c:ser>
          <c:idx val="0"/>
          <c:order val="0"/>
          <c:tx>
            <c:strRef>
              <c:f>Resultados_Generales_Anexo!$F$72</c:f>
              <c:strCache>
                <c:ptCount val="1"/>
                <c:pt idx="0">
                  <c:v>% Eficacia total</c:v>
                </c:pt>
              </c:strCache>
            </c:strRef>
          </c:tx>
          <c:spPr>
            <a:ln w="19050" cmpd="sng">
              <a:solidFill>
                <a:srgbClr val="00FFFF"/>
              </a:solidFill>
            </a:ln>
          </c:spPr>
          <c:marker>
            <c:symbol val="circle"/>
            <c:size val="7"/>
            <c:spPr>
              <a:solidFill>
                <a:srgbClr val="00FFFF"/>
              </a:solidFill>
              <a:ln cmpd="sng">
                <a:solidFill>
                  <a:srgbClr val="00FFFF"/>
                </a:solidFill>
              </a:ln>
            </c:spPr>
          </c:marker>
          <c:cat>
            <c:strRef>
              <c:f>Resultados_Generales_Anexo!$C$73:$C$95</c:f>
              <c:strCache>
                <c:ptCount val="23"/>
                <c:pt idx="0">
                  <c:v>SCEI</c:v>
                </c:pt>
                <c:pt idx="1">
                  <c:v>SADR</c:v>
                </c:pt>
                <c:pt idx="2">
                  <c:v>SCDE</c:v>
                </c:pt>
                <c:pt idx="3">
                  <c:v>SDS</c:v>
                </c:pt>
                <c:pt idx="4">
                  <c:v>SHV</c:v>
                </c:pt>
                <c:pt idx="5">
                  <c:v>SIR</c:v>
                </c:pt>
                <c:pt idx="6">
                  <c:v>SFP</c:v>
                </c:pt>
                <c:pt idx="7">
                  <c:v>SME</c:v>
                </c:pt>
                <c:pt idx="8">
                  <c:v>SP</c:v>
                </c:pt>
                <c:pt idx="9">
                  <c:v>SS</c:v>
                </c:pt>
                <c:pt idx="10">
                  <c:v>STIC</c:v>
                </c:pt>
                <c:pt idx="11">
                  <c:v>STM</c:v>
                </c:pt>
                <c:pt idx="12">
                  <c:v>SA</c:v>
                </c:pt>
                <c:pt idx="13">
                  <c:v>SG</c:v>
                </c:pt>
                <c:pt idx="14">
                  <c:v>OCI</c:v>
                </c:pt>
                <c:pt idx="15">
                  <c:v>SJ</c:v>
                </c:pt>
                <c:pt idx="16">
                  <c:v>SCTEI</c:v>
                </c:pt>
                <c:pt idx="17">
                  <c:v>SE</c:v>
                </c:pt>
                <c:pt idx="18">
                  <c:v>SGOB</c:v>
                </c:pt>
                <c:pt idx="19">
                  <c:v>SH</c:v>
                </c:pt>
                <c:pt idx="20">
                  <c:v>SMEG</c:v>
                </c:pt>
                <c:pt idx="21">
                  <c:v>SPC</c:v>
                </c:pt>
                <c:pt idx="22">
                  <c:v>UAEGRAD</c:v>
                </c:pt>
              </c:strCache>
            </c:strRef>
          </c:cat>
          <c:val>
            <c:numRef>
              <c:f>Resultados_Generales_Anexo!$F$73:$F$95</c:f>
              <c:numCache>
                <c:formatCode>0.00%</c:formatCode>
                <c:ptCount val="2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0.78260869565217395</c:v>
                </c:pt>
                <c:pt idx="16">
                  <c:v>0</c:v>
                </c:pt>
                <c:pt idx="17">
                  <c:v>0</c:v>
                </c:pt>
                <c:pt idx="18">
                  <c:v>0</c:v>
                </c:pt>
                <c:pt idx="19">
                  <c:v>0</c:v>
                </c:pt>
                <c:pt idx="20">
                  <c:v>0</c:v>
                </c:pt>
                <c:pt idx="21">
                  <c:v>0</c:v>
                </c:pt>
                <c:pt idx="22">
                  <c:v>0</c:v>
                </c:pt>
              </c:numCache>
            </c:numRef>
          </c:val>
        </c:ser>
        <c:dLbls>
          <c:showLegendKey val="0"/>
          <c:showVal val="0"/>
          <c:showCatName val="0"/>
          <c:showSerName val="0"/>
          <c:showPercent val="0"/>
          <c:showBubbleSize val="0"/>
        </c:dLbls>
        <c:axId val="-127834400"/>
        <c:axId val="-127853440"/>
      </c:radarChart>
      <c:catAx>
        <c:axId val="-127834400"/>
        <c:scaling>
          <c:orientation val="minMax"/>
        </c:scaling>
        <c:delete val="0"/>
        <c:axPos val="b"/>
        <c:numFmt formatCode="General" sourceLinked="1"/>
        <c:majorTickMark val="cross"/>
        <c:minorTickMark val="cross"/>
        <c:tickLblPos val="nextTo"/>
        <c:txPr>
          <a:bodyPr/>
          <a:lstStyle/>
          <a:p>
            <a:pPr lvl="0">
              <a:defRPr b="0"/>
            </a:pPr>
            <a:endParaRPr lang="es-CO"/>
          </a:p>
        </c:txPr>
        <c:crossAx val="-127853440"/>
        <c:crosses val="autoZero"/>
        <c:auto val="1"/>
        <c:lblAlgn val="ctr"/>
        <c:lblOffset val="100"/>
        <c:noMultiLvlLbl val="1"/>
      </c:catAx>
      <c:valAx>
        <c:axId val="-127853440"/>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es-CO"/>
          </a:p>
        </c:txPr>
        <c:crossAx val="-12783440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sz="1400" b="0"/>
            </a:pPr>
            <a:r>
              <a:rPr lang="es-CO"/>
              <a:t>Gestión Contractual</a:t>
            </a:r>
          </a:p>
        </c:rich>
      </c:tx>
      <c:overlay val="0"/>
    </c:title>
    <c:autoTitleDeleted val="0"/>
    <c:plotArea>
      <c:layout>
        <c:manualLayout>
          <c:xMode val="edge"/>
          <c:yMode val="edge"/>
          <c:x val="1.7500000000000002E-2"/>
          <c:y val="6.6009788017070622E-2"/>
          <c:w val="0.96500000000000019"/>
          <c:h val="0.91328015281133179"/>
        </c:manualLayout>
      </c:layout>
      <c:radarChart>
        <c:radarStyle val="marker"/>
        <c:varyColors val="1"/>
        <c:ser>
          <c:idx val="0"/>
          <c:order val="0"/>
          <c:tx>
            <c:strRef>
              <c:f>Resultados_Generales_Anexo!$F$72</c:f>
              <c:strCache>
                <c:ptCount val="1"/>
                <c:pt idx="0">
                  <c:v>% Eficacia total</c:v>
                </c:pt>
              </c:strCache>
            </c:strRef>
          </c:tx>
          <c:spPr>
            <a:ln w="19050" cmpd="sng">
              <a:solidFill>
                <a:srgbClr val="00FFFF"/>
              </a:solidFill>
            </a:ln>
          </c:spPr>
          <c:marker>
            <c:symbol val="circle"/>
            <c:size val="7"/>
            <c:spPr>
              <a:solidFill>
                <a:srgbClr val="00FFFF"/>
              </a:solidFill>
              <a:ln cmpd="sng">
                <a:solidFill>
                  <a:srgbClr val="00FFFF"/>
                </a:solidFill>
              </a:ln>
            </c:spPr>
          </c:marker>
          <c:cat>
            <c:strRef>
              <c:f>Resultados_Generales_Anexo!$C$73:$C$95</c:f>
              <c:strCache>
                <c:ptCount val="23"/>
                <c:pt idx="0">
                  <c:v>SCEI</c:v>
                </c:pt>
                <c:pt idx="1">
                  <c:v>SADR</c:v>
                </c:pt>
                <c:pt idx="2">
                  <c:v>SCDE</c:v>
                </c:pt>
                <c:pt idx="3">
                  <c:v>SDS</c:v>
                </c:pt>
                <c:pt idx="4">
                  <c:v>SHV</c:v>
                </c:pt>
                <c:pt idx="5">
                  <c:v>SIR</c:v>
                </c:pt>
                <c:pt idx="6">
                  <c:v>SFP</c:v>
                </c:pt>
                <c:pt idx="7">
                  <c:v>SME</c:v>
                </c:pt>
                <c:pt idx="8">
                  <c:v>SP</c:v>
                </c:pt>
                <c:pt idx="9">
                  <c:v>SS</c:v>
                </c:pt>
                <c:pt idx="10">
                  <c:v>STIC</c:v>
                </c:pt>
                <c:pt idx="11">
                  <c:v>STM</c:v>
                </c:pt>
                <c:pt idx="12">
                  <c:v>SA</c:v>
                </c:pt>
                <c:pt idx="13">
                  <c:v>SG</c:v>
                </c:pt>
                <c:pt idx="14">
                  <c:v>OCI</c:v>
                </c:pt>
                <c:pt idx="15">
                  <c:v>SJ</c:v>
                </c:pt>
                <c:pt idx="16">
                  <c:v>SCTEI</c:v>
                </c:pt>
                <c:pt idx="17">
                  <c:v>SE</c:v>
                </c:pt>
                <c:pt idx="18">
                  <c:v>SGOB</c:v>
                </c:pt>
                <c:pt idx="19">
                  <c:v>SH</c:v>
                </c:pt>
                <c:pt idx="20">
                  <c:v>SMEG</c:v>
                </c:pt>
                <c:pt idx="21">
                  <c:v>SPC</c:v>
                </c:pt>
                <c:pt idx="22">
                  <c:v>UAEGRAD</c:v>
                </c:pt>
              </c:strCache>
            </c:strRef>
          </c:cat>
          <c:val>
            <c:numRef>
              <c:f>Resultados_Generales_Anexo!$F$73:$F$95</c:f>
              <c:numCache>
                <c:formatCode>0.00%</c:formatCode>
                <c:ptCount val="2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0.78260869565217395</c:v>
                </c:pt>
                <c:pt idx="16">
                  <c:v>0</c:v>
                </c:pt>
                <c:pt idx="17">
                  <c:v>0</c:v>
                </c:pt>
                <c:pt idx="18">
                  <c:v>0</c:v>
                </c:pt>
                <c:pt idx="19">
                  <c:v>0</c:v>
                </c:pt>
                <c:pt idx="20">
                  <c:v>0</c:v>
                </c:pt>
                <c:pt idx="21">
                  <c:v>0</c:v>
                </c:pt>
                <c:pt idx="22">
                  <c:v>0</c:v>
                </c:pt>
              </c:numCache>
            </c:numRef>
          </c:val>
        </c:ser>
        <c:dLbls>
          <c:showLegendKey val="0"/>
          <c:showVal val="0"/>
          <c:showCatName val="0"/>
          <c:showSerName val="0"/>
          <c:showPercent val="0"/>
          <c:showBubbleSize val="0"/>
        </c:dLbls>
        <c:axId val="-214045728"/>
        <c:axId val="-214045184"/>
      </c:radarChart>
      <c:catAx>
        <c:axId val="-214045728"/>
        <c:scaling>
          <c:orientation val="minMax"/>
        </c:scaling>
        <c:delete val="0"/>
        <c:axPos val="b"/>
        <c:numFmt formatCode="General" sourceLinked="1"/>
        <c:majorTickMark val="cross"/>
        <c:minorTickMark val="cross"/>
        <c:tickLblPos val="nextTo"/>
        <c:txPr>
          <a:bodyPr/>
          <a:lstStyle/>
          <a:p>
            <a:pPr lvl="0">
              <a:defRPr b="0"/>
            </a:pPr>
            <a:endParaRPr lang="es-CO"/>
          </a:p>
        </c:txPr>
        <c:crossAx val="-214045184"/>
        <c:crosses val="autoZero"/>
        <c:auto val="1"/>
        <c:lblAlgn val="ctr"/>
        <c:lblOffset val="100"/>
        <c:noMultiLvlLbl val="1"/>
      </c:catAx>
      <c:valAx>
        <c:axId val="-214045184"/>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es-CO"/>
          </a:p>
        </c:txPr>
        <c:crossAx val="-214045728"/>
        <c:crosses val="autoZero"/>
        <c:crossBetween val="between"/>
      </c:valAx>
    </c:plotArea>
    <c:plotVisOnly val="1"/>
    <c:dispBlanksAs val="zero"/>
    <c:showDLblsOverMax val="1"/>
  </c:chart>
  <c:printSettings>
    <c:headerFooter/>
    <c:pageMargins b="0.75" l="0.7" r="0.7" t="0.75" header="0.3" footer="0.3"/>
    <c:pageSetup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t>% Eficacia ejecución de act planes de acción de riesgos - Atención al Ciudadano</a:t>
            </a:r>
          </a:p>
        </c:rich>
      </c:tx>
      <c:overlay val="0"/>
    </c:title>
    <c:autoTitleDeleted val="0"/>
    <c:plotArea>
      <c:layout/>
      <c:barChart>
        <c:barDir val="col"/>
        <c:grouping val="clustered"/>
        <c:varyColors val="1"/>
        <c:ser>
          <c:idx val="0"/>
          <c:order val="0"/>
          <c:tx>
            <c:strRef>
              <c:f>Resultados_Generales_Anexo!$F$98</c:f>
              <c:strCache>
                <c:ptCount val="1"/>
                <c:pt idx="0">
                  <c:v>% Eficacia total</c:v>
                </c:pt>
              </c:strCache>
            </c:strRef>
          </c:tx>
          <c:spPr>
            <a:solidFill>
              <a:srgbClr val="3366CC"/>
            </a:solidFill>
          </c:spPr>
          <c:invertIfNegative val="1"/>
          <c:cat>
            <c:strRef>
              <c:f>Resultados_Generales_Anexo!$C$99:$C$103</c:f>
              <c:strCache>
                <c:ptCount val="5"/>
                <c:pt idx="0">
                  <c:v>SE</c:v>
                </c:pt>
                <c:pt idx="1">
                  <c:v>SH</c:v>
                </c:pt>
                <c:pt idx="2">
                  <c:v>STM</c:v>
                </c:pt>
                <c:pt idx="3">
                  <c:v>SG</c:v>
                </c:pt>
                <c:pt idx="4">
                  <c:v>SS</c:v>
                </c:pt>
              </c:strCache>
            </c:strRef>
          </c:cat>
          <c:val>
            <c:numRef>
              <c:f>Resultados_Generales_Anexo!$F$99:$F$103</c:f>
              <c:numCache>
                <c:formatCode>0.00%</c:formatCode>
                <c:ptCount val="5"/>
                <c:pt idx="0">
                  <c:v>1</c:v>
                </c:pt>
                <c:pt idx="1">
                  <c:v>1</c:v>
                </c:pt>
                <c:pt idx="2">
                  <c:v>1</c:v>
                </c:pt>
                <c:pt idx="3">
                  <c:v>0.8125</c:v>
                </c:pt>
                <c:pt idx="4">
                  <c:v>0.25</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27844736"/>
        <c:axId val="-127852352"/>
      </c:barChart>
      <c:catAx>
        <c:axId val="-127844736"/>
        <c:scaling>
          <c:orientation val="minMax"/>
        </c:scaling>
        <c:delete val="0"/>
        <c:axPos val="b"/>
        <c:numFmt formatCode="General" sourceLinked="1"/>
        <c:majorTickMark val="cross"/>
        <c:minorTickMark val="cross"/>
        <c:tickLblPos val="nextTo"/>
        <c:txPr>
          <a:bodyPr/>
          <a:lstStyle/>
          <a:p>
            <a:pPr lvl="0">
              <a:defRPr b="0"/>
            </a:pPr>
            <a:endParaRPr lang="es-CO"/>
          </a:p>
        </c:txPr>
        <c:crossAx val="-127852352"/>
        <c:crosses val="autoZero"/>
        <c:auto val="1"/>
        <c:lblAlgn val="ctr"/>
        <c:lblOffset val="100"/>
        <c:noMultiLvlLbl val="1"/>
      </c:catAx>
      <c:valAx>
        <c:axId val="-127852352"/>
        <c:scaling>
          <c:orientation val="minMax"/>
        </c:scaling>
        <c:delete val="0"/>
        <c:axPos val="l"/>
        <c:majorGridlines>
          <c:spPr>
            <a:ln>
              <a:solidFill>
                <a:srgbClr val="B7B7B7"/>
              </a:solidFill>
            </a:ln>
          </c:spPr>
        </c:majorGridlines>
        <c:title>
          <c:tx>
            <c:rich>
              <a:bodyPr/>
              <a:lstStyle/>
              <a:p>
                <a:pPr lvl="0">
                  <a:defRPr b="0"/>
                </a:pPr>
                <a:r>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4473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t>% Eficacia ejecución de act planes de acción de riesgos - Gestión Financiera</a:t>
            </a:r>
          </a:p>
        </c:rich>
      </c:tx>
      <c:overlay val="0"/>
    </c:title>
    <c:autoTitleDeleted val="0"/>
    <c:plotArea>
      <c:layout/>
      <c:barChart>
        <c:barDir val="col"/>
        <c:grouping val="clustered"/>
        <c:varyColors val="1"/>
        <c:ser>
          <c:idx val="0"/>
          <c:order val="0"/>
          <c:tx>
            <c:strRef>
              <c:f>Resultados_Generales_Anexo!$F$106</c:f>
              <c:strCache>
                <c:ptCount val="1"/>
                <c:pt idx="0">
                  <c:v>% Eficacia total</c:v>
                </c:pt>
              </c:strCache>
            </c:strRef>
          </c:tx>
          <c:spPr>
            <a:solidFill>
              <a:srgbClr val="FF00FF"/>
            </a:solidFill>
          </c:spPr>
          <c:invertIfNegative val="1"/>
          <c:cat>
            <c:strRef>
              <c:f>Resultados_Generales_Anexo!$C$107:$C$110</c:f>
              <c:strCache>
                <c:ptCount val="4"/>
                <c:pt idx="0">
                  <c:v>SE</c:v>
                </c:pt>
                <c:pt idx="1">
                  <c:v>SH</c:v>
                </c:pt>
                <c:pt idx="2">
                  <c:v>SS</c:v>
                </c:pt>
                <c:pt idx="3">
                  <c:v>SG</c:v>
                </c:pt>
              </c:strCache>
            </c:strRef>
          </c:cat>
          <c:val>
            <c:numRef>
              <c:f>Resultados_Generales_Anexo!$F$107:$F$110</c:f>
              <c:numCache>
                <c:formatCode>0.00%</c:formatCode>
                <c:ptCount val="4"/>
                <c:pt idx="0">
                  <c:v>0.83333333333333337</c:v>
                </c:pt>
                <c:pt idx="1">
                  <c:v>0.75</c:v>
                </c:pt>
                <c:pt idx="2">
                  <c:v>0.66666666666666663</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27857248"/>
        <c:axId val="-127859424"/>
      </c:barChart>
      <c:catAx>
        <c:axId val="-127857248"/>
        <c:scaling>
          <c:orientation val="minMax"/>
        </c:scaling>
        <c:delete val="0"/>
        <c:axPos val="b"/>
        <c:numFmt formatCode="General" sourceLinked="1"/>
        <c:majorTickMark val="cross"/>
        <c:minorTickMark val="cross"/>
        <c:tickLblPos val="nextTo"/>
        <c:txPr>
          <a:bodyPr/>
          <a:lstStyle/>
          <a:p>
            <a:pPr lvl="0">
              <a:defRPr b="0"/>
            </a:pPr>
            <a:endParaRPr lang="es-CO"/>
          </a:p>
        </c:txPr>
        <c:crossAx val="-127859424"/>
        <c:crosses val="autoZero"/>
        <c:auto val="1"/>
        <c:lblAlgn val="ctr"/>
        <c:lblOffset val="100"/>
        <c:noMultiLvlLbl val="1"/>
      </c:catAx>
      <c:valAx>
        <c:axId val="-127859424"/>
        <c:scaling>
          <c:orientation val="minMax"/>
        </c:scaling>
        <c:delete val="0"/>
        <c:axPos val="l"/>
        <c:majorGridlines>
          <c:spPr>
            <a:ln>
              <a:solidFill>
                <a:srgbClr val="B7B7B7"/>
              </a:solidFill>
            </a:ln>
          </c:spPr>
        </c:majorGridlines>
        <c:title>
          <c:tx>
            <c:rich>
              <a:bodyPr/>
              <a:lstStyle/>
              <a:p>
                <a:pPr lvl="0">
                  <a:defRPr b="0"/>
                </a:pPr>
                <a:r>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57248"/>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t>% Eficacia ejecución de act planes de acción de riesgos por secretarías</a:t>
            </a:r>
          </a:p>
        </c:rich>
      </c:tx>
      <c:overlay val="0"/>
    </c:title>
    <c:autoTitleDeleted val="0"/>
    <c:plotArea>
      <c:layout>
        <c:manualLayout>
          <c:xMode val="edge"/>
          <c:yMode val="edge"/>
          <c:x val="6.2168990907485233E-2"/>
          <c:y val="0.10141754543200926"/>
          <c:w val="0.9236238405480135"/>
          <c:h val="0.79268725806144047"/>
        </c:manualLayout>
      </c:layout>
      <c:areaChart>
        <c:grouping val="stacked"/>
        <c:varyColors val="1"/>
        <c:ser>
          <c:idx val="0"/>
          <c:order val="0"/>
          <c:tx>
            <c:strRef>
              <c:f>Resultados_Generales_Anexo!$F$177</c:f>
              <c:strCache>
                <c:ptCount val="1"/>
                <c:pt idx="0">
                  <c:v>% Eficacia total</c:v>
                </c:pt>
              </c:strCache>
            </c:strRef>
          </c:tx>
          <c:spPr>
            <a:solidFill>
              <a:srgbClr val="93C47D">
                <a:alpha val="80000"/>
              </a:srgbClr>
            </a:solidFill>
            <a:ln w="19050" cmpd="sng">
              <a:solidFill>
                <a:srgbClr val="93C47D"/>
              </a:solidFill>
            </a:ln>
          </c:spPr>
          <c:cat>
            <c:strRef>
              <c:f>Resultados_Generales_Anexo!$C$178:$C$201</c:f>
              <c:strCache>
                <c:ptCount val="24"/>
                <c:pt idx="0">
                  <c:v>SCEI</c:v>
                </c:pt>
                <c:pt idx="1">
                  <c:v>SIR</c:v>
                </c:pt>
                <c:pt idx="2">
                  <c:v>OCI</c:v>
                </c:pt>
                <c:pt idx="3">
                  <c:v>OCID</c:v>
                </c:pt>
                <c:pt idx="4">
                  <c:v>SADR</c:v>
                </c:pt>
                <c:pt idx="5">
                  <c:v>SA</c:v>
                </c:pt>
                <c:pt idx="6">
                  <c:v>SP</c:v>
                </c:pt>
                <c:pt idx="7">
                  <c:v>SJ</c:v>
                </c:pt>
                <c:pt idx="8">
                  <c:v>SCDE</c:v>
                </c:pt>
                <c:pt idx="9">
                  <c:v>STM</c:v>
                </c:pt>
                <c:pt idx="10">
                  <c:v>SFP</c:v>
                </c:pt>
                <c:pt idx="11">
                  <c:v>SE</c:v>
                </c:pt>
                <c:pt idx="12">
                  <c:v>SME</c:v>
                </c:pt>
                <c:pt idx="13">
                  <c:v>SGOB</c:v>
                </c:pt>
                <c:pt idx="14">
                  <c:v>SHV</c:v>
                </c:pt>
                <c:pt idx="15">
                  <c:v>SMEG</c:v>
                </c:pt>
                <c:pt idx="16">
                  <c:v>SS</c:v>
                </c:pt>
                <c:pt idx="17">
                  <c:v>SG</c:v>
                </c:pt>
                <c:pt idx="18">
                  <c:v>SH</c:v>
                </c:pt>
                <c:pt idx="19">
                  <c:v>STIC</c:v>
                </c:pt>
                <c:pt idx="20">
                  <c:v>SCTEI</c:v>
                </c:pt>
                <c:pt idx="21">
                  <c:v>SPC</c:v>
                </c:pt>
                <c:pt idx="22">
                  <c:v>SDS</c:v>
                </c:pt>
                <c:pt idx="23">
                  <c:v>UAEGRAD</c:v>
                </c:pt>
              </c:strCache>
            </c:strRef>
          </c:cat>
          <c:val>
            <c:numRef>
              <c:f>Resultados_Generales_Anexo!$F$178:$F$201</c:f>
              <c:numCache>
                <c:formatCode>0.00%</c:formatCode>
                <c:ptCount val="24"/>
                <c:pt idx="0">
                  <c:v>1</c:v>
                </c:pt>
                <c:pt idx="1">
                  <c:v>1</c:v>
                </c:pt>
                <c:pt idx="2">
                  <c:v>1</c:v>
                </c:pt>
                <c:pt idx="3">
                  <c:v>1</c:v>
                </c:pt>
                <c:pt idx="4">
                  <c:v>1</c:v>
                </c:pt>
                <c:pt idx="5">
                  <c:v>1</c:v>
                </c:pt>
                <c:pt idx="6">
                  <c:v>0.89830508474576276</c:v>
                </c:pt>
                <c:pt idx="7">
                  <c:v>0.83783783783783783</c:v>
                </c:pt>
                <c:pt idx="8">
                  <c:v>0.8</c:v>
                </c:pt>
                <c:pt idx="9">
                  <c:v>0.78947368421052633</c:v>
                </c:pt>
                <c:pt idx="10">
                  <c:v>0.78723404255319152</c:v>
                </c:pt>
                <c:pt idx="11">
                  <c:v>0.77611940298507465</c:v>
                </c:pt>
                <c:pt idx="12">
                  <c:v>0.75</c:v>
                </c:pt>
                <c:pt idx="13">
                  <c:v>0.73684210526315785</c:v>
                </c:pt>
                <c:pt idx="14">
                  <c:v>0.72727272727272729</c:v>
                </c:pt>
                <c:pt idx="15">
                  <c:v>0.72727272727272729</c:v>
                </c:pt>
                <c:pt idx="16">
                  <c:v>0.7</c:v>
                </c:pt>
                <c:pt idx="17">
                  <c:v>0.67796610169491522</c:v>
                </c:pt>
                <c:pt idx="18">
                  <c:v>0.63636363636363635</c:v>
                </c:pt>
                <c:pt idx="19">
                  <c:v>0.60606060606060608</c:v>
                </c:pt>
                <c:pt idx="20">
                  <c:v>0.58333333333333337</c:v>
                </c:pt>
                <c:pt idx="21">
                  <c:v>0.5625</c:v>
                </c:pt>
                <c:pt idx="22">
                  <c:v>0.54545454545454541</c:v>
                </c:pt>
                <c:pt idx="23">
                  <c:v>0.25</c:v>
                </c:pt>
              </c:numCache>
            </c:numRef>
          </c:val>
        </c:ser>
        <c:dLbls>
          <c:showLegendKey val="0"/>
          <c:showVal val="0"/>
          <c:showCatName val="0"/>
          <c:showSerName val="0"/>
          <c:showPercent val="0"/>
          <c:showBubbleSize val="0"/>
        </c:dLbls>
        <c:axId val="-127840928"/>
        <c:axId val="-127837664"/>
      </c:areaChart>
      <c:catAx>
        <c:axId val="-127840928"/>
        <c:scaling>
          <c:orientation val="minMax"/>
        </c:scaling>
        <c:delete val="0"/>
        <c:axPos val="b"/>
        <c:title>
          <c:tx>
            <c:rich>
              <a:bodyPr/>
              <a:lstStyle/>
              <a:p>
                <a:pPr lvl="0">
                  <a:defRPr b="0"/>
                </a:pPr>
                <a:r>
                  <a:t>Secretarías</a:t>
                </a:r>
              </a:p>
            </c:rich>
          </c:tx>
          <c:overlay val="0"/>
        </c:title>
        <c:numFmt formatCode="General" sourceLinked="1"/>
        <c:majorTickMark val="cross"/>
        <c:minorTickMark val="cross"/>
        <c:tickLblPos val="nextTo"/>
        <c:txPr>
          <a:bodyPr/>
          <a:lstStyle/>
          <a:p>
            <a:pPr lvl="0">
              <a:defRPr b="0"/>
            </a:pPr>
            <a:endParaRPr lang="es-CO"/>
          </a:p>
        </c:txPr>
        <c:crossAx val="-127837664"/>
        <c:crosses val="autoZero"/>
        <c:auto val="1"/>
        <c:lblAlgn val="ctr"/>
        <c:lblOffset val="100"/>
        <c:noMultiLvlLbl val="1"/>
      </c:catAx>
      <c:valAx>
        <c:axId val="-127837664"/>
        <c:scaling>
          <c:orientation val="minMax"/>
          <c:max val="1.05"/>
          <c:min val="0"/>
        </c:scaling>
        <c:delete val="0"/>
        <c:axPos val="l"/>
        <c:majorGridlines>
          <c:spPr>
            <a:ln>
              <a:solidFill>
                <a:srgbClr val="B7B7B7"/>
              </a:solidFill>
            </a:ln>
          </c:spPr>
        </c:majorGridlines>
        <c:title>
          <c:tx>
            <c:rich>
              <a:bodyPr/>
              <a:lstStyle/>
              <a:p>
                <a:pPr lvl="0">
                  <a:defRPr b="0"/>
                </a:pPr>
                <a:r>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40928"/>
        <c:crosses val="autoZero"/>
        <c:crossBetween val="midCat"/>
      </c:valAx>
    </c:plotArea>
    <c:legend>
      <c:legendPos val="r"/>
      <c:overlay val="0"/>
    </c:legend>
    <c:plotVisOnly val="1"/>
    <c:dispBlanksAs val="zero"/>
    <c:showDLblsOverMax val="1"/>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t>% Eficacia ejecución de act planes de acción de riesgos - Gestión del Bienestar y Desempeño del Talento Humano</a:t>
            </a:r>
          </a:p>
        </c:rich>
      </c:tx>
      <c:overlay val="0"/>
    </c:title>
    <c:autoTitleDeleted val="0"/>
    <c:plotArea>
      <c:layout/>
      <c:barChart>
        <c:barDir val="col"/>
        <c:grouping val="clustered"/>
        <c:varyColors val="1"/>
        <c:ser>
          <c:idx val="0"/>
          <c:order val="0"/>
          <c:tx>
            <c:strRef>
              <c:f>Resultados_Generales_Anexo!$P$106</c:f>
              <c:strCache>
                <c:ptCount val="1"/>
                <c:pt idx="0">
                  <c:v>% Eficacia total</c:v>
                </c:pt>
              </c:strCache>
            </c:strRef>
          </c:tx>
          <c:spPr>
            <a:solidFill>
              <a:srgbClr val="D5A6BD"/>
            </a:solidFill>
          </c:spPr>
          <c:invertIfNegative val="1"/>
          <c:cat>
            <c:strRef>
              <c:f>Resultados_Generales_Anexo!$M$107:$M$108</c:f>
              <c:strCache>
                <c:ptCount val="2"/>
                <c:pt idx="0">
                  <c:v>OCID</c:v>
                </c:pt>
                <c:pt idx="1">
                  <c:v>SFP</c:v>
                </c:pt>
              </c:strCache>
            </c:strRef>
          </c:cat>
          <c:val>
            <c:numRef>
              <c:f>Resultados_Generales_Anexo!$P$107:$P$108</c:f>
              <c:numCache>
                <c:formatCode>0.00%</c:formatCode>
                <c:ptCount val="2"/>
                <c:pt idx="0">
                  <c:v>1</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127839840"/>
        <c:axId val="-127855616"/>
      </c:barChart>
      <c:catAx>
        <c:axId val="-127839840"/>
        <c:scaling>
          <c:orientation val="minMax"/>
        </c:scaling>
        <c:delete val="0"/>
        <c:axPos val="b"/>
        <c:numFmt formatCode="General" sourceLinked="1"/>
        <c:majorTickMark val="cross"/>
        <c:minorTickMark val="cross"/>
        <c:tickLblPos val="nextTo"/>
        <c:txPr>
          <a:bodyPr/>
          <a:lstStyle/>
          <a:p>
            <a:pPr lvl="0">
              <a:defRPr b="0"/>
            </a:pPr>
            <a:endParaRPr lang="es-CO"/>
          </a:p>
        </c:txPr>
        <c:crossAx val="-127855616"/>
        <c:crosses val="autoZero"/>
        <c:auto val="1"/>
        <c:lblAlgn val="ctr"/>
        <c:lblOffset val="100"/>
        <c:noMultiLvlLbl val="1"/>
      </c:catAx>
      <c:valAx>
        <c:axId val="-127855616"/>
        <c:scaling>
          <c:orientation val="minMax"/>
        </c:scaling>
        <c:delete val="0"/>
        <c:axPos val="l"/>
        <c:majorGridlines>
          <c:spPr>
            <a:ln>
              <a:solidFill>
                <a:srgbClr val="B7B7B7"/>
              </a:solidFill>
            </a:ln>
          </c:spPr>
        </c:majorGridlines>
        <c:title>
          <c:tx>
            <c:rich>
              <a:bodyPr/>
              <a:lstStyle/>
              <a:p>
                <a:pPr lvl="0">
                  <a:defRPr b="0"/>
                </a:pPr>
                <a:r>
                  <a:t>% Eficacia</a:t>
                </a:r>
              </a:p>
            </c:rich>
          </c:tx>
          <c:overlay val="0"/>
        </c:title>
        <c:numFmt formatCode="0.00%" sourceLinked="1"/>
        <c:majorTickMark val="cross"/>
        <c:minorTickMark val="cross"/>
        <c:tickLblPos val="nextTo"/>
        <c:spPr>
          <a:ln w="47625">
            <a:noFill/>
          </a:ln>
        </c:spPr>
        <c:txPr>
          <a:bodyPr/>
          <a:lstStyle/>
          <a:p>
            <a:pPr lvl="0">
              <a:defRPr b="0"/>
            </a:pPr>
            <a:endParaRPr lang="es-CO"/>
          </a:p>
        </c:txPr>
        <c:crossAx val="-12783984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 Eficacia ejecución de act planes de acción de riesgos por secretarías</a:t>
            </a:r>
          </a:p>
        </c:rich>
      </c:tx>
      <c:overlay val="0"/>
    </c:title>
    <c:autoTitleDeleted val="0"/>
    <c:plotArea>
      <c:layout>
        <c:manualLayout>
          <c:xMode val="edge"/>
          <c:yMode val="edge"/>
          <c:x val="6.2168990907485233E-2"/>
          <c:y val="0.10141754543200926"/>
          <c:w val="0.9236238405480135"/>
          <c:h val="0.79268725806144047"/>
        </c:manualLayout>
      </c:layout>
      <c:areaChart>
        <c:grouping val="stacked"/>
        <c:varyColors val="1"/>
        <c:ser>
          <c:idx val="0"/>
          <c:order val="0"/>
          <c:tx>
            <c:strRef>
              <c:f>Resultados_Generales_Anexo!$F$177</c:f>
              <c:strCache>
                <c:ptCount val="1"/>
                <c:pt idx="0">
                  <c:v>% Eficacia total</c:v>
                </c:pt>
              </c:strCache>
            </c:strRef>
          </c:tx>
          <c:spPr>
            <a:solidFill>
              <a:srgbClr val="93C47D">
                <a:alpha val="80000"/>
              </a:srgbClr>
            </a:solidFill>
            <a:ln w="19050" cmpd="sng">
              <a:solidFill>
                <a:srgbClr val="93C47D"/>
              </a:solidFill>
            </a:ln>
          </c:spPr>
          <c:dLbls>
            <c:spPr>
              <a:noFill/>
              <a:ln>
                <a:noFill/>
              </a:ln>
              <a:effectLst/>
            </c:spPr>
            <c:txPr>
              <a:bodyPr/>
              <a:lstStyle/>
              <a:p>
                <a:pPr lvl="0">
                  <a:defRPr b="0" i="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Resultados_Generales_Anexo!$C$178:$C$201</c:f>
              <c:strCache>
                <c:ptCount val="24"/>
                <c:pt idx="0">
                  <c:v>SCEI</c:v>
                </c:pt>
                <c:pt idx="1">
                  <c:v>SIR</c:v>
                </c:pt>
                <c:pt idx="2">
                  <c:v>OCI</c:v>
                </c:pt>
                <c:pt idx="3">
                  <c:v>OCID</c:v>
                </c:pt>
                <c:pt idx="4">
                  <c:v>SADR</c:v>
                </c:pt>
                <c:pt idx="5">
                  <c:v>SA</c:v>
                </c:pt>
                <c:pt idx="6">
                  <c:v>SP</c:v>
                </c:pt>
                <c:pt idx="7">
                  <c:v>SJ</c:v>
                </c:pt>
                <c:pt idx="8">
                  <c:v>SCDE</c:v>
                </c:pt>
                <c:pt idx="9">
                  <c:v>STM</c:v>
                </c:pt>
                <c:pt idx="10">
                  <c:v>SFP</c:v>
                </c:pt>
                <c:pt idx="11">
                  <c:v>SE</c:v>
                </c:pt>
                <c:pt idx="12">
                  <c:v>SME</c:v>
                </c:pt>
                <c:pt idx="13">
                  <c:v>SGOB</c:v>
                </c:pt>
                <c:pt idx="14">
                  <c:v>SHV</c:v>
                </c:pt>
                <c:pt idx="15">
                  <c:v>SMEG</c:v>
                </c:pt>
                <c:pt idx="16">
                  <c:v>SS</c:v>
                </c:pt>
                <c:pt idx="17">
                  <c:v>SG</c:v>
                </c:pt>
                <c:pt idx="18">
                  <c:v>SH</c:v>
                </c:pt>
                <c:pt idx="19">
                  <c:v>STIC</c:v>
                </c:pt>
                <c:pt idx="20">
                  <c:v>SCTEI</c:v>
                </c:pt>
                <c:pt idx="21">
                  <c:v>SPC</c:v>
                </c:pt>
                <c:pt idx="22">
                  <c:v>SDS</c:v>
                </c:pt>
                <c:pt idx="23">
                  <c:v>UAEGRAD</c:v>
                </c:pt>
              </c:strCache>
            </c:strRef>
          </c:cat>
          <c:val>
            <c:numRef>
              <c:f>Resultados_Generales_Anexo!$F$178:$F$201</c:f>
              <c:numCache>
                <c:formatCode>0.00%</c:formatCode>
                <c:ptCount val="24"/>
                <c:pt idx="0">
                  <c:v>1</c:v>
                </c:pt>
                <c:pt idx="1">
                  <c:v>1</c:v>
                </c:pt>
                <c:pt idx="2">
                  <c:v>1</c:v>
                </c:pt>
                <c:pt idx="3">
                  <c:v>1</c:v>
                </c:pt>
                <c:pt idx="4">
                  <c:v>1</c:v>
                </c:pt>
                <c:pt idx="5">
                  <c:v>1</c:v>
                </c:pt>
                <c:pt idx="6">
                  <c:v>0.89830508474576276</c:v>
                </c:pt>
                <c:pt idx="7">
                  <c:v>0.83783783783783783</c:v>
                </c:pt>
                <c:pt idx="8">
                  <c:v>0.8</c:v>
                </c:pt>
                <c:pt idx="9">
                  <c:v>0.78947368421052633</c:v>
                </c:pt>
                <c:pt idx="10">
                  <c:v>0.78723404255319152</c:v>
                </c:pt>
                <c:pt idx="11">
                  <c:v>0.77611940298507465</c:v>
                </c:pt>
                <c:pt idx="12">
                  <c:v>0.75</c:v>
                </c:pt>
                <c:pt idx="13">
                  <c:v>0.73684210526315785</c:v>
                </c:pt>
                <c:pt idx="14">
                  <c:v>0.72727272727272729</c:v>
                </c:pt>
                <c:pt idx="15">
                  <c:v>0.72727272727272729</c:v>
                </c:pt>
                <c:pt idx="16">
                  <c:v>0.7</c:v>
                </c:pt>
                <c:pt idx="17">
                  <c:v>0.67796610169491522</c:v>
                </c:pt>
                <c:pt idx="18">
                  <c:v>0.63636363636363635</c:v>
                </c:pt>
                <c:pt idx="19">
                  <c:v>0.60606060606060608</c:v>
                </c:pt>
                <c:pt idx="20">
                  <c:v>0.58333333333333337</c:v>
                </c:pt>
                <c:pt idx="21">
                  <c:v>0.5625</c:v>
                </c:pt>
                <c:pt idx="22">
                  <c:v>0.54545454545454541</c:v>
                </c:pt>
                <c:pt idx="23">
                  <c:v>0.25</c:v>
                </c:pt>
              </c:numCache>
            </c:numRef>
          </c:val>
        </c:ser>
        <c:dLbls>
          <c:showLegendKey val="0"/>
          <c:showVal val="0"/>
          <c:showCatName val="0"/>
          <c:showSerName val="0"/>
          <c:showPercent val="0"/>
          <c:showBubbleSize val="0"/>
        </c:dLbls>
        <c:axId val="-214037568"/>
        <c:axId val="-214044640"/>
      </c:areaChart>
      <c:catAx>
        <c:axId val="-214037568"/>
        <c:scaling>
          <c:orientation val="minMax"/>
        </c:scaling>
        <c:delete val="0"/>
        <c:axPos val="b"/>
        <c:title>
          <c:tx>
            <c:rich>
              <a:bodyPr/>
              <a:lstStyle/>
              <a:p>
                <a:pPr lvl="0">
                  <a:defRPr b="0"/>
                </a:pPr>
                <a:r>
                  <a:rPr lang="es-CO"/>
                  <a:t>Secretarías</a:t>
                </a:r>
              </a:p>
            </c:rich>
          </c:tx>
          <c:overlay val="0"/>
        </c:title>
        <c:numFmt formatCode="General" sourceLinked="1"/>
        <c:majorTickMark val="cross"/>
        <c:minorTickMark val="cross"/>
        <c:tickLblPos val="nextTo"/>
        <c:txPr>
          <a:bodyPr/>
          <a:lstStyle/>
          <a:p>
            <a:pPr lvl="0">
              <a:defRPr b="0"/>
            </a:pPr>
            <a:endParaRPr lang="es-CO"/>
          </a:p>
        </c:txPr>
        <c:crossAx val="-214044640"/>
        <c:crosses val="autoZero"/>
        <c:auto val="1"/>
        <c:lblAlgn val="ctr"/>
        <c:lblOffset val="100"/>
        <c:noMultiLvlLbl val="1"/>
      </c:catAx>
      <c:valAx>
        <c:axId val="-214044640"/>
        <c:scaling>
          <c:orientation val="minMax"/>
          <c:max val="1.2"/>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37568"/>
        <c:crosses val="autoZero"/>
        <c:crossBetween val="midCat"/>
      </c:valAx>
    </c:plotArea>
    <c:legend>
      <c:legendPos val="r"/>
      <c:overlay val="0"/>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Oficina de Control Interno</a:t>
            </a:r>
          </a:p>
        </c:rich>
      </c:tx>
      <c:overlay val="0"/>
    </c:title>
    <c:autoTitleDeleted val="0"/>
    <c:plotArea>
      <c:layout/>
      <c:barChart>
        <c:barDir val="col"/>
        <c:grouping val="clustered"/>
        <c:varyColors val="1"/>
        <c:ser>
          <c:idx val="0"/>
          <c:order val="0"/>
          <c:tx>
            <c:strRef>
              <c:f>Resultados_Generales_Anexo!$Q$177</c:f>
              <c:strCache>
                <c:ptCount val="1"/>
                <c:pt idx="0">
                  <c:v>% Eficacia total</c:v>
                </c:pt>
              </c:strCache>
            </c:strRef>
          </c:tx>
          <c:spPr>
            <a:solidFill>
              <a:srgbClr val="FF9900"/>
            </a:solidFill>
          </c:spPr>
          <c:invertIfNegative val="1"/>
          <c:cat>
            <c:strRef>
              <c:f>Resultados_Generales_Anexo!$N$178:$N$179</c:f>
              <c:strCache>
                <c:ptCount val="2"/>
                <c:pt idx="0">
                  <c:v>ES</c:v>
                </c:pt>
                <c:pt idx="1">
                  <c:v>GC</c:v>
                </c:pt>
              </c:strCache>
            </c:strRef>
          </c:cat>
          <c:val>
            <c:numRef>
              <c:f>Resultados_Generales_Anexo!$Q$178:$Q$179</c:f>
              <c:numCache>
                <c:formatCode>0.00%</c:formatCode>
                <c:ptCount val="2"/>
                <c:pt idx="0">
                  <c:v>1</c:v>
                </c:pt>
                <c:pt idx="1">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31040"/>
        <c:axId val="-214050080"/>
      </c:barChart>
      <c:catAx>
        <c:axId val="-214031040"/>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50080"/>
        <c:crosses val="autoZero"/>
        <c:auto val="1"/>
        <c:lblAlgn val="ctr"/>
        <c:lblOffset val="100"/>
        <c:noMultiLvlLbl val="1"/>
      </c:catAx>
      <c:valAx>
        <c:axId val="-214050080"/>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3104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pPr>
            <a:r>
              <a:rPr lang="es-CO"/>
              <a:t>Oficina de Control Interno Disciplinario</a:t>
            </a:r>
          </a:p>
        </c:rich>
      </c:tx>
      <c:overlay val="0"/>
    </c:title>
    <c:autoTitleDeleted val="0"/>
    <c:plotArea>
      <c:layout/>
      <c:barChart>
        <c:barDir val="col"/>
        <c:grouping val="clustered"/>
        <c:varyColors val="1"/>
        <c:ser>
          <c:idx val="0"/>
          <c:order val="0"/>
          <c:tx>
            <c:strRef>
              <c:f>Resultados_Generales_Anexo!$Q$182</c:f>
              <c:strCache>
                <c:ptCount val="1"/>
                <c:pt idx="0">
                  <c:v>% Eficacia total</c:v>
                </c:pt>
              </c:strCache>
            </c:strRef>
          </c:tx>
          <c:spPr>
            <a:solidFill>
              <a:srgbClr val="FF00FF"/>
            </a:solidFill>
          </c:spPr>
          <c:invertIfNegative val="1"/>
          <c:cat>
            <c:strRef>
              <c:f>Resultados_Generales_Anexo!$N$183</c:f>
              <c:strCache>
                <c:ptCount val="1"/>
                <c:pt idx="0">
                  <c:v>GBDTH</c:v>
                </c:pt>
              </c:strCache>
            </c:strRef>
          </c:cat>
          <c:val>
            <c:numRef>
              <c:f>Resultados_Generales_Anexo!$Q$183</c:f>
              <c:numCache>
                <c:formatCode>0.00%</c:formatCode>
                <c:ptCount val="1"/>
                <c:pt idx="0">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axId val="-214033760"/>
        <c:axId val="-214029952"/>
      </c:barChart>
      <c:catAx>
        <c:axId val="-214033760"/>
        <c:scaling>
          <c:orientation val="minMax"/>
        </c:scaling>
        <c:delete val="0"/>
        <c:axPos val="b"/>
        <c:title>
          <c:tx>
            <c:rich>
              <a:bodyPr/>
              <a:lstStyle/>
              <a:p>
                <a:pPr lvl="0">
                  <a:defRPr b="0"/>
                </a:pPr>
                <a:r>
                  <a:rPr lang="es-CO"/>
                  <a:t>Procesos</a:t>
                </a:r>
              </a:p>
            </c:rich>
          </c:tx>
          <c:overlay val="0"/>
        </c:title>
        <c:numFmt formatCode="General" sourceLinked="1"/>
        <c:majorTickMark val="cross"/>
        <c:minorTickMark val="cross"/>
        <c:tickLblPos val="nextTo"/>
        <c:txPr>
          <a:bodyPr/>
          <a:lstStyle/>
          <a:p>
            <a:pPr lvl="0">
              <a:defRPr b="0"/>
            </a:pPr>
            <a:endParaRPr lang="es-CO"/>
          </a:p>
        </c:txPr>
        <c:crossAx val="-214029952"/>
        <c:crosses val="autoZero"/>
        <c:auto val="1"/>
        <c:lblAlgn val="ctr"/>
        <c:lblOffset val="100"/>
        <c:noMultiLvlLbl val="1"/>
      </c:catAx>
      <c:valAx>
        <c:axId val="-214029952"/>
        <c:scaling>
          <c:orientation val="minMax"/>
          <c:min val="0"/>
        </c:scaling>
        <c:delete val="0"/>
        <c:axPos val="l"/>
        <c:majorGridlines>
          <c:spPr>
            <a:ln>
              <a:solidFill>
                <a:srgbClr val="B7B7B7"/>
              </a:solidFill>
            </a:ln>
          </c:spPr>
        </c:majorGridlines>
        <c:title>
          <c:tx>
            <c:rich>
              <a:bodyPr/>
              <a:lstStyle/>
              <a:p>
                <a:pPr lvl="0">
                  <a:defRPr b="0"/>
                </a:pPr>
                <a:r>
                  <a:rPr lang="es-CO"/>
                  <a:t>% Eficacia Total</a:t>
                </a:r>
              </a:p>
            </c:rich>
          </c:tx>
          <c:overlay val="0"/>
        </c:title>
        <c:numFmt formatCode="0.00%" sourceLinked="1"/>
        <c:majorTickMark val="cross"/>
        <c:minorTickMark val="cross"/>
        <c:tickLblPos val="nextTo"/>
        <c:spPr>
          <a:ln w="47625">
            <a:noFill/>
          </a:ln>
        </c:spPr>
        <c:txPr>
          <a:bodyPr/>
          <a:lstStyle/>
          <a:p>
            <a:pPr lvl="0">
              <a:defRPr b="0"/>
            </a:pPr>
            <a:endParaRPr lang="es-CO"/>
          </a:p>
        </c:txPr>
        <c:crossAx val="-21403376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image" Target="../media/image33.png"/><Relationship Id="rId13" Type="http://schemas.openxmlformats.org/officeDocument/2006/relationships/image" Target="../media/image38.png"/><Relationship Id="rId3" Type="http://schemas.openxmlformats.org/officeDocument/2006/relationships/image" Target="../media/image28.png"/><Relationship Id="rId7" Type="http://schemas.openxmlformats.org/officeDocument/2006/relationships/image" Target="../media/image32.png"/><Relationship Id="rId12" Type="http://schemas.openxmlformats.org/officeDocument/2006/relationships/image" Target="../media/image37.png"/><Relationship Id="rId2" Type="http://schemas.openxmlformats.org/officeDocument/2006/relationships/image" Target="../media/image27.png"/><Relationship Id="rId1" Type="http://schemas.openxmlformats.org/officeDocument/2006/relationships/image" Target="../media/image26.png"/><Relationship Id="rId6" Type="http://schemas.openxmlformats.org/officeDocument/2006/relationships/image" Target="../media/image31.png"/><Relationship Id="rId11" Type="http://schemas.openxmlformats.org/officeDocument/2006/relationships/image" Target="../media/image36.png"/><Relationship Id="rId5" Type="http://schemas.openxmlformats.org/officeDocument/2006/relationships/image" Target="../media/image30.png"/><Relationship Id="rId10" Type="http://schemas.openxmlformats.org/officeDocument/2006/relationships/image" Target="../media/image35.png"/><Relationship Id="rId4" Type="http://schemas.openxmlformats.org/officeDocument/2006/relationships/image" Target="../media/image29.png"/><Relationship Id="rId9" Type="http://schemas.openxmlformats.org/officeDocument/2006/relationships/image" Target="../media/image34.png"/><Relationship Id="rId14" Type="http://schemas.openxmlformats.org/officeDocument/2006/relationships/image" Target="../media/image39.png"/></Relationships>
</file>

<file path=xl/drawings/_rels/drawing3.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63.xml"/><Relationship Id="rId3" Type="http://schemas.openxmlformats.org/officeDocument/2006/relationships/chart" Target="../charts/chart58.xml"/><Relationship Id="rId7" Type="http://schemas.openxmlformats.org/officeDocument/2006/relationships/chart" Target="../charts/chart62.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5" Type="http://schemas.openxmlformats.org/officeDocument/2006/relationships/chart" Target="../charts/chart60.xml"/><Relationship Id="rId4" Type="http://schemas.openxmlformats.org/officeDocument/2006/relationships/chart" Target="../charts/chart59.xml"/></Relationships>
</file>

<file path=xl/drawings/drawing1.xml><?xml version="1.0" encoding="utf-8"?>
<xdr:wsDr xmlns:xdr="http://schemas.openxmlformats.org/drawingml/2006/spreadsheetDrawing" xmlns:a="http://schemas.openxmlformats.org/drawingml/2006/main">
  <xdr:oneCellAnchor>
    <xdr:from>
      <xdr:col>2</xdr:col>
      <xdr:colOff>0</xdr:colOff>
      <xdr:row>207</xdr:row>
      <xdr:rowOff>0</xdr:rowOff>
    </xdr:from>
    <xdr:ext cx="914400" cy="3714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0</xdr:colOff>
      <xdr:row>319</xdr:row>
      <xdr:rowOff>0</xdr:rowOff>
    </xdr:from>
    <xdr:ext cx="914400" cy="3714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0</xdr:colOff>
      <xdr:row>197</xdr:row>
      <xdr:rowOff>0</xdr:rowOff>
    </xdr:from>
    <xdr:ext cx="914400" cy="371475"/>
    <xdr:pic>
      <xdr:nvPicPr>
        <xdr:cNvPr id="4" name="image3.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0</xdr:colOff>
      <xdr:row>201</xdr:row>
      <xdr:rowOff>0</xdr:rowOff>
    </xdr:from>
    <xdr:ext cx="914400" cy="371475"/>
    <xdr:pic>
      <xdr:nvPicPr>
        <xdr:cNvPr id="5" name="image4.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xdr:col>
      <xdr:colOff>0</xdr:colOff>
      <xdr:row>209</xdr:row>
      <xdr:rowOff>0</xdr:rowOff>
    </xdr:from>
    <xdr:ext cx="914400" cy="371475"/>
    <xdr:pic>
      <xdr:nvPicPr>
        <xdr:cNvPr id="6" name="image5.pn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xdr:col>
      <xdr:colOff>0</xdr:colOff>
      <xdr:row>210</xdr:row>
      <xdr:rowOff>0</xdr:rowOff>
    </xdr:from>
    <xdr:ext cx="914400" cy="371475"/>
    <xdr:pic>
      <xdr:nvPicPr>
        <xdr:cNvPr id="7" name="image6.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2</xdr:col>
      <xdr:colOff>0</xdr:colOff>
      <xdr:row>216</xdr:row>
      <xdr:rowOff>0</xdr:rowOff>
    </xdr:from>
    <xdr:ext cx="914400" cy="371475"/>
    <xdr:pic>
      <xdr:nvPicPr>
        <xdr:cNvPr id="8" name="image7.png"/>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2</xdr:col>
      <xdr:colOff>0</xdr:colOff>
      <xdr:row>272</xdr:row>
      <xdr:rowOff>0</xdr:rowOff>
    </xdr:from>
    <xdr:ext cx="914400" cy="371475"/>
    <xdr:pic>
      <xdr:nvPicPr>
        <xdr:cNvPr id="9" name="image8.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2</xdr:col>
      <xdr:colOff>0</xdr:colOff>
      <xdr:row>284</xdr:row>
      <xdr:rowOff>0</xdr:rowOff>
    </xdr:from>
    <xdr:ext cx="914400" cy="371475"/>
    <xdr:pic>
      <xdr:nvPicPr>
        <xdr:cNvPr id="10" name="image9.png"/>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2</xdr:col>
      <xdr:colOff>0</xdr:colOff>
      <xdr:row>47</xdr:row>
      <xdr:rowOff>0</xdr:rowOff>
    </xdr:from>
    <xdr:ext cx="914400" cy="371475"/>
    <xdr:pic>
      <xdr:nvPicPr>
        <xdr:cNvPr id="11" name="image10.png"/>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2</xdr:col>
      <xdr:colOff>0</xdr:colOff>
      <xdr:row>367</xdr:row>
      <xdr:rowOff>0</xdr:rowOff>
    </xdr:from>
    <xdr:ext cx="914400" cy="371475"/>
    <xdr:pic>
      <xdr:nvPicPr>
        <xdr:cNvPr id="12" name="image11.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2</xdr:col>
      <xdr:colOff>0</xdr:colOff>
      <xdr:row>373</xdr:row>
      <xdr:rowOff>0</xdr:rowOff>
    </xdr:from>
    <xdr:ext cx="914400" cy="371475"/>
    <xdr:pic>
      <xdr:nvPicPr>
        <xdr:cNvPr id="13" name="image12.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2</xdr:col>
      <xdr:colOff>0</xdr:colOff>
      <xdr:row>53</xdr:row>
      <xdr:rowOff>0</xdr:rowOff>
    </xdr:from>
    <xdr:ext cx="914400" cy="371475"/>
    <xdr:pic>
      <xdr:nvPicPr>
        <xdr:cNvPr id="14" name="image13.png"/>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2</xdr:col>
      <xdr:colOff>0</xdr:colOff>
      <xdr:row>293</xdr:row>
      <xdr:rowOff>0</xdr:rowOff>
    </xdr:from>
    <xdr:ext cx="914400" cy="371475"/>
    <xdr:pic>
      <xdr:nvPicPr>
        <xdr:cNvPr id="15" name="image15.png"/>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2</xdr:col>
      <xdr:colOff>0</xdr:colOff>
      <xdr:row>297</xdr:row>
      <xdr:rowOff>0</xdr:rowOff>
    </xdr:from>
    <xdr:ext cx="914400" cy="371475"/>
    <xdr:pic>
      <xdr:nvPicPr>
        <xdr:cNvPr id="16" name="image16.png"/>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oneCellAnchor>
    <xdr:from>
      <xdr:col>2</xdr:col>
      <xdr:colOff>0</xdr:colOff>
      <xdr:row>309</xdr:row>
      <xdr:rowOff>0</xdr:rowOff>
    </xdr:from>
    <xdr:ext cx="914400" cy="371475"/>
    <xdr:pic>
      <xdr:nvPicPr>
        <xdr:cNvPr id="17" name="image17.png"/>
        <xdr:cNvPicPr preferRelativeResize="0"/>
      </xdr:nvPicPr>
      <xdr:blipFill>
        <a:blip xmlns:r="http://schemas.openxmlformats.org/officeDocument/2006/relationships" r:embed="rId16" cstate="print"/>
        <a:stretch>
          <a:fillRect/>
        </a:stretch>
      </xdr:blipFill>
      <xdr:spPr>
        <a:prstGeom prst="rect">
          <a:avLst/>
        </a:prstGeom>
        <a:noFill/>
      </xdr:spPr>
    </xdr:pic>
    <xdr:clientData fLocksWithSheet="0"/>
  </xdr:oneCellAnchor>
  <xdr:oneCellAnchor>
    <xdr:from>
      <xdr:col>2</xdr:col>
      <xdr:colOff>0</xdr:colOff>
      <xdr:row>311</xdr:row>
      <xdr:rowOff>0</xdr:rowOff>
    </xdr:from>
    <xdr:ext cx="914400" cy="371475"/>
    <xdr:pic>
      <xdr:nvPicPr>
        <xdr:cNvPr id="18" name="image18.png"/>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oneCellAnchor>
    <xdr:from>
      <xdr:col>2</xdr:col>
      <xdr:colOff>0</xdr:colOff>
      <xdr:row>326</xdr:row>
      <xdr:rowOff>0</xdr:rowOff>
    </xdr:from>
    <xdr:ext cx="914400" cy="371475"/>
    <xdr:pic>
      <xdr:nvPicPr>
        <xdr:cNvPr id="19" name="image19.png"/>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2</xdr:col>
      <xdr:colOff>0</xdr:colOff>
      <xdr:row>226</xdr:row>
      <xdr:rowOff>0</xdr:rowOff>
    </xdr:from>
    <xdr:ext cx="914400" cy="371475"/>
    <xdr:pic>
      <xdr:nvPicPr>
        <xdr:cNvPr id="20" name="image20.png"/>
        <xdr:cNvPicPr preferRelativeResize="0"/>
      </xdr:nvPicPr>
      <xdr:blipFill>
        <a:blip xmlns:r="http://schemas.openxmlformats.org/officeDocument/2006/relationships" r:embed="rId19" cstate="print"/>
        <a:stretch>
          <a:fillRect/>
        </a:stretch>
      </xdr:blipFill>
      <xdr:spPr>
        <a:prstGeom prst="rect">
          <a:avLst/>
        </a:prstGeom>
        <a:noFill/>
      </xdr:spPr>
    </xdr:pic>
    <xdr:clientData fLocksWithSheet="0"/>
  </xdr:oneCellAnchor>
  <xdr:oneCellAnchor>
    <xdr:from>
      <xdr:col>2</xdr:col>
      <xdr:colOff>0</xdr:colOff>
      <xdr:row>232</xdr:row>
      <xdr:rowOff>0</xdr:rowOff>
    </xdr:from>
    <xdr:ext cx="914400" cy="371475"/>
    <xdr:pic>
      <xdr:nvPicPr>
        <xdr:cNvPr id="21" name="image21.png"/>
        <xdr:cNvPicPr preferRelativeResize="0"/>
      </xdr:nvPicPr>
      <xdr:blipFill>
        <a:blip xmlns:r="http://schemas.openxmlformats.org/officeDocument/2006/relationships" r:embed="rId20" cstate="print"/>
        <a:stretch>
          <a:fillRect/>
        </a:stretch>
      </xdr:blipFill>
      <xdr:spPr>
        <a:prstGeom prst="rect">
          <a:avLst/>
        </a:prstGeom>
        <a:noFill/>
      </xdr:spPr>
    </xdr:pic>
    <xdr:clientData fLocksWithSheet="0"/>
  </xdr:oneCellAnchor>
  <xdr:oneCellAnchor>
    <xdr:from>
      <xdr:col>2</xdr:col>
      <xdr:colOff>0</xdr:colOff>
      <xdr:row>246</xdr:row>
      <xdr:rowOff>0</xdr:rowOff>
    </xdr:from>
    <xdr:ext cx="914400" cy="371475"/>
    <xdr:pic>
      <xdr:nvPicPr>
        <xdr:cNvPr id="22" name="image22.png"/>
        <xdr:cNvPicPr preferRelativeResize="0"/>
      </xdr:nvPicPr>
      <xdr:blipFill>
        <a:blip xmlns:r="http://schemas.openxmlformats.org/officeDocument/2006/relationships" r:embed="rId21" cstate="print"/>
        <a:stretch>
          <a:fillRect/>
        </a:stretch>
      </xdr:blipFill>
      <xdr:spPr>
        <a:prstGeom prst="rect">
          <a:avLst/>
        </a:prstGeom>
        <a:noFill/>
      </xdr:spPr>
    </xdr:pic>
    <xdr:clientData fLocksWithSheet="0"/>
  </xdr:oneCellAnchor>
  <xdr:oneCellAnchor>
    <xdr:from>
      <xdr:col>2</xdr:col>
      <xdr:colOff>0</xdr:colOff>
      <xdr:row>86</xdr:row>
      <xdr:rowOff>0</xdr:rowOff>
    </xdr:from>
    <xdr:ext cx="914400" cy="371475"/>
    <xdr:pic>
      <xdr:nvPicPr>
        <xdr:cNvPr id="23" name="image23.png"/>
        <xdr:cNvPicPr preferRelativeResize="0"/>
      </xdr:nvPicPr>
      <xdr:blipFill>
        <a:blip xmlns:r="http://schemas.openxmlformats.org/officeDocument/2006/relationships" r:embed="rId22" cstate="print"/>
        <a:stretch>
          <a:fillRect/>
        </a:stretch>
      </xdr:blipFill>
      <xdr:spPr>
        <a:prstGeom prst="rect">
          <a:avLst/>
        </a:prstGeom>
        <a:noFill/>
      </xdr:spPr>
    </xdr:pic>
    <xdr:clientData fLocksWithSheet="0"/>
  </xdr:oneCellAnchor>
  <xdr:oneCellAnchor>
    <xdr:from>
      <xdr:col>2</xdr:col>
      <xdr:colOff>0</xdr:colOff>
      <xdr:row>248</xdr:row>
      <xdr:rowOff>0</xdr:rowOff>
    </xdr:from>
    <xdr:ext cx="914400" cy="342900"/>
    <xdr:pic>
      <xdr:nvPicPr>
        <xdr:cNvPr id="24" name="image39.png"/>
        <xdr:cNvPicPr preferRelativeResize="0"/>
      </xdr:nvPicPr>
      <xdr:blipFill>
        <a:blip xmlns:r="http://schemas.openxmlformats.org/officeDocument/2006/relationships" r:embed="rId23" cstate="print"/>
        <a:stretch>
          <a:fillRect/>
        </a:stretch>
      </xdr:blipFill>
      <xdr:spPr>
        <a:prstGeom prst="rect">
          <a:avLst/>
        </a:prstGeom>
        <a:noFill/>
      </xdr:spPr>
    </xdr:pic>
    <xdr:clientData fLocksWithSheet="0"/>
  </xdr:oneCellAnchor>
  <xdr:oneCellAnchor>
    <xdr:from>
      <xdr:col>2</xdr:col>
      <xdr:colOff>0</xdr:colOff>
      <xdr:row>254</xdr:row>
      <xdr:rowOff>0</xdr:rowOff>
    </xdr:from>
    <xdr:ext cx="914400" cy="333375"/>
    <xdr:pic>
      <xdr:nvPicPr>
        <xdr:cNvPr id="25" name="image37.png"/>
        <xdr:cNvPicPr preferRelativeResize="0"/>
      </xdr:nvPicPr>
      <xdr:blipFill>
        <a:blip xmlns:r="http://schemas.openxmlformats.org/officeDocument/2006/relationships" r:embed="rId24" cstate="print"/>
        <a:stretch>
          <a:fillRect/>
        </a:stretch>
      </xdr:blipFill>
      <xdr:spPr>
        <a:prstGeom prst="rect">
          <a:avLst/>
        </a:prstGeom>
        <a:noFill/>
      </xdr:spPr>
    </xdr:pic>
    <xdr:clientData fLocksWithSheet="0"/>
  </xdr:oneCellAnchor>
  <xdr:oneCellAnchor>
    <xdr:from>
      <xdr:col>2</xdr:col>
      <xdr:colOff>0</xdr:colOff>
      <xdr:row>258</xdr:row>
      <xdr:rowOff>0</xdr:rowOff>
    </xdr:from>
    <xdr:ext cx="914400" cy="342900"/>
    <xdr:pic>
      <xdr:nvPicPr>
        <xdr:cNvPr id="26" name="image38.png"/>
        <xdr:cNvPicPr preferRelativeResize="0"/>
      </xdr:nvPicPr>
      <xdr:blipFill>
        <a:blip xmlns:r="http://schemas.openxmlformats.org/officeDocument/2006/relationships" r:embed="rId25" cstate="print"/>
        <a:stretch>
          <a:fillRect/>
        </a:stretch>
      </xdr:blipFill>
      <xdr:spPr>
        <a:prstGeom prst="rect">
          <a:avLst/>
        </a:prstGeom>
        <a:noFill/>
      </xdr:spPr>
    </xdr:pic>
    <xdr:clientData fLocksWithSheet="0"/>
  </xdr:oneCellAnchor>
  <xdr:oneCellAnchor>
    <xdr:from>
      <xdr:col>2</xdr:col>
      <xdr:colOff>0</xdr:colOff>
      <xdr:row>691</xdr:row>
      <xdr:rowOff>0</xdr:rowOff>
    </xdr:from>
    <xdr:ext cx="914400" cy="381000"/>
    <xdr:pic>
      <xdr:nvPicPr>
        <xdr:cNvPr id="27" name="image14.png"/>
        <xdr:cNvPicPr preferRelativeResize="0"/>
      </xdr:nvPicPr>
      <xdr:blipFill>
        <a:blip xmlns:r="http://schemas.openxmlformats.org/officeDocument/2006/relationships" r:embed="rId26" cstate="print"/>
        <a:stretch>
          <a:fillRect/>
        </a:stretch>
      </xdr:blipFill>
      <xdr:spPr>
        <a:prstGeom prst="rect">
          <a:avLst/>
        </a:prstGeom>
        <a:noFill/>
      </xdr:spPr>
    </xdr:pic>
    <xdr:clientData fLocksWithSheet="0"/>
  </xdr:oneCellAnchor>
  <xdr:oneCellAnchor>
    <xdr:from>
      <xdr:col>2</xdr:col>
      <xdr:colOff>0</xdr:colOff>
      <xdr:row>693</xdr:row>
      <xdr:rowOff>0</xdr:rowOff>
    </xdr:from>
    <xdr:ext cx="914400" cy="381000"/>
    <xdr:pic>
      <xdr:nvPicPr>
        <xdr:cNvPr id="28" name="image24.png"/>
        <xdr:cNvPicPr preferRelativeResize="0"/>
      </xdr:nvPicPr>
      <xdr:blipFill>
        <a:blip xmlns:r="http://schemas.openxmlformats.org/officeDocument/2006/relationships" r:embed="rId27" cstate="print"/>
        <a:stretch>
          <a:fillRect/>
        </a:stretch>
      </xdr:blipFill>
      <xdr:spPr>
        <a:prstGeom prst="rect">
          <a:avLst/>
        </a:prstGeom>
        <a:noFill/>
      </xdr:spPr>
    </xdr:pic>
    <xdr:clientData fLocksWithSheet="0"/>
  </xdr:oneCellAnchor>
  <xdr:oneCellAnchor>
    <xdr:from>
      <xdr:col>2</xdr:col>
      <xdr:colOff>0</xdr:colOff>
      <xdr:row>701</xdr:row>
      <xdr:rowOff>0</xdr:rowOff>
    </xdr:from>
    <xdr:ext cx="914400" cy="381000"/>
    <xdr:pic>
      <xdr:nvPicPr>
        <xdr:cNvPr id="29" name="image25.png"/>
        <xdr:cNvPicPr preferRelativeResize="0"/>
      </xdr:nvPicPr>
      <xdr:blipFill>
        <a:blip xmlns:r="http://schemas.openxmlformats.org/officeDocument/2006/relationships" r:embed="rId28" cstate="print"/>
        <a:stretch>
          <a:fillRect/>
        </a:stretch>
      </xdr:blipFill>
      <xdr:spPr>
        <a:prstGeom prst="rect">
          <a:avLst/>
        </a:prstGeom>
        <a:noFill/>
      </xdr:spPr>
    </xdr:pic>
    <xdr:clientData fLocksWithSheet="0"/>
  </xdr:oneCellAnchor>
  <xdr:oneCellAnchor>
    <xdr:from>
      <xdr:col>2</xdr:col>
      <xdr:colOff>0</xdr:colOff>
      <xdr:row>717</xdr:row>
      <xdr:rowOff>0</xdr:rowOff>
    </xdr:from>
    <xdr:ext cx="914400" cy="381000"/>
    <xdr:pic>
      <xdr:nvPicPr>
        <xdr:cNvPr id="30" name="image26.png"/>
        <xdr:cNvPicPr preferRelativeResize="0"/>
      </xdr:nvPicPr>
      <xdr:blipFill>
        <a:blip xmlns:r="http://schemas.openxmlformats.org/officeDocument/2006/relationships" r:embed="rId29" cstate="print"/>
        <a:stretch>
          <a:fillRect/>
        </a:stretch>
      </xdr:blipFill>
      <xdr:spPr>
        <a:prstGeom prst="rect">
          <a:avLst/>
        </a:prstGeom>
        <a:noFill/>
      </xdr:spPr>
    </xdr:pic>
    <xdr:clientData fLocksWithSheet="0"/>
  </xdr:oneCellAnchor>
  <xdr:oneCellAnchor>
    <xdr:from>
      <xdr:col>2</xdr:col>
      <xdr:colOff>0</xdr:colOff>
      <xdr:row>729</xdr:row>
      <xdr:rowOff>0</xdr:rowOff>
    </xdr:from>
    <xdr:ext cx="914400" cy="381000"/>
    <xdr:pic>
      <xdr:nvPicPr>
        <xdr:cNvPr id="31" name="image27.png"/>
        <xdr:cNvPicPr preferRelativeResize="0"/>
      </xdr:nvPicPr>
      <xdr:blipFill>
        <a:blip xmlns:r="http://schemas.openxmlformats.org/officeDocument/2006/relationships" r:embed="rId30" cstate="print"/>
        <a:stretch>
          <a:fillRect/>
        </a:stretch>
      </xdr:blipFill>
      <xdr:spPr>
        <a:prstGeom prst="rect">
          <a:avLst/>
        </a:prstGeom>
        <a:noFill/>
      </xdr:spPr>
    </xdr:pic>
    <xdr:clientData fLocksWithSheet="0"/>
  </xdr:oneCellAnchor>
  <xdr:oneCellAnchor>
    <xdr:from>
      <xdr:col>2</xdr:col>
      <xdr:colOff>0</xdr:colOff>
      <xdr:row>733</xdr:row>
      <xdr:rowOff>0</xdr:rowOff>
    </xdr:from>
    <xdr:ext cx="914400" cy="381000"/>
    <xdr:pic>
      <xdr:nvPicPr>
        <xdr:cNvPr id="32" name="image28.png"/>
        <xdr:cNvPicPr preferRelativeResize="0"/>
      </xdr:nvPicPr>
      <xdr:blipFill>
        <a:blip xmlns:r="http://schemas.openxmlformats.org/officeDocument/2006/relationships" r:embed="rId31" cstate="print"/>
        <a:stretch>
          <a:fillRect/>
        </a:stretch>
      </xdr:blipFill>
      <xdr:spPr>
        <a:prstGeom prst="rect">
          <a:avLst/>
        </a:prstGeom>
        <a:noFill/>
      </xdr:spPr>
    </xdr:pic>
    <xdr:clientData fLocksWithSheet="0"/>
  </xdr:oneCellAnchor>
  <xdr:oneCellAnchor>
    <xdr:from>
      <xdr:col>2</xdr:col>
      <xdr:colOff>0</xdr:colOff>
      <xdr:row>739</xdr:row>
      <xdr:rowOff>0</xdr:rowOff>
    </xdr:from>
    <xdr:ext cx="914400" cy="381000"/>
    <xdr:pic>
      <xdr:nvPicPr>
        <xdr:cNvPr id="33" name="image29.png"/>
        <xdr:cNvPicPr preferRelativeResize="0"/>
      </xdr:nvPicPr>
      <xdr:blipFill>
        <a:blip xmlns:r="http://schemas.openxmlformats.org/officeDocument/2006/relationships" r:embed="rId32" cstate="print"/>
        <a:stretch>
          <a:fillRect/>
        </a:stretch>
      </xdr:blipFill>
      <xdr:spPr>
        <a:prstGeom prst="rect">
          <a:avLst/>
        </a:prstGeom>
        <a:noFill/>
      </xdr:spPr>
    </xdr:pic>
    <xdr:clientData fLocksWithSheet="0"/>
  </xdr:oneCellAnchor>
  <xdr:oneCellAnchor>
    <xdr:from>
      <xdr:col>2</xdr:col>
      <xdr:colOff>0</xdr:colOff>
      <xdr:row>751</xdr:row>
      <xdr:rowOff>0</xdr:rowOff>
    </xdr:from>
    <xdr:ext cx="914400" cy="381000"/>
    <xdr:pic>
      <xdr:nvPicPr>
        <xdr:cNvPr id="34" name="image30.png"/>
        <xdr:cNvPicPr preferRelativeResize="0"/>
      </xdr:nvPicPr>
      <xdr:blipFill>
        <a:blip xmlns:r="http://schemas.openxmlformats.org/officeDocument/2006/relationships" r:embed="rId33" cstate="print"/>
        <a:stretch>
          <a:fillRect/>
        </a:stretch>
      </xdr:blipFill>
      <xdr:spPr>
        <a:prstGeom prst="rect">
          <a:avLst/>
        </a:prstGeom>
        <a:noFill/>
      </xdr:spPr>
    </xdr:pic>
    <xdr:clientData fLocksWithSheet="0"/>
  </xdr:oneCellAnchor>
  <xdr:oneCellAnchor>
    <xdr:from>
      <xdr:col>2</xdr:col>
      <xdr:colOff>0</xdr:colOff>
      <xdr:row>759</xdr:row>
      <xdr:rowOff>0</xdr:rowOff>
    </xdr:from>
    <xdr:ext cx="914400" cy="381000"/>
    <xdr:pic>
      <xdr:nvPicPr>
        <xdr:cNvPr id="35" name="image31.png"/>
        <xdr:cNvPicPr preferRelativeResize="0"/>
      </xdr:nvPicPr>
      <xdr:blipFill>
        <a:blip xmlns:r="http://schemas.openxmlformats.org/officeDocument/2006/relationships" r:embed="rId34" cstate="print"/>
        <a:stretch>
          <a:fillRect/>
        </a:stretch>
      </xdr:blipFill>
      <xdr:spPr>
        <a:prstGeom prst="rect">
          <a:avLst/>
        </a:prstGeom>
        <a:noFill/>
      </xdr:spPr>
    </xdr:pic>
    <xdr:clientData fLocksWithSheet="0"/>
  </xdr:oneCellAnchor>
  <xdr:oneCellAnchor>
    <xdr:from>
      <xdr:col>2</xdr:col>
      <xdr:colOff>0</xdr:colOff>
      <xdr:row>781</xdr:row>
      <xdr:rowOff>0</xdr:rowOff>
    </xdr:from>
    <xdr:ext cx="914400" cy="381000"/>
    <xdr:pic>
      <xdr:nvPicPr>
        <xdr:cNvPr id="36" name="image32.png"/>
        <xdr:cNvPicPr preferRelativeResize="0"/>
      </xdr:nvPicPr>
      <xdr:blipFill>
        <a:blip xmlns:r="http://schemas.openxmlformats.org/officeDocument/2006/relationships" r:embed="rId35" cstate="print"/>
        <a:stretch>
          <a:fillRect/>
        </a:stretch>
      </xdr:blipFill>
      <xdr:spPr>
        <a:prstGeom prst="rect">
          <a:avLst/>
        </a:prstGeom>
        <a:noFill/>
      </xdr:spPr>
    </xdr:pic>
    <xdr:clientData fLocksWithSheet="0"/>
  </xdr:oneCellAnchor>
  <xdr:oneCellAnchor>
    <xdr:from>
      <xdr:col>2</xdr:col>
      <xdr:colOff>0</xdr:colOff>
      <xdr:row>791</xdr:row>
      <xdr:rowOff>0</xdr:rowOff>
    </xdr:from>
    <xdr:ext cx="914400" cy="381000"/>
    <xdr:pic>
      <xdr:nvPicPr>
        <xdr:cNvPr id="37" name="image33.png"/>
        <xdr:cNvPicPr preferRelativeResize="0"/>
      </xdr:nvPicPr>
      <xdr:blipFill>
        <a:blip xmlns:r="http://schemas.openxmlformats.org/officeDocument/2006/relationships" r:embed="rId36" cstate="print"/>
        <a:stretch>
          <a:fillRect/>
        </a:stretch>
      </xdr:blipFill>
      <xdr:spPr>
        <a:prstGeom prst="rect">
          <a:avLst/>
        </a:prstGeom>
        <a:noFill/>
      </xdr:spPr>
    </xdr:pic>
    <xdr:clientData fLocksWithSheet="0"/>
  </xdr:oneCellAnchor>
  <xdr:oneCellAnchor>
    <xdr:from>
      <xdr:col>2</xdr:col>
      <xdr:colOff>0</xdr:colOff>
      <xdr:row>801</xdr:row>
      <xdr:rowOff>0</xdr:rowOff>
    </xdr:from>
    <xdr:ext cx="914400" cy="381000"/>
    <xdr:pic>
      <xdr:nvPicPr>
        <xdr:cNvPr id="38" name="image34.png"/>
        <xdr:cNvPicPr preferRelativeResize="0"/>
      </xdr:nvPicPr>
      <xdr:blipFill>
        <a:blip xmlns:r="http://schemas.openxmlformats.org/officeDocument/2006/relationships" r:embed="rId37" cstate="print"/>
        <a:stretch>
          <a:fillRect/>
        </a:stretch>
      </xdr:blipFill>
      <xdr:spPr>
        <a:prstGeom prst="rect">
          <a:avLst/>
        </a:prstGeom>
        <a:noFill/>
      </xdr:spPr>
    </xdr:pic>
    <xdr:clientData fLocksWithSheet="0"/>
  </xdr:oneCellAnchor>
  <xdr:oneCellAnchor>
    <xdr:from>
      <xdr:col>2</xdr:col>
      <xdr:colOff>0</xdr:colOff>
      <xdr:row>807</xdr:row>
      <xdr:rowOff>0</xdr:rowOff>
    </xdr:from>
    <xdr:ext cx="914400" cy="381000"/>
    <xdr:pic>
      <xdr:nvPicPr>
        <xdr:cNvPr id="39" name="image35.png"/>
        <xdr:cNvPicPr preferRelativeResize="0"/>
      </xdr:nvPicPr>
      <xdr:blipFill>
        <a:blip xmlns:r="http://schemas.openxmlformats.org/officeDocument/2006/relationships" r:embed="rId38" cstate="print"/>
        <a:stretch>
          <a:fillRect/>
        </a:stretch>
      </xdr:blipFill>
      <xdr:spPr>
        <a:prstGeom prst="rect">
          <a:avLst/>
        </a:prstGeom>
        <a:noFill/>
      </xdr:spPr>
    </xdr:pic>
    <xdr:clientData fLocksWithSheet="0"/>
  </xdr:oneCellAnchor>
  <xdr:oneCellAnchor>
    <xdr:from>
      <xdr:col>2</xdr:col>
      <xdr:colOff>0</xdr:colOff>
      <xdr:row>813</xdr:row>
      <xdr:rowOff>0</xdr:rowOff>
    </xdr:from>
    <xdr:ext cx="914400" cy="381000"/>
    <xdr:pic>
      <xdr:nvPicPr>
        <xdr:cNvPr id="40" name="image36.png"/>
        <xdr:cNvPicPr preferRelativeResize="0"/>
      </xdr:nvPicPr>
      <xdr:blipFill>
        <a:blip xmlns:r="http://schemas.openxmlformats.org/officeDocument/2006/relationships" r:embed="rId39"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691</xdr:row>
      <xdr:rowOff>0</xdr:rowOff>
    </xdr:from>
    <xdr:ext cx="914400" cy="381000"/>
    <xdr:pic>
      <xdr:nvPicPr>
        <xdr:cNvPr id="2" name="image14.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0</xdr:colOff>
      <xdr:row>693</xdr:row>
      <xdr:rowOff>0</xdr:rowOff>
    </xdr:from>
    <xdr:ext cx="914400" cy="381000"/>
    <xdr:pic>
      <xdr:nvPicPr>
        <xdr:cNvPr id="3" name="image24.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0</xdr:colOff>
      <xdr:row>701</xdr:row>
      <xdr:rowOff>0</xdr:rowOff>
    </xdr:from>
    <xdr:ext cx="914400" cy="381000"/>
    <xdr:pic>
      <xdr:nvPicPr>
        <xdr:cNvPr id="4" name="image25.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0</xdr:colOff>
      <xdr:row>717</xdr:row>
      <xdr:rowOff>0</xdr:rowOff>
    </xdr:from>
    <xdr:ext cx="914400" cy="381000"/>
    <xdr:pic>
      <xdr:nvPicPr>
        <xdr:cNvPr id="5" name="image26.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xdr:col>
      <xdr:colOff>0</xdr:colOff>
      <xdr:row>729</xdr:row>
      <xdr:rowOff>0</xdr:rowOff>
    </xdr:from>
    <xdr:ext cx="914400" cy="381000"/>
    <xdr:pic>
      <xdr:nvPicPr>
        <xdr:cNvPr id="6" name="image27.pn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xdr:col>
      <xdr:colOff>0</xdr:colOff>
      <xdr:row>733</xdr:row>
      <xdr:rowOff>0</xdr:rowOff>
    </xdr:from>
    <xdr:ext cx="914400" cy="381000"/>
    <xdr:pic>
      <xdr:nvPicPr>
        <xdr:cNvPr id="7" name="image28.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2</xdr:col>
      <xdr:colOff>0</xdr:colOff>
      <xdr:row>739</xdr:row>
      <xdr:rowOff>0</xdr:rowOff>
    </xdr:from>
    <xdr:ext cx="914400" cy="381000"/>
    <xdr:pic>
      <xdr:nvPicPr>
        <xdr:cNvPr id="8" name="image29.png"/>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2</xdr:col>
      <xdr:colOff>0</xdr:colOff>
      <xdr:row>751</xdr:row>
      <xdr:rowOff>0</xdr:rowOff>
    </xdr:from>
    <xdr:ext cx="914400" cy="381000"/>
    <xdr:pic>
      <xdr:nvPicPr>
        <xdr:cNvPr id="9" name="image30.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2</xdr:col>
      <xdr:colOff>0</xdr:colOff>
      <xdr:row>759</xdr:row>
      <xdr:rowOff>0</xdr:rowOff>
    </xdr:from>
    <xdr:ext cx="914400" cy="381000"/>
    <xdr:pic>
      <xdr:nvPicPr>
        <xdr:cNvPr id="10" name="image31.png"/>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2</xdr:col>
      <xdr:colOff>0</xdr:colOff>
      <xdr:row>781</xdr:row>
      <xdr:rowOff>0</xdr:rowOff>
    </xdr:from>
    <xdr:ext cx="914400" cy="381000"/>
    <xdr:pic>
      <xdr:nvPicPr>
        <xdr:cNvPr id="11" name="image32.png"/>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2</xdr:col>
      <xdr:colOff>0</xdr:colOff>
      <xdr:row>791</xdr:row>
      <xdr:rowOff>0</xdr:rowOff>
    </xdr:from>
    <xdr:ext cx="914400" cy="381000"/>
    <xdr:pic>
      <xdr:nvPicPr>
        <xdr:cNvPr id="12" name="image33.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2</xdr:col>
      <xdr:colOff>0</xdr:colOff>
      <xdr:row>801</xdr:row>
      <xdr:rowOff>0</xdr:rowOff>
    </xdr:from>
    <xdr:ext cx="914400" cy="381000"/>
    <xdr:pic>
      <xdr:nvPicPr>
        <xdr:cNvPr id="13" name="image34.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2</xdr:col>
      <xdr:colOff>0</xdr:colOff>
      <xdr:row>807</xdr:row>
      <xdr:rowOff>0</xdr:rowOff>
    </xdr:from>
    <xdr:ext cx="914400" cy="381000"/>
    <xdr:pic>
      <xdr:nvPicPr>
        <xdr:cNvPr id="14" name="image35.png"/>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2</xdr:col>
      <xdr:colOff>0</xdr:colOff>
      <xdr:row>813</xdr:row>
      <xdr:rowOff>0</xdr:rowOff>
    </xdr:from>
    <xdr:ext cx="914400" cy="381000"/>
    <xdr:pic>
      <xdr:nvPicPr>
        <xdr:cNvPr id="15" name="image36.png"/>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16</xdr:row>
      <xdr:rowOff>180975</xdr:rowOff>
    </xdr:from>
    <xdr:ext cx="7439025" cy="5153025"/>
    <xdr:graphicFrame macro="">
      <xdr:nvGraphicFramePr>
        <xdr:cNvPr id="2" name="Chart 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0</xdr:colOff>
      <xdr:row>16</xdr:row>
      <xdr:rowOff>152400</xdr:rowOff>
    </xdr:from>
    <xdr:ext cx="7448550" cy="5172075"/>
    <xdr:graphicFrame macro="">
      <xdr:nvGraphicFramePr>
        <xdr:cNvPr id="3" name="Chart 3"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371475</xdr:colOff>
      <xdr:row>58</xdr:row>
      <xdr:rowOff>152400</xdr:rowOff>
    </xdr:from>
    <xdr:ext cx="4962525" cy="4962525"/>
    <xdr:graphicFrame macro="">
      <xdr:nvGraphicFramePr>
        <xdr:cNvPr id="4" name="Chart 4"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6</xdr:col>
      <xdr:colOff>200025</xdr:colOff>
      <xdr:row>59</xdr:row>
      <xdr:rowOff>0</xdr:rowOff>
    </xdr:from>
    <xdr:ext cx="4867275" cy="4914900"/>
    <xdr:graphicFrame macro="">
      <xdr:nvGraphicFramePr>
        <xdr:cNvPr id="6" name="Chart 6"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11</xdr:col>
      <xdr:colOff>428625</xdr:colOff>
      <xdr:row>58</xdr:row>
      <xdr:rowOff>161925</xdr:rowOff>
    </xdr:from>
    <xdr:ext cx="4876800" cy="4914900"/>
    <xdr:graphicFrame macro="">
      <xdr:nvGraphicFramePr>
        <xdr:cNvPr id="8" name="Chart 8"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10</xdr:col>
      <xdr:colOff>1066800</xdr:colOff>
      <xdr:row>217</xdr:row>
      <xdr:rowOff>171450</xdr:rowOff>
    </xdr:from>
    <xdr:ext cx="5324475" cy="5305425"/>
    <xdr:graphicFrame macro="">
      <xdr:nvGraphicFramePr>
        <xdr:cNvPr id="11" name="Chart 1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0</xdr:colOff>
      <xdr:row>314</xdr:row>
      <xdr:rowOff>0</xdr:rowOff>
    </xdr:from>
    <xdr:ext cx="15992475" cy="4352925"/>
    <xdr:graphicFrame macro="">
      <xdr:nvGraphicFramePr>
        <xdr:cNvPr id="13" name="Chart 13"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0</xdr:col>
      <xdr:colOff>361950</xdr:colOff>
      <xdr:row>346</xdr:row>
      <xdr:rowOff>0</xdr:rowOff>
    </xdr:from>
    <xdr:ext cx="6419850" cy="3971925"/>
    <xdr:graphicFrame macro="">
      <xdr:nvGraphicFramePr>
        <xdr:cNvPr id="16" name="Chart 16"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7</xdr:col>
      <xdr:colOff>1000125</xdr:colOff>
      <xdr:row>345</xdr:row>
      <xdr:rowOff>180975</xdr:rowOff>
    </xdr:from>
    <xdr:ext cx="6429375" cy="3971925"/>
    <xdr:graphicFrame macro="">
      <xdr:nvGraphicFramePr>
        <xdr:cNvPr id="17" name="Chart 17"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0</xdr:colOff>
      <xdr:row>374</xdr:row>
      <xdr:rowOff>0</xdr:rowOff>
    </xdr:from>
    <xdr:ext cx="6419850" cy="3971925"/>
    <xdr:graphicFrame macro="">
      <xdr:nvGraphicFramePr>
        <xdr:cNvPr id="18" name="Chart 18"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8</xdr:col>
      <xdr:colOff>0</xdr:colOff>
      <xdr:row>374</xdr:row>
      <xdr:rowOff>0</xdr:rowOff>
    </xdr:from>
    <xdr:ext cx="6419850" cy="3971925"/>
    <xdr:graphicFrame macro="">
      <xdr:nvGraphicFramePr>
        <xdr:cNvPr id="19" name="Chart 19"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1</xdr:col>
      <xdr:colOff>0</xdr:colOff>
      <xdr:row>402</xdr:row>
      <xdr:rowOff>0</xdr:rowOff>
    </xdr:from>
    <xdr:ext cx="6419850" cy="3971925"/>
    <xdr:graphicFrame macro="">
      <xdr:nvGraphicFramePr>
        <xdr:cNvPr id="20" name="Chart 20"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8</xdr:col>
      <xdr:colOff>0</xdr:colOff>
      <xdr:row>402</xdr:row>
      <xdr:rowOff>0</xdr:rowOff>
    </xdr:from>
    <xdr:ext cx="6419850" cy="3971925"/>
    <xdr:graphicFrame macro="">
      <xdr:nvGraphicFramePr>
        <xdr:cNvPr id="21" name="Chart 2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1</xdr:col>
      <xdr:colOff>0</xdr:colOff>
      <xdr:row>430</xdr:row>
      <xdr:rowOff>0</xdr:rowOff>
    </xdr:from>
    <xdr:ext cx="6419850" cy="3971925"/>
    <xdr:graphicFrame macro="">
      <xdr:nvGraphicFramePr>
        <xdr:cNvPr id="22" name="Chart 22"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8</xdr:col>
      <xdr:colOff>0</xdr:colOff>
      <xdr:row>430</xdr:row>
      <xdr:rowOff>0</xdr:rowOff>
    </xdr:from>
    <xdr:ext cx="6419850" cy="3971925"/>
    <xdr:graphicFrame macro="">
      <xdr:nvGraphicFramePr>
        <xdr:cNvPr id="23" name="Chart 23"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1</xdr:col>
      <xdr:colOff>0</xdr:colOff>
      <xdr:row>458</xdr:row>
      <xdr:rowOff>0</xdr:rowOff>
    </xdr:from>
    <xdr:ext cx="6419850" cy="3971925"/>
    <xdr:graphicFrame macro="">
      <xdr:nvGraphicFramePr>
        <xdr:cNvPr id="24" name="Chart 24"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8</xdr:col>
      <xdr:colOff>0</xdr:colOff>
      <xdr:row>458</xdr:row>
      <xdr:rowOff>0</xdr:rowOff>
    </xdr:from>
    <xdr:ext cx="6419850" cy="3971925"/>
    <xdr:graphicFrame macro="">
      <xdr:nvGraphicFramePr>
        <xdr:cNvPr id="25" name="Chart 25"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fLocksWithSheet="0"/>
  </xdr:oneCellAnchor>
  <xdr:oneCellAnchor>
    <xdr:from>
      <xdr:col>1</xdr:col>
      <xdr:colOff>0</xdr:colOff>
      <xdr:row>486</xdr:row>
      <xdr:rowOff>0</xdr:rowOff>
    </xdr:from>
    <xdr:ext cx="6419850" cy="3971925"/>
    <xdr:graphicFrame macro="">
      <xdr:nvGraphicFramePr>
        <xdr:cNvPr id="26" name="Chart 26"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fLocksWithSheet="0"/>
  </xdr:oneCellAnchor>
  <xdr:oneCellAnchor>
    <xdr:from>
      <xdr:col>8</xdr:col>
      <xdr:colOff>0</xdr:colOff>
      <xdr:row>486</xdr:row>
      <xdr:rowOff>0</xdr:rowOff>
    </xdr:from>
    <xdr:ext cx="6419850" cy="3971925"/>
    <xdr:graphicFrame macro="">
      <xdr:nvGraphicFramePr>
        <xdr:cNvPr id="27" name="Chart 27"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fLocksWithSheet="0"/>
  </xdr:oneCellAnchor>
  <xdr:oneCellAnchor>
    <xdr:from>
      <xdr:col>1</xdr:col>
      <xdr:colOff>0</xdr:colOff>
      <xdr:row>514</xdr:row>
      <xdr:rowOff>0</xdr:rowOff>
    </xdr:from>
    <xdr:ext cx="6419850" cy="3971925"/>
    <xdr:graphicFrame macro="">
      <xdr:nvGraphicFramePr>
        <xdr:cNvPr id="28" name="Chart 28"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fLocksWithSheet="0"/>
  </xdr:oneCellAnchor>
  <xdr:oneCellAnchor>
    <xdr:from>
      <xdr:col>8</xdr:col>
      <xdr:colOff>0</xdr:colOff>
      <xdr:row>514</xdr:row>
      <xdr:rowOff>0</xdr:rowOff>
    </xdr:from>
    <xdr:ext cx="6419850" cy="3971925"/>
    <xdr:graphicFrame macro="">
      <xdr:nvGraphicFramePr>
        <xdr:cNvPr id="29" name="Chart 29"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fLocksWithSheet="0"/>
  </xdr:oneCellAnchor>
  <xdr:oneCellAnchor>
    <xdr:from>
      <xdr:col>1</xdr:col>
      <xdr:colOff>0</xdr:colOff>
      <xdr:row>542</xdr:row>
      <xdr:rowOff>0</xdr:rowOff>
    </xdr:from>
    <xdr:ext cx="6419850" cy="3971925"/>
    <xdr:graphicFrame macro="">
      <xdr:nvGraphicFramePr>
        <xdr:cNvPr id="30" name="Chart 30"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fLocksWithSheet="0"/>
  </xdr:oneCellAnchor>
  <xdr:oneCellAnchor>
    <xdr:from>
      <xdr:col>8</xdr:col>
      <xdr:colOff>0</xdr:colOff>
      <xdr:row>542</xdr:row>
      <xdr:rowOff>0</xdr:rowOff>
    </xdr:from>
    <xdr:ext cx="6419850" cy="3971925"/>
    <xdr:graphicFrame macro="">
      <xdr:nvGraphicFramePr>
        <xdr:cNvPr id="31" name="Chart 3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fLocksWithSheet="0"/>
  </xdr:oneCellAnchor>
  <xdr:oneCellAnchor>
    <xdr:from>
      <xdr:col>1</xdr:col>
      <xdr:colOff>0</xdr:colOff>
      <xdr:row>570</xdr:row>
      <xdr:rowOff>0</xdr:rowOff>
    </xdr:from>
    <xdr:ext cx="6419850" cy="3971925"/>
    <xdr:graphicFrame macro="">
      <xdr:nvGraphicFramePr>
        <xdr:cNvPr id="32" name="Chart 32"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fLocksWithSheet="0"/>
  </xdr:oneCellAnchor>
  <xdr:oneCellAnchor>
    <xdr:from>
      <xdr:col>8</xdr:col>
      <xdr:colOff>0</xdr:colOff>
      <xdr:row>570</xdr:row>
      <xdr:rowOff>0</xdr:rowOff>
    </xdr:from>
    <xdr:ext cx="6419850" cy="3971925"/>
    <xdr:graphicFrame macro="">
      <xdr:nvGraphicFramePr>
        <xdr:cNvPr id="33" name="Chart 33"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fLocksWithSheet="0"/>
  </xdr:oneCellAnchor>
  <xdr:oneCellAnchor>
    <xdr:from>
      <xdr:col>1</xdr:col>
      <xdr:colOff>0</xdr:colOff>
      <xdr:row>598</xdr:row>
      <xdr:rowOff>0</xdr:rowOff>
    </xdr:from>
    <xdr:ext cx="6419850" cy="3971925"/>
    <xdr:graphicFrame macro="">
      <xdr:nvGraphicFramePr>
        <xdr:cNvPr id="34" name="Chart 34"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fLocksWithSheet="0"/>
  </xdr:oneCellAnchor>
  <xdr:oneCellAnchor>
    <xdr:from>
      <xdr:col>8</xdr:col>
      <xdr:colOff>0</xdr:colOff>
      <xdr:row>598</xdr:row>
      <xdr:rowOff>0</xdr:rowOff>
    </xdr:from>
    <xdr:ext cx="6419850" cy="3971925"/>
    <xdr:graphicFrame macro="">
      <xdr:nvGraphicFramePr>
        <xdr:cNvPr id="35" name="Chart 35"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fLocksWithSheet="0"/>
  </xdr:oneCellAnchor>
  <xdr:oneCellAnchor>
    <xdr:from>
      <xdr:col>1</xdr:col>
      <xdr:colOff>0</xdr:colOff>
      <xdr:row>626</xdr:row>
      <xdr:rowOff>0</xdr:rowOff>
    </xdr:from>
    <xdr:ext cx="6419850" cy="3971925"/>
    <xdr:graphicFrame macro="">
      <xdr:nvGraphicFramePr>
        <xdr:cNvPr id="36" name="Chart 36"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fLocksWithSheet="0"/>
  </xdr:oneCellAnchor>
  <xdr:oneCellAnchor>
    <xdr:from>
      <xdr:col>8</xdr:col>
      <xdr:colOff>0</xdr:colOff>
      <xdr:row>626</xdr:row>
      <xdr:rowOff>0</xdr:rowOff>
    </xdr:from>
    <xdr:ext cx="6419850" cy="3971925"/>
    <xdr:graphicFrame macro="">
      <xdr:nvGraphicFramePr>
        <xdr:cNvPr id="37" name="Chart 37"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fLocksWithSheet="0"/>
  </xdr:oneCellAnchor>
  <xdr:oneCellAnchor>
    <xdr:from>
      <xdr:col>1</xdr:col>
      <xdr:colOff>0</xdr:colOff>
      <xdr:row>654</xdr:row>
      <xdr:rowOff>0</xdr:rowOff>
    </xdr:from>
    <xdr:ext cx="6419850" cy="3971925"/>
    <xdr:graphicFrame macro="">
      <xdr:nvGraphicFramePr>
        <xdr:cNvPr id="38" name="Chart 38"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fLocksWithSheet="0"/>
  </xdr:oneCellAnchor>
  <xdr:oneCellAnchor>
    <xdr:from>
      <xdr:col>8</xdr:col>
      <xdr:colOff>0</xdr:colOff>
      <xdr:row>654</xdr:row>
      <xdr:rowOff>0</xdr:rowOff>
    </xdr:from>
    <xdr:ext cx="6419850" cy="3971925"/>
    <xdr:graphicFrame macro="">
      <xdr:nvGraphicFramePr>
        <xdr:cNvPr id="39" name="Chart 39"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fLocksWithSheet="0"/>
  </xdr:oneCellAnchor>
  <xdr:oneCellAnchor>
    <xdr:from>
      <xdr:col>1</xdr:col>
      <xdr:colOff>0</xdr:colOff>
      <xdr:row>107</xdr:row>
      <xdr:rowOff>0</xdr:rowOff>
    </xdr:from>
    <xdr:ext cx="4238625" cy="2371725"/>
    <xdr:graphicFrame macro="">
      <xdr:nvGraphicFramePr>
        <xdr:cNvPr id="40" name="Chart 40"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fLocksWithSheet="0"/>
  </xdr:oneCellAnchor>
  <xdr:oneCellAnchor>
    <xdr:from>
      <xdr:col>6</xdr:col>
      <xdr:colOff>0</xdr:colOff>
      <xdr:row>106</xdr:row>
      <xdr:rowOff>133350</xdr:rowOff>
    </xdr:from>
    <xdr:ext cx="4257675" cy="2466975"/>
    <xdr:graphicFrame macro="">
      <xdr:nvGraphicFramePr>
        <xdr:cNvPr id="41" name="Chart 4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fLocksWithSheet="0"/>
  </xdr:oneCellAnchor>
  <xdr:oneCellAnchor>
    <xdr:from>
      <xdr:col>11</xdr:col>
      <xdr:colOff>0</xdr:colOff>
      <xdr:row>106</xdr:row>
      <xdr:rowOff>161925</xdr:rowOff>
    </xdr:from>
    <xdr:ext cx="4248150" cy="2447925"/>
    <xdr:graphicFrame macro="">
      <xdr:nvGraphicFramePr>
        <xdr:cNvPr id="42" name="Chart 42"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fLocksWithSheet="0"/>
  </xdr:oneCellAnchor>
  <xdr:oneCellAnchor>
    <xdr:from>
      <xdr:col>0</xdr:col>
      <xdr:colOff>371475</xdr:colOff>
      <xdr:row>124</xdr:row>
      <xdr:rowOff>161925</xdr:rowOff>
    </xdr:from>
    <xdr:ext cx="4248150" cy="2457450"/>
    <xdr:graphicFrame macro="">
      <xdr:nvGraphicFramePr>
        <xdr:cNvPr id="43" name="Chart 43"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fLocksWithSheet="0"/>
  </xdr:oneCellAnchor>
  <xdr:oneCellAnchor>
    <xdr:from>
      <xdr:col>5</xdr:col>
      <xdr:colOff>1057275</xdr:colOff>
      <xdr:row>124</xdr:row>
      <xdr:rowOff>133350</xdr:rowOff>
    </xdr:from>
    <xdr:ext cx="4276725" cy="2486025"/>
    <xdr:graphicFrame macro="">
      <xdr:nvGraphicFramePr>
        <xdr:cNvPr id="44" name="Chart 44"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fLocksWithSheet="0"/>
  </xdr:oneCellAnchor>
  <xdr:oneCellAnchor>
    <xdr:from>
      <xdr:col>1</xdr:col>
      <xdr:colOff>0</xdr:colOff>
      <xdr:row>145</xdr:row>
      <xdr:rowOff>0</xdr:rowOff>
    </xdr:from>
    <xdr:ext cx="5276850" cy="5295900"/>
    <xdr:graphicFrame macro="">
      <xdr:nvGraphicFramePr>
        <xdr:cNvPr id="45" name="Chart 45"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fLocksWithSheet="0"/>
  </xdr:oneCellAnchor>
  <xdr:oneCellAnchor>
    <xdr:from>
      <xdr:col>6</xdr:col>
      <xdr:colOff>1047750</xdr:colOff>
      <xdr:row>144</xdr:row>
      <xdr:rowOff>142875</xdr:rowOff>
    </xdr:from>
    <xdr:ext cx="4248150" cy="2457450"/>
    <xdr:graphicFrame macro="">
      <xdr:nvGraphicFramePr>
        <xdr:cNvPr id="46" name="Chart 46"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fLocksWithSheet="0"/>
  </xdr:oneCellAnchor>
  <xdr:oneCellAnchor>
    <xdr:from>
      <xdr:col>12</xdr:col>
      <xdr:colOff>0</xdr:colOff>
      <xdr:row>144</xdr:row>
      <xdr:rowOff>142875</xdr:rowOff>
    </xdr:from>
    <xdr:ext cx="4248150" cy="2457450"/>
    <xdr:graphicFrame macro="">
      <xdr:nvGraphicFramePr>
        <xdr:cNvPr id="47" name="Chart 47"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fLocksWithSheet="0"/>
  </xdr:oneCellAnchor>
  <xdr:oneCellAnchor>
    <xdr:from>
      <xdr:col>7</xdr:col>
      <xdr:colOff>0</xdr:colOff>
      <xdr:row>164</xdr:row>
      <xdr:rowOff>0</xdr:rowOff>
    </xdr:from>
    <xdr:ext cx="4248150" cy="2457450"/>
    <xdr:graphicFrame macro="">
      <xdr:nvGraphicFramePr>
        <xdr:cNvPr id="48" name="Chart 48"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fLocksWithSheet="0"/>
  </xdr:oneCellAnchor>
  <xdr:oneCellAnchor>
    <xdr:from>
      <xdr:col>12</xdr:col>
      <xdr:colOff>0</xdr:colOff>
      <xdr:row>164</xdr:row>
      <xdr:rowOff>0</xdr:rowOff>
    </xdr:from>
    <xdr:ext cx="4248150" cy="2457450"/>
    <xdr:graphicFrame macro="">
      <xdr:nvGraphicFramePr>
        <xdr:cNvPr id="49" name="Chart 49"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fLocksWithSheet="0"/>
  </xdr:oneCellAnchor>
  <xdr:oneCellAnchor>
    <xdr:from>
      <xdr:col>1</xdr:col>
      <xdr:colOff>0</xdr:colOff>
      <xdr:row>179</xdr:row>
      <xdr:rowOff>142875</xdr:rowOff>
    </xdr:from>
    <xdr:ext cx="4248150" cy="2457450"/>
    <xdr:graphicFrame macro="">
      <xdr:nvGraphicFramePr>
        <xdr:cNvPr id="50" name="Chart 50"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fLocksWithSheet="0"/>
  </xdr:oneCellAnchor>
  <xdr:oneCellAnchor>
    <xdr:from>
      <xdr:col>12</xdr:col>
      <xdr:colOff>0</xdr:colOff>
      <xdr:row>179</xdr:row>
      <xdr:rowOff>161925</xdr:rowOff>
    </xdr:from>
    <xdr:ext cx="4248150" cy="2457450"/>
    <xdr:graphicFrame macro="">
      <xdr:nvGraphicFramePr>
        <xdr:cNvPr id="51" name="Chart 5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fLocksWithSheet="0"/>
  </xdr:oneCellAnchor>
  <xdr:oneCellAnchor>
    <xdr:from>
      <xdr:col>5</xdr:col>
      <xdr:colOff>1057275</xdr:colOff>
      <xdr:row>180</xdr:row>
      <xdr:rowOff>0</xdr:rowOff>
    </xdr:from>
    <xdr:ext cx="5324475" cy="2409825"/>
    <xdr:graphicFrame macro="">
      <xdr:nvGraphicFramePr>
        <xdr:cNvPr id="52" name="Chart 52"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fLocksWithSheet="0"/>
  </xdr:oneCellAnchor>
  <xdr:oneCellAnchor>
    <xdr:from>
      <xdr:col>0</xdr:col>
      <xdr:colOff>361950</xdr:colOff>
      <xdr:row>197</xdr:row>
      <xdr:rowOff>171450</xdr:rowOff>
    </xdr:from>
    <xdr:ext cx="5324475" cy="2447925"/>
    <xdr:graphicFrame macro="">
      <xdr:nvGraphicFramePr>
        <xdr:cNvPr id="53" name="Chart 53"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fLocksWithSheet="0"/>
  </xdr:oneCellAnchor>
  <xdr:oneCellAnchor>
    <xdr:from>
      <xdr:col>1</xdr:col>
      <xdr:colOff>0</xdr:colOff>
      <xdr:row>217</xdr:row>
      <xdr:rowOff>161925</xdr:rowOff>
    </xdr:from>
    <xdr:ext cx="4248150" cy="2457450"/>
    <xdr:graphicFrame macro="">
      <xdr:nvGraphicFramePr>
        <xdr:cNvPr id="54" name="Chart 54"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fLocksWithSheet="0"/>
  </xdr:oneCellAnchor>
  <xdr:oneCellAnchor>
    <xdr:from>
      <xdr:col>6</xdr:col>
      <xdr:colOff>0</xdr:colOff>
      <xdr:row>217</xdr:row>
      <xdr:rowOff>161925</xdr:rowOff>
    </xdr:from>
    <xdr:ext cx="4248150" cy="2457450"/>
    <xdr:graphicFrame macro="">
      <xdr:nvGraphicFramePr>
        <xdr:cNvPr id="55" name="Chart 55"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fLocksWithSheet="0"/>
  </xdr:oneCellAnchor>
  <xdr:oneCellAnchor>
    <xdr:from>
      <xdr:col>6</xdr:col>
      <xdr:colOff>0</xdr:colOff>
      <xdr:row>235</xdr:row>
      <xdr:rowOff>152400</xdr:rowOff>
    </xdr:from>
    <xdr:ext cx="4248150" cy="2457450"/>
    <xdr:graphicFrame macro="">
      <xdr:nvGraphicFramePr>
        <xdr:cNvPr id="56" name="Chart 56"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fLocksWithSheet="0"/>
  </xdr:oneCellAnchor>
  <xdr:oneCellAnchor>
    <xdr:from>
      <xdr:col>0</xdr:col>
      <xdr:colOff>361950</xdr:colOff>
      <xdr:row>235</xdr:row>
      <xdr:rowOff>133350</xdr:rowOff>
    </xdr:from>
    <xdr:ext cx="4276725" cy="2476500"/>
    <xdr:graphicFrame macro="">
      <xdr:nvGraphicFramePr>
        <xdr:cNvPr id="57" name="Chart 57"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fLocksWithSheet="0"/>
  </xdr:oneCellAnchor>
  <xdr:oneCellAnchor>
    <xdr:from>
      <xdr:col>5</xdr:col>
      <xdr:colOff>1057275</xdr:colOff>
      <xdr:row>254</xdr:row>
      <xdr:rowOff>161925</xdr:rowOff>
    </xdr:from>
    <xdr:ext cx="4248150" cy="2457450"/>
    <xdr:graphicFrame macro="">
      <xdr:nvGraphicFramePr>
        <xdr:cNvPr id="58" name="Chart 58"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fLocksWithSheet="0"/>
  </xdr:oneCellAnchor>
  <xdr:oneCellAnchor>
    <xdr:from>
      <xdr:col>0</xdr:col>
      <xdr:colOff>371475</xdr:colOff>
      <xdr:row>254</xdr:row>
      <xdr:rowOff>142875</xdr:rowOff>
    </xdr:from>
    <xdr:ext cx="4248150" cy="2466975"/>
    <xdr:graphicFrame macro="">
      <xdr:nvGraphicFramePr>
        <xdr:cNvPr id="59" name="Chart 59"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fLocksWithSheet="0"/>
  </xdr:oneCellAnchor>
  <xdr:oneCellAnchor>
    <xdr:from>
      <xdr:col>11</xdr:col>
      <xdr:colOff>0</xdr:colOff>
      <xdr:row>254</xdr:row>
      <xdr:rowOff>161925</xdr:rowOff>
    </xdr:from>
    <xdr:ext cx="4248150" cy="2457450"/>
    <xdr:graphicFrame macro="">
      <xdr:nvGraphicFramePr>
        <xdr:cNvPr id="60" name="Chart 60"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fLocksWithSheet="0"/>
  </xdr:oneCellAnchor>
  <xdr:oneCellAnchor>
    <xdr:from>
      <xdr:col>1</xdr:col>
      <xdr:colOff>0</xdr:colOff>
      <xdr:row>272</xdr:row>
      <xdr:rowOff>161925</xdr:rowOff>
    </xdr:from>
    <xdr:ext cx="4248150" cy="2457450"/>
    <xdr:graphicFrame macro="">
      <xdr:nvGraphicFramePr>
        <xdr:cNvPr id="61" name="Chart 6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fLocksWithSheet="0"/>
  </xdr:oneCellAnchor>
  <xdr:oneCellAnchor>
    <xdr:from>
      <xdr:col>6</xdr:col>
      <xdr:colOff>0</xdr:colOff>
      <xdr:row>272</xdr:row>
      <xdr:rowOff>171450</xdr:rowOff>
    </xdr:from>
    <xdr:ext cx="4248150" cy="2457450"/>
    <xdr:graphicFrame macro="">
      <xdr:nvGraphicFramePr>
        <xdr:cNvPr id="62" name="Chart 62"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fLocksWithSheet="0"/>
  </xdr:oneCellAnchor>
  <xdr:oneCellAnchor>
    <xdr:from>
      <xdr:col>1</xdr:col>
      <xdr:colOff>0</xdr:colOff>
      <xdr:row>292</xdr:row>
      <xdr:rowOff>161925</xdr:rowOff>
    </xdr:from>
    <xdr:ext cx="4248150" cy="2457450"/>
    <xdr:graphicFrame macro="">
      <xdr:nvGraphicFramePr>
        <xdr:cNvPr id="63" name="Chart 63"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16</xdr:row>
      <xdr:rowOff>180975</xdr:rowOff>
    </xdr:from>
    <xdr:ext cx="7439025" cy="5153025"/>
    <xdr:graphicFrame macro="">
      <xdr:nvGraphicFramePr>
        <xdr:cNvPr id="2" name="Chart 2"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0</xdr:colOff>
      <xdr:row>16</xdr:row>
      <xdr:rowOff>152400</xdr:rowOff>
    </xdr:from>
    <xdr:ext cx="7448550" cy="5172075"/>
    <xdr:graphicFrame macro="">
      <xdr:nvGraphicFramePr>
        <xdr:cNvPr id="5" name="Chart 5"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6</xdr:col>
      <xdr:colOff>161925</xdr:colOff>
      <xdr:row>58</xdr:row>
      <xdr:rowOff>180975</xdr:rowOff>
    </xdr:from>
    <xdr:ext cx="4962525" cy="4962525"/>
    <xdr:graphicFrame macro="">
      <xdr:nvGraphicFramePr>
        <xdr:cNvPr id="7" name="Chart 7"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9525</xdr:colOff>
      <xdr:row>104</xdr:row>
      <xdr:rowOff>180975</xdr:rowOff>
    </xdr:from>
    <xdr:ext cx="6305550" cy="5305425"/>
    <xdr:graphicFrame macro="">
      <xdr:nvGraphicFramePr>
        <xdr:cNvPr id="9" name="Chart 9"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8</xdr:col>
      <xdr:colOff>1028700</xdr:colOff>
      <xdr:row>105</xdr:row>
      <xdr:rowOff>19050</xdr:rowOff>
    </xdr:from>
    <xdr:ext cx="6419850" cy="5086350"/>
    <xdr:graphicFrame macro="">
      <xdr:nvGraphicFramePr>
        <xdr:cNvPr id="10" name="Chart 10"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1000125</xdr:colOff>
      <xdr:row>140</xdr:row>
      <xdr:rowOff>161925</xdr:rowOff>
    </xdr:from>
    <xdr:ext cx="6429375" cy="5133975"/>
    <xdr:graphicFrame macro="">
      <xdr:nvGraphicFramePr>
        <xdr:cNvPr id="12" name="Chart 12"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1</xdr:col>
      <xdr:colOff>0</xdr:colOff>
      <xdr:row>178</xdr:row>
      <xdr:rowOff>0</xdr:rowOff>
    </xdr:from>
    <xdr:ext cx="15992475" cy="4352925"/>
    <xdr:graphicFrame macro="">
      <xdr:nvGraphicFramePr>
        <xdr:cNvPr id="14" name="Chart 14"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8</xdr:col>
      <xdr:colOff>1038225</xdr:colOff>
      <xdr:row>140</xdr:row>
      <xdr:rowOff>180975</xdr:rowOff>
    </xdr:from>
    <xdr:ext cx="6419850" cy="5095875"/>
    <xdr:graphicFrame macro="">
      <xdr:nvGraphicFramePr>
        <xdr:cNvPr id="15" name="Chart 15"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00"/>
  <sheetViews>
    <sheetView workbookViewId="0">
      <pane ySplit="1" topLeftCell="A2" activePane="bottomLeft" state="frozen"/>
      <selection pane="bottomLeft" activeCell="F6" sqref="F6"/>
    </sheetView>
  </sheetViews>
  <sheetFormatPr baseColWidth="10" defaultColWidth="14.42578125" defaultRowHeight="15" customHeight="1"/>
  <cols>
    <col min="1" max="2" width="9.140625" customWidth="1"/>
    <col min="3" max="3" width="13.140625" customWidth="1"/>
    <col min="4" max="4" width="12.140625" customWidth="1"/>
    <col min="5" max="5" width="9.140625" customWidth="1"/>
    <col min="6" max="6" width="63.5703125" customWidth="1"/>
    <col min="7" max="7" width="54.7109375" customWidth="1"/>
    <col min="8" max="8" width="21.140625" customWidth="1"/>
    <col min="9" max="9" width="37.7109375" customWidth="1"/>
    <col min="10" max="10" width="19.5703125" customWidth="1"/>
    <col min="11" max="11" width="68.28515625" customWidth="1"/>
    <col min="12" max="12" width="23.42578125" customWidth="1"/>
    <col min="13" max="13" width="9.140625" customWidth="1"/>
    <col min="14" max="14" width="20.42578125" customWidth="1"/>
    <col min="15" max="26" width="9.140625" customWidth="1"/>
  </cols>
  <sheetData>
    <row r="1" spans="1:14">
      <c r="A1" s="2" t="s">
        <v>1</v>
      </c>
      <c r="B1" s="2" t="s">
        <v>9</v>
      </c>
      <c r="C1" s="2" t="s">
        <v>10</v>
      </c>
      <c r="D1" s="2" t="s">
        <v>5</v>
      </c>
      <c r="E1" s="2" t="s">
        <v>11</v>
      </c>
      <c r="F1" s="2" t="s">
        <v>12</v>
      </c>
      <c r="G1" s="2" t="s">
        <v>13</v>
      </c>
      <c r="H1" s="2" t="s">
        <v>14</v>
      </c>
      <c r="I1" s="2" t="s">
        <v>15</v>
      </c>
      <c r="J1" s="2" t="s">
        <v>7</v>
      </c>
      <c r="K1" s="2" t="s">
        <v>16</v>
      </c>
      <c r="L1" s="2" t="s">
        <v>17</v>
      </c>
      <c r="M1" s="2" t="s">
        <v>18</v>
      </c>
      <c r="N1" s="4" t="s">
        <v>19</v>
      </c>
    </row>
    <row r="2" spans="1:14" ht="60">
      <c r="A2" s="5">
        <v>1</v>
      </c>
      <c r="B2" s="5">
        <v>2657</v>
      </c>
      <c r="C2" s="5" t="s">
        <v>20</v>
      </c>
      <c r="D2" s="5" t="s">
        <v>21</v>
      </c>
      <c r="E2" s="5" t="s">
        <v>22</v>
      </c>
      <c r="F2" s="5" t="s">
        <v>23</v>
      </c>
      <c r="G2" s="5" t="s">
        <v>24</v>
      </c>
      <c r="H2" s="5" t="s">
        <v>25</v>
      </c>
      <c r="I2" s="5" t="s">
        <v>26</v>
      </c>
      <c r="J2" s="5" t="s">
        <v>27</v>
      </c>
      <c r="K2" s="6" t="s">
        <v>28</v>
      </c>
      <c r="L2" s="6" t="s">
        <v>29</v>
      </c>
      <c r="M2" s="5">
        <f t="shared" ref="M2:M95" si="0">+IF(AND(K2&lt;&gt;"",L2&lt;&gt;""),1,0)</f>
        <v>1</v>
      </c>
      <c r="N2" s="8" t="s">
        <v>30</v>
      </c>
    </row>
    <row r="3" spans="1:14" ht="75">
      <c r="A3" s="5">
        <f t="shared" ref="A3:A402" si="1">+IF(B3=B2,A2+1,1)</f>
        <v>2</v>
      </c>
      <c r="B3" s="5">
        <v>2657</v>
      </c>
      <c r="C3" s="5" t="s">
        <v>20</v>
      </c>
      <c r="D3" s="5" t="s">
        <v>21</v>
      </c>
      <c r="E3" s="5" t="s">
        <v>22</v>
      </c>
      <c r="F3" s="5" t="s">
        <v>23</v>
      </c>
      <c r="G3" s="5" t="s">
        <v>24</v>
      </c>
      <c r="H3" s="5" t="s">
        <v>32</v>
      </c>
      <c r="I3" s="5" t="s">
        <v>26</v>
      </c>
      <c r="J3" s="5" t="s">
        <v>27</v>
      </c>
      <c r="K3" s="6" t="s">
        <v>33</v>
      </c>
      <c r="L3" s="6" t="s">
        <v>34</v>
      </c>
      <c r="M3" s="5">
        <f t="shared" si="0"/>
        <v>1</v>
      </c>
      <c r="N3" s="8" t="s">
        <v>36</v>
      </c>
    </row>
    <row r="4" spans="1:14" ht="60">
      <c r="A4" s="5">
        <f t="shared" si="1"/>
        <v>3</v>
      </c>
      <c r="B4" s="5">
        <v>2657</v>
      </c>
      <c r="C4" s="5" t="s">
        <v>20</v>
      </c>
      <c r="D4" s="5" t="s">
        <v>21</v>
      </c>
      <c r="E4" s="5" t="s">
        <v>22</v>
      </c>
      <c r="F4" s="5" t="s">
        <v>23</v>
      </c>
      <c r="G4" s="5" t="s">
        <v>40</v>
      </c>
      <c r="H4" s="5" t="s">
        <v>25</v>
      </c>
      <c r="I4" s="5" t="s">
        <v>26</v>
      </c>
      <c r="J4" s="5" t="s">
        <v>27</v>
      </c>
      <c r="K4" s="6" t="s">
        <v>41</v>
      </c>
      <c r="L4" s="6" t="s">
        <v>29</v>
      </c>
      <c r="M4" s="5">
        <f t="shared" si="0"/>
        <v>1</v>
      </c>
      <c r="N4" s="8" t="s">
        <v>30</v>
      </c>
    </row>
    <row r="5" spans="1:14" ht="75">
      <c r="A5" s="5">
        <f t="shared" si="1"/>
        <v>4</v>
      </c>
      <c r="B5" s="5">
        <v>2657</v>
      </c>
      <c r="C5" s="5" t="s">
        <v>20</v>
      </c>
      <c r="D5" s="5" t="s">
        <v>21</v>
      </c>
      <c r="E5" s="5" t="s">
        <v>22</v>
      </c>
      <c r="F5" s="5" t="s">
        <v>23</v>
      </c>
      <c r="G5" s="5" t="s">
        <v>40</v>
      </c>
      <c r="H5" s="5" t="s">
        <v>32</v>
      </c>
      <c r="I5" s="5" t="s">
        <v>26</v>
      </c>
      <c r="J5" s="5" t="s">
        <v>27</v>
      </c>
      <c r="K5" s="6" t="s">
        <v>42</v>
      </c>
      <c r="L5" s="11" t="s">
        <v>29</v>
      </c>
      <c r="M5" s="5">
        <f t="shared" si="0"/>
        <v>1</v>
      </c>
      <c r="N5" s="8" t="s">
        <v>36</v>
      </c>
    </row>
    <row r="6" spans="1:14" ht="60">
      <c r="A6" s="5">
        <f t="shared" si="1"/>
        <v>1</v>
      </c>
      <c r="B6" s="5">
        <v>2658</v>
      </c>
      <c r="C6" s="5" t="s">
        <v>20</v>
      </c>
      <c r="D6" s="5" t="s">
        <v>44</v>
      </c>
      <c r="E6" s="5" t="s">
        <v>22</v>
      </c>
      <c r="F6" s="5" t="s">
        <v>23</v>
      </c>
      <c r="G6" s="5" t="s">
        <v>24</v>
      </c>
      <c r="H6" s="5" t="s">
        <v>45</v>
      </c>
      <c r="I6" s="5" t="s">
        <v>46</v>
      </c>
      <c r="J6" s="5" t="s">
        <v>27</v>
      </c>
      <c r="K6" s="6" t="s">
        <v>47</v>
      </c>
      <c r="L6" s="11" t="s">
        <v>29</v>
      </c>
      <c r="M6" s="5">
        <f t="shared" si="0"/>
        <v>1</v>
      </c>
      <c r="N6" s="8" t="s">
        <v>48</v>
      </c>
    </row>
    <row r="7" spans="1:14" ht="60">
      <c r="A7" s="5">
        <f t="shared" si="1"/>
        <v>2</v>
      </c>
      <c r="B7" s="5">
        <v>2658</v>
      </c>
      <c r="C7" s="5" t="s">
        <v>20</v>
      </c>
      <c r="D7" s="5" t="s">
        <v>44</v>
      </c>
      <c r="E7" s="5" t="s">
        <v>22</v>
      </c>
      <c r="F7" s="5" t="s">
        <v>23</v>
      </c>
      <c r="G7" s="5" t="s">
        <v>40</v>
      </c>
      <c r="H7" s="5" t="s">
        <v>45</v>
      </c>
      <c r="I7" s="5" t="s">
        <v>46</v>
      </c>
      <c r="J7" s="5" t="s">
        <v>27</v>
      </c>
      <c r="K7" s="6" t="s">
        <v>49</v>
      </c>
      <c r="L7" s="11" t="s">
        <v>29</v>
      </c>
      <c r="M7" s="5">
        <f t="shared" si="0"/>
        <v>1</v>
      </c>
      <c r="N7" s="8" t="s">
        <v>48</v>
      </c>
    </row>
    <row r="8" spans="1:14" ht="60">
      <c r="A8" s="5">
        <f t="shared" si="1"/>
        <v>1</v>
      </c>
      <c r="B8" s="5">
        <v>2664</v>
      </c>
      <c r="C8" s="5" t="s">
        <v>20</v>
      </c>
      <c r="D8" s="5" t="s">
        <v>50</v>
      </c>
      <c r="E8" s="5" t="s">
        <v>22</v>
      </c>
      <c r="F8" s="5" t="s">
        <v>23</v>
      </c>
      <c r="G8" s="5" t="s">
        <v>24</v>
      </c>
      <c r="H8" s="5" t="s">
        <v>51</v>
      </c>
      <c r="I8" s="5" t="s">
        <v>52</v>
      </c>
      <c r="J8" s="5" t="s">
        <v>27</v>
      </c>
      <c r="K8" s="6" t="s">
        <v>53</v>
      </c>
      <c r="L8" s="11" t="s">
        <v>29</v>
      </c>
      <c r="M8" s="5">
        <f t="shared" si="0"/>
        <v>1</v>
      </c>
      <c r="N8" s="8" t="s">
        <v>52</v>
      </c>
    </row>
    <row r="9" spans="1:14" ht="60">
      <c r="A9" s="5">
        <f t="shared" si="1"/>
        <v>2</v>
      </c>
      <c r="B9" s="5">
        <v>2664</v>
      </c>
      <c r="C9" s="5" t="s">
        <v>20</v>
      </c>
      <c r="D9" s="5" t="s">
        <v>50</v>
      </c>
      <c r="E9" s="5" t="s">
        <v>22</v>
      </c>
      <c r="F9" s="5" t="s">
        <v>23</v>
      </c>
      <c r="G9" s="5" t="s">
        <v>40</v>
      </c>
      <c r="H9" s="5" t="s">
        <v>51</v>
      </c>
      <c r="I9" s="5" t="s">
        <v>52</v>
      </c>
      <c r="J9" s="5" t="s">
        <v>27</v>
      </c>
      <c r="K9" s="6" t="s">
        <v>54</v>
      </c>
      <c r="L9" s="11" t="s">
        <v>29</v>
      </c>
      <c r="M9" s="5">
        <f t="shared" si="0"/>
        <v>1</v>
      </c>
      <c r="N9" s="8" t="s">
        <v>52</v>
      </c>
    </row>
    <row r="10" spans="1:14" ht="60">
      <c r="A10" s="5">
        <f t="shared" si="1"/>
        <v>1</v>
      </c>
      <c r="B10" s="5">
        <v>2676</v>
      </c>
      <c r="C10" s="5" t="s">
        <v>20</v>
      </c>
      <c r="D10" s="5" t="s">
        <v>50</v>
      </c>
      <c r="E10" s="5" t="s">
        <v>22</v>
      </c>
      <c r="F10" s="5" t="s">
        <v>56</v>
      </c>
      <c r="G10" s="5" t="s">
        <v>57</v>
      </c>
      <c r="H10" s="5" t="s">
        <v>58</v>
      </c>
      <c r="I10" s="5" t="s">
        <v>26</v>
      </c>
      <c r="J10" s="5" t="s">
        <v>27</v>
      </c>
      <c r="K10" s="6" t="s">
        <v>59</v>
      </c>
      <c r="L10" s="11" t="s">
        <v>29</v>
      </c>
      <c r="M10" s="5">
        <f t="shared" si="0"/>
        <v>1</v>
      </c>
      <c r="N10" s="8" t="s">
        <v>52</v>
      </c>
    </row>
    <row r="11" spans="1:14" ht="60">
      <c r="A11" s="5">
        <f t="shared" si="1"/>
        <v>2</v>
      </c>
      <c r="B11" s="5">
        <v>2676</v>
      </c>
      <c r="C11" s="5" t="s">
        <v>20</v>
      </c>
      <c r="D11" s="5" t="s">
        <v>50</v>
      </c>
      <c r="E11" s="5" t="s">
        <v>22</v>
      </c>
      <c r="F11" s="5" t="s">
        <v>56</v>
      </c>
      <c r="G11" s="5" t="s">
        <v>60</v>
      </c>
      <c r="H11" s="5" t="s">
        <v>58</v>
      </c>
      <c r="I11" s="5" t="s">
        <v>26</v>
      </c>
      <c r="J11" s="5" t="s">
        <v>27</v>
      </c>
      <c r="K11" s="13" t="s">
        <v>61</v>
      </c>
      <c r="L11" s="11" t="s">
        <v>34</v>
      </c>
      <c r="M11" s="5">
        <f t="shared" si="0"/>
        <v>1</v>
      </c>
      <c r="N11" s="8" t="s">
        <v>52</v>
      </c>
    </row>
    <row r="12" spans="1:14" ht="60">
      <c r="A12" s="5">
        <f t="shared" si="1"/>
        <v>3</v>
      </c>
      <c r="B12" s="5">
        <v>2676</v>
      </c>
      <c r="C12" s="5" t="s">
        <v>20</v>
      </c>
      <c r="D12" s="5" t="s">
        <v>50</v>
      </c>
      <c r="E12" s="5" t="s">
        <v>22</v>
      </c>
      <c r="F12" s="5" t="s">
        <v>56</v>
      </c>
      <c r="G12" s="5" t="s">
        <v>63</v>
      </c>
      <c r="H12" s="5" t="s">
        <v>58</v>
      </c>
      <c r="I12" s="5" t="s">
        <v>26</v>
      </c>
      <c r="J12" s="5" t="s">
        <v>27</v>
      </c>
      <c r="K12" s="6" t="s">
        <v>64</v>
      </c>
      <c r="L12" s="11" t="s">
        <v>29</v>
      </c>
      <c r="M12" s="5">
        <f t="shared" si="0"/>
        <v>1</v>
      </c>
      <c r="N12" s="8" t="s">
        <v>52</v>
      </c>
    </row>
    <row r="13" spans="1:14" ht="75">
      <c r="A13" s="5">
        <f t="shared" si="1"/>
        <v>4</v>
      </c>
      <c r="B13" s="5">
        <v>2676</v>
      </c>
      <c r="C13" s="5" t="s">
        <v>20</v>
      </c>
      <c r="D13" s="5" t="s">
        <v>50</v>
      </c>
      <c r="E13" s="5" t="s">
        <v>22</v>
      </c>
      <c r="F13" s="5" t="s">
        <v>56</v>
      </c>
      <c r="G13" s="5" t="s">
        <v>65</v>
      </c>
      <c r="H13" s="5" t="s">
        <v>58</v>
      </c>
      <c r="I13" s="5" t="s">
        <v>26</v>
      </c>
      <c r="J13" s="5" t="s">
        <v>27</v>
      </c>
      <c r="K13" s="6" t="s">
        <v>66</v>
      </c>
      <c r="L13" s="11" t="s">
        <v>29</v>
      </c>
      <c r="M13" s="5">
        <f t="shared" si="0"/>
        <v>1</v>
      </c>
      <c r="N13" s="8" t="s">
        <v>52</v>
      </c>
    </row>
    <row r="14" spans="1:14" ht="60">
      <c r="A14" s="5">
        <f t="shared" si="1"/>
        <v>5</v>
      </c>
      <c r="B14" s="5">
        <v>2676</v>
      </c>
      <c r="C14" s="5" t="s">
        <v>20</v>
      </c>
      <c r="D14" s="5" t="s">
        <v>50</v>
      </c>
      <c r="E14" s="5" t="s">
        <v>22</v>
      </c>
      <c r="F14" s="5" t="s">
        <v>56</v>
      </c>
      <c r="G14" s="5" t="s">
        <v>68</v>
      </c>
      <c r="H14" s="5" t="s">
        <v>69</v>
      </c>
      <c r="I14" s="5" t="s">
        <v>26</v>
      </c>
      <c r="J14" s="5" t="s">
        <v>27</v>
      </c>
      <c r="K14" s="6" t="s">
        <v>70</v>
      </c>
      <c r="L14" s="5" t="s">
        <v>29</v>
      </c>
      <c r="M14" s="5">
        <f t="shared" si="0"/>
        <v>1</v>
      </c>
      <c r="N14" s="8" t="s">
        <v>71</v>
      </c>
    </row>
    <row r="15" spans="1:14" ht="60">
      <c r="A15" s="5">
        <f t="shared" si="1"/>
        <v>6</v>
      </c>
      <c r="B15" s="5">
        <v>2676</v>
      </c>
      <c r="C15" s="5" t="s">
        <v>20</v>
      </c>
      <c r="D15" s="5" t="s">
        <v>50</v>
      </c>
      <c r="E15" s="5" t="s">
        <v>22</v>
      </c>
      <c r="F15" s="5" t="s">
        <v>56</v>
      </c>
      <c r="G15" s="5" t="s">
        <v>68</v>
      </c>
      <c r="H15" s="5" t="s">
        <v>45</v>
      </c>
      <c r="I15" s="5" t="s">
        <v>26</v>
      </c>
      <c r="J15" s="5" t="s">
        <v>27</v>
      </c>
      <c r="K15" s="6" t="s">
        <v>72</v>
      </c>
      <c r="L15" s="5" t="s">
        <v>29</v>
      </c>
      <c r="M15" s="5">
        <f t="shared" si="0"/>
        <v>1</v>
      </c>
      <c r="N15" s="8" t="s">
        <v>48</v>
      </c>
    </row>
    <row r="16" spans="1:14" ht="60">
      <c r="A16" s="5">
        <f t="shared" si="1"/>
        <v>7</v>
      </c>
      <c r="B16" s="5">
        <v>2676</v>
      </c>
      <c r="C16" s="5" t="s">
        <v>20</v>
      </c>
      <c r="D16" s="5" t="s">
        <v>50</v>
      </c>
      <c r="E16" s="5" t="s">
        <v>22</v>
      </c>
      <c r="F16" s="5" t="s">
        <v>56</v>
      </c>
      <c r="G16" s="5" t="s">
        <v>68</v>
      </c>
      <c r="H16" s="5" t="s">
        <v>73</v>
      </c>
      <c r="I16" s="5" t="s">
        <v>26</v>
      </c>
      <c r="J16" s="5" t="s">
        <v>27</v>
      </c>
      <c r="K16" s="6" t="s">
        <v>74</v>
      </c>
      <c r="L16" s="5" t="s">
        <v>29</v>
      </c>
      <c r="M16" s="5">
        <f t="shared" si="0"/>
        <v>1</v>
      </c>
      <c r="N16" s="8" t="s">
        <v>75</v>
      </c>
    </row>
    <row r="17" spans="1:14" ht="60">
      <c r="A17" s="5">
        <f t="shared" si="1"/>
        <v>8</v>
      </c>
      <c r="B17" s="5">
        <v>2676</v>
      </c>
      <c r="C17" s="5" t="s">
        <v>20</v>
      </c>
      <c r="D17" s="5" t="s">
        <v>50</v>
      </c>
      <c r="E17" s="5" t="s">
        <v>22</v>
      </c>
      <c r="F17" s="5" t="s">
        <v>56</v>
      </c>
      <c r="G17" s="5" t="s">
        <v>68</v>
      </c>
      <c r="H17" s="5" t="s">
        <v>76</v>
      </c>
      <c r="I17" s="5" t="s">
        <v>26</v>
      </c>
      <c r="J17" s="5" t="s">
        <v>27</v>
      </c>
      <c r="K17" s="6" t="s">
        <v>77</v>
      </c>
      <c r="L17" s="5" t="s">
        <v>29</v>
      </c>
      <c r="M17" s="5">
        <f t="shared" si="0"/>
        <v>1</v>
      </c>
      <c r="N17" s="8" t="s">
        <v>78</v>
      </c>
    </row>
    <row r="18" spans="1:14" ht="60">
      <c r="A18" s="5">
        <f t="shared" si="1"/>
        <v>9</v>
      </c>
      <c r="B18" s="5">
        <v>2676</v>
      </c>
      <c r="C18" s="5" t="s">
        <v>20</v>
      </c>
      <c r="D18" s="5" t="s">
        <v>50</v>
      </c>
      <c r="E18" s="5" t="s">
        <v>22</v>
      </c>
      <c r="F18" s="5" t="s">
        <v>56</v>
      </c>
      <c r="G18" s="5" t="s">
        <v>80</v>
      </c>
      <c r="H18" s="5" t="s">
        <v>58</v>
      </c>
      <c r="I18" s="5" t="s">
        <v>26</v>
      </c>
      <c r="J18" s="5" t="s">
        <v>27</v>
      </c>
      <c r="K18" s="6" t="s">
        <v>81</v>
      </c>
      <c r="L18" s="5" t="s">
        <v>29</v>
      </c>
      <c r="M18" s="5">
        <f t="shared" si="0"/>
        <v>1</v>
      </c>
      <c r="N18" s="8" t="s">
        <v>52</v>
      </c>
    </row>
    <row r="19" spans="1:14" ht="75">
      <c r="A19" s="5">
        <f t="shared" si="1"/>
        <v>1</v>
      </c>
      <c r="B19" s="5">
        <v>2681</v>
      </c>
      <c r="C19" s="5" t="s">
        <v>20</v>
      </c>
      <c r="D19" s="5" t="s">
        <v>44</v>
      </c>
      <c r="E19" s="5" t="s">
        <v>22</v>
      </c>
      <c r="F19" s="5" t="s">
        <v>82</v>
      </c>
      <c r="G19" s="5" t="s">
        <v>83</v>
      </c>
      <c r="H19" s="5" t="s">
        <v>45</v>
      </c>
      <c r="I19" s="5" t="s">
        <v>46</v>
      </c>
      <c r="J19" s="5" t="s">
        <v>27</v>
      </c>
      <c r="K19" s="6" t="s">
        <v>84</v>
      </c>
      <c r="L19" s="11" t="s">
        <v>29</v>
      </c>
      <c r="M19" s="5">
        <f t="shared" si="0"/>
        <v>1</v>
      </c>
      <c r="N19" s="8" t="s">
        <v>48</v>
      </c>
    </row>
    <row r="20" spans="1:14" ht="75">
      <c r="A20" s="5">
        <f t="shared" si="1"/>
        <v>2</v>
      </c>
      <c r="B20" s="5">
        <v>2681</v>
      </c>
      <c r="C20" s="5" t="s">
        <v>20</v>
      </c>
      <c r="D20" s="5" t="s">
        <v>44</v>
      </c>
      <c r="E20" s="5" t="s">
        <v>22</v>
      </c>
      <c r="F20" s="5" t="s">
        <v>82</v>
      </c>
      <c r="G20" s="5" t="s">
        <v>85</v>
      </c>
      <c r="H20" s="5" t="s">
        <v>45</v>
      </c>
      <c r="I20" s="5" t="s">
        <v>46</v>
      </c>
      <c r="J20" s="5" t="s">
        <v>27</v>
      </c>
      <c r="K20" s="6" t="s">
        <v>86</v>
      </c>
      <c r="L20" s="11" t="s">
        <v>29</v>
      </c>
      <c r="M20" s="5">
        <f t="shared" si="0"/>
        <v>1</v>
      </c>
      <c r="N20" s="8" t="s">
        <v>48</v>
      </c>
    </row>
    <row r="21" spans="1:14" ht="15.75" customHeight="1">
      <c r="A21" s="5">
        <f t="shared" si="1"/>
        <v>3</v>
      </c>
      <c r="B21" s="5">
        <v>2681</v>
      </c>
      <c r="C21" s="5" t="s">
        <v>20</v>
      </c>
      <c r="D21" s="5" t="s">
        <v>44</v>
      </c>
      <c r="E21" s="5" t="s">
        <v>22</v>
      </c>
      <c r="F21" s="5" t="s">
        <v>82</v>
      </c>
      <c r="G21" s="5" t="s">
        <v>87</v>
      </c>
      <c r="H21" s="5" t="s">
        <v>45</v>
      </c>
      <c r="I21" s="5" t="s">
        <v>46</v>
      </c>
      <c r="J21" s="5" t="s">
        <v>27</v>
      </c>
      <c r="K21" s="6" t="s">
        <v>88</v>
      </c>
      <c r="L21" s="11" t="s">
        <v>29</v>
      </c>
      <c r="M21" s="5">
        <f t="shared" si="0"/>
        <v>1</v>
      </c>
      <c r="N21" s="8" t="s">
        <v>48</v>
      </c>
    </row>
    <row r="22" spans="1:14" ht="15.75" customHeight="1">
      <c r="A22" s="5">
        <f t="shared" si="1"/>
        <v>1</v>
      </c>
      <c r="B22" s="5">
        <v>2682</v>
      </c>
      <c r="C22" s="5" t="s">
        <v>20</v>
      </c>
      <c r="D22" s="5" t="s">
        <v>44</v>
      </c>
      <c r="E22" s="5" t="s">
        <v>22</v>
      </c>
      <c r="F22" s="5" t="s">
        <v>89</v>
      </c>
      <c r="G22" s="5" t="s">
        <v>90</v>
      </c>
      <c r="H22" s="5" t="s">
        <v>45</v>
      </c>
      <c r="I22" s="5" t="s">
        <v>46</v>
      </c>
      <c r="J22" s="5" t="s">
        <v>27</v>
      </c>
      <c r="K22" s="6" t="s">
        <v>91</v>
      </c>
      <c r="L22" s="11" t="s">
        <v>29</v>
      </c>
      <c r="M22" s="5">
        <f t="shared" si="0"/>
        <v>1</v>
      </c>
      <c r="N22" s="8" t="s">
        <v>48</v>
      </c>
    </row>
    <row r="23" spans="1:14" ht="15.75" customHeight="1">
      <c r="A23" s="5">
        <f t="shared" si="1"/>
        <v>2</v>
      </c>
      <c r="B23" s="5">
        <v>2682</v>
      </c>
      <c r="C23" s="5" t="s">
        <v>20</v>
      </c>
      <c r="D23" s="5" t="s">
        <v>44</v>
      </c>
      <c r="E23" s="5" t="s">
        <v>22</v>
      </c>
      <c r="F23" s="5" t="s">
        <v>89</v>
      </c>
      <c r="G23" s="5" t="s">
        <v>93</v>
      </c>
      <c r="H23" s="5" t="s">
        <v>45</v>
      </c>
      <c r="I23" s="5" t="s">
        <v>46</v>
      </c>
      <c r="J23" s="5" t="s">
        <v>27</v>
      </c>
      <c r="K23" s="6" t="s">
        <v>94</v>
      </c>
      <c r="L23" s="11" t="s">
        <v>29</v>
      </c>
      <c r="M23" s="5">
        <f t="shared" si="0"/>
        <v>1</v>
      </c>
      <c r="N23" s="8" t="s">
        <v>48</v>
      </c>
    </row>
    <row r="24" spans="1:14" ht="15.75" customHeight="1">
      <c r="A24" s="5">
        <f t="shared" si="1"/>
        <v>3</v>
      </c>
      <c r="B24" s="5">
        <v>2682</v>
      </c>
      <c r="C24" s="5" t="s">
        <v>20</v>
      </c>
      <c r="D24" s="5" t="s">
        <v>44</v>
      </c>
      <c r="E24" s="5" t="s">
        <v>22</v>
      </c>
      <c r="F24" s="5" t="s">
        <v>89</v>
      </c>
      <c r="G24" s="5" t="s">
        <v>95</v>
      </c>
      <c r="H24" s="5" t="s">
        <v>45</v>
      </c>
      <c r="I24" s="5" t="s">
        <v>46</v>
      </c>
      <c r="J24" s="5" t="s">
        <v>27</v>
      </c>
      <c r="K24" s="6" t="s">
        <v>96</v>
      </c>
      <c r="L24" s="11" t="s">
        <v>29</v>
      </c>
      <c r="M24" s="5">
        <f t="shared" si="0"/>
        <v>1</v>
      </c>
      <c r="N24" s="8" t="s">
        <v>48</v>
      </c>
    </row>
    <row r="25" spans="1:14" ht="15.75" customHeight="1">
      <c r="A25" s="5">
        <f t="shared" si="1"/>
        <v>1</v>
      </c>
      <c r="B25" s="5">
        <v>2696</v>
      </c>
      <c r="C25" s="5" t="s">
        <v>98</v>
      </c>
      <c r="D25" s="5" t="s">
        <v>21</v>
      </c>
      <c r="E25" s="5" t="s">
        <v>22</v>
      </c>
      <c r="F25" s="5" t="s">
        <v>99</v>
      </c>
      <c r="G25" s="5" t="s">
        <v>100</v>
      </c>
      <c r="H25" s="5" t="s">
        <v>32</v>
      </c>
      <c r="I25" s="5" t="s">
        <v>101</v>
      </c>
      <c r="J25" s="5" t="s">
        <v>27</v>
      </c>
      <c r="K25" s="6" t="s">
        <v>102</v>
      </c>
      <c r="L25" s="6" t="s">
        <v>29</v>
      </c>
      <c r="M25" s="5">
        <f t="shared" si="0"/>
        <v>1</v>
      </c>
      <c r="N25" s="8" t="s">
        <v>36</v>
      </c>
    </row>
    <row r="26" spans="1:14" ht="15.75" customHeight="1">
      <c r="A26" s="5">
        <f t="shared" si="1"/>
        <v>2</v>
      </c>
      <c r="B26" s="5">
        <v>2696</v>
      </c>
      <c r="C26" s="5" t="s">
        <v>98</v>
      </c>
      <c r="D26" s="5" t="s">
        <v>21</v>
      </c>
      <c r="E26" s="5" t="s">
        <v>22</v>
      </c>
      <c r="F26" s="5" t="s">
        <v>99</v>
      </c>
      <c r="G26" s="5" t="s">
        <v>103</v>
      </c>
      <c r="H26" s="5" t="s">
        <v>32</v>
      </c>
      <c r="I26" s="5" t="s">
        <v>101</v>
      </c>
      <c r="J26" s="5" t="s">
        <v>27</v>
      </c>
      <c r="K26" s="6" t="s">
        <v>105</v>
      </c>
      <c r="L26" s="6" t="s">
        <v>34</v>
      </c>
      <c r="M26" s="5">
        <f t="shared" si="0"/>
        <v>1</v>
      </c>
      <c r="N26" s="8" t="s">
        <v>36</v>
      </c>
    </row>
    <row r="27" spans="1:14" ht="15.75" customHeight="1">
      <c r="A27" s="5">
        <f t="shared" si="1"/>
        <v>3</v>
      </c>
      <c r="B27" s="5">
        <v>2696</v>
      </c>
      <c r="C27" s="5" t="s">
        <v>98</v>
      </c>
      <c r="D27" s="5" t="s">
        <v>21</v>
      </c>
      <c r="E27" s="5" t="s">
        <v>22</v>
      </c>
      <c r="F27" s="5" t="s">
        <v>99</v>
      </c>
      <c r="G27" s="5" t="s">
        <v>106</v>
      </c>
      <c r="H27" s="5" t="s">
        <v>32</v>
      </c>
      <c r="I27" s="5" t="s">
        <v>101</v>
      </c>
      <c r="J27" s="5" t="s">
        <v>27</v>
      </c>
      <c r="K27" s="6" t="s">
        <v>107</v>
      </c>
      <c r="L27" s="6" t="s">
        <v>34</v>
      </c>
      <c r="M27" s="5">
        <f t="shared" si="0"/>
        <v>1</v>
      </c>
      <c r="N27" s="8" t="s">
        <v>36</v>
      </c>
    </row>
    <row r="28" spans="1:14" ht="15.75" customHeight="1">
      <c r="A28" s="5">
        <f t="shared" si="1"/>
        <v>4</v>
      </c>
      <c r="B28" s="5">
        <v>2696</v>
      </c>
      <c r="C28" s="5" t="s">
        <v>98</v>
      </c>
      <c r="D28" s="5" t="s">
        <v>21</v>
      </c>
      <c r="E28" s="5" t="s">
        <v>22</v>
      </c>
      <c r="F28" s="5" t="s">
        <v>99</v>
      </c>
      <c r="G28" s="5" t="s">
        <v>108</v>
      </c>
      <c r="H28" s="5" t="s">
        <v>32</v>
      </c>
      <c r="I28" s="5" t="s">
        <v>101</v>
      </c>
      <c r="J28" s="5" t="s">
        <v>27</v>
      </c>
      <c r="K28" s="6" t="s">
        <v>109</v>
      </c>
      <c r="L28" s="6" t="s">
        <v>34</v>
      </c>
      <c r="M28" s="5">
        <f t="shared" si="0"/>
        <v>1</v>
      </c>
      <c r="N28" s="8" t="s">
        <v>36</v>
      </c>
    </row>
    <row r="29" spans="1:14" ht="15.75" customHeight="1">
      <c r="A29" s="5">
        <f t="shared" si="1"/>
        <v>1</v>
      </c>
      <c r="B29" s="5">
        <v>2697</v>
      </c>
      <c r="C29" s="5" t="s">
        <v>98</v>
      </c>
      <c r="D29" s="5" t="s">
        <v>21</v>
      </c>
      <c r="E29" s="5" t="s">
        <v>22</v>
      </c>
      <c r="F29" s="5" t="s">
        <v>111</v>
      </c>
      <c r="G29" s="5" t="s">
        <v>112</v>
      </c>
      <c r="H29" s="5" t="s">
        <v>113</v>
      </c>
      <c r="I29" s="5" t="s">
        <v>30</v>
      </c>
      <c r="J29" s="5" t="s">
        <v>27</v>
      </c>
      <c r="K29" s="6" t="s">
        <v>114</v>
      </c>
      <c r="L29" s="6" t="s">
        <v>29</v>
      </c>
      <c r="M29" s="5">
        <f t="shared" si="0"/>
        <v>1</v>
      </c>
      <c r="N29" s="8" t="s">
        <v>30</v>
      </c>
    </row>
    <row r="30" spans="1:14" ht="15.75" customHeight="1">
      <c r="A30" s="5">
        <f t="shared" si="1"/>
        <v>2</v>
      </c>
      <c r="B30" s="5">
        <v>2697</v>
      </c>
      <c r="C30" s="5" t="s">
        <v>98</v>
      </c>
      <c r="D30" s="5" t="s">
        <v>21</v>
      </c>
      <c r="E30" s="5" t="s">
        <v>22</v>
      </c>
      <c r="F30" s="5" t="s">
        <v>111</v>
      </c>
      <c r="G30" s="5" t="s">
        <v>115</v>
      </c>
      <c r="H30" s="5" t="s">
        <v>113</v>
      </c>
      <c r="I30" s="5" t="s">
        <v>30</v>
      </c>
      <c r="J30" s="5" t="s">
        <v>27</v>
      </c>
      <c r="K30" s="6" t="s">
        <v>116</v>
      </c>
      <c r="L30" s="6" t="s">
        <v>29</v>
      </c>
      <c r="M30" s="5">
        <f t="shared" si="0"/>
        <v>1</v>
      </c>
      <c r="N30" s="8" t="s">
        <v>30</v>
      </c>
    </row>
    <row r="31" spans="1:14" ht="15.75" customHeight="1">
      <c r="A31" s="15">
        <f t="shared" si="1"/>
        <v>3</v>
      </c>
      <c r="B31" s="5">
        <v>2697</v>
      </c>
      <c r="C31" s="5" t="s">
        <v>98</v>
      </c>
      <c r="D31" s="5" t="s">
        <v>21</v>
      </c>
      <c r="E31" s="5" t="s">
        <v>22</v>
      </c>
      <c r="F31" s="5" t="s">
        <v>111</v>
      </c>
      <c r="G31" s="5" t="s">
        <v>117</v>
      </c>
      <c r="H31" s="5" t="s">
        <v>113</v>
      </c>
      <c r="I31" s="5" t="s">
        <v>30</v>
      </c>
      <c r="J31" s="5" t="s">
        <v>27</v>
      </c>
      <c r="K31" s="11" t="s">
        <v>118</v>
      </c>
      <c r="L31" s="6" t="s">
        <v>29</v>
      </c>
      <c r="M31" s="5">
        <f t="shared" si="0"/>
        <v>1</v>
      </c>
      <c r="N31" s="8" t="s">
        <v>30</v>
      </c>
    </row>
    <row r="32" spans="1:14" ht="15.75" customHeight="1">
      <c r="A32" s="5">
        <f t="shared" si="1"/>
        <v>4</v>
      </c>
      <c r="B32" s="5">
        <v>2697</v>
      </c>
      <c r="C32" s="5" t="s">
        <v>98</v>
      </c>
      <c r="D32" s="5" t="s">
        <v>21</v>
      </c>
      <c r="E32" s="5" t="s">
        <v>22</v>
      </c>
      <c r="F32" s="5" t="s">
        <v>111</v>
      </c>
      <c r="G32" s="5" t="s">
        <v>119</v>
      </c>
      <c r="H32" s="5" t="s">
        <v>113</v>
      </c>
      <c r="I32" s="5" t="s">
        <v>30</v>
      </c>
      <c r="J32" s="5" t="s">
        <v>27</v>
      </c>
      <c r="K32" s="6" t="s">
        <v>120</v>
      </c>
      <c r="L32" s="6" t="s">
        <v>29</v>
      </c>
      <c r="M32" s="5">
        <f t="shared" si="0"/>
        <v>1</v>
      </c>
      <c r="N32" s="8" t="s">
        <v>30</v>
      </c>
    </row>
    <row r="33" spans="1:14" ht="15.75" customHeight="1">
      <c r="A33" s="5">
        <f t="shared" si="1"/>
        <v>5</v>
      </c>
      <c r="B33" s="5">
        <v>2697</v>
      </c>
      <c r="C33" s="5" t="s">
        <v>98</v>
      </c>
      <c r="D33" s="5" t="s">
        <v>21</v>
      </c>
      <c r="E33" s="5" t="s">
        <v>22</v>
      </c>
      <c r="F33" s="5" t="s">
        <v>111</v>
      </c>
      <c r="G33" s="5" t="s">
        <v>121</v>
      </c>
      <c r="H33" s="5" t="s">
        <v>113</v>
      </c>
      <c r="I33" s="5" t="s">
        <v>30</v>
      </c>
      <c r="J33" s="5" t="s">
        <v>27</v>
      </c>
      <c r="K33" s="6" t="s">
        <v>122</v>
      </c>
      <c r="L33" s="6" t="s">
        <v>29</v>
      </c>
      <c r="M33" s="5">
        <f t="shared" si="0"/>
        <v>1</v>
      </c>
      <c r="N33" s="8" t="s">
        <v>30</v>
      </c>
    </row>
    <row r="34" spans="1:14" ht="15.75" customHeight="1">
      <c r="A34" s="5">
        <f t="shared" si="1"/>
        <v>1</v>
      </c>
      <c r="B34" s="5">
        <v>2698</v>
      </c>
      <c r="C34" s="5" t="s">
        <v>98</v>
      </c>
      <c r="D34" s="5" t="s">
        <v>21</v>
      </c>
      <c r="E34" s="5" t="s">
        <v>22</v>
      </c>
      <c r="F34" s="5" t="s">
        <v>123</v>
      </c>
      <c r="G34" s="5" t="s">
        <v>124</v>
      </c>
      <c r="H34" s="5" t="s">
        <v>125</v>
      </c>
      <c r="I34" s="5" t="s">
        <v>30</v>
      </c>
      <c r="J34" s="5" t="s">
        <v>27</v>
      </c>
      <c r="K34" s="6" t="s">
        <v>126</v>
      </c>
      <c r="L34" s="6" t="s">
        <v>29</v>
      </c>
      <c r="M34" s="5">
        <f t="shared" si="0"/>
        <v>1</v>
      </c>
      <c r="N34" s="8" t="s">
        <v>30</v>
      </c>
    </row>
    <row r="35" spans="1:14" ht="15.75" customHeight="1">
      <c r="A35" s="5">
        <f t="shared" si="1"/>
        <v>1</v>
      </c>
      <c r="B35" s="5">
        <v>2699</v>
      </c>
      <c r="C35" s="5" t="s">
        <v>98</v>
      </c>
      <c r="D35" s="5" t="s">
        <v>21</v>
      </c>
      <c r="E35" s="5" t="s">
        <v>22</v>
      </c>
      <c r="F35" s="5" t="s">
        <v>127</v>
      </c>
      <c r="G35" s="5" t="s">
        <v>128</v>
      </c>
      <c r="H35" s="5" t="s">
        <v>129</v>
      </c>
      <c r="I35" s="5" t="s">
        <v>30</v>
      </c>
      <c r="J35" s="5" t="s">
        <v>27</v>
      </c>
      <c r="K35" s="6" t="s">
        <v>130</v>
      </c>
      <c r="L35" s="6" t="s">
        <v>34</v>
      </c>
      <c r="M35" s="5">
        <f t="shared" si="0"/>
        <v>1</v>
      </c>
      <c r="N35" s="8" t="s">
        <v>30</v>
      </c>
    </row>
    <row r="36" spans="1:14" ht="15.75" customHeight="1">
      <c r="A36" s="5">
        <f t="shared" si="1"/>
        <v>2</v>
      </c>
      <c r="B36" s="5">
        <v>2699</v>
      </c>
      <c r="C36" s="5" t="s">
        <v>98</v>
      </c>
      <c r="D36" s="5" t="s">
        <v>21</v>
      </c>
      <c r="E36" s="5" t="s">
        <v>22</v>
      </c>
      <c r="F36" s="5" t="s">
        <v>127</v>
      </c>
      <c r="G36" s="5" t="s">
        <v>132</v>
      </c>
      <c r="H36" s="5" t="s">
        <v>129</v>
      </c>
      <c r="I36" s="5" t="s">
        <v>30</v>
      </c>
      <c r="J36" s="5" t="s">
        <v>27</v>
      </c>
      <c r="K36" s="6" t="s">
        <v>133</v>
      </c>
      <c r="L36" s="6" t="s">
        <v>34</v>
      </c>
      <c r="M36" s="5">
        <f t="shared" si="0"/>
        <v>1</v>
      </c>
      <c r="N36" s="8" t="s">
        <v>30</v>
      </c>
    </row>
    <row r="37" spans="1:14" ht="15.75" customHeight="1">
      <c r="A37" s="5">
        <f t="shared" si="1"/>
        <v>3</v>
      </c>
      <c r="B37" s="5">
        <v>2699</v>
      </c>
      <c r="C37" s="5" t="s">
        <v>98</v>
      </c>
      <c r="D37" s="5" t="s">
        <v>21</v>
      </c>
      <c r="E37" s="5" t="s">
        <v>22</v>
      </c>
      <c r="F37" s="5" t="s">
        <v>127</v>
      </c>
      <c r="G37" s="5" t="s">
        <v>134</v>
      </c>
      <c r="H37" s="5" t="s">
        <v>129</v>
      </c>
      <c r="I37" s="5" t="s">
        <v>30</v>
      </c>
      <c r="J37" s="5" t="s">
        <v>27</v>
      </c>
      <c r="K37" s="6" t="s">
        <v>135</v>
      </c>
      <c r="L37" s="6" t="s">
        <v>29</v>
      </c>
      <c r="M37" s="5">
        <f t="shared" si="0"/>
        <v>1</v>
      </c>
      <c r="N37" s="8" t="s">
        <v>30</v>
      </c>
    </row>
    <row r="38" spans="1:14" ht="15.75" customHeight="1">
      <c r="A38" s="5">
        <f t="shared" si="1"/>
        <v>4</v>
      </c>
      <c r="B38" s="5">
        <v>2699</v>
      </c>
      <c r="C38" s="5" t="s">
        <v>98</v>
      </c>
      <c r="D38" s="5" t="s">
        <v>21</v>
      </c>
      <c r="E38" s="5" t="s">
        <v>22</v>
      </c>
      <c r="F38" s="5" t="s">
        <v>127</v>
      </c>
      <c r="G38" s="5" t="s">
        <v>137</v>
      </c>
      <c r="H38" s="5" t="s">
        <v>129</v>
      </c>
      <c r="I38" s="5" t="s">
        <v>30</v>
      </c>
      <c r="J38" s="5" t="s">
        <v>27</v>
      </c>
      <c r="K38" s="6" t="s">
        <v>138</v>
      </c>
      <c r="L38" s="6" t="s">
        <v>29</v>
      </c>
      <c r="M38" s="5">
        <f t="shared" si="0"/>
        <v>1</v>
      </c>
      <c r="N38" s="8" t="s">
        <v>30</v>
      </c>
    </row>
    <row r="39" spans="1:14" ht="15.75" customHeight="1">
      <c r="A39" s="5">
        <f t="shared" si="1"/>
        <v>1</v>
      </c>
      <c r="B39" s="5">
        <v>2700</v>
      </c>
      <c r="C39" s="5" t="s">
        <v>98</v>
      </c>
      <c r="D39" s="5" t="s">
        <v>21</v>
      </c>
      <c r="E39" s="5" t="s">
        <v>22</v>
      </c>
      <c r="F39" s="5" t="s">
        <v>140</v>
      </c>
      <c r="G39" s="5" t="s">
        <v>141</v>
      </c>
      <c r="H39" s="5" t="s">
        <v>142</v>
      </c>
      <c r="I39" s="5" t="s">
        <v>30</v>
      </c>
      <c r="J39" s="5" t="s">
        <v>27</v>
      </c>
      <c r="K39" s="6" t="s">
        <v>143</v>
      </c>
      <c r="L39" s="6" t="s">
        <v>29</v>
      </c>
      <c r="M39" s="5">
        <f t="shared" si="0"/>
        <v>1</v>
      </c>
      <c r="N39" s="8" t="s">
        <v>30</v>
      </c>
    </row>
    <row r="40" spans="1:14" ht="15.75" customHeight="1">
      <c r="A40" s="5">
        <f t="shared" si="1"/>
        <v>2</v>
      </c>
      <c r="B40" s="5">
        <v>2700</v>
      </c>
      <c r="C40" s="5" t="s">
        <v>98</v>
      </c>
      <c r="D40" s="5" t="s">
        <v>21</v>
      </c>
      <c r="E40" s="5" t="s">
        <v>22</v>
      </c>
      <c r="F40" s="5" t="s">
        <v>140</v>
      </c>
      <c r="G40" s="5" t="s">
        <v>145</v>
      </c>
      <c r="H40" s="5" t="s">
        <v>142</v>
      </c>
      <c r="I40" s="5" t="s">
        <v>30</v>
      </c>
      <c r="J40" s="5" t="s">
        <v>27</v>
      </c>
      <c r="K40" s="6" t="s">
        <v>146</v>
      </c>
      <c r="L40" s="6" t="s">
        <v>29</v>
      </c>
      <c r="M40" s="5">
        <f t="shared" si="0"/>
        <v>1</v>
      </c>
      <c r="N40" s="8" t="s">
        <v>30</v>
      </c>
    </row>
    <row r="41" spans="1:14" ht="15.75" customHeight="1">
      <c r="A41" s="5">
        <f t="shared" si="1"/>
        <v>1</v>
      </c>
      <c r="B41" s="5">
        <v>2701</v>
      </c>
      <c r="C41" s="5" t="s">
        <v>98</v>
      </c>
      <c r="D41" s="5" t="s">
        <v>21</v>
      </c>
      <c r="E41" s="5" t="s">
        <v>22</v>
      </c>
      <c r="F41" s="5" t="s">
        <v>148</v>
      </c>
      <c r="G41" s="5" t="s">
        <v>149</v>
      </c>
      <c r="H41" s="5" t="s">
        <v>150</v>
      </c>
      <c r="I41" s="5" t="s">
        <v>30</v>
      </c>
      <c r="J41" s="5" t="s">
        <v>27</v>
      </c>
      <c r="K41" s="6" t="s">
        <v>151</v>
      </c>
      <c r="L41" s="6" t="s">
        <v>29</v>
      </c>
      <c r="M41" s="5">
        <f t="shared" si="0"/>
        <v>1</v>
      </c>
      <c r="N41" s="8" t="s">
        <v>30</v>
      </c>
    </row>
    <row r="42" spans="1:14" ht="15.75" customHeight="1">
      <c r="A42" s="5">
        <f t="shared" si="1"/>
        <v>2</v>
      </c>
      <c r="B42" s="5">
        <v>2701</v>
      </c>
      <c r="C42" s="5" t="s">
        <v>98</v>
      </c>
      <c r="D42" s="5" t="s">
        <v>21</v>
      </c>
      <c r="E42" s="5" t="s">
        <v>22</v>
      </c>
      <c r="F42" s="5" t="s">
        <v>148</v>
      </c>
      <c r="G42" s="5" t="s">
        <v>152</v>
      </c>
      <c r="H42" s="5" t="s">
        <v>150</v>
      </c>
      <c r="I42" s="5" t="s">
        <v>30</v>
      </c>
      <c r="J42" s="5" t="s">
        <v>27</v>
      </c>
      <c r="K42" s="6" t="s">
        <v>153</v>
      </c>
      <c r="L42" s="6" t="s">
        <v>34</v>
      </c>
      <c r="M42" s="5">
        <f t="shared" si="0"/>
        <v>1</v>
      </c>
      <c r="N42" s="8" t="s">
        <v>30</v>
      </c>
    </row>
    <row r="43" spans="1:14" ht="15.75" customHeight="1">
      <c r="A43" s="5">
        <f t="shared" si="1"/>
        <v>3</v>
      </c>
      <c r="B43" s="5">
        <v>2701</v>
      </c>
      <c r="C43" s="5" t="s">
        <v>98</v>
      </c>
      <c r="D43" s="5" t="s">
        <v>21</v>
      </c>
      <c r="E43" s="5" t="s">
        <v>22</v>
      </c>
      <c r="F43" s="5" t="s">
        <v>148</v>
      </c>
      <c r="G43" s="5" t="s">
        <v>155</v>
      </c>
      <c r="H43" s="5" t="s">
        <v>150</v>
      </c>
      <c r="I43" s="5" t="s">
        <v>30</v>
      </c>
      <c r="J43" s="5" t="s">
        <v>27</v>
      </c>
      <c r="K43" s="6" t="s">
        <v>156</v>
      </c>
      <c r="L43" s="6" t="s">
        <v>29</v>
      </c>
      <c r="M43" s="5">
        <f t="shared" si="0"/>
        <v>1</v>
      </c>
      <c r="N43" s="8" t="s">
        <v>30</v>
      </c>
    </row>
    <row r="44" spans="1:14" ht="15.75" customHeight="1">
      <c r="A44" s="5">
        <f t="shared" si="1"/>
        <v>1</v>
      </c>
      <c r="B44" s="5">
        <v>2747</v>
      </c>
      <c r="C44" s="5" t="s">
        <v>98</v>
      </c>
      <c r="D44" s="5" t="s">
        <v>44</v>
      </c>
      <c r="E44" s="5" t="s">
        <v>22</v>
      </c>
      <c r="F44" s="5" t="s">
        <v>158</v>
      </c>
      <c r="G44" s="5" t="s">
        <v>159</v>
      </c>
      <c r="H44" s="5" t="s">
        <v>45</v>
      </c>
      <c r="I44" s="5" t="s">
        <v>46</v>
      </c>
      <c r="J44" s="5" t="s">
        <v>27</v>
      </c>
      <c r="K44" s="6" t="s">
        <v>160</v>
      </c>
      <c r="L44" s="6" t="s">
        <v>29</v>
      </c>
      <c r="M44" s="5">
        <f t="shared" si="0"/>
        <v>1</v>
      </c>
      <c r="N44" s="8" t="s">
        <v>48</v>
      </c>
    </row>
    <row r="45" spans="1:14" ht="15.75" customHeight="1">
      <c r="A45" s="5">
        <f t="shared" si="1"/>
        <v>2</v>
      </c>
      <c r="B45" s="5">
        <v>2747</v>
      </c>
      <c r="C45" s="5" t="s">
        <v>98</v>
      </c>
      <c r="D45" s="5" t="s">
        <v>44</v>
      </c>
      <c r="E45" s="5" t="s">
        <v>22</v>
      </c>
      <c r="F45" s="5" t="s">
        <v>158</v>
      </c>
      <c r="G45" s="5" t="s">
        <v>162</v>
      </c>
      <c r="H45" s="5" t="s">
        <v>45</v>
      </c>
      <c r="I45" s="5" t="s">
        <v>46</v>
      </c>
      <c r="J45" s="5" t="s">
        <v>27</v>
      </c>
      <c r="K45" s="6" t="s">
        <v>163</v>
      </c>
      <c r="L45" s="6" t="s">
        <v>29</v>
      </c>
      <c r="M45" s="5">
        <f t="shared" si="0"/>
        <v>1</v>
      </c>
      <c r="N45" s="8" t="s">
        <v>48</v>
      </c>
    </row>
    <row r="46" spans="1:14" ht="15.75" customHeight="1">
      <c r="A46" s="5">
        <f t="shared" si="1"/>
        <v>3</v>
      </c>
      <c r="B46" s="5">
        <v>2747</v>
      </c>
      <c r="C46" s="5" t="s">
        <v>98</v>
      </c>
      <c r="D46" s="5" t="s">
        <v>44</v>
      </c>
      <c r="E46" s="5" t="s">
        <v>22</v>
      </c>
      <c r="F46" s="5" t="s">
        <v>158</v>
      </c>
      <c r="G46" s="5" t="s">
        <v>164</v>
      </c>
      <c r="H46" s="5" t="s">
        <v>45</v>
      </c>
      <c r="I46" s="5" t="s">
        <v>46</v>
      </c>
      <c r="J46" s="5" t="s">
        <v>27</v>
      </c>
      <c r="K46" s="6" t="s">
        <v>165</v>
      </c>
      <c r="L46" s="6" t="s">
        <v>34</v>
      </c>
      <c r="M46" s="5">
        <f t="shared" si="0"/>
        <v>1</v>
      </c>
      <c r="N46" s="8" t="s">
        <v>48</v>
      </c>
    </row>
    <row r="47" spans="1:14" ht="15.75" customHeight="1">
      <c r="A47" s="5">
        <f t="shared" si="1"/>
        <v>1</v>
      </c>
      <c r="B47" s="5">
        <v>2748</v>
      </c>
      <c r="C47" s="5" t="s">
        <v>98</v>
      </c>
      <c r="D47" s="5" t="s">
        <v>44</v>
      </c>
      <c r="E47" s="5" t="s">
        <v>22</v>
      </c>
      <c r="F47" s="5" t="s">
        <v>167</v>
      </c>
      <c r="G47" s="5" t="s">
        <v>168</v>
      </c>
      <c r="H47" s="5" t="s">
        <v>45</v>
      </c>
      <c r="I47" s="5" t="s">
        <v>46</v>
      </c>
      <c r="J47" s="5" t="s">
        <v>27</v>
      </c>
      <c r="K47" s="6" t="s">
        <v>169</v>
      </c>
      <c r="L47" s="6" t="s">
        <v>34</v>
      </c>
      <c r="M47" s="5">
        <f t="shared" si="0"/>
        <v>1</v>
      </c>
      <c r="N47" s="8" t="s">
        <v>48</v>
      </c>
    </row>
    <row r="48" spans="1:14" ht="15.75" customHeight="1">
      <c r="A48" s="5">
        <f t="shared" si="1"/>
        <v>2</v>
      </c>
      <c r="B48" s="5">
        <v>2748</v>
      </c>
      <c r="C48" s="5" t="s">
        <v>98</v>
      </c>
      <c r="D48" s="5" t="s">
        <v>44</v>
      </c>
      <c r="E48" s="5" t="s">
        <v>22</v>
      </c>
      <c r="F48" s="5" t="s">
        <v>167</v>
      </c>
      <c r="G48" s="5" t="s">
        <v>171</v>
      </c>
      <c r="H48" s="5" t="s">
        <v>45</v>
      </c>
      <c r="I48" s="5" t="s">
        <v>46</v>
      </c>
      <c r="J48" s="5" t="s">
        <v>27</v>
      </c>
      <c r="K48" s="6" t="s">
        <v>172</v>
      </c>
      <c r="L48" s="6" t="s">
        <v>34</v>
      </c>
      <c r="M48" s="5">
        <f t="shared" si="0"/>
        <v>1</v>
      </c>
      <c r="N48" s="8" t="s">
        <v>48</v>
      </c>
    </row>
    <row r="49" spans="1:14" ht="15.75" customHeight="1">
      <c r="A49" s="5">
        <f t="shared" si="1"/>
        <v>3</v>
      </c>
      <c r="B49" s="5">
        <v>2748</v>
      </c>
      <c r="C49" s="5" t="s">
        <v>98</v>
      </c>
      <c r="D49" s="5" t="s">
        <v>44</v>
      </c>
      <c r="E49" s="5" t="s">
        <v>22</v>
      </c>
      <c r="F49" s="5" t="s">
        <v>167</v>
      </c>
      <c r="G49" s="5" t="s">
        <v>173</v>
      </c>
      <c r="H49" s="5" t="s">
        <v>45</v>
      </c>
      <c r="I49" s="5" t="s">
        <v>46</v>
      </c>
      <c r="J49" s="5" t="s">
        <v>27</v>
      </c>
      <c r="K49" s="6" t="s">
        <v>174</v>
      </c>
      <c r="L49" s="6" t="s">
        <v>29</v>
      </c>
      <c r="M49" s="5">
        <f t="shared" si="0"/>
        <v>1</v>
      </c>
      <c r="N49" s="8" t="s">
        <v>48</v>
      </c>
    </row>
    <row r="50" spans="1:14" ht="15.75" customHeight="1">
      <c r="A50" s="5">
        <f t="shared" si="1"/>
        <v>4</v>
      </c>
      <c r="B50" s="5">
        <v>2748</v>
      </c>
      <c r="C50" s="5" t="s">
        <v>98</v>
      </c>
      <c r="D50" s="5" t="s">
        <v>44</v>
      </c>
      <c r="E50" s="5" t="s">
        <v>22</v>
      </c>
      <c r="F50" s="5" t="s">
        <v>167</v>
      </c>
      <c r="G50" s="5" t="s">
        <v>176</v>
      </c>
      <c r="H50" s="5" t="s">
        <v>45</v>
      </c>
      <c r="I50" s="5" t="s">
        <v>46</v>
      </c>
      <c r="J50" s="5" t="s">
        <v>27</v>
      </c>
      <c r="K50" s="6" t="s">
        <v>177</v>
      </c>
      <c r="L50" s="6" t="s">
        <v>29</v>
      </c>
      <c r="M50" s="5">
        <f t="shared" si="0"/>
        <v>1</v>
      </c>
      <c r="N50" s="8" t="s">
        <v>48</v>
      </c>
    </row>
    <row r="51" spans="1:14" ht="15.75" customHeight="1">
      <c r="A51" s="5">
        <f t="shared" si="1"/>
        <v>5</v>
      </c>
      <c r="B51" s="5">
        <v>2748</v>
      </c>
      <c r="C51" s="5" t="s">
        <v>98</v>
      </c>
      <c r="D51" s="5" t="s">
        <v>44</v>
      </c>
      <c r="E51" s="5" t="s">
        <v>22</v>
      </c>
      <c r="F51" s="5" t="s">
        <v>167</v>
      </c>
      <c r="G51" s="5" t="s">
        <v>179</v>
      </c>
      <c r="H51" s="5" t="s">
        <v>45</v>
      </c>
      <c r="I51" s="5" t="s">
        <v>46</v>
      </c>
      <c r="J51" s="5" t="s">
        <v>27</v>
      </c>
      <c r="K51" s="6" t="s">
        <v>180</v>
      </c>
      <c r="L51" s="6" t="s">
        <v>29</v>
      </c>
      <c r="M51" s="5">
        <f t="shared" si="0"/>
        <v>1</v>
      </c>
      <c r="N51" s="8" t="s">
        <v>48</v>
      </c>
    </row>
    <row r="52" spans="1:14" ht="15.75" customHeight="1">
      <c r="A52" s="5">
        <f t="shared" si="1"/>
        <v>1</v>
      </c>
      <c r="B52" s="5">
        <v>2751</v>
      </c>
      <c r="C52" s="5" t="s">
        <v>98</v>
      </c>
      <c r="D52" s="5" t="s">
        <v>182</v>
      </c>
      <c r="E52" s="5" t="s">
        <v>22</v>
      </c>
      <c r="F52" s="5" t="s">
        <v>183</v>
      </c>
      <c r="G52" s="5" t="s">
        <v>184</v>
      </c>
      <c r="H52" s="5" t="s">
        <v>185</v>
      </c>
      <c r="I52" s="5" t="s">
        <v>186</v>
      </c>
      <c r="J52" s="5" t="s">
        <v>27</v>
      </c>
      <c r="K52" s="6" t="s">
        <v>187</v>
      </c>
      <c r="L52" s="6" t="s">
        <v>29</v>
      </c>
      <c r="M52" s="5">
        <f t="shared" si="0"/>
        <v>1</v>
      </c>
      <c r="N52" s="8" t="s">
        <v>186</v>
      </c>
    </row>
    <row r="53" spans="1:14" ht="15.75" customHeight="1">
      <c r="A53" s="5">
        <f t="shared" si="1"/>
        <v>1</v>
      </c>
      <c r="B53" s="5">
        <v>2752</v>
      </c>
      <c r="C53" s="5" t="s">
        <v>98</v>
      </c>
      <c r="D53" s="5" t="s">
        <v>182</v>
      </c>
      <c r="E53" s="5" t="s">
        <v>22</v>
      </c>
      <c r="F53" s="5" t="s">
        <v>188</v>
      </c>
      <c r="G53" s="5" t="s">
        <v>189</v>
      </c>
      <c r="H53" s="5" t="s">
        <v>190</v>
      </c>
      <c r="I53" s="5" t="s">
        <v>186</v>
      </c>
      <c r="J53" s="5" t="s">
        <v>27</v>
      </c>
      <c r="K53" s="6" t="s">
        <v>191</v>
      </c>
      <c r="L53" s="6" t="s">
        <v>34</v>
      </c>
      <c r="M53" s="5">
        <f t="shared" si="0"/>
        <v>1</v>
      </c>
      <c r="N53" s="8" t="s">
        <v>186</v>
      </c>
    </row>
    <row r="54" spans="1:14" ht="15.75" customHeight="1">
      <c r="A54" s="5">
        <f t="shared" si="1"/>
        <v>2</v>
      </c>
      <c r="B54" s="5">
        <v>2752</v>
      </c>
      <c r="C54" s="5" t="s">
        <v>98</v>
      </c>
      <c r="D54" s="5" t="s">
        <v>182</v>
      </c>
      <c r="E54" s="5" t="s">
        <v>22</v>
      </c>
      <c r="F54" s="5" t="s">
        <v>188</v>
      </c>
      <c r="G54" s="5" t="s">
        <v>192</v>
      </c>
      <c r="H54" s="5" t="s">
        <v>190</v>
      </c>
      <c r="I54" s="5" t="s">
        <v>186</v>
      </c>
      <c r="J54" s="5" t="s">
        <v>27</v>
      </c>
      <c r="K54" s="6" t="s">
        <v>193</v>
      </c>
      <c r="L54" s="6" t="s">
        <v>29</v>
      </c>
      <c r="M54" s="5">
        <f t="shared" si="0"/>
        <v>1</v>
      </c>
      <c r="N54" s="8" t="s">
        <v>186</v>
      </c>
    </row>
    <row r="55" spans="1:14" ht="15.75" customHeight="1">
      <c r="A55" s="5">
        <f t="shared" si="1"/>
        <v>3</v>
      </c>
      <c r="B55" s="5">
        <v>2752</v>
      </c>
      <c r="C55" s="5" t="s">
        <v>98</v>
      </c>
      <c r="D55" s="5" t="s">
        <v>182</v>
      </c>
      <c r="E55" s="5" t="s">
        <v>22</v>
      </c>
      <c r="F55" s="5" t="s">
        <v>188</v>
      </c>
      <c r="G55" s="5" t="s">
        <v>194</v>
      </c>
      <c r="H55" s="5" t="s">
        <v>190</v>
      </c>
      <c r="I55" s="5" t="s">
        <v>186</v>
      </c>
      <c r="J55" s="5" t="s">
        <v>27</v>
      </c>
      <c r="K55" s="6" t="s">
        <v>196</v>
      </c>
      <c r="L55" s="6" t="s">
        <v>34</v>
      </c>
      <c r="M55" s="5">
        <f t="shared" si="0"/>
        <v>1</v>
      </c>
      <c r="N55" s="8" t="s">
        <v>186</v>
      </c>
    </row>
    <row r="56" spans="1:14" ht="15.75" customHeight="1">
      <c r="A56" s="5">
        <f t="shared" si="1"/>
        <v>1</v>
      </c>
      <c r="B56" s="5">
        <v>2753</v>
      </c>
      <c r="C56" s="5" t="s">
        <v>98</v>
      </c>
      <c r="D56" s="5" t="s">
        <v>182</v>
      </c>
      <c r="E56" s="5" t="s">
        <v>22</v>
      </c>
      <c r="F56" s="5" t="s">
        <v>197</v>
      </c>
      <c r="G56" s="5" t="s">
        <v>198</v>
      </c>
      <c r="H56" s="5" t="s">
        <v>199</v>
      </c>
      <c r="I56" s="5" t="s">
        <v>186</v>
      </c>
      <c r="J56" s="5" t="s">
        <v>27</v>
      </c>
      <c r="K56" s="6" t="s">
        <v>200</v>
      </c>
      <c r="L56" s="6" t="s">
        <v>29</v>
      </c>
      <c r="M56" s="5">
        <f t="shared" si="0"/>
        <v>1</v>
      </c>
      <c r="N56" s="8" t="s">
        <v>186</v>
      </c>
    </row>
    <row r="57" spans="1:14" ht="15.75" customHeight="1">
      <c r="A57" s="5">
        <f t="shared" si="1"/>
        <v>2</v>
      </c>
      <c r="B57" s="5">
        <v>2753</v>
      </c>
      <c r="C57" s="5" t="s">
        <v>98</v>
      </c>
      <c r="D57" s="5" t="s">
        <v>182</v>
      </c>
      <c r="E57" s="5" t="s">
        <v>22</v>
      </c>
      <c r="F57" s="5" t="s">
        <v>197</v>
      </c>
      <c r="G57" s="5" t="s">
        <v>202</v>
      </c>
      <c r="H57" s="5" t="s">
        <v>199</v>
      </c>
      <c r="I57" s="5" t="s">
        <v>186</v>
      </c>
      <c r="J57" s="5" t="s">
        <v>27</v>
      </c>
      <c r="K57" s="6" t="s">
        <v>203</v>
      </c>
      <c r="L57" s="6" t="s">
        <v>29</v>
      </c>
      <c r="M57" s="5">
        <f t="shared" si="0"/>
        <v>1</v>
      </c>
      <c r="N57" s="8" t="s">
        <v>186</v>
      </c>
    </row>
    <row r="58" spans="1:14" ht="15.75" customHeight="1">
      <c r="A58" s="5">
        <f t="shared" si="1"/>
        <v>3</v>
      </c>
      <c r="B58" s="5">
        <v>2753</v>
      </c>
      <c r="C58" s="5" t="s">
        <v>98</v>
      </c>
      <c r="D58" s="5" t="s">
        <v>182</v>
      </c>
      <c r="E58" s="5" t="s">
        <v>22</v>
      </c>
      <c r="F58" s="5" t="s">
        <v>197</v>
      </c>
      <c r="G58" s="5" t="s">
        <v>204</v>
      </c>
      <c r="H58" s="5" t="s">
        <v>199</v>
      </c>
      <c r="I58" s="5" t="s">
        <v>186</v>
      </c>
      <c r="J58" s="5" t="s">
        <v>27</v>
      </c>
      <c r="K58" s="6" t="s">
        <v>205</v>
      </c>
      <c r="L58" s="6" t="s">
        <v>34</v>
      </c>
      <c r="M58" s="5">
        <f t="shared" si="0"/>
        <v>1</v>
      </c>
      <c r="N58" s="8" t="s">
        <v>186</v>
      </c>
    </row>
    <row r="59" spans="1:14" ht="15.75" customHeight="1">
      <c r="A59" s="5">
        <f t="shared" si="1"/>
        <v>4</v>
      </c>
      <c r="B59" s="5">
        <v>2753</v>
      </c>
      <c r="C59" s="5" t="s">
        <v>98</v>
      </c>
      <c r="D59" s="5" t="s">
        <v>182</v>
      </c>
      <c r="E59" s="5" t="s">
        <v>22</v>
      </c>
      <c r="F59" s="5" t="s">
        <v>197</v>
      </c>
      <c r="G59" s="5" t="s">
        <v>206</v>
      </c>
      <c r="H59" s="5" t="s">
        <v>199</v>
      </c>
      <c r="I59" s="5" t="s">
        <v>186</v>
      </c>
      <c r="J59" s="5" t="s">
        <v>27</v>
      </c>
      <c r="K59" s="6" t="s">
        <v>207</v>
      </c>
      <c r="L59" s="6" t="s">
        <v>34</v>
      </c>
      <c r="M59" s="5">
        <f t="shared" si="0"/>
        <v>1</v>
      </c>
      <c r="N59" s="8" t="s">
        <v>186</v>
      </c>
    </row>
    <row r="60" spans="1:14" ht="15.75" customHeight="1">
      <c r="A60" s="5">
        <f t="shared" si="1"/>
        <v>1</v>
      </c>
      <c r="B60" s="5">
        <v>2799</v>
      </c>
      <c r="C60" s="5" t="s">
        <v>98</v>
      </c>
      <c r="D60" s="5" t="s">
        <v>50</v>
      </c>
      <c r="E60" s="5" t="s">
        <v>22</v>
      </c>
      <c r="F60" s="5" t="s">
        <v>208</v>
      </c>
      <c r="G60" s="5" t="s">
        <v>209</v>
      </c>
      <c r="H60" s="5" t="s">
        <v>58</v>
      </c>
      <c r="I60" s="5" t="s">
        <v>26</v>
      </c>
      <c r="J60" s="5" t="s">
        <v>27</v>
      </c>
      <c r="K60" s="6" t="s">
        <v>210</v>
      </c>
      <c r="L60" s="6" t="s">
        <v>29</v>
      </c>
      <c r="M60" s="5">
        <f t="shared" si="0"/>
        <v>1</v>
      </c>
      <c r="N60" s="8" t="s">
        <v>52</v>
      </c>
    </row>
    <row r="61" spans="1:14" ht="15.75" customHeight="1">
      <c r="A61" s="5">
        <f t="shared" si="1"/>
        <v>2</v>
      </c>
      <c r="B61" s="5">
        <v>2799</v>
      </c>
      <c r="C61" s="5" t="s">
        <v>98</v>
      </c>
      <c r="D61" s="5" t="s">
        <v>50</v>
      </c>
      <c r="E61" s="5" t="s">
        <v>22</v>
      </c>
      <c r="F61" s="5" t="s">
        <v>208</v>
      </c>
      <c r="G61" s="5" t="s">
        <v>211</v>
      </c>
      <c r="H61" s="5" t="s">
        <v>58</v>
      </c>
      <c r="I61" s="5" t="s">
        <v>26</v>
      </c>
      <c r="J61" s="5" t="s">
        <v>27</v>
      </c>
      <c r="K61" s="6" t="s">
        <v>212</v>
      </c>
      <c r="L61" s="6" t="s">
        <v>34</v>
      </c>
      <c r="M61" s="5">
        <f t="shared" si="0"/>
        <v>1</v>
      </c>
      <c r="N61" s="8" t="s">
        <v>52</v>
      </c>
    </row>
    <row r="62" spans="1:14" ht="15.75" customHeight="1">
      <c r="A62" s="5">
        <f t="shared" si="1"/>
        <v>3</v>
      </c>
      <c r="B62" s="5">
        <v>2799</v>
      </c>
      <c r="C62" s="5" t="s">
        <v>98</v>
      </c>
      <c r="D62" s="5" t="s">
        <v>50</v>
      </c>
      <c r="E62" s="5" t="s">
        <v>22</v>
      </c>
      <c r="F62" s="5" t="s">
        <v>208</v>
      </c>
      <c r="G62" s="5" t="s">
        <v>213</v>
      </c>
      <c r="H62" s="5" t="s">
        <v>58</v>
      </c>
      <c r="I62" s="5" t="s">
        <v>26</v>
      </c>
      <c r="J62" s="5" t="s">
        <v>27</v>
      </c>
      <c r="K62" s="6" t="s">
        <v>214</v>
      </c>
      <c r="L62" s="6" t="s">
        <v>29</v>
      </c>
      <c r="M62" s="5">
        <f t="shared" si="0"/>
        <v>1</v>
      </c>
      <c r="N62" s="8" t="s">
        <v>52</v>
      </c>
    </row>
    <row r="63" spans="1:14" ht="15.75" customHeight="1">
      <c r="A63" s="5">
        <f t="shared" si="1"/>
        <v>4</v>
      </c>
      <c r="B63" s="5">
        <v>2799</v>
      </c>
      <c r="C63" s="5" t="s">
        <v>98</v>
      </c>
      <c r="D63" s="5" t="s">
        <v>50</v>
      </c>
      <c r="E63" s="5" t="s">
        <v>22</v>
      </c>
      <c r="F63" s="5" t="s">
        <v>208</v>
      </c>
      <c r="G63" s="5" t="s">
        <v>215</v>
      </c>
      <c r="H63" s="5" t="s">
        <v>58</v>
      </c>
      <c r="I63" s="5" t="s">
        <v>26</v>
      </c>
      <c r="J63" s="5" t="s">
        <v>27</v>
      </c>
      <c r="K63" s="6" t="s">
        <v>216</v>
      </c>
      <c r="L63" s="6" t="s">
        <v>29</v>
      </c>
      <c r="M63" s="5">
        <f t="shared" si="0"/>
        <v>1</v>
      </c>
      <c r="N63" s="8" t="s">
        <v>52</v>
      </c>
    </row>
    <row r="64" spans="1:14" ht="15.75" customHeight="1">
      <c r="A64" s="5">
        <f t="shared" si="1"/>
        <v>5</v>
      </c>
      <c r="B64" s="5">
        <v>2799</v>
      </c>
      <c r="C64" s="5" t="s">
        <v>98</v>
      </c>
      <c r="D64" s="5" t="s">
        <v>50</v>
      </c>
      <c r="E64" s="5" t="s">
        <v>22</v>
      </c>
      <c r="F64" s="5" t="s">
        <v>208</v>
      </c>
      <c r="G64" s="5" t="s">
        <v>217</v>
      </c>
      <c r="H64" s="5" t="s">
        <v>58</v>
      </c>
      <c r="I64" s="5" t="s">
        <v>26</v>
      </c>
      <c r="J64" s="5" t="s">
        <v>27</v>
      </c>
      <c r="K64" s="6" t="s">
        <v>218</v>
      </c>
      <c r="L64" s="6" t="s">
        <v>34</v>
      </c>
      <c r="M64" s="5">
        <f t="shared" si="0"/>
        <v>1</v>
      </c>
      <c r="N64" s="8" t="s">
        <v>52</v>
      </c>
    </row>
    <row r="65" spans="1:14" ht="15.75" customHeight="1">
      <c r="A65" s="5">
        <f t="shared" si="1"/>
        <v>6</v>
      </c>
      <c r="B65" s="5">
        <v>2799</v>
      </c>
      <c r="C65" s="5" t="s">
        <v>98</v>
      </c>
      <c r="D65" s="5" t="s">
        <v>50</v>
      </c>
      <c r="E65" s="5" t="s">
        <v>22</v>
      </c>
      <c r="F65" s="5" t="s">
        <v>208</v>
      </c>
      <c r="G65" s="5" t="s">
        <v>219</v>
      </c>
      <c r="H65" s="5" t="s">
        <v>58</v>
      </c>
      <c r="I65" s="5" t="s">
        <v>26</v>
      </c>
      <c r="J65" s="5" t="s">
        <v>27</v>
      </c>
      <c r="K65" s="6" t="s">
        <v>220</v>
      </c>
      <c r="L65" s="6" t="s">
        <v>29</v>
      </c>
      <c r="M65" s="5">
        <f t="shared" si="0"/>
        <v>1</v>
      </c>
      <c r="N65" s="8" t="s">
        <v>52</v>
      </c>
    </row>
    <row r="66" spans="1:14" ht="15.75" customHeight="1">
      <c r="A66" s="5">
        <f t="shared" si="1"/>
        <v>7</v>
      </c>
      <c r="B66" s="5">
        <v>2799</v>
      </c>
      <c r="C66" s="5" t="s">
        <v>98</v>
      </c>
      <c r="D66" s="5" t="s">
        <v>50</v>
      </c>
      <c r="E66" s="5" t="s">
        <v>22</v>
      </c>
      <c r="F66" s="5" t="s">
        <v>208</v>
      </c>
      <c r="G66" s="5" t="s">
        <v>221</v>
      </c>
      <c r="H66" s="5" t="s">
        <v>58</v>
      </c>
      <c r="I66" s="5" t="s">
        <v>26</v>
      </c>
      <c r="J66" s="5" t="s">
        <v>27</v>
      </c>
      <c r="K66" s="6" t="s">
        <v>222</v>
      </c>
      <c r="L66" s="6" t="s">
        <v>34</v>
      </c>
      <c r="M66" s="5">
        <f t="shared" si="0"/>
        <v>1</v>
      </c>
      <c r="N66" s="8" t="s">
        <v>52</v>
      </c>
    </row>
    <row r="67" spans="1:14" ht="15.75" customHeight="1">
      <c r="A67" s="5">
        <f t="shared" si="1"/>
        <v>8</v>
      </c>
      <c r="B67" s="5">
        <v>2799</v>
      </c>
      <c r="C67" s="5" t="s">
        <v>98</v>
      </c>
      <c r="D67" s="5" t="s">
        <v>50</v>
      </c>
      <c r="E67" s="5" t="s">
        <v>22</v>
      </c>
      <c r="F67" s="5" t="s">
        <v>208</v>
      </c>
      <c r="G67" s="5" t="s">
        <v>223</v>
      </c>
      <c r="H67" s="5" t="s">
        <v>58</v>
      </c>
      <c r="I67" s="5" t="s">
        <v>26</v>
      </c>
      <c r="J67" s="5" t="s">
        <v>27</v>
      </c>
      <c r="K67" s="6" t="s">
        <v>224</v>
      </c>
      <c r="L67" s="6" t="s">
        <v>29</v>
      </c>
      <c r="M67" s="5">
        <f t="shared" si="0"/>
        <v>1</v>
      </c>
      <c r="N67" s="8" t="s">
        <v>52</v>
      </c>
    </row>
    <row r="68" spans="1:14" ht="15.75" customHeight="1">
      <c r="A68" s="5">
        <f t="shared" si="1"/>
        <v>9</v>
      </c>
      <c r="B68" s="5">
        <v>2799</v>
      </c>
      <c r="C68" s="5" t="s">
        <v>98</v>
      </c>
      <c r="D68" s="5" t="s">
        <v>50</v>
      </c>
      <c r="E68" s="5" t="s">
        <v>22</v>
      </c>
      <c r="F68" s="5" t="s">
        <v>208</v>
      </c>
      <c r="G68" s="5" t="s">
        <v>225</v>
      </c>
      <c r="H68" s="5" t="s">
        <v>58</v>
      </c>
      <c r="I68" s="5" t="s">
        <v>26</v>
      </c>
      <c r="J68" s="5" t="s">
        <v>27</v>
      </c>
      <c r="K68" s="6" t="s">
        <v>226</v>
      </c>
      <c r="L68" s="6" t="s">
        <v>29</v>
      </c>
      <c r="M68" s="5">
        <f t="shared" si="0"/>
        <v>1</v>
      </c>
      <c r="N68" s="8" t="s">
        <v>52</v>
      </c>
    </row>
    <row r="69" spans="1:14" ht="15.75" customHeight="1">
      <c r="A69" s="5">
        <f t="shared" si="1"/>
        <v>10</v>
      </c>
      <c r="B69" s="5">
        <v>2799</v>
      </c>
      <c r="C69" s="5" t="s">
        <v>98</v>
      </c>
      <c r="D69" s="5" t="s">
        <v>50</v>
      </c>
      <c r="E69" s="5" t="s">
        <v>22</v>
      </c>
      <c r="F69" s="5" t="s">
        <v>208</v>
      </c>
      <c r="G69" s="5" t="s">
        <v>227</v>
      </c>
      <c r="H69" s="5" t="s">
        <v>58</v>
      </c>
      <c r="I69" s="5" t="s">
        <v>26</v>
      </c>
      <c r="J69" s="5" t="s">
        <v>27</v>
      </c>
      <c r="K69" s="6" t="s">
        <v>228</v>
      </c>
      <c r="L69" s="6" t="s">
        <v>34</v>
      </c>
      <c r="M69" s="5">
        <f t="shared" si="0"/>
        <v>1</v>
      </c>
      <c r="N69" s="8" t="s">
        <v>52</v>
      </c>
    </row>
    <row r="70" spans="1:14" ht="15.75" customHeight="1">
      <c r="A70" s="5">
        <f t="shared" si="1"/>
        <v>11</v>
      </c>
      <c r="B70" s="5">
        <v>2799</v>
      </c>
      <c r="C70" s="5" t="s">
        <v>98</v>
      </c>
      <c r="D70" s="5" t="s">
        <v>50</v>
      </c>
      <c r="E70" s="5" t="s">
        <v>22</v>
      </c>
      <c r="F70" s="5" t="s">
        <v>208</v>
      </c>
      <c r="G70" s="5" t="s">
        <v>229</v>
      </c>
      <c r="H70" s="5" t="s">
        <v>58</v>
      </c>
      <c r="I70" s="5" t="s">
        <v>26</v>
      </c>
      <c r="J70" s="5" t="s">
        <v>27</v>
      </c>
      <c r="K70" s="6" t="s">
        <v>230</v>
      </c>
      <c r="L70" s="6" t="s">
        <v>29</v>
      </c>
      <c r="M70" s="5">
        <f t="shared" si="0"/>
        <v>1</v>
      </c>
      <c r="N70" s="8" t="s">
        <v>52</v>
      </c>
    </row>
    <row r="71" spans="1:14" ht="15.75" customHeight="1">
      <c r="A71" s="5">
        <f t="shared" si="1"/>
        <v>12</v>
      </c>
      <c r="B71" s="5">
        <v>2799</v>
      </c>
      <c r="C71" s="5" t="s">
        <v>98</v>
      </c>
      <c r="D71" s="5" t="s">
        <v>50</v>
      </c>
      <c r="E71" s="5" t="s">
        <v>22</v>
      </c>
      <c r="F71" s="5" t="s">
        <v>208</v>
      </c>
      <c r="G71" s="5" t="s">
        <v>231</v>
      </c>
      <c r="H71" s="5" t="s">
        <v>58</v>
      </c>
      <c r="I71" s="5" t="s">
        <v>26</v>
      </c>
      <c r="J71" s="5" t="s">
        <v>27</v>
      </c>
      <c r="K71" s="6" t="s">
        <v>232</v>
      </c>
      <c r="L71" s="6" t="s">
        <v>29</v>
      </c>
      <c r="M71" s="5">
        <f t="shared" si="0"/>
        <v>1</v>
      </c>
      <c r="N71" s="8" t="s">
        <v>52</v>
      </c>
    </row>
    <row r="72" spans="1:14" ht="15.75" customHeight="1">
      <c r="A72" s="5">
        <f t="shared" si="1"/>
        <v>1</v>
      </c>
      <c r="B72" s="5">
        <v>2800</v>
      </c>
      <c r="C72" s="5" t="s">
        <v>98</v>
      </c>
      <c r="D72" s="5" t="s">
        <v>50</v>
      </c>
      <c r="E72" s="5" t="s">
        <v>22</v>
      </c>
      <c r="F72" s="5" t="s">
        <v>233</v>
      </c>
      <c r="G72" s="5" t="s">
        <v>234</v>
      </c>
      <c r="H72" s="5" t="s">
        <v>235</v>
      </c>
      <c r="I72" s="5" t="s">
        <v>26</v>
      </c>
      <c r="J72" s="5" t="s">
        <v>27</v>
      </c>
      <c r="K72" s="6" t="s">
        <v>236</v>
      </c>
      <c r="L72" s="6" t="s">
        <v>29</v>
      </c>
      <c r="M72" s="5">
        <f t="shared" si="0"/>
        <v>1</v>
      </c>
      <c r="N72" s="8" t="s">
        <v>52</v>
      </c>
    </row>
    <row r="73" spans="1:14" ht="15.75" customHeight="1">
      <c r="A73" s="5">
        <f t="shared" si="1"/>
        <v>2</v>
      </c>
      <c r="B73" s="5">
        <v>2800</v>
      </c>
      <c r="C73" s="5" t="s">
        <v>98</v>
      </c>
      <c r="D73" s="5" t="s">
        <v>50</v>
      </c>
      <c r="E73" s="5" t="s">
        <v>22</v>
      </c>
      <c r="F73" s="5" t="s">
        <v>233</v>
      </c>
      <c r="G73" s="5" t="s">
        <v>237</v>
      </c>
      <c r="H73" s="5" t="s">
        <v>238</v>
      </c>
      <c r="I73" s="5" t="s">
        <v>26</v>
      </c>
      <c r="J73" s="5" t="s">
        <v>27</v>
      </c>
      <c r="K73" s="6" t="s">
        <v>239</v>
      </c>
      <c r="L73" s="6" t="s">
        <v>34</v>
      </c>
      <c r="M73" s="5">
        <f t="shared" si="0"/>
        <v>1</v>
      </c>
      <c r="N73" s="8" t="s">
        <v>71</v>
      </c>
    </row>
    <row r="74" spans="1:14" ht="15.75" customHeight="1">
      <c r="A74" s="5">
        <f t="shared" si="1"/>
        <v>3</v>
      </c>
      <c r="B74" s="5">
        <v>2800</v>
      </c>
      <c r="C74" s="5" t="s">
        <v>98</v>
      </c>
      <c r="D74" s="5" t="s">
        <v>50</v>
      </c>
      <c r="E74" s="5" t="s">
        <v>22</v>
      </c>
      <c r="F74" s="5" t="s">
        <v>233</v>
      </c>
      <c r="G74" s="5" t="s">
        <v>240</v>
      </c>
      <c r="H74" s="5" t="s">
        <v>58</v>
      </c>
      <c r="I74" s="5" t="s">
        <v>26</v>
      </c>
      <c r="J74" s="5" t="s">
        <v>27</v>
      </c>
      <c r="K74" s="6" t="s">
        <v>241</v>
      </c>
      <c r="L74" s="6" t="s">
        <v>29</v>
      </c>
      <c r="M74" s="5">
        <f t="shared" si="0"/>
        <v>1</v>
      </c>
      <c r="N74" s="8" t="s">
        <v>52</v>
      </c>
    </row>
    <row r="75" spans="1:14" ht="15.75" customHeight="1">
      <c r="A75" s="5">
        <f t="shared" si="1"/>
        <v>4</v>
      </c>
      <c r="B75" s="5">
        <v>2800</v>
      </c>
      <c r="C75" s="5" t="s">
        <v>98</v>
      </c>
      <c r="D75" s="5" t="s">
        <v>50</v>
      </c>
      <c r="E75" s="5" t="s">
        <v>22</v>
      </c>
      <c r="F75" s="5" t="s">
        <v>233</v>
      </c>
      <c r="G75" s="5" t="s">
        <v>242</v>
      </c>
      <c r="H75" s="5" t="s">
        <v>58</v>
      </c>
      <c r="I75" s="5" t="s">
        <v>26</v>
      </c>
      <c r="J75" s="5" t="s">
        <v>27</v>
      </c>
      <c r="K75" s="6" t="s">
        <v>243</v>
      </c>
      <c r="L75" s="6" t="s">
        <v>29</v>
      </c>
      <c r="M75" s="5">
        <f t="shared" si="0"/>
        <v>1</v>
      </c>
      <c r="N75" s="8" t="s">
        <v>52</v>
      </c>
    </row>
    <row r="76" spans="1:14" ht="15.75" customHeight="1">
      <c r="A76" s="5">
        <f t="shared" si="1"/>
        <v>5</v>
      </c>
      <c r="B76" s="5">
        <v>2800</v>
      </c>
      <c r="C76" s="5" t="s">
        <v>98</v>
      </c>
      <c r="D76" s="5" t="s">
        <v>50</v>
      </c>
      <c r="E76" s="5" t="s">
        <v>22</v>
      </c>
      <c r="F76" s="5" t="s">
        <v>233</v>
      </c>
      <c r="G76" s="5" t="s">
        <v>244</v>
      </c>
      <c r="H76" s="5" t="s">
        <v>58</v>
      </c>
      <c r="I76" s="5" t="s">
        <v>26</v>
      </c>
      <c r="J76" s="5" t="s">
        <v>27</v>
      </c>
      <c r="K76" s="6" t="s">
        <v>245</v>
      </c>
      <c r="L76" s="6" t="s">
        <v>29</v>
      </c>
      <c r="M76" s="5">
        <f t="shared" si="0"/>
        <v>1</v>
      </c>
      <c r="N76" s="8" t="s">
        <v>52</v>
      </c>
    </row>
    <row r="77" spans="1:14" ht="15.75" customHeight="1">
      <c r="A77" s="5">
        <f t="shared" si="1"/>
        <v>6</v>
      </c>
      <c r="B77" s="5">
        <v>2800</v>
      </c>
      <c r="C77" s="5" t="s">
        <v>98</v>
      </c>
      <c r="D77" s="5" t="s">
        <v>50</v>
      </c>
      <c r="E77" s="5" t="s">
        <v>22</v>
      </c>
      <c r="F77" s="5" t="s">
        <v>233</v>
      </c>
      <c r="G77" s="5" t="s">
        <v>246</v>
      </c>
      <c r="H77" s="5" t="s">
        <v>238</v>
      </c>
      <c r="I77" s="5" t="s">
        <v>26</v>
      </c>
      <c r="J77" s="5" t="s">
        <v>27</v>
      </c>
      <c r="K77" s="6" t="s">
        <v>247</v>
      </c>
      <c r="L77" s="6" t="s">
        <v>34</v>
      </c>
      <c r="M77" s="5">
        <f t="shared" si="0"/>
        <v>1</v>
      </c>
      <c r="N77" s="8" t="s">
        <v>71</v>
      </c>
    </row>
    <row r="78" spans="1:14" ht="15.75" customHeight="1">
      <c r="A78" s="5">
        <f t="shared" si="1"/>
        <v>7</v>
      </c>
      <c r="B78" s="5">
        <v>2800</v>
      </c>
      <c r="C78" s="5" t="s">
        <v>98</v>
      </c>
      <c r="D78" s="5" t="s">
        <v>50</v>
      </c>
      <c r="E78" s="5" t="s">
        <v>22</v>
      </c>
      <c r="F78" s="5" t="s">
        <v>233</v>
      </c>
      <c r="G78" s="5" t="s">
        <v>248</v>
      </c>
      <c r="H78" s="5" t="s">
        <v>235</v>
      </c>
      <c r="I78" s="5" t="s">
        <v>26</v>
      </c>
      <c r="J78" s="5" t="s">
        <v>27</v>
      </c>
      <c r="K78" s="6" t="s">
        <v>236</v>
      </c>
      <c r="L78" s="6" t="s">
        <v>29</v>
      </c>
      <c r="M78" s="5">
        <f t="shared" si="0"/>
        <v>1</v>
      </c>
      <c r="N78" s="8" t="s">
        <v>52</v>
      </c>
    </row>
    <row r="79" spans="1:14" ht="15.75" customHeight="1">
      <c r="A79" s="5">
        <f t="shared" si="1"/>
        <v>8</v>
      </c>
      <c r="B79" s="5">
        <v>2800</v>
      </c>
      <c r="C79" s="5" t="s">
        <v>98</v>
      </c>
      <c r="D79" s="5" t="s">
        <v>50</v>
      </c>
      <c r="E79" s="5" t="s">
        <v>22</v>
      </c>
      <c r="F79" s="5" t="s">
        <v>233</v>
      </c>
      <c r="G79" s="5" t="s">
        <v>249</v>
      </c>
      <c r="H79" s="5" t="s">
        <v>238</v>
      </c>
      <c r="I79" s="5" t="s">
        <v>26</v>
      </c>
      <c r="J79" s="5" t="s">
        <v>27</v>
      </c>
      <c r="K79" s="6" t="s">
        <v>250</v>
      </c>
      <c r="L79" s="6" t="s">
        <v>34</v>
      </c>
      <c r="M79" s="5">
        <f t="shared" si="0"/>
        <v>1</v>
      </c>
      <c r="N79" s="8" t="s">
        <v>71</v>
      </c>
    </row>
    <row r="80" spans="1:14" ht="15.75" customHeight="1">
      <c r="A80" s="5">
        <f t="shared" si="1"/>
        <v>1</v>
      </c>
      <c r="B80" s="5">
        <v>2801</v>
      </c>
      <c r="C80" s="5" t="s">
        <v>98</v>
      </c>
      <c r="D80" s="5" t="s">
        <v>50</v>
      </c>
      <c r="E80" s="5" t="s">
        <v>22</v>
      </c>
      <c r="F80" s="5" t="s">
        <v>251</v>
      </c>
      <c r="G80" s="5" t="s">
        <v>252</v>
      </c>
      <c r="H80" s="5" t="s">
        <v>58</v>
      </c>
      <c r="I80" s="5" t="s">
        <v>26</v>
      </c>
      <c r="J80" s="5" t="s">
        <v>27</v>
      </c>
      <c r="K80" s="6" t="s">
        <v>253</v>
      </c>
      <c r="L80" s="6" t="s">
        <v>29</v>
      </c>
      <c r="M80" s="5">
        <f t="shared" si="0"/>
        <v>1</v>
      </c>
      <c r="N80" s="8" t="s">
        <v>52</v>
      </c>
    </row>
    <row r="81" spans="1:14" ht="15.75" customHeight="1">
      <c r="A81" s="5">
        <f t="shared" si="1"/>
        <v>2</v>
      </c>
      <c r="B81" s="5">
        <v>2801</v>
      </c>
      <c r="C81" s="5" t="s">
        <v>98</v>
      </c>
      <c r="D81" s="5" t="s">
        <v>50</v>
      </c>
      <c r="E81" s="5" t="s">
        <v>22</v>
      </c>
      <c r="F81" s="5" t="s">
        <v>251</v>
      </c>
      <c r="G81" s="5" t="s">
        <v>254</v>
      </c>
      <c r="H81" s="5" t="s">
        <v>58</v>
      </c>
      <c r="I81" s="5" t="s">
        <v>26</v>
      </c>
      <c r="J81" s="5" t="s">
        <v>27</v>
      </c>
      <c r="K81" s="6" t="s">
        <v>255</v>
      </c>
      <c r="L81" s="6" t="s">
        <v>34</v>
      </c>
      <c r="M81" s="5">
        <f t="shared" si="0"/>
        <v>1</v>
      </c>
      <c r="N81" s="8" t="s">
        <v>52</v>
      </c>
    </row>
    <row r="82" spans="1:14" ht="15.75" customHeight="1">
      <c r="A82" s="5">
        <f t="shared" si="1"/>
        <v>3</v>
      </c>
      <c r="B82" s="5">
        <v>2801</v>
      </c>
      <c r="C82" s="5" t="s">
        <v>98</v>
      </c>
      <c r="D82" s="5" t="s">
        <v>50</v>
      </c>
      <c r="E82" s="5" t="s">
        <v>22</v>
      </c>
      <c r="F82" s="5" t="s">
        <v>251</v>
      </c>
      <c r="G82" s="5" t="s">
        <v>256</v>
      </c>
      <c r="H82" s="5" t="s">
        <v>58</v>
      </c>
      <c r="I82" s="5" t="s">
        <v>26</v>
      </c>
      <c r="J82" s="5" t="s">
        <v>27</v>
      </c>
      <c r="K82" s="6" t="s">
        <v>257</v>
      </c>
      <c r="L82" s="6" t="s">
        <v>29</v>
      </c>
      <c r="M82" s="5">
        <f t="shared" si="0"/>
        <v>1</v>
      </c>
      <c r="N82" s="8" t="s">
        <v>52</v>
      </c>
    </row>
    <row r="83" spans="1:14" ht="15.75" customHeight="1">
      <c r="A83" s="5">
        <f t="shared" si="1"/>
        <v>1</v>
      </c>
      <c r="B83" s="5">
        <v>2802</v>
      </c>
      <c r="C83" s="5" t="s">
        <v>98</v>
      </c>
      <c r="D83" s="5" t="s">
        <v>50</v>
      </c>
      <c r="E83" s="5" t="s">
        <v>22</v>
      </c>
      <c r="F83" s="5" t="s">
        <v>258</v>
      </c>
      <c r="G83" s="5" t="s">
        <v>259</v>
      </c>
      <c r="H83" s="5" t="s">
        <v>235</v>
      </c>
      <c r="I83" s="5" t="s">
        <v>52</v>
      </c>
      <c r="J83" s="5" t="s">
        <v>27</v>
      </c>
      <c r="K83" s="6" t="s">
        <v>260</v>
      </c>
      <c r="L83" s="6" t="s">
        <v>29</v>
      </c>
      <c r="M83" s="5">
        <f t="shared" si="0"/>
        <v>1</v>
      </c>
      <c r="N83" s="8" t="s">
        <v>52</v>
      </c>
    </row>
    <row r="84" spans="1:14" ht="15.75" customHeight="1">
      <c r="A84" s="5">
        <f t="shared" si="1"/>
        <v>2</v>
      </c>
      <c r="B84" s="5">
        <v>2802</v>
      </c>
      <c r="C84" s="5" t="s">
        <v>98</v>
      </c>
      <c r="D84" s="5" t="s">
        <v>50</v>
      </c>
      <c r="E84" s="5" t="s">
        <v>22</v>
      </c>
      <c r="F84" s="5" t="s">
        <v>258</v>
      </c>
      <c r="G84" s="5" t="s">
        <v>261</v>
      </c>
      <c r="H84" s="5" t="s">
        <v>58</v>
      </c>
      <c r="I84" s="5" t="s">
        <v>52</v>
      </c>
      <c r="J84" s="5" t="s">
        <v>27</v>
      </c>
      <c r="K84" s="6" t="s">
        <v>262</v>
      </c>
      <c r="L84" s="6" t="s">
        <v>29</v>
      </c>
      <c r="M84" s="5">
        <f t="shared" si="0"/>
        <v>1</v>
      </c>
      <c r="N84" s="8" t="s">
        <v>52</v>
      </c>
    </row>
    <row r="85" spans="1:14" ht="15.75" customHeight="1">
      <c r="A85" s="5">
        <f t="shared" si="1"/>
        <v>3</v>
      </c>
      <c r="B85" s="5">
        <v>2802</v>
      </c>
      <c r="C85" s="5" t="s">
        <v>98</v>
      </c>
      <c r="D85" s="5" t="s">
        <v>50</v>
      </c>
      <c r="E85" s="5" t="s">
        <v>22</v>
      </c>
      <c r="F85" s="5" t="s">
        <v>258</v>
      </c>
      <c r="G85" s="5" t="s">
        <v>263</v>
      </c>
      <c r="H85" s="5" t="s">
        <v>58</v>
      </c>
      <c r="I85" s="5" t="s">
        <v>52</v>
      </c>
      <c r="J85" s="5" t="s">
        <v>27</v>
      </c>
      <c r="K85" s="6" t="s">
        <v>264</v>
      </c>
      <c r="L85" s="6" t="s">
        <v>29</v>
      </c>
      <c r="M85" s="5">
        <f t="shared" si="0"/>
        <v>1</v>
      </c>
      <c r="N85" s="8" t="s">
        <v>52</v>
      </c>
    </row>
    <row r="86" spans="1:14" ht="15.75" customHeight="1">
      <c r="A86" s="5">
        <f t="shared" si="1"/>
        <v>4</v>
      </c>
      <c r="B86" s="5">
        <v>2802</v>
      </c>
      <c r="C86" s="5" t="s">
        <v>98</v>
      </c>
      <c r="D86" s="5" t="s">
        <v>50</v>
      </c>
      <c r="E86" s="5" t="s">
        <v>22</v>
      </c>
      <c r="F86" s="5" t="s">
        <v>258</v>
      </c>
      <c r="G86" s="5" t="s">
        <v>265</v>
      </c>
      <c r="H86" s="5" t="s">
        <v>58</v>
      </c>
      <c r="I86" s="5" t="s">
        <v>52</v>
      </c>
      <c r="J86" s="5" t="s">
        <v>27</v>
      </c>
      <c r="K86" s="6" t="s">
        <v>266</v>
      </c>
      <c r="L86" s="6" t="s">
        <v>29</v>
      </c>
      <c r="M86" s="5">
        <f t="shared" si="0"/>
        <v>1</v>
      </c>
      <c r="N86" s="8" t="s">
        <v>52</v>
      </c>
    </row>
    <row r="87" spans="1:14" ht="15.75" customHeight="1">
      <c r="A87" s="5">
        <f t="shared" si="1"/>
        <v>5</v>
      </c>
      <c r="B87" s="5">
        <v>2802</v>
      </c>
      <c r="C87" s="5" t="s">
        <v>98</v>
      </c>
      <c r="D87" s="5" t="s">
        <v>50</v>
      </c>
      <c r="E87" s="5" t="s">
        <v>22</v>
      </c>
      <c r="F87" s="5" t="s">
        <v>258</v>
      </c>
      <c r="G87" s="5" t="s">
        <v>267</v>
      </c>
      <c r="H87" s="5" t="s">
        <v>58</v>
      </c>
      <c r="I87" s="5" t="s">
        <v>52</v>
      </c>
      <c r="J87" s="5" t="s">
        <v>27</v>
      </c>
      <c r="K87" s="6" t="s">
        <v>268</v>
      </c>
      <c r="L87" s="6" t="s">
        <v>29</v>
      </c>
      <c r="M87" s="5">
        <f t="shared" si="0"/>
        <v>1</v>
      </c>
      <c r="N87" s="8" t="s">
        <v>52</v>
      </c>
    </row>
    <row r="88" spans="1:14" ht="15.75" customHeight="1">
      <c r="A88" s="5">
        <f t="shared" si="1"/>
        <v>1</v>
      </c>
      <c r="B88" s="5">
        <v>2652</v>
      </c>
      <c r="C88" s="5" t="s">
        <v>20</v>
      </c>
      <c r="D88" s="5" t="s">
        <v>43</v>
      </c>
      <c r="E88" s="5" t="s">
        <v>22</v>
      </c>
      <c r="F88" s="5" t="s">
        <v>23</v>
      </c>
      <c r="G88" s="5" t="s">
        <v>24</v>
      </c>
      <c r="H88" s="5" t="s">
        <v>199</v>
      </c>
      <c r="I88" s="5" t="s">
        <v>186</v>
      </c>
      <c r="J88" s="5" t="s">
        <v>39</v>
      </c>
      <c r="K88" s="6" t="s">
        <v>269</v>
      </c>
      <c r="L88" s="6" t="s">
        <v>29</v>
      </c>
      <c r="M88" s="5">
        <f t="shared" si="0"/>
        <v>1</v>
      </c>
      <c r="N88" s="8" t="s">
        <v>186</v>
      </c>
    </row>
    <row r="89" spans="1:14" ht="15.75" customHeight="1">
      <c r="A89" s="5">
        <f t="shared" si="1"/>
        <v>2</v>
      </c>
      <c r="B89" s="5">
        <v>2652</v>
      </c>
      <c r="C89" s="5" t="s">
        <v>20</v>
      </c>
      <c r="D89" s="5" t="s">
        <v>43</v>
      </c>
      <c r="E89" s="5" t="s">
        <v>22</v>
      </c>
      <c r="F89" s="5" t="s">
        <v>23</v>
      </c>
      <c r="G89" s="5" t="s">
        <v>270</v>
      </c>
      <c r="H89" s="5" t="s">
        <v>199</v>
      </c>
      <c r="I89" s="5" t="s">
        <v>186</v>
      </c>
      <c r="J89" s="5" t="s">
        <v>39</v>
      </c>
      <c r="K89" s="6" t="s">
        <v>271</v>
      </c>
      <c r="L89" s="6" t="s">
        <v>29</v>
      </c>
      <c r="M89" s="5">
        <f t="shared" si="0"/>
        <v>1</v>
      </c>
      <c r="N89" s="8" t="s">
        <v>186</v>
      </c>
    </row>
    <row r="90" spans="1:14" ht="15.75" customHeight="1">
      <c r="A90" s="5">
        <f t="shared" si="1"/>
        <v>3</v>
      </c>
      <c r="B90" s="5">
        <v>2652</v>
      </c>
      <c r="C90" s="5" t="s">
        <v>20</v>
      </c>
      <c r="D90" s="5" t="s">
        <v>43</v>
      </c>
      <c r="E90" s="5" t="s">
        <v>22</v>
      </c>
      <c r="F90" s="5" t="s">
        <v>23</v>
      </c>
      <c r="G90" s="5" t="s">
        <v>40</v>
      </c>
      <c r="H90" s="5" t="s">
        <v>199</v>
      </c>
      <c r="I90" s="5" t="s">
        <v>186</v>
      </c>
      <c r="J90" s="5" t="s">
        <v>39</v>
      </c>
      <c r="K90" s="6" t="s">
        <v>272</v>
      </c>
      <c r="L90" s="6" t="s">
        <v>29</v>
      </c>
      <c r="M90" s="5">
        <f t="shared" si="0"/>
        <v>1</v>
      </c>
      <c r="N90" s="8" t="s">
        <v>186</v>
      </c>
    </row>
    <row r="91" spans="1:14" ht="15.75" customHeight="1">
      <c r="A91" s="5">
        <f t="shared" si="1"/>
        <v>1</v>
      </c>
      <c r="B91" s="5">
        <v>2655</v>
      </c>
      <c r="C91" s="5" t="s">
        <v>20</v>
      </c>
      <c r="D91" s="5" t="s">
        <v>92</v>
      </c>
      <c r="E91" s="5" t="s">
        <v>22</v>
      </c>
      <c r="F91" s="5" t="s">
        <v>23</v>
      </c>
      <c r="G91" s="5" t="s">
        <v>24</v>
      </c>
      <c r="H91" s="5" t="s">
        <v>273</v>
      </c>
      <c r="I91" s="5" t="s">
        <v>26</v>
      </c>
      <c r="J91" s="5" t="s">
        <v>39</v>
      </c>
      <c r="K91" s="6" t="s">
        <v>269</v>
      </c>
      <c r="L91" s="6" t="s">
        <v>29</v>
      </c>
      <c r="M91" s="5">
        <f t="shared" si="0"/>
        <v>1</v>
      </c>
      <c r="N91" s="8" t="s">
        <v>274</v>
      </c>
    </row>
    <row r="92" spans="1:14" ht="15.75" customHeight="1">
      <c r="A92" s="5">
        <f t="shared" si="1"/>
        <v>2</v>
      </c>
      <c r="B92" s="5">
        <v>2655</v>
      </c>
      <c r="C92" s="5" t="s">
        <v>20</v>
      </c>
      <c r="D92" s="5" t="s">
        <v>92</v>
      </c>
      <c r="E92" s="5" t="s">
        <v>22</v>
      </c>
      <c r="F92" s="5" t="s">
        <v>23</v>
      </c>
      <c r="G92" s="5" t="s">
        <v>24</v>
      </c>
      <c r="H92" s="5" t="s">
        <v>275</v>
      </c>
      <c r="I92" s="5" t="s">
        <v>26</v>
      </c>
      <c r="J92" s="5" t="s">
        <v>39</v>
      </c>
      <c r="K92" s="6" t="s">
        <v>269</v>
      </c>
      <c r="L92" s="6" t="s">
        <v>29</v>
      </c>
      <c r="M92" s="5">
        <f t="shared" si="0"/>
        <v>1</v>
      </c>
      <c r="N92" s="8" t="s">
        <v>276</v>
      </c>
    </row>
    <row r="93" spans="1:14" ht="15.75" customHeight="1">
      <c r="A93" s="5">
        <f t="shared" si="1"/>
        <v>3</v>
      </c>
      <c r="B93" s="5">
        <v>2655</v>
      </c>
      <c r="C93" s="5" t="s">
        <v>20</v>
      </c>
      <c r="D93" s="5" t="s">
        <v>92</v>
      </c>
      <c r="E93" s="5" t="s">
        <v>22</v>
      </c>
      <c r="F93" s="5" t="s">
        <v>23</v>
      </c>
      <c r="G93" s="5" t="s">
        <v>24</v>
      </c>
      <c r="H93" s="5" t="s">
        <v>277</v>
      </c>
      <c r="I93" s="5" t="s">
        <v>26</v>
      </c>
      <c r="J93" s="5" t="s">
        <v>39</v>
      </c>
      <c r="K93" s="6" t="s">
        <v>269</v>
      </c>
      <c r="L93" s="6" t="s">
        <v>29</v>
      </c>
      <c r="M93" s="5">
        <f t="shared" si="0"/>
        <v>1</v>
      </c>
      <c r="N93" s="8" t="s">
        <v>278</v>
      </c>
    </row>
    <row r="94" spans="1:14" ht="15.75" customHeight="1">
      <c r="A94" s="5">
        <f t="shared" si="1"/>
        <v>4</v>
      </c>
      <c r="B94" s="5">
        <v>2655</v>
      </c>
      <c r="C94" s="5" t="s">
        <v>20</v>
      </c>
      <c r="D94" s="5" t="s">
        <v>92</v>
      </c>
      <c r="E94" s="5" t="s">
        <v>22</v>
      </c>
      <c r="F94" s="5" t="s">
        <v>23</v>
      </c>
      <c r="G94" s="5" t="s">
        <v>24</v>
      </c>
      <c r="H94" s="5" t="s">
        <v>279</v>
      </c>
      <c r="I94" s="5" t="s">
        <v>26</v>
      </c>
      <c r="J94" s="5" t="s">
        <v>39</v>
      </c>
      <c r="K94" s="6" t="s">
        <v>269</v>
      </c>
      <c r="L94" s="6" t="s">
        <v>29</v>
      </c>
      <c r="M94" s="5">
        <f t="shared" si="0"/>
        <v>1</v>
      </c>
      <c r="N94" s="8" t="s">
        <v>280</v>
      </c>
    </row>
    <row r="95" spans="1:14" ht="15.75" customHeight="1">
      <c r="A95" s="5">
        <f t="shared" si="1"/>
        <v>5</v>
      </c>
      <c r="B95" s="5">
        <v>2655</v>
      </c>
      <c r="C95" s="5" t="s">
        <v>20</v>
      </c>
      <c r="D95" s="5" t="s">
        <v>92</v>
      </c>
      <c r="E95" s="5" t="s">
        <v>22</v>
      </c>
      <c r="F95" s="5" t="s">
        <v>23</v>
      </c>
      <c r="G95" s="5" t="s">
        <v>40</v>
      </c>
      <c r="H95" s="5" t="s">
        <v>273</v>
      </c>
      <c r="I95" s="5" t="s">
        <v>26</v>
      </c>
      <c r="J95" s="5" t="s">
        <v>39</v>
      </c>
      <c r="K95" s="6" t="s">
        <v>281</v>
      </c>
      <c r="L95" s="6" t="s">
        <v>29</v>
      </c>
      <c r="M95" s="5">
        <f t="shared" si="0"/>
        <v>1</v>
      </c>
      <c r="N95" s="8" t="s">
        <v>274</v>
      </c>
    </row>
    <row r="96" spans="1:14" ht="15.75" customHeight="1">
      <c r="A96" s="5">
        <f t="shared" si="1"/>
        <v>6</v>
      </c>
      <c r="B96" s="5">
        <v>2655</v>
      </c>
      <c r="C96" s="5" t="s">
        <v>20</v>
      </c>
      <c r="D96" s="5" t="s">
        <v>92</v>
      </c>
      <c r="E96" s="5" t="s">
        <v>22</v>
      </c>
      <c r="F96" s="5" t="s">
        <v>23</v>
      </c>
      <c r="G96" s="5" t="s">
        <v>40</v>
      </c>
      <c r="H96" s="5" t="s">
        <v>275</v>
      </c>
      <c r="I96" s="5" t="s">
        <v>26</v>
      </c>
      <c r="J96" s="5" t="s">
        <v>39</v>
      </c>
      <c r="K96" s="6" t="s">
        <v>281</v>
      </c>
      <c r="L96" s="6" t="s">
        <v>29</v>
      </c>
      <c r="M96" s="5">
        <f>+IF(AND(K95&lt;&gt;"",L96&lt;&gt;""),1,0)</f>
        <v>1</v>
      </c>
      <c r="N96" s="8" t="s">
        <v>276</v>
      </c>
    </row>
    <row r="97" spans="1:14" ht="15.75" customHeight="1">
      <c r="A97" s="5">
        <f t="shared" si="1"/>
        <v>7</v>
      </c>
      <c r="B97" s="5">
        <v>2655</v>
      </c>
      <c r="C97" s="5" t="s">
        <v>20</v>
      </c>
      <c r="D97" s="5" t="s">
        <v>92</v>
      </c>
      <c r="E97" s="5" t="s">
        <v>22</v>
      </c>
      <c r="F97" s="5" t="s">
        <v>23</v>
      </c>
      <c r="G97" s="5" t="s">
        <v>40</v>
      </c>
      <c r="H97" s="5" t="s">
        <v>277</v>
      </c>
      <c r="I97" s="5" t="s">
        <v>26</v>
      </c>
      <c r="J97" s="5" t="s">
        <v>39</v>
      </c>
      <c r="K97" s="6" t="s">
        <v>282</v>
      </c>
      <c r="L97" s="6" t="s">
        <v>34</v>
      </c>
      <c r="M97" s="5">
        <f t="shared" ref="M97:M600" si="2">+IF(AND(K97&lt;&gt;"",L97&lt;&gt;""),1,0)</f>
        <v>1</v>
      </c>
      <c r="N97" s="8" t="s">
        <v>278</v>
      </c>
    </row>
    <row r="98" spans="1:14" ht="15.75" customHeight="1">
      <c r="A98" s="5">
        <f t="shared" si="1"/>
        <v>8</v>
      </c>
      <c r="B98" s="5">
        <v>2655</v>
      </c>
      <c r="C98" s="5" t="s">
        <v>20</v>
      </c>
      <c r="D98" s="5" t="s">
        <v>92</v>
      </c>
      <c r="E98" s="5" t="s">
        <v>22</v>
      </c>
      <c r="F98" s="5" t="s">
        <v>23</v>
      </c>
      <c r="G98" s="5" t="s">
        <v>40</v>
      </c>
      <c r="H98" s="5" t="s">
        <v>279</v>
      </c>
      <c r="I98" s="5" t="s">
        <v>26</v>
      </c>
      <c r="J98" s="5" t="s">
        <v>39</v>
      </c>
      <c r="K98" s="6" t="s">
        <v>283</v>
      </c>
      <c r="L98" s="6" t="s">
        <v>34</v>
      </c>
      <c r="M98" s="5">
        <f t="shared" si="2"/>
        <v>1</v>
      </c>
      <c r="N98" s="8" t="s">
        <v>280</v>
      </c>
    </row>
    <row r="99" spans="1:14" ht="15.75" customHeight="1">
      <c r="A99" s="5">
        <f t="shared" si="1"/>
        <v>1</v>
      </c>
      <c r="B99" s="5">
        <v>2667</v>
      </c>
      <c r="C99" s="5" t="s">
        <v>20</v>
      </c>
      <c r="D99" s="5" t="s">
        <v>157</v>
      </c>
      <c r="E99" s="5" t="s">
        <v>22</v>
      </c>
      <c r="F99" s="5" t="s">
        <v>23</v>
      </c>
      <c r="G99" s="5" t="s">
        <v>24</v>
      </c>
      <c r="H99" s="5" t="s">
        <v>284</v>
      </c>
      <c r="I99" s="5" t="s">
        <v>285</v>
      </c>
      <c r="J99" s="5" t="s">
        <v>39</v>
      </c>
      <c r="K99" s="6" t="s">
        <v>269</v>
      </c>
      <c r="L99" s="6" t="s">
        <v>29</v>
      </c>
      <c r="M99" s="5">
        <f t="shared" si="2"/>
        <v>1</v>
      </c>
      <c r="N99" s="8" t="s">
        <v>286</v>
      </c>
    </row>
    <row r="100" spans="1:14" ht="15.75" customHeight="1">
      <c r="A100" s="5">
        <f t="shared" si="1"/>
        <v>2</v>
      </c>
      <c r="B100" s="5">
        <v>2667</v>
      </c>
      <c r="C100" s="5" t="s">
        <v>20</v>
      </c>
      <c r="D100" s="5" t="s">
        <v>157</v>
      </c>
      <c r="E100" s="5" t="s">
        <v>22</v>
      </c>
      <c r="F100" s="5" t="s">
        <v>23</v>
      </c>
      <c r="G100" s="5" t="s">
        <v>40</v>
      </c>
      <c r="H100" s="5" t="s">
        <v>284</v>
      </c>
      <c r="I100" s="5" t="s">
        <v>285</v>
      </c>
      <c r="J100" s="5" t="s">
        <v>39</v>
      </c>
      <c r="K100" s="6" t="s">
        <v>287</v>
      </c>
      <c r="L100" s="6" t="s">
        <v>29</v>
      </c>
      <c r="M100" s="5">
        <f t="shared" si="2"/>
        <v>1</v>
      </c>
      <c r="N100" s="8" t="s">
        <v>286</v>
      </c>
    </row>
    <row r="101" spans="1:14" ht="15.75" customHeight="1">
      <c r="A101" s="5">
        <f t="shared" si="1"/>
        <v>1</v>
      </c>
      <c r="B101" s="5">
        <v>2668</v>
      </c>
      <c r="C101" s="5" t="s">
        <v>20</v>
      </c>
      <c r="D101" s="5" t="s">
        <v>161</v>
      </c>
      <c r="E101" s="5" t="s">
        <v>22</v>
      </c>
      <c r="F101" s="5" t="s">
        <v>23</v>
      </c>
      <c r="G101" s="5" t="s">
        <v>24</v>
      </c>
      <c r="H101" s="5" t="s">
        <v>288</v>
      </c>
      <c r="I101" s="5" t="s">
        <v>289</v>
      </c>
      <c r="J101" s="5" t="s">
        <v>39</v>
      </c>
      <c r="K101" s="6" t="s">
        <v>269</v>
      </c>
      <c r="L101" s="6" t="s">
        <v>29</v>
      </c>
      <c r="M101" s="5">
        <f t="shared" si="2"/>
        <v>1</v>
      </c>
      <c r="N101" s="8" t="s">
        <v>289</v>
      </c>
    </row>
    <row r="102" spans="1:14" ht="15.75" customHeight="1">
      <c r="A102" s="5">
        <f t="shared" si="1"/>
        <v>2</v>
      </c>
      <c r="B102" s="5">
        <v>2668</v>
      </c>
      <c r="C102" s="5" t="s">
        <v>20</v>
      </c>
      <c r="D102" s="5" t="s">
        <v>161</v>
      </c>
      <c r="E102" s="5" t="s">
        <v>22</v>
      </c>
      <c r="F102" s="5" t="s">
        <v>23</v>
      </c>
      <c r="G102" s="5" t="s">
        <v>40</v>
      </c>
      <c r="H102" s="5" t="s">
        <v>288</v>
      </c>
      <c r="I102" s="5" t="s">
        <v>289</v>
      </c>
      <c r="J102" s="5" t="s">
        <v>39</v>
      </c>
      <c r="K102" s="6" t="s">
        <v>290</v>
      </c>
      <c r="L102" s="6" t="s">
        <v>29</v>
      </c>
      <c r="M102" s="5">
        <f t="shared" si="2"/>
        <v>1</v>
      </c>
      <c r="N102" s="8" t="s">
        <v>289</v>
      </c>
    </row>
    <row r="103" spans="1:14" ht="15.75" customHeight="1">
      <c r="A103" s="5">
        <f t="shared" si="1"/>
        <v>1</v>
      </c>
      <c r="B103" s="5">
        <v>2711</v>
      </c>
      <c r="C103" s="5" t="s">
        <v>98</v>
      </c>
      <c r="D103" s="5" t="s">
        <v>178</v>
      </c>
      <c r="E103" s="5" t="s">
        <v>22</v>
      </c>
      <c r="F103" s="5" t="s">
        <v>291</v>
      </c>
      <c r="G103" s="5" t="s">
        <v>292</v>
      </c>
      <c r="H103" s="5" t="s">
        <v>293</v>
      </c>
      <c r="I103" s="5" t="s">
        <v>26</v>
      </c>
      <c r="J103" s="5" t="s">
        <v>39</v>
      </c>
      <c r="K103" s="6" t="s">
        <v>294</v>
      </c>
      <c r="L103" s="6" t="s">
        <v>29</v>
      </c>
      <c r="M103" s="5">
        <f t="shared" si="2"/>
        <v>1</v>
      </c>
      <c r="N103" s="8" t="s">
        <v>52</v>
      </c>
    </row>
    <row r="104" spans="1:14" ht="15.75" customHeight="1">
      <c r="A104" s="5">
        <f t="shared" si="1"/>
        <v>2</v>
      </c>
      <c r="B104" s="5">
        <v>2711</v>
      </c>
      <c r="C104" s="5" t="s">
        <v>98</v>
      </c>
      <c r="D104" s="5" t="s">
        <v>178</v>
      </c>
      <c r="E104" s="5" t="s">
        <v>22</v>
      </c>
      <c r="F104" s="5" t="s">
        <v>291</v>
      </c>
      <c r="G104" s="5" t="s">
        <v>295</v>
      </c>
      <c r="H104" s="5" t="s">
        <v>293</v>
      </c>
      <c r="I104" s="5" t="s">
        <v>26</v>
      </c>
      <c r="J104" s="5" t="s">
        <v>39</v>
      </c>
      <c r="K104" s="6" t="s">
        <v>296</v>
      </c>
      <c r="L104" s="6" t="s">
        <v>29</v>
      </c>
      <c r="M104" s="5">
        <f t="shared" si="2"/>
        <v>1</v>
      </c>
      <c r="N104" s="8" t="s">
        <v>52</v>
      </c>
    </row>
    <row r="105" spans="1:14" ht="15.75" customHeight="1">
      <c r="A105" s="5">
        <f t="shared" si="1"/>
        <v>3</v>
      </c>
      <c r="B105" s="5">
        <v>2711</v>
      </c>
      <c r="C105" s="5" t="s">
        <v>98</v>
      </c>
      <c r="D105" s="5" t="s">
        <v>178</v>
      </c>
      <c r="E105" s="5" t="s">
        <v>22</v>
      </c>
      <c r="F105" s="5" t="s">
        <v>291</v>
      </c>
      <c r="G105" s="5" t="s">
        <v>297</v>
      </c>
      <c r="H105" s="5" t="s">
        <v>293</v>
      </c>
      <c r="I105" s="5" t="s">
        <v>26</v>
      </c>
      <c r="J105" s="5" t="s">
        <v>39</v>
      </c>
      <c r="K105" s="6" t="s">
        <v>269</v>
      </c>
      <c r="L105" s="6" t="s">
        <v>29</v>
      </c>
      <c r="M105" s="5">
        <f t="shared" si="2"/>
        <v>1</v>
      </c>
      <c r="N105" s="8" t="s">
        <v>52</v>
      </c>
    </row>
    <row r="106" spans="1:14" ht="15.75" customHeight="1">
      <c r="A106" s="5">
        <f t="shared" si="1"/>
        <v>4</v>
      </c>
      <c r="B106" s="5">
        <v>2711</v>
      </c>
      <c r="C106" s="5" t="s">
        <v>98</v>
      </c>
      <c r="D106" s="5" t="s">
        <v>178</v>
      </c>
      <c r="E106" s="5" t="s">
        <v>22</v>
      </c>
      <c r="F106" s="5" t="s">
        <v>291</v>
      </c>
      <c r="G106" s="5" t="s">
        <v>298</v>
      </c>
      <c r="H106" s="5" t="s">
        <v>293</v>
      </c>
      <c r="I106" s="5" t="s">
        <v>26</v>
      </c>
      <c r="J106" s="5" t="s">
        <v>39</v>
      </c>
      <c r="K106" s="6" t="s">
        <v>299</v>
      </c>
      <c r="L106" s="6" t="s">
        <v>29</v>
      </c>
      <c r="M106" s="5">
        <f t="shared" si="2"/>
        <v>1</v>
      </c>
      <c r="N106" s="8" t="s">
        <v>52</v>
      </c>
    </row>
    <row r="107" spans="1:14" ht="15.75" customHeight="1">
      <c r="A107" s="5">
        <f t="shared" si="1"/>
        <v>5</v>
      </c>
      <c r="B107" s="5">
        <v>2711</v>
      </c>
      <c r="C107" s="5" t="s">
        <v>98</v>
      </c>
      <c r="D107" s="5" t="s">
        <v>178</v>
      </c>
      <c r="E107" s="5" t="s">
        <v>22</v>
      </c>
      <c r="F107" s="5" t="s">
        <v>291</v>
      </c>
      <c r="G107" s="5" t="s">
        <v>300</v>
      </c>
      <c r="H107" s="5" t="s">
        <v>293</v>
      </c>
      <c r="I107" s="5" t="s">
        <v>26</v>
      </c>
      <c r="J107" s="5" t="s">
        <v>39</v>
      </c>
      <c r="K107" s="6" t="s">
        <v>301</v>
      </c>
      <c r="L107" s="6" t="s">
        <v>29</v>
      </c>
      <c r="M107" s="5">
        <f t="shared" si="2"/>
        <v>1</v>
      </c>
      <c r="N107" s="8" t="s">
        <v>52</v>
      </c>
    </row>
    <row r="108" spans="1:14" ht="15.75" customHeight="1">
      <c r="A108" s="5">
        <f t="shared" si="1"/>
        <v>1</v>
      </c>
      <c r="B108" s="5">
        <v>2712</v>
      </c>
      <c r="C108" s="5" t="s">
        <v>98</v>
      </c>
      <c r="D108" s="5" t="s">
        <v>178</v>
      </c>
      <c r="E108" s="5" t="s">
        <v>22</v>
      </c>
      <c r="F108" s="5" t="s">
        <v>302</v>
      </c>
      <c r="G108" s="5" t="s">
        <v>303</v>
      </c>
      <c r="H108" s="5" t="s">
        <v>293</v>
      </c>
      <c r="I108" s="5" t="s">
        <v>26</v>
      </c>
      <c r="J108" s="5" t="s">
        <v>39</v>
      </c>
      <c r="K108" s="6" t="s">
        <v>304</v>
      </c>
      <c r="L108" s="6" t="s">
        <v>34</v>
      </c>
      <c r="M108" s="5">
        <f t="shared" si="2"/>
        <v>1</v>
      </c>
      <c r="N108" s="8" t="s">
        <v>52</v>
      </c>
    </row>
    <row r="109" spans="1:14" ht="15.75" customHeight="1">
      <c r="A109" s="5">
        <f t="shared" si="1"/>
        <v>2</v>
      </c>
      <c r="B109" s="5">
        <v>2712</v>
      </c>
      <c r="C109" s="5" t="s">
        <v>98</v>
      </c>
      <c r="D109" s="5" t="s">
        <v>178</v>
      </c>
      <c r="E109" s="5" t="s">
        <v>22</v>
      </c>
      <c r="F109" s="5" t="s">
        <v>302</v>
      </c>
      <c r="G109" s="5" t="s">
        <v>305</v>
      </c>
      <c r="H109" s="5" t="s">
        <v>293</v>
      </c>
      <c r="I109" s="5" t="s">
        <v>26</v>
      </c>
      <c r="J109" s="5" t="s">
        <v>39</v>
      </c>
      <c r="K109" s="6" t="s">
        <v>306</v>
      </c>
      <c r="L109" s="6" t="s">
        <v>34</v>
      </c>
      <c r="M109" s="5">
        <f t="shared" si="2"/>
        <v>1</v>
      </c>
      <c r="N109" s="8" t="s">
        <v>52</v>
      </c>
    </row>
    <row r="110" spans="1:14" ht="15.75" customHeight="1">
      <c r="A110" s="5">
        <f t="shared" si="1"/>
        <v>3</v>
      </c>
      <c r="B110" s="5">
        <v>2712</v>
      </c>
      <c r="C110" s="5" t="s">
        <v>98</v>
      </c>
      <c r="D110" s="5" t="s">
        <v>178</v>
      </c>
      <c r="E110" s="5" t="s">
        <v>22</v>
      </c>
      <c r="F110" s="5" t="s">
        <v>302</v>
      </c>
      <c r="G110" s="5" t="s">
        <v>307</v>
      </c>
      <c r="H110" s="5" t="s">
        <v>293</v>
      </c>
      <c r="I110" s="5" t="s">
        <v>26</v>
      </c>
      <c r="J110" s="5" t="s">
        <v>39</v>
      </c>
      <c r="K110" s="6" t="s">
        <v>308</v>
      </c>
      <c r="L110" s="6" t="s">
        <v>34</v>
      </c>
      <c r="M110" s="5">
        <f t="shared" si="2"/>
        <v>1</v>
      </c>
      <c r="N110" s="8" t="s">
        <v>52</v>
      </c>
    </row>
    <row r="111" spans="1:14" ht="15.75" customHeight="1">
      <c r="A111" s="5">
        <f t="shared" si="1"/>
        <v>4</v>
      </c>
      <c r="B111" s="5">
        <v>2712</v>
      </c>
      <c r="C111" s="5" t="s">
        <v>98</v>
      </c>
      <c r="D111" s="5" t="s">
        <v>178</v>
      </c>
      <c r="E111" s="5" t="s">
        <v>22</v>
      </c>
      <c r="F111" s="5" t="s">
        <v>302</v>
      </c>
      <c r="G111" s="5" t="s">
        <v>309</v>
      </c>
      <c r="H111" s="5" t="s">
        <v>293</v>
      </c>
      <c r="I111" s="5" t="s">
        <v>26</v>
      </c>
      <c r="J111" s="5" t="s">
        <v>39</v>
      </c>
      <c r="K111" s="6" t="s">
        <v>269</v>
      </c>
      <c r="L111" s="6" t="s">
        <v>29</v>
      </c>
      <c r="M111" s="5">
        <f t="shared" si="2"/>
        <v>1</v>
      </c>
      <c r="N111" s="8" t="s">
        <v>52</v>
      </c>
    </row>
    <row r="112" spans="1:14" ht="15.75" customHeight="1">
      <c r="A112" s="5">
        <f t="shared" si="1"/>
        <v>1</v>
      </c>
      <c r="B112" s="5">
        <v>2714</v>
      </c>
      <c r="C112" s="5" t="s">
        <v>98</v>
      </c>
      <c r="D112" s="5" t="s">
        <v>178</v>
      </c>
      <c r="E112" s="5" t="s">
        <v>22</v>
      </c>
      <c r="F112" s="5" t="s">
        <v>310</v>
      </c>
      <c r="G112" s="5" t="s">
        <v>311</v>
      </c>
      <c r="H112" s="5" t="s">
        <v>293</v>
      </c>
      <c r="I112" s="5" t="s">
        <v>26</v>
      </c>
      <c r="J112" s="5" t="s">
        <v>39</v>
      </c>
      <c r="K112" s="6" t="s">
        <v>269</v>
      </c>
      <c r="L112" s="6" t="s">
        <v>29</v>
      </c>
      <c r="M112" s="5">
        <f t="shared" si="2"/>
        <v>1</v>
      </c>
      <c r="N112" s="8" t="s">
        <v>52</v>
      </c>
    </row>
    <row r="113" spans="1:14" ht="15.75" customHeight="1">
      <c r="A113" s="5">
        <f t="shared" si="1"/>
        <v>2</v>
      </c>
      <c r="B113" s="5">
        <v>2714</v>
      </c>
      <c r="C113" s="5" t="s">
        <v>98</v>
      </c>
      <c r="D113" s="5" t="s">
        <v>178</v>
      </c>
      <c r="E113" s="5" t="s">
        <v>22</v>
      </c>
      <c r="F113" s="5" t="s">
        <v>310</v>
      </c>
      <c r="G113" s="5" t="s">
        <v>312</v>
      </c>
      <c r="H113" s="5" t="s">
        <v>293</v>
      </c>
      <c r="I113" s="5" t="s">
        <v>26</v>
      </c>
      <c r="J113" s="5" t="s">
        <v>39</v>
      </c>
      <c r="K113" s="6" t="s">
        <v>304</v>
      </c>
      <c r="L113" s="6" t="s">
        <v>34</v>
      </c>
      <c r="M113" s="5">
        <f t="shared" si="2"/>
        <v>1</v>
      </c>
      <c r="N113" s="8" t="s">
        <v>52</v>
      </c>
    </row>
    <row r="114" spans="1:14" ht="15.75" customHeight="1">
      <c r="A114" s="5">
        <f t="shared" si="1"/>
        <v>3</v>
      </c>
      <c r="B114" s="5">
        <v>2714</v>
      </c>
      <c r="C114" s="5" t="s">
        <v>98</v>
      </c>
      <c r="D114" s="5" t="s">
        <v>178</v>
      </c>
      <c r="E114" s="5" t="s">
        <v>22</v>
      </c>
      <c r="F114" s="5" t="s">
        <v>310</v>
      </c>
      <c r="G114" s="5" t="s">
        <v>313</v>
      </c>
      <c r="H114" s="5" t="s">
        <v>293</v>
      </c>
      <c r="I114" s="5" t="s">
        <v>26</v>
      </c>
      <c r="J114" s="5" t="s">
        <v>39</v>
      </c>
      <c r="K114" s="6" t="s">
        <v>269</v>
      </c>
      <c r="L114" s="6" t="s">
        <v>29</v>
      </c>
      <c r="M114" s="5">
        <f t="shared" si="2"/>
        <v>1</v>
      </c>
      <c r="N114" s="8" t="s">
        <v>52</v>
      </c>
    </row>
    <row r="115" spans="1:14" ht="15.75" customHeight="1">
      <c r="A115" s="5">
        <f t="shared" si="1"/>
        <v>4</v>
      </c>
      <c r="B115" s="5">
        <v>2714</v>
      </c>
      <c r="C115" s="5" t="s">
        <v>98</v>
      </c>
      <c r="D115" s="5" t="s">
        <v>178</v>
      </c>
      <c r="E115" s="5" t="s">
        <v>22</v>
      </c>
      <c r="F115" s="5" t="s">
        <v>310</v>
      </c>
      <c r="G115" s="5" t="s">
        <v>314</v>
      </c>
      <c r="H115" s="5" t="s">
        <v>293</v>
      </c>
      <c r="I115" s="5" t="s">
        <v>26</v>
      </c>
      <c r="J115" s="5" t="s">
        <v>39</v>
      </c>
      <c r="K115" s="6" t="s">
        <v>304</v>
      </c>
      <c r="L115" s="6" t="s">
        <v>34</v>
      </c>
      <c r="M115" s="5">
        <f t="shared" si="2"/>
        <v>1</v>
      </c>
      <c r="N115" s="8" t="s">
        <v>52</v>
      </c>
    </row>
    <row r="116" spans="1:14" ht="15.75" customHeight="1">
      <c r="A116" s="5">
        <f t="shared" si="1"/>
        <v>1</v>
      </c>
      <c r="B116" s="5">
        <v>2719</v>
      </c>
      <c r="C116" s="5" t="s">
        <v>98</v>
      </c>
      <c r="D116" s="5" t="s">
        <v>157</v>
      </c>
      <c r="E116" s="5" t="s">
        <v>22</v>
      </c>
      <c r="F116" s="5" t="s">
        <v>315</v>
      </c>
      <c r="G116" s="5" t="s">
        <v>316</v>
      </c>
      <c r="H116" s="5" t="s">
        <v>284</v>
      </c>
      <c r="I116" s="5" t="s">
        <v>285</v>
      </c>
      <c r="J116" s="5" t="s">
        <v>39</v>
      </c>
      <c r="K116" s="6" t="s">
        <v>317</v>
      </c>
      <c r="L116" s="6" t="s">
        <v>29</v>
      </c>
      <c r="M116" s="5">
        <f t="shared" si="2"/>
        <v>1</v>
      </c>
      <c r="N116" s="8" t="s">
        <v>286</v>
      </c>
    </row>
    <row r="117" spans="1:14" ht="15.75" customHeight="1">
      <c r="A117" s="5">
        <f t="shared" si="1"/>
        <v>2</v>
      </c>
      <c r="B117" s="5">
        <v>2719</v>
      </c>
      <c r="C117" s="5" t="s">
        <v>98</v>
      </c>
      <c r="D117" s="5" t="s">
        <v>157</v>
      </c>
      <c r="E117" s="5" t="s">
        <v>22</v>
      </c>
      <c r="F117" s="5" t="s">
        <v>315</v>
      </c>
      <c r="G117" s="5" t="s">
        <v>318</v>
      </c>
      <c r="H117" s="5" t="s">
        <v>284</v>
      </c>
      <c r="I117" s="5" t="s">
        <v>285</v>
      </c>
      <c r="J117" s="5" t="s">
        <v>39</v>
      </c>
      <c r="K117" s="6" t="s">
        <v>319</v>
      </c>
      <c r="L117" s="6" t="s">
        <v>29</v>
      </c>
      <c r="M117" s="5">
        <f t="shared" si="2"/>
        <v>1</v>
      </c>
      <c r="N117" s="8" t="s">
        <v>286</v>
      </c>
    </row>
    <row r="118" spans="1:14" ht="15.75" customHeight="1">
      <c r="A118" s="5">
        <f t="shared" si="1"/>
        <v>3</v>
      </c>
      <c r="B118" s="5">
        <v>2719</v>
      </c>
      <c r="C118" s="5" t="s">
        <v>98</v>
      </c>
      <c r="D118" s="5" t="s">
        <v>157</v>
      </c>
      <c r="E118" s="5" t="s">
        <v>22</v>
      </c>
      <c r="F118" s="5" t="s">
        <v>315</v>
      </c>
      <c r="G118" s="5" t="s">
        <v>320</v>
      </c>
      <c r="H118" s="5" t="s">
        <v>284</v>
      </c>
      <c r="I118" s="5" t="s">
        <v>285</v>
      </c>
      <c r="J118" s="5" t="s">
        <v>39</v>
      </c>
      <c r="K118" s="6" t="s">
        <v>321</v>
      </c>
      <c r="L118" s="6" t="s">
        <v>29</v>
      </c>
      <c r="M118" s="5">
        <f t="shared" si="2"/>
        <v>1</v>
      </c>
      <c r="N118" s="8" t="s">
        <v>286</v>
      </c>
    </row>
    <row r="119" spans="1:14" ht="15.75" customHeight="1">
      <c r="A119" s="5">
        <f t="shared" si="1"/>
        <v>4</v>
      </c>
      <c r="B119" s="5">
        <v>2719</v>
      </c>
      <c r="C119" s="5" t="s">
        <v>98</v>
      </c>
      <c r="D119" s="5" t="s">
        <v>157</v>
      </c>
      <c r="E119" s="5" t="s">
        <v>22</v>
      </c>
      <c r="F119" s="5" t="s">
        <v>315</v>
      </c>
      <c r="G119" s="5" t="s">
        <v>322</v>
      </c>
      <c r="H119" s="5" t="s">
        <v>284</v>
      </c>
      <c r="I119" s="5" t="s">
        <v>285</v>
      </c>
      <c r="J119" s="5" t="s">
        <v>39</v>
      </c>
      <c r="K119" s="6" t="s">
        <v>269</v>
      </c>
      <c r="L119" s="6" t="s">
        <v>29</v>
      </c>
      <c r="M119" s="5">
        <f t="shared" si="2"/>
        <v>1</v>
      </c>
      <c r="N119" s="8" t="s">
        <v>286</v>
      </c>
    </row>
    <row r="120" spans="1:14" ht="15.75" customHeight="1">
      <c r="A120" s="5">
        <f t="shared" si="1"/>
        <v>1</v>
      </c>
      <c r="B120" s="5">
        <v>2720</v>
      </c>
      <c r="C120" s="5" t="s">
        <v>98</v>
      </c>
      <c r="D120" s="5" t="s">
        <v>157</v>
      </c>
      <c r="E120" s="5" t="s">
        <v>22</v>
      </c>
      <c r="F120" s="5" t="s">
        <v>323</v>
      </c>
      <c r="G120" s="5" t="s">
        <v>324</v>
      </c>
      <c r="H120" s="5" t="s">
        <v>284</v>
      </c>
      <c r="I120" s="5" t="s">
        <v>285</v>
      </c>
      <c r="J120" s="5" t="s">
        <v>39</v>
      </c>
      <c r="K120" s="6" t="s">
        <v>325</v>
      </c>
      <c r="L120" s="6" t="s">
        <v>29</v>
      </c>
      <c r="M120" s="5">
        <f t="shared" si="2"/>
        <v>1</v>
      </c>
      <c r="N120" s="8" t="s">
        <v>286</v>
      </c>
    </row>
    <row r="121" spans="1:14" ht="15.75" customHeight="1">
      <c r="A121" s="5">
        <f t="shared" si="1"/>
        <v>2</v>
      </c>
      <c r="B121" s="5">
        <v>2720</v>
      </c>
      <c r="C121" s="5" t="s">
        <v>98</v>
      </c>
      <c r="D121" s="5" t="s">
        <v>157</v>
      </c>
      <c r="E121" s="5" t="s">
        <v>22</v>
      </c>
      <c r="F121" s="5" t="s">
        <v>323</v>
      </c>
      <c r="G121" s="5" t="s">
        <v>326</v>
      </c>
      <c r="H121" s="5" t="s">
        <v>284</v>
      </c>
      <c r="I121" s="5" t="s">
        <v>285</v>
      </c>
      <c r="J121" s="5" t="s">
        <v>39</v>
      </c>
      <c r="K121" s="6" t="s">
        <v>269</v>
      </c>
      <c r="L121" s="6" t="s">
        <v>29</v>
      </c>
      <c r="M121" s="5">
        <f t="shared" si="2"/>
        <v>1</v>
      </c>
      <c r="N121" s="8" t="s">
        <v>286</v>
      </c>
    </row>
    <row r="122" spans="1:14" ht="15.75" customHeight="1">
      <c r="A122" s="5">
        <f t="shared" si="1"/>
        <v>1</v>
      </c>
      <c r="B122" s="5">
        <v>2721</v>
      </c>
      <c r="C122" s="5" t="s">
        <v>98</v>
      </c>
      <c r="D122" s="5" t="s">
        <v>157</v>
      </c>
      <c r="E122" s="5" t="s">
        <v>22</v>
      </c>
      <c r="F122" s="5" t="s">
        <v>327</v>
      </c>
      <c r="G122" s="5" t="s">
        <v>328</v>
      </c>
      <c r="H122" s="5" t="s">
        <v>284</v>
      </c>
      <c r="I122" s="5" t="s">
        <v>285</v>
      </c>
      <c r="J122" s="5" t="s">
        <v>39</v>
      </c>
      <c r="K122" s="6" t="s">
        <v>329</v>
      </c>
      <c r="L122" s="6" t="s">
        <v>29</v>
      </c>
      <c r="M122" s="5">
        <f t="shared" si="2"/>
        <v>1</v>
      </c>
      <c r="N122" s="8" t="s">
        <v>286</v>
      </c>
    </row>
    <row r="123" spans="1:14" ht="15.75" customHeight="1">
      <c r="A123" s="5">
        <f t="shared" si="1"/>
        <v>1</v>
      </c>
      <c r="B123" s="5">
        <v>2733</v>
      </c>
      <c r="C123" s="5" t="s">
        <v>98</v>
      </c>
      <c r="D123" s="5" t="s">
        <v>92</v>
      </c>
      <c r="E123" s="5" t="s">
        <v>22</v>
      </c>
      <c r="F123" s="5" t="s">
        <v>330</v>
      </c>
      <c r="G123" s="5" t="s">
        <v>331</v>
      </c>
      <c r="H123" s="5" t="s">
        <v>332</v>
      </c>
      <c r="I123" s="5" t="s">
        <v>26</v>
      </c>
      <c r="J123" s="5" t="s">
        <v>39</v>
      </c>
      <c r="K123" s="6" t="s">
        <v>333</v>
      </c>
      <c r="L123" s="6" t="s">
        <v>29</v>
      </c>
      <c r="M123" s="5">
        <f t="shared" si="2"/>
        <v>1</v>
      </c>
      <c r="N123" s="8" t="s">
        <v>274</v>
      </c>
    </row>
    <row r="124" spans="1:14" ht="15.75" customHeight="1">
      <c r="A124" s="5">
        <f t="shared" si="1"/>
        <v>2</v>
      </c>
      <c r="B124" s="5">
        <v>2733</v>
      </c>
      <c r="C124" s="5" t="s">
        <v>98</v>
      </c>
      <c r="D124" s="5" t="s">
        <v>92</v>
      </c>
      <c r="E124" s="5" t="s">
        <v>22</v>
      </c>
      <c r="F124" s="5" t="s">
        <v>330</v>
      </c>
      <c r="G124" s="5" t="s">
        <v>331</v>
      </c>
      <c r="H124" s="5" t="s">
        <v>334</v>
      </c>
      <c r="I124" s="5" t="s">
        <v>26</v>
      </c>
      <c r="J124" s="5" t="s">
        <v>39</v>
      </c>
      <c r="K124" s="6" t="s">
        <v>335</v>
      </c>
      <c r="L124" s="6" t="s">
        <v>29</v>
      </c>
      <c r="M124" s="5">
        <f t="shared" si="2"/>
        <v>1</v>
      </c>
      <c r="N124" s="8" t="s">
        <v>336</v>
      </c>
    </row>
    <row r="125" spans="1:14" ht="15.75" customHeight="1">
      <c r="A125" s="5">
        <f t="shared" si="1"/>
        <v>3</v>
      </c>
      <c r="B125" s="5">
        <v>2733</v>
      </c>
      <c r="C125" s="5" t="s">
        <v>98</v>
      </c>
      <c r="D125" s="5" t="s">
        <v>92</v>
      </c>
      <c r="E125" s="5" t="s">
        <v>22</v>
      </c>
      <c r="F125" s="5" t="s">
        <v>330</v>
      </c>
      <c r="G125" s="5" t="s">
        <v>331</v>
      </c>
      <c r="H125" s="5" t="s">
        <v>277</v>
      </c>
      <c r="I125" s="5" t="s">
        <v>26</v>
      </c>
      <c r="J125" s="5" t="s">
        <v>39</v>
      </c>
      <c r="K125" s="6" t="s">
        <v>337</v>
      </c>
      <c r="L125" s="6" t="s">
        <v>34</v>
      </c>
      <c r="M125" s="5">
        <f t="shared" si="2"/>
        <v>1</v>
      </c>
      <c r="N125" s="8" t="s">
        <v>278</v>
      </c>
    </row>
    <row r="126" spans="1:14" ht="15.75" customHeight="1">
      <c r="A126" s="5">
        <f t="shared" si="1"/>
        <v>4</v>
      </c>
      <c r="B126" s="5">
        <v>2733</v>
      </c>
      <c r="C126" s="5" t="s">
        <v>98</v>
      </c>
      <c r="D126" s="5" t="s">
        <v>92</v>
      </c>
      <c r="E126" s="5" t="s">
        <v>22</v>
      </c>
      <c r="F126" s="5" t="s">
        <v>330</v>
      </c>
      <c r="G126" s="5" t="s">
        <v>331</v>
      </c>
      <c r="H126" s="5" t="s">
        <v>338</v>
      </c>
      <c r="I126" s="5" t="s">
        <v>26</v>
      </c>
      <c r="J126" s="5" t="s">
        <v>39</v>
      </c>
      <c r="K126" s="6" t="s">
        <v>339</v>
      </c>
      <c r="L126" s="6" t="s">
        <v>29</v>
      </c>
      <c r="M126" s="5">
        <f t="shared" si="2"/>
        <v>1</v>
      </c>
      <c r="N126" s="8" t="s">
        <v>276</v>
      </c>
    </row>
    <row r="127" spans="1:14" ht="15.75" customHeight="1">
      <c r="A127" s="5">
        <f t="shared" si="1"/>
        <v>5</v>
      </c>
      <c r="B127" s="5">
        <v>2733</v>
      </c>
      <c r="C127" s="5" t="s">
        <v>98</v>
      </c>
      <c r="D127" s="5" t="s">
        <v>92</v>
      </c>
      <c r="E127" s="5" t="s">
        <v>22</v>
      </c>
      <c r="F127" s="5" t="s">
        <v>330</v>
      </c>
      <c r="G127" s="5" t="s">
        <v>340</v>
      </c>
      <c r="H127" s="5" t="s">
        <v>332</v>
      </c>
      <c r="I127" s="5" t="s">
        <v>26</v>
      </c>
      <c r="J127" s="5" t="s">
        <v>39</v>
      </c>
      <c r="K127" s="6" t="s">
        <v>341</v>
      </c>
      <c r="L127" s="6" t="s">
        <v>29</v>
      </c>
      <c r="M127" s="5">
        <f t="shared" si="2"/>
        <v>1</v>
      </c>
      <c r="N127" s="8" t="s">
        <v>274</v>
      </c>
    </row>
    <row r="128" spans="1:14" ht="15.75" customHeight="1">
      <c r="A128" s="5">
        <f t="shared" si="1"/>
        <v>6</v>
      </c>
      <c r="B128" s="5">
        <v>2733</v>
      </c>
      <c r="C128" s="5" t="s">
        <v>98</v>
      </c>
      <c r="D128" s="5" t="s">
        <v>92</v>
      </c>
      <c r="E128" s="5" t="s">
        <v>22</v>
      </c>
      <c r="F128" s="5" t="s">
        <v>330</v>
      </c>
      <c r="G128" s="5" t="s">
        <v>340</v>
      </c>
      <c r="H128" s="5" t="s">
        <v>334</v>
      </c>
      <c r="I128" s="5" t="s">
        <v>26</v>
      </c>
      <c r="J128" s="5" t="s">
        <v>39</v>
      </c>
      <c r="K128" s="6" t="s">
        <v>342</v>
      </c>
      <c r="L128" s="6" t="s">
        <v>34</v>
      </c>
      <c r="M128" s="5">
        <f t="shared" si="2"/>
        <v>1</v>
      </c>
      <c r="N128" s="8" t="s">
        <v>336</v>
      </c>
    </row>
    <row r="129" spans="1:14" ht="15.75" customHeight="1">
      <c r="A129" s="5">
        <f t="shared" si="1"/>
        <v>7</v>
      </c>
      <c r="B129" s="5">
        <v>2733</v>
      </c>
      <c r="C129" s="5" t="s">
        <v>98</v>
      </c>
      <c r="D129" s="5" t="s">
        <v>92</v>
      </c>
      <c r="E129" s="5" t="s">
        <v>22</v>
      </c>
      <c r="F129" s="5" t="s">
        <v>330</v>
      </c>
      <c r="G129" s="5" t="s">
        <v>340</v>
      </c>
      <c r="H129" s="5" t="s">
        <v>338</v>
      </c>
      <c r="I129" s="5" t="s">
        <v>26</v>
      </c>
      <c r="J129" s="5" t="s">
        <v>39</v>
      </c>
      <c r="K129" s="6" t="s">
        <v>343</v>
      </c>
      <c r="L129" s="6" t="s">
        <v>29</v>
      </c>
      <c r="M129" s="5">
        <f t="shared" si="2"/>
        <v>1</v>
      </c>
      <c r="N129" s="8" t="s">
        <v>276</v>
      </c>
    </row>
    <row r="130" spans="1:14" ht="15.75" customHeight="1">
      <c r="A130" s="5">
        <f t="shared" si="1"/>
        <v>8</v>
      </c>
      <c r="B130" s="5">
        <v>2733</v>
      </c>
      <c r="C130" s="5" t="s">
        <v>98</v>
      </c>
      <c r="D130" s="5" t="s">
        <v>92</v>
      </c>
      <c r="E130" s="5" t="s">
        <v>22</v>
      </c>
      <c r="F130" s="5" t="s">
        <v>330</v>
      </c>
      <c r="G130" s="5" t="s">
        <v>340</v>
      </c>
      <c r="H130" s="5" t="s">
        <v>344</v>
      </c>
      <c r="I130" s="5" t="s">
        <v>26</v>
      </c>
      <c r="J130" s="5" t="s">
        <v>39</v>
      </c>
      <c r="K130" s="6" t="s">
        <v>345</v>
      </c>
      <c r="L130" s="6" t="s">
        <v>34</v>
      </c>
      <c r="M130" s="5">
        <f t="shared" si="2"/>
        <v>1</v>
      </c>
      <c r="N130" s="8" t="s">
        <v>278</v>
      </c>
    </row>
    <row r="131" spans="1:14" ht="15.75" customHeight="1">
      <c r="A131" s="5">
        <f t="shared" si="1"/>
        <v>9</v>
      </c>
      <c r="B131" s="5">
        <v>2733</v>
      </c>
      <c r="C131" s="5" t="s">
        <v>98</v>
      </c>
      <c r="D131" s="5" t="s">
        <v>92</v>
      </c>
      <c r="E131" s="5" t="s">
        <v>22</v>
      </c>
      <c r="F131" s="5" t="s">
        <v>330</v>
      </c>
      <c r="G131" s="5" t="s">
        <v>346</v>
      </c>
      <c r="H131" s="5" t="s">
        <v>332</v>
      </c>
      <c r="I131" s="5" t="s">
        <v>26</v>
      </c>
      <c r="J131" s="5" t="s">
        <v>39</v>
      </c>
      <c r="K131" s="6" t="s">
        <v>347</v>
      </c>
      <c r="L131" s="6" t="s">
        <v>29</v>
      </c>
      <c r="M131" s="5">
        <f t="shared" si="2"/>
        <v>1</v>
      </c>
      <c r="N131" s="8" t="s">
        <v>274</v>
      </c>
    </row>
    <row r="132" spans="1:14" ht="15.75" customHeight="1">
      <c r="A132" s="5">
        <f t="shared" si="1"/>
        <v>10</v>
      </c>
      <c r="B132" s="5">
        <v>2733</v>
      </c>
      <c r="C132" s="5" t="s">
        <v>98</v>
      </c>
      <c r="D132" s="5" t="s">
        <v>92</v>
      </c>
      <c r="E132" s="5" t="s">
        <v>22</v>
      </c>
      <c r="F132" s="5" t="s">
        <v>330</v>
      </c>
      <c r="G132" s="5" t="s">
        <v>346</v>
      </c>
      <c r="H132" s="5" t="s">
        <v>334</v>
      </c>
      <c r="I132" s="5" t="s">
        <v>26</v>
      </c>
      <c r="J132" s="5" t="s">
        <v>39</v>
      </c>
      <c r="K132" s="6" t="s">
        <v>348</v>
      </c>
      <c r="L132" s="6" t="s">
        <v>29</v>
      </c>
      <c r="M132" s="5">
        <f t="shared" si="2"/>
        <v>1</v>
      </c>
      <c r="N132" s="8" t="s">
        <v>336</v>
      </c>
    </row>
    <row r="133" spans="1:14" ht="15.75" customHeight="1">
      <c r="A133" s="5">
        <f t="shared" si="1"/>
        <v>11</v>
      </c>
      <c r="B133" s="5">
        <v>2733</v>
      </c>
      <c r="C133" s="5" t="s">
        <v>98</v>
      </c>
      <c r="D133" s="5" t="s">
        <v>92</v>
      </c>
      <c r="E133" s="5" t="s">
        <v>22</v>
      </c>
      <c r="F133" s="5" t="s">
        <v>330</v>
      </c>
      <c r="G133" s="5" t="s">
        <v>346</v>
      </c>
      <c r="H133" s="5" t="s">
        <v>277</v>
      </c>
      <c r="I133" s="5" t="s">
        <v>26</v>
      </c>
      <c r="J133" s="5" t="s">
        <v>39</v>
      </c>
      <c r="K133" s="6" t="s">
        <v>349</v>
      </c>
      <c r="L133" s="6" t="s">
        <v>29</v>
      </c>
      <c r="M133" s="5">
        <f t="shared" si="2"/>
        <v>1</v>
      </c>
      <c r="N133" s="8" t="s">
        <v>278</v>
      </c>
    </row>
    <row r="134" spans="1:14" ht="15.75" customHeight="1">
      <c r="A134" s="5">
        <f t="shared" si="1"/>
        <v>12</v>
      </c>
      <c r="B134" s="5">
        <v>2733</v>
      </c>
      <c r="C134" s="5" t="s">
        <v>98</v>
      </c>
      <c r="D134" s="5" t="s">
        <v>92</v>
      </c>
      <c r="E134" s="5" t="s">
        <v>22</v>
      </c>
      <c r="F134" s="5" t="s">
        <v>330</v>
      </c>
      <c r="G134" s="5" t="s">
        <v>346</v>
      </c>
      <c r="H134" s="5" t="s">
        <v>338</v>
      </c>
      <c r="I134" s="5" t="s">
        <v>26</v>
      </c>
      <c r="J134" s="5" t="s">
        <v>39</v>
      </c>
      <c r="K134" s="6" t="s">
        <v>350</v>
      </c>
      <c r="L134" s="6" t="s">
        <v>29</v>
      </c>
      <c r="M134" s="5">
        <f t="shared" si="2"/>
        <v>1</v>
      </c>
      <c r="N134" s="8" t="s">
        <v>276</v>
      </c>
    </row>
    <row r="135" spans="1:14" ht="15.75" customHeight="1">
      <c r="A135" s="5">
        <f t="shared" si="1"/>
        <v>13</v>
      </c>
      <c r="B135" s="5">
        <v>2733</v>
      </c>
      <c r="C135" s="5" t="s">
        <v>98</v>
      </c>
      <c r="D135" s="5" t="s">
        <v>92</v>
      </c>
      <c r="E135" s="5" t="s">
        <v>22</v>
      </c>
      <c r="F135" s="5" t="s">
        <v>330</v>
      </c>
      <c r="G135" s="5" t="s">
        <v>351</v>
      </c>
      <c r="H135" s="5" t="s">
        <v>338</v>
      </c>
      <c r="I135" s="5" t="s">
        <v>26</v>
      </c>
      <c r="J135" s="5" t="s">
        <v>39</v>
      </c>
      <c r="K135" s="6" t="s">
        <v>352</v>
      </c>
      <c r="L135" s="6" t="s">
        <v>29</v>
      </c>
      <c r="M135" s="5">
        <f t="shared" si="2"/>
        <v>1</v>
      </c>
      <c r="N135" s="8" t="s">
        <v>276</v>
      </c>
    </row>
    <row r="136" spans="1:14" ht="15.75" customHeight="1">
      <c r="A136" s="5">
        <f t="shared" si="1"/>
        <v>14</v>
      </c>
      <c r="B136" s="5">
        <v>2733</v>
      </c>
      <c r="C136" s="5" t="s">
        <v>98</v>
      </c>
      <c r="D136" s="5" t="s">
        <v>92</v>
      </c>
      <c r="E136" s="5" t="s">
        <v>22</v>
      </c>
      <c r="F136" s="5" t="s">
        <v>330</v>
      </c>
      <c r="G136" s="5" t="s">
        <v>353</v>
      </c>
      <c r="H136" s="5" t="s">
        <v>332</v>
      </c>
      <c r="I136" s="5" t="s">
        <v>26</v>
      </c>
      <c r="J136" s="5" t="s">
        <v>39</v>
      </c>
      <c r="K136" s="6" t="s">
        <v>354</v>
      </c>
      <c r="L136" s="6" t="s">
        <v>29</v>
      </c>
      <c r="M136" s="5">
        <f t="shared" si="2"/>
        <v>1</v>
      </c>
      <c r="N136" s="8" t="s">
        <v>274</v>
      </c>
    </row>
    <row r="137" spans="1:14" ht="15.75" customHeight="1">
      <c r="A137" s="5">
        <f t="shared" si="1"/>
        <v>15</v>
      </c>
      <c r="B137" s="5">
        <v>2733</v>
      </c>
      <c r="C137" s="5" t="s">
        <v>98</v>
      </c>
      <c r="D137" s="5" t="s">
        <v>92</v>
      </c>
      <c r="E137" s="5" t="s">
        <v>22</v>
      </c>
      <c r="F137" s="5" t="s">
        <v>330</v>
      </c>
      <c r="G137" s="5" t="s">
        <v>353</v>
      </c>
      <c r="H137" s="5" t="s">
        <v>355</v>
      </c>
      <c r="I137" s="5" t="s">
        <v>26</v>
      </c>
      <c r="J137" s="5" t="s">
        <v>39</v>
      </c>
      <c r="K137" s="6" t="s">
        <v>356</v>
      </c>
      <c r="L137" s="6" t="s">
        <v>29</v>
      </c>
      <c r="M137" s="5">
        <f t="shared" si="2"/>
        <v>1</v>
      </c>
      <c r="N137" s="8" t="s">
        <v>278</v>
      </c>
    </row>
    <row r="138" spans="1:14" ht="15.75" customHeight="1">
      <c r="A138" s="5">
        <f t="shared" si="1"/>
        <v>16</v>
      </c>
      <c r="B138" s="5">
        <v>2733</v>
      </c>
      <c r="C138" s="5" t="s">
        <v>98</v>
      </c>
      <c r="D138" s="5" t="s">
        <v>92</v>
      </c>
      <c r="E138" s="5" t="s">
        <v>22</v>
      </c>
      <c r="F138" s="5" t="s">
        <v>330</v>
      </c>
      <c r="G138" s="5" t="s">
        <v>353</v>
      </c>
      <c r="H138" s="5" t="s">
        <v>334</v>
      </c>
      <c r="I138" s="5" t="s">
        <v>26</v>
      </c>
      <c r="J138" s="5" t="s">
        <v>39</v>
      </c>
      <c r="K138" s="6" t="s">
        <v>357</v>
      </c>
      <c r="L138" s="6" t="s">
        <v>29</v>
      </c>
      <c r="M138" s="5">
        <f t="shared" si="2"/>
        <v>1</v>
      </c>
      <c r="N138" s="8" t="s">
        <v>336</v>
      </c>
    </row>
    <row r="139" spans="1:14" ht="15.75" customHeight="1">
      <c r="A139" s="5">
        <f t="shared" si="1"/>
        <v>17</v>
      </c>
      <c r="B139" s="5">
        <v>2733</v>
      </c>
      <c r="C139" s="5" t="s">
        <v>98</v>
      </c>
      <c r="D139" s="5" t="s">
        <v>92</v>
      </c>
      <c r="E139" s="5" t="s">
        <v>22</v>
      </c>
      <c r="F139" s="5" t="s">
        <v>330</v>
      </c>
      <c r="G139" s="5" t="s">
        <v>353</v>
      </c>
      <c r="H139" s="5" t="s">
        <v>338</v>
      </c>
      <c r="I139" s="5" t="s">
        <v>26</v>
      </c>
      <c r="J139" s="5" t="s">
        <v>39</v>
      </c>
      <c r="K139" s="6" t="s">
        <v>358</v>
      </c>
      <c r="L139" s="6" t="s">
        <v>29</v>
      </c>
      <c r="M139" s="5">
        <f t="shared" si="2"/>
        <v>1</v>
      </c>
      <c r="N139" s="8" t="s">
        <v>276</v>
      </c>
    </row>
    <row r="140" spans="1:14" ht="15.75" customHeight="1">
      <c r="A140" s="5">
        <f t="shared" si="1"/>
        <v>18</v>
      </c>
      <c r="B140" s="5">
        <v>2733</v>
      </c>
      <c r="C140" s="5" t="s">
        <v>98</v>
      </c>
      <c r="D140" s="5" t="s">
        <v>92</v>
      </c>
      <c r="E140" s="5" t="s">
        <v>22</v>
      </c>
      <c r="F140" s="5" t="s">
        <v>330</v>
      </c>
      <c r="G140" s="5" t="s">
        <v>359</v>
      </c>
      <c r="H140" s="5" t="s">
        <v>332</v>
      </c>
      <c r="I140" s="5" t="s">
        <v>26</v>
      </c>
      <c r="J140" s="5" t="s">
        <v>39</v>
      </c>
      <c r="K140" s="6" t="s">
        <v>360</v>
      </c>
      <c r="L140" s="6" t="s">
        <v>29</v>
      </c>
      <c r="M140" s="5">
        <f t="shared" si="2"/>
        <v>1</v>
      </c>
      <c r="N140" s="8" t="s">
        <v>274</v>
      </c>
    </row>
    <row r="141" spans="1:14" ht="15.75" customHeight="1">
      <c r="A141" s="5">
        <f t="shared" si="1"/>
        <v>19</v>
      </c>
      <c r="B141" s="5">
        <v>2733</v>
      </c>
      <c r="C141" s="5" t="s">
        <v>98</v>
      </c>
      <c r="D141" s="5" t="s">
        <v>92</v>
      </c>
      <c r="E141" s="5" t="s">
        <v>22</v>
      </c>
      <c r="F141" s="5" t="s">
        <v>330</v>
      </c>
      <c r="G141" s="5" t="s">
        <v>359</v>
      </c>
      <c r="H141" s="5" t="s">
        <v>361</v>
      </c>
      <c r="I141" s="5" t="s">
        <v>26</v>
      </c>
      <c r="J141" s="5" t="s">
        <v>39</v>
      </c>
      <c r="K141" s="6" t="s">
        <v>362</v>
      </c>
      <c r="L141" s="6" t="s">
        <v>29</v>
      </c>
      <c r="M141" s="5">
        <f t="shared" si="2"/>
        <v>1</v>
      </c>
      <c r="N141" s="8" t="s">
        <v>278</v>
      </c>
    </row>
    <row r="142" spans="1:14" ht="15.75" customHeight="1">
      <c r="A142" s="5">
        <f t="shared" si="1"/>
        <v>20</v>
      </c>
      <c r="B142" s="5">
        <v>2733</v>
      </c>
      <c r="C142" s="5" t="s">
        <v>98</v>
      </c>
      <c r="D142" s="5" t="s">
        <v>92</v>
      </c>
      <c r="E142" s="5" t="s">
        <v>22</v>
      </c>
      <c r="F142" s="5" t="s">
        <v>330</v>
      </c>
      <c r="G142" s="5" t="s">
        <v>359</v>
      </c>
      <c r="H142" s="5" t="s">
        <v>334</v>
      </c>
      <c r="I142" s="5" t="s">
        <v>26</v>
      </c>
      <c r="J142" s="5" t="s">
        <v>39</v>
      </c>
      <c r="K142" s="6" t="s">
        <v>363</v>
      </c>
      <c r="L142" s="6" t="s">
        <v>29</v>
      </c>
      <c r="M142" s="5">
        <f t="shared" si="2"/>
        <v>1</v>
      </c>
      <c r="N142" s="8" t="s">
        <v>336</v>
      </c>
    </row>
    <row r="143" spans="1:14" ht="15.75" customHeight="1">
      <c r="A143" s="5">
        <f t="shared" si="1"/>
        <v>21</v>
      </c>
      <c r="B143" s="5">
        <v>2733</v>
      </c>
      <c r="C143" s="5" t="s">
        <v>98</v>
      </c>
      <c r="D143" s="5" t="s">
        <v>92</v>
      </c>
      <c r="E143" s="5" t="s">
        <v>22</v>
      </c>
      <c r="F143" s="5" t="s">
        <v>330</v>
      </c>
      <c r="G143" s="5" t="s">
        <v>359</v>
      </c>
      <c r="H143" s="5" t="s">
        <v>338</v>
      </c>
      <c r="I143" s="5" t="s">
        <v>26</v>
      </c>
      <c r="J143" s="5" t="s">
        <v>39</v>
      </c>
      <c r="K143" s="6" t="s">
        <v>364</v>
      </c>
      <c r="L143" s="6" t="s">
        <v>29</v>
      </c>
      <c r="M143" s="5">
        <f t="shared" si="2"/>
        <v>1</v>
      </c>
      <c r="N143" s="8" t="s">
        <v>276</v>
      </c>
    </row>
    <row r="144" spans="1:14" ht="15.75" customHeight="1">
      <c r="A144" s="5">
        <f t="shared" si="1"/>
        <v>1</v>
      </c>
      <c r="B144" s="5">
        <v>2734</v>
      </c>
      <c r="C144" s="5" t="s">
        <v>98</v>
      </c>
      <c r="D144" s="5" t="s">
        <v>92</v>
      </c>
      <c r="E144" s="5" t="s">
        <v>22</v>
      </c>
      <c r="F144" s="5" t="s">
        <v>365</v>
      </c>
      <c r="G144" s="5" t="s">
        <v>366</v>
      </c>
      <c r="H144" s="5" t="s">
        <v>332</v>
      </c>
      <c r="I144" s="5" t="s">
        <v>26</v>
      </c>
      <c r="J144" s="5" t="s">
        <v>39</v>
      </c>
      <c r="K144" s="6" t="s">
        <v>367</v>
      </c>
      <c r="L144" s="6" t="s">
        <v>29</v>
      </c>
      <c r="M144" s="5">
        <f t="shared" si="2"/>
        <v>1</v>
      </c>
      <c r="N144" s="8" t="s">
        <v>274</v>
      </c>
    </row>
    <row r="145" spans="1:14" ht="15.75" customHeight="1">
      <c r="A145" s="5">
        <f t="shared" si="1"/>
        <v>2</v>
      </c>
      <c r="B145" s="5">
        <v>2734</v>
      </c>
      <c r="C145" s="5" t="s">
        <v>98</v>
      </c>
      <c r="D145" s="5" t="s">
        <v>92</v>
      </c>
      <c r="E145" s="5" t="s">
        <v>22</v>
      </c>
      <c r="F145" s="5" t="s">
        <v>365</v>
      </c>
      <c r="G145" s="5" t="s">
        <v>366</v>
      </c>
      <c r="H145" s="5" t="s">
        <v>334</v>
      </c>
      <c r="I145" s="5" t="s">
        <v>26</v>
      </c>
      <c r="J145" s="5" t="s">
        <v>39</v>
      </c>
      <c r="K145" s="6" t="s">
        <v>368</v>
      </c>
      <c r="L145" s="6" t="s">
        <v>29</v>
      </c>
      <c r="M145" s="5">
        <f t="shared" si="2"/>
        <v>1</v>
      </c>
      <c r="N145" s="8" t="s">
        <v>336</v>
      </c>
    </row>
    <row r="146" spans="1:14" ht="15.75" customHeight="1">
      <c r="A146" s="5">
        <f t="shared" si="1"/>
        <v>3</v>
      </c>
      <c r="B146" s="5">
        <v>2734</v>
      </c>
      <c r="C146" s="5" t="s">
        <v>98</v>
      </c>
      <c r="D146" s="5" t="s">
        <v>92</v>
      </c>
      <c r="E146" s="5" t="s">
        <v>22</v>
      </c>
      <c r="F146" s="5" t="s">
        <v>365</v>
      </c>
      <c r="G146" s="5" t="s">
        <v>366</v>
      </c>
      <c r="H146" s="5" t="s">
        <v>338</v>
      </c>
      <c r="I146" s="5" t="s">
        <v>26</v>
      </c>
      <c r="J146" s="5" t="s">
        <v>39</v>
      </c>
      <c r="K146" s="6" t="s">
        <v>369</v>
      </c>
      <c r="L146" s="6" t="s">
        <v>29</v>
      </c>
      <c r="M146" s="5">
        <f t="shared" si="2"/>
        <v>1</v>
      </c>
      <c r="N146" s="8" t="s">
        <v>276</v>
      </c>
    </row>
    <row r="147" spans="1:14" ht="15.75" customHeight="1">
      <c r="A147" s="5">
        <f t="shared" si="1"/>
        <v>4</v>
      </c>
      <c r="B147" s="5">
        <v>2734</v>
      </c>
      <c r="C147" s="5" t="s">
        <v>98</v>
      </c>
      <c r="D147" s="5" t="s">
        <v>92</v>
      </c>
      <c r="E147" s="5" t="s">
        <v>22</v>
      </c>
      <c r="F147" s="5" t="s">
        <v>365</v>
      </c>
      <c r="G147" s="5" t="s">
        <v>366</v>
      </c>
      <c r="H147" s="5" t="s">
        <v>370</v>
      </c>
      <c r="I147" s="5" t="s">
        <v>26</v>
      </c>
      <c r="J147" s="5" t="s">
        <v>39</v>
      </c>
      <c r="K147" s="6" t="s">
        <v>371</v>
      </c>
      <c r="L147" s="6" t="s">
        <v>29</v>
      </c>
      <c r="M147" s="5">
        <f t="shared" si="2"/>
        <v>1</v>
      </c>
      <c r="N147" s="8" t="s">
        <v>278</v>
      </c>
    </row>
    <row r="148" spans="1:14" ht="15.75" customHeight="1">
      <c r="A148" s="5">
        <f t="shared" si="1"/>
        <v>5</v>
      </c>
      <c r="B148" s="5">
        <v>2734</v>
      </c>
      <c r="C148" s="5" t="s">
        <v>98</v>
      </c>
      <c r="D148" s="5" t="s">
        <v>92</v>
      </c>
      <c r="E148" s="5" t="s">
        <v>22</v>
      </c>
      <c r="F148" s="5" t="s">
        <v>365</v>
      </c>
      <c r="G148" s="5" t="s">
        <v>372</v>
      </c>
      <c r="H148" s="5" t="s">
        <v>332</v>
      </c>
      <c r="I148" s="5" t="s">
        <v>26</v>
      </c>
      <c r="J148" s="5" t="s">
        <v>39</v>
      </c>
      <c r="K148" s="6" t="s">
        <v>367</v>
      </c>
      <c r="L148" s="6" t="s">
        <v>29</v>
      </c>
      <c r="M148" s="5">
        <f t="shared" si="2"/>
        <v>1</v>
      </c>
      <c r="N148" s="8" t="s">
        <v>274</v>
      </c>
    </row>
    <row r="149" spans="1:14" ht="15.75" customHeight="1">
      <c r="A149" s="5">
        <f t="shared" si="1"/>
        <v>6</v>
      </c>
      <c r="B149" s="5">
        <v>2734</v>
      </c>
      <c r="C149" s="5" t="s">
        <v>98</v>
      </c>
      <c r="D149" s="5" t="s">
        <v>92</v>
      </c>
      <c r="E149" s="5" t="s">
        <v>22</v>
      </c>
      <c r="F149" s="5" t="s">
        <v>365</v>
      </c>
      <c r="G149" s="5" t="s">
        <v>372</v>
      </c>
      <c r="H149" s="5" t="s">
        <v>334</v>
      </c>
      <c r="I149" s="5" t="s">
        <v>26</v>
      </c>
      <c r="J149" s="5" t="s">
        <v>39</v>
      </c>
      <c r="K149" s="6" t="s">
        <v>373</v>
      </c>
      <c r="L149" s="6" t="s">
        <v>29</v>
      </c>
      <c r="M149" s="5">
        <f t="shared" si="2"/>
        <v>1</v>
      </c>
      <c r="N149" s="8" t="s">
        <v>336</v>
      </c>
    </row>
    <row r="150" spans="1:14" ht="15.75" customHeight="1">
      <c r="A150" s="5">
        <f t="shared" si="1"/>
        <v>7</v>
      </c>
      <c r="B150" s="5">
        <v>2734</v>
      </c>
      <c r="C150" s="5" t="s">
        <v>98</v>
      </c>
      <c r="D150" s="5" t="s">
        <v>92</v>
      </c>
      <c r="E150" s="5" t="s">
        <v>22</v>
      </c>
      <c r="F150" s="5" t="s">
        <v>365</v>
      </c>
      <c r="G150" s="5" t="s">
        <v>372</v>
      </c>
      <c r="H150" s="5" t="s">
        <v>338</v>
      </c>
      <c r="I150" s="5" t="s">
        <v>26</v>
      </c>
      <c r="J150" s="5" t="s">
        <v>39</v>
      </c>
      <c r="K150" s="6" t="s">
        <v>374</v>
      </c>
      <c r="L150" s="6" t="s">
        <v>29</v>
      </c>
      <c r="M150" s="5">
        <f t="shared" si="2"/>
        <v>1</v>
      </c>
      <c r="N150" s="8" t="s">
        <v>276</v>
      </c>
    </row>
    <row r="151" spans="1:14" ht="15.75" customHeight="1">
      <c r="A151" s="5">
        <f t="shared" si="1"/>
        <v>8</v>
      </c>
      <c r="B151" s="5">
        <v>2734</v>
      </c>
      <c r="C151" s="5" t="s">
        <v>98</v>
      </c>
      <c r="D151" s="5" t="s">
        <v>92</v>
      </c>
      <c r="E151" s="5" t="s">
        <v>22</v>
      </c>
      <c r="F151" s="5" t="s">
        <v>365</v>
      </c>
      <c r="G151" s="5" t="s">
        <v>372</v>
      </c>
      <c r="H151" s="5" t="s">
        <v>370</v>
      </c>
      <c r="I151" s="5" t="s">
        <v>26</v>
      </c>
      <c r="J151" s="5" t="s">
        <v>39</v>
      </c>
      <c r="K151" s="6" t="s">
        <v>371</v>
      </c>
      <c r="L151" s="6" t="s">
        <v>29</v>
      </c>
      <c r="M151" s="5">
        <f t="shared" si="2"/>
        <v>1</v>
      </c>
      <c r="N151" s="8" t="s">
        <v>278</v>
      </c>
    </row>
    <row r="152" spans="1:14" ht="15.75" customHeight="1">
      <c r="A152" s="5">
        <f t="shared" si="1"/>
        <v>9</v>
      </c>
      <c r="B152" s="5">
        <v>2734</v>
      </c>
      <c r="C152" s="5" t="s">
        <v>98</v>
      </c>
      <c r="D152" s="5" t="s">
        <v>92</v>
      </c>
      <c r="E152" s="5" t="s">
        <v>22</v>
      </c>
      <c r="F152" s="5" t="s">
        <v>365</v>
      </c>
      <c r="G152" s="5" t="s">
        <v>375</v>
      </c>
      <c r="H152" s="5" t="s">
        <v>332</v>
      </c>
      <c r="I152" s="5" t="s">
        <v>26</v>
      </c>
      <c r="J152" s="5" t="s">
        <v>39</v>
      </c>
      <c r="K152" s="6" t="s">
        <v>367</v>
      </c>
      <c r="L152" s="6" t="s">
        <v>29</v>
      </c>
      <c r="M152" s="5">
        <f t="shared" si="2"/>
        <v>1</v>
      </c>
      <c r="N152" s="8" t="s">
        <v>274</v>
      </c>
    </row>
    <row r="153" spans="1:14" ht="15.75" customHeight="1">
      <c r="A153" s="5">
        <f t="shared" si="1"/>
        <v>10</v>
      </c>
      <c r="B153" s="5">
        <v>2734</v>
      </c>
      <c r="C153" s="5" t="s">
        <v>98</v>
      </c>
      <c r="D153" s="5" t="s">
        <v>92</v>
      </c>
      <c r="E153" s="5" t="s">
        <v>22</v>
      </c>
      <c r="F153" s="5" t="s">
        <v>365</v>
      </c>
      <c r="G153" s="5" t="s">
        <v>375</v>
      </c>
      <c r="H153" s="5" t="s">
        <v>355</v>
      </c>
      <c r="I153" s="5" t="s">
        <v>26</v>
      </c>
      <c r="J153" s="5" t="s">
        <v>39</v>
      </c>
      <c r="K153" s="6" t="s">
        <v>376</v>
      </c>
      <c r="L153" s="6" t="s">
        <v>29</v>
      </c>
      <c r="M153" s="5">
        <f t="shared" si="2"/>
        <v>1</v>
      </c>
      <c r="N153" s="8" t="s">
        <v>278</v>
      </c>
    </row>
    <row r="154" spans="1:14" ht="15.75" customHeight="1">
      <c r="A154" s="5">
        <f t="shared" si="1"/>
        <v>11</v>
      </c>
      <c r="B154" s="5">
        <v>2734</v>
      </c>
      <c r="C154" s="5" t="s">
        <v>98</v>
      </c>
      <c r="D154" s="5" t="s">
        <v>92</v>
      </c>
      <c r="E154" s="5" t="s">
        <v>22</v>
      </c>
      <c r="F154" s="5" t="s">
        <v>365</v>
      </c>
      <c r="G154" s="5" t="s">
        <v>375</v>
      </c>
      <c r="H154" s="5" t="s">
        <v>334</v>
      </c>
      <c r="I154" s="5" t="s">
        <v>26</v>
      </c>
      <c r="J154" s="5" t="s">
        <v>39</v>
      </c>
      <c r="K154" s="6" t="s">
        <v>377</v>
      </c>
      <c r="L154" s="6" t="s">
        <v>34</v>
      </c>
      <c r="M154" s="5">
        <f t="shared" si="2"/>
        <v>1</v>
      </c>
      <c r="N154" s="8" t="s">
        <v>336</v>
      </c>
    </row>
    <row r="155" spans="1:14" ht="15.75" customHeight="1">
      <c r="A155" s="5">
        <f t="shared" si="1"/>
        <v>12</v>
      </c>
      <c r="B155" s="5">
        <v>2734</v>
      </c>
      <c r="C155" s="5" t="s">
        <v>98</v>
      </c>
      <c r="D155" s="5" t="s">
        <v>92</v>
      </c>
      <c r="E155" s="5" t="s">
        <v>22</v>
      </c>
      <c r="F155" s="5" t="s">
        <v>365</v>
      </c>
      <c r="G155" s="5" t="s">
        <v>375</v>
      </c>
      <c r="H155" s="5" t="s">
        <v>338</v>
      </c>
      <c r="I155" s="5" t="s">
        <v>26</v>
      </c>
      <c r="J155" s="5" t="s">
        <v>39</v>
      </c>
      <c r="K155" s="6" t="s">
        <v>378</v>
      </c>
      <c r="L155" s="6" t="s">
        <v>29</v>
      </c>
      <c r="M155" s="5">
        <f t="shared" si="2"/>
        <v>1</v>
      </c>
      <c r="N155" s="8" t="s">
        <v>276</v>
      </c>
    </row>
    <row r="156" spans="1:14" ht="15.75" customHeight="1">
      <c r="A156" s="5">
        <f t="shared" si="1"/>
        <v>1</v>
      </c>
      <c r="B156" s="5">
        <v>2735</v>
      </c>
      <c r="C156" s="5" t="s">
        <v>98</v>
      </c>
      <c r="D156" s="5" t="s">
        <v>161</v>
      </c>
      <c r="E156" s="5" t="s">
        <v>22</v>
      </c>
      <c r="F156" s="5" t="s">
        <v>379</v>
      </c>
      <c r="G156" s="5" t="s">
        <v>380</v>
      </c>
      <c r="H156" s="5" t="s">
        <v>381</v>
      </c>
      <c r="I156" s="5" t="s">
        <v>289</v>
      </c>
      <c r="J156" s="5" t="s">
        <v>39</v>
      </c>
      <c r="K156" s="6" t="s">
        <v>269</v>
      </c>
      <c r="L156" s="6" t="s">
        <v>29</v>
      </c>
      <c r="M156" s="5">
        <f t="shared" si="2"/>
        <v>1</v>
      </c>
      <c r="N156" s="8" t="s">
        <v>289</v>
      </c>
    </row>
    <row r="157" spans="1:14" ht="15.75" customHeight="1">
      <c r="A157" s="5">
        <f t="shared" si="1"/>
        <v>2</v>
      </c>
      <c r="B157" s="5">
        <v>2735</v>
      </c>
      <c r="C157" s="5" t="s">
        <v>98</v>
      </c>
      <c r="D157" s="5" t="s">
        <v>161</v>
      </c>
      <c r="E157" s="5" t="s">
        <v>22</v>
      </c>
      <c r="F157" s="5" t="s">
        <v>379</v>
      </c>
      <c r="G157" s="5" t="s">
        <v>382</v>
      </c>
      <c r="H157" s="5" t="s">
        <v>381</v>
      </c>
      <c r="I157" s="5" t="s">
        <v>289</v>
      </c>
      <c r="J157" s="5" t="s">
        <v>39</v>
      </c>
      <c r="K157" s="6" t="s">
        <v>269</v>
      </c>
      <c r="L157" s="6" t="s">
        <v>29</v>
      </c>
      <c r="M157" s="5">
        <f t="shared" si="2"/>
        <v>1</v>
      </c>
      <c r="N157" s="8" t="s">
        <v>289</v>
      </c>
    </row>
    <row r="158" spans="1:14" ht="15.75" customHeight="1">
      <c r="A158" s="5">
        <f t="shared" si="1"/>
        <v>3</v>
      </c>
      <c r="B158" s="5">
        <v>2735</v>
      </c>
      <c r="C158" s="5" t="s">
        <v>98</v>
      </c>
      <c r="D158" s="5" t="s">
        <v>161</v>
      </c>
      <c r="E158" s="5" t="s">
        <v>22</v>
      </c>
      <c r="F158" s="5" t="s">
        <v>379</v>
      </c>
      <c r="G158" s="5" t="s">
        <v>383</v>
      </c>
      <c r="H158" s="5" t="s">
        <v>381</v>
      </c>
      <c r="I158" s="5" t="s">
        <v>289</v>
      </c>
      <c r="J158" s="5" t="s">
        <v>39</v>
      </c>
      <c r="K158" s="6" t="s">
        <v>384</v>
      </c>
      <c r="L158" s="6" t="s">
        <v>29</v>
      </c>
      <c r="M158" s="5">
        <f t="shared" si="2"/>
        <v>1</v>
      </c>
      <c r="N158" s="8" t="s">
        <v>289</v>
      </c>
    </row>
    <row r="159" spans="1:14" ht="15.75" customHeight="1">
      <c r="A159" s="5">
        <f t="shared" si="1"/>
        <v>4</v>
      </c>
      <c r="B159" s="5">
        <v>2735</v>
      </c>
      <c r="C159" s="5" t="s">
        <v>98</v>
      </c>
      <c r="D159" s="5" t="s">
        <v>161</v>
      </c>
      <c r="E159" s="5" t="s">
        <v>22</v>
      </c>
      <c r="F159" s="5" t="s">
        <v>379</v>
      </c>
      <c r="G159" s="5" t="s">
        <v>385</v>
      </c>
      <c r="H159" s="5" t="s">
        <v>381</v>
      </c>
      <c r="I159" s="5" t="s">
        <v>289</v>
      </c>
      <c r="J159" s="5" t="s">
        <v>39</v>
      </c>
      <c r="K159" s="6" t="s">
        <v>269</v>
      </c>
      <c r="L159" s="6" t="s">
        <v>29</v>
      </c>
      <c r="M159" s="5">
        <f t="shared" si="2"/>
        <v>1</v>
      </c>
      <c r="N159" s="8" t="s">
        <v>289</v>
      </c>
    </row>
    <row r="160" spans="1:14" ht="15.75" customHeight="1">
      <c r="A160" s="5">
        <f t="shared" si="1"/>
        <v>1</v>
      </c>
      <c r="B160" s="5">
        <v>2736</v>
      </c>
      <c r="C160" s="5" t="s">
        <v>98</v>
      </c>
      <c r="D160" s="5" t="s">
        <v>161</v>
      </c>
      <c r="E160" s="5" t="s">
        <v>22</v>
      </c>
      <c r="F160" s="5" t="s">
        <v>386</v>
      </c>
      <c r="G160" s="5" t="s">
        <v>387</v>
      </c>
      <c r="H160" s="5" t="s">
        <v>381</v>
      </c>
      <c r="I160" s="5" t="s">
        <v>289</v>
      </c>
      <c r="J160" s="5" t="s">
        <v>39</v>
      </c>
      <c r="K160" s="6" t="s">
        <v>388</v>
      </c>
      <c r="L160" s="6" t="s">
        <v>29</v>
      </c>
      <c r="M160" s="5">
        <f t="shared" si="2"/>
        <v>1</v>
      </c>
      <c r="N160" s="8" t="s">
        <v>289</v>
      </c>
    </row>
    <row r="161" spans="1:14" ht="15.75" customHeight="1">
      <c r="A161" s="5">
        <f t="shared" si="1"/>
        <v>1</v>
      </c>
      <c r="B161" s="5">
        <v>2737</v>
      </c>
      <c r="C161" s="5" t="s">
        <v>98</v>
      </c>
      <c r="D161" s="5" t="s">
        <v>161</v>
      </c>
      <c r="E161" s="5" t="s">
        <v>22</v>
      </c>
      <c r="F161" s="5" t="s">
        <v>389</v>
      </c>
      <c r="G161" s="5" t="s">
        <v>390</v>
      </c>
      <c r="H161" s="5" t="s">
        <v>381</v>
      </c>
      <c r="I161" s="5" t="s">
        <v>289</v>
      </c>
      <c r="J161" s="5" t="s">
        <v>39</v>
      </c>
      <c r="K161" s="6" t="s">
        <v>391</v>
      </c>
      <c r="L161" s="6" t="s">
        <v>29</v>
      </c>
      <c r="M161" s="5">
        <f t="shared" si="2"/>
        <v>1</v>
      </c>
      <c r="N161" s="8" t="s">
        <v>289</v>
      </c>
    </row>
    <row r="162" spans="1:14" ht="15.75" customHeight="1">
      <c r="A162" s="5">
        <f t="shared" si="1"/>
        <v>2</v>
      </c>
      <c r="B162" s="5">
        <v>2737</v>
      </c>
      <c r="C162" s="5" t="s">
        <v>98</v>
      </c>
      <c r="D162" s="5" t="s">
        <v>161</v>
      </c>
      <c r="E162" s="5" t="s">
        <v>22</v>
      </c>
      <c r="F162" s="5" t="s">
        <v>389</v>
      </c>
      <c r="G162" s="5" t="s">
        <v>392</v>
      </c>
      <c r="H162" s="5" t="s">
        <v>381</v>
      </c>
      <c r="I162" s="5" t="s">
        <v>289</v>
      </c>
      <c r="J162" s="5" t="s">
        <v>39</v>
      </c>
      <c r="K162" s="6" t="s">
        <v>269</v>
      </c>
      <c r="L162" s="6" t="s">
        <v>29</v>
      </c>
      <c r="M162" s="5">
        <f t="shared" si="2"/>
        <v>1</v>
      </c>
      <c r="N162" s="8" t="s">
        <v>289</v>
      </c>
    </row>
    <row r="163" spans="1:14" ht="15.75" customHeight="1">
      <c r="A163" s="5">
        <f t="shared" si="1"/>
        <v>3</v>
      </c>
      <c r="B163" s="5">
        <v>2737</v>
      </c>
      <c r="C163" s="5" t="s">
        <v>98</v>
      </c>
      <c r="D163" s="5" t="s">
        <v>161</v>
      </c>
      <c r="E163" s="5" t="s">
        <v>22</v>
      </c>
      <c r="F163" s="5" t="s">
        <v>389</v>
      </c>
      <c r="G163" s="5" t="s">
        <v>393</v>
      </c>
      <c r="H163" s="5" t="s">
        <v>381</v>
      </c>
      <c r="I163" s="5" t="s">
        <v>289</v>
      </c>
      <c r="J163" s="5" t="s">
        <v>39</v>
      </c>
      <c r="K163" s="6" t="s">
        <v>394</v>
      </c>
      <c r="L163" s="6" t="s">
        <v>29</v>
      </c>
      <c r="M163" s="5">
        <f t="shared" si="2"/>
        <v>1</v>
      </c>
      <c r="N163" s="8" t="s">
        <v>289</v>
      </c>
    </row>
    <row r="164" spans="1:14" ht="15.75" customHeight="1">
      <c r="A164" s="5">
        <f t="shared" si="1"/>
        <v>1</v>
      </c>
      <c r="B164" s="5">
        <v>2754</v>
      </c>
      <c r="C164" s="5" t="s">
        <v>98</v>
      </c>
      <c r="D164" s="5" t="s">
        <v>195</v>
      </c>
      <c r="E164" s="5" t="s">
        <v>22</v>
      </c>
      <c r="F164" s="5" t="s">
        <v>395</v>
      </c>
      <c r="G164" s="5" t="s">
        <v>396</v>
      </c>
      <c r="H164" s="5" t="s">
        <v>397</v>
      </c>
      <c r="I164" s="5" t="s">
        <v>52</v>
      </c>
      <c r="J164" s="5" t="s">
        <v>39</v>
      </c>
      <c r="K164" s="6" t="s">
        <v>398</v>
      </c>
      <c r="L164" s="6" t="s">
        <v>29</v>
      </c>
      <c r="M164" s="5">
        <f t="shared" si="2"/>
        <v>1</v>
      </c>
      <c r="N164" s="8" t="s">
        <v>52</v>
      </c>
    </row>
    <row r="165" spans="1:14" ht="15.75" customHeight="1">
      <c r="A165" s="5">
        <f t="shared" si="1"/>
        <v>2</v>
      </c>
      <c r="B165" s="5">
        <v>2754</v>
      </c>
      <c r="C165" s="5" t="s">
        <v>98</v>
      </c>
      <c r="D165" s="5" t="s">
        <v>195</v>
      </c>
      <c r="E165" s="5" t="s">
        <v>22</v>
      </c>
      <c r="F165" s="5" t="s">
        <v>395</v>
      </c>
      <c r="G165" s="5" t="s">
        <v>399</v>
      </c>
      <c r="H165" s="5" t="s">
        <v>400</v>
      </c>
      <c r="I165" s="5" t="s">
        <v>52</v>
      </c>
      <c r="J165" s="5" t="s">
        <v>39</v>
      </c>
      <c r="K165" s="6" t="s">
        <v>401</v>
      </c>
      <c r="L165" s="6" t="s">
        <v>29</v>
      </c>
      <c r="M165" s="5">
        <f t="shared" si="2"/>
        <v>1</v>
      </c>
      <c r="N165" s="8" t="s">
        <v>52</v>
      </c>
    </row>
    <row r="166" spans="1:14" ht="15.75" customHeight="1">
      <c r="A166" s="5">
        <f t="shared" si="1"/>
        <v>3</v>
      </c>
      <c r="B166" s="5">
        <v>2754</v>
      </c>
      <c r="C166" s="5" t="s">
        <v>98</v>
      </c>
      <c r="D166" s="5" t="s">
        <v>195</v>
      </c>
      <c r="E166" s="5" t="s">
        <v>22</v>
      </c>
      <c r="F166" s="5" t="s">
        <v>395</v>
      </c>
      <c r="G166" s="5" t="s">
        <v>402</v>
      </c>
      <c r="H166" s="5" t="s">
        <v>397</v>
      </c>
      <c r="I166" s="5" t="s">
        <v>52</v>
      </c>
      <c r="J166" s="5" t="s">
        <v>39</v>
      </c>
      <c r="K166" s="6" t="s">
        <v>403</v>
      </c>
      <c r="L166" s="6" t="s">
        <v>34</v>
      </c>
      <c r="M166" s="5">
        <f t="shared" si="2"/>
        <v>1</v>
      </c>
      <c r="N166" s="8" t="s">
        <v>52</v>
      </c>
    </row>
    <row r="167" spans="1:14" ht="15.75" customHeight="1">
      <c r="A167" s="5">
        <f t="shared" si="1"/>
        <v>4</v>
      </c>
      <c r="B167" s="5">
        <v>2754</v>
      </c>
      <c r="C167" s="5" t="s">
        <v>98</v>
      </c>
      <c r="D167" s="5" t="s">
        <v>195</v>
      </c>
      <c r="E167" s="5" t="s">
        <v>22</v>
      </c>
      <c r="F167" s="5" t="s">
        <v>395</v>
      </c>
      <c r="G167" s="5" t="s">
        <v>404</v>
      </c>
      <c r="H167" s="5" t="s">
        <v>400</v>
      </c>
      <c r="I167" s="5" t="s">
        <v>52</v>
      </c>
      <c r="J167" s="5" t="s">
        <v>39</v>
      </c>
      <c r="K167" s="6" t="s">
        <v>405</v>
      </c>
      <c r="L167" s="6" t="s">
        <v>34</v>
      </c>
      <c r="M167" s="5">
        <f t="shared" si="2"/>
        <v>1</v>
      </c>
      <c r="N167" s="8" t="s">
        <v>52</v>
      </c>
    </row>
    <row r="168" spans="1:14" ht="15.75" customHeight="1">
      <c r="A168" s="5">
        <f t="shared" si="1"/>
        <v>5</v>
      </c>
      <c r="B168" s="5">
        <v>2754</v>
      </c>
      <c r="C168" s="5" t="s">
        <v>98</v>
      </c>
      <c r="D168" s="5" t="s">
        <v>195</v>
      </c>
      <c r="E168" s="5" t="s">
        <v>22</v>
      </c>
      <c r="F168" s="5" t="s">
        <v>395</v>
      </c>
      <c r="G168" s="5" t="s">
        <v>406</v>
      </c>
      <c r="H168" s="5" t="s">
        <v>397</v>
      </c>
      <c r="I168" s="5" t="s">
        <v>52</v>
      </c>
      <c r="J168" s="5" t="s">
        <v>39</v>
      </c>
      <c r="K168" s="6" t="s">
        <v>407</v>
      </c>
      <c r="L168" s="6" t="s">
        <v>29</v>
      </c>
      <c r="M168" s="5">
        <f t="shared" si="2"/>
        <v>1</v>
      </c>
      <c r="N168" s="8" t="s">
        <v>52</v>
      </c>
    </row>
    <row r="169" spans="1:14" ht="15.75" customHeight="1">
      <c r="A169" s="5">
        <f t="shared" si="1"/>
        <v>1</v>
      </c>
      <c r="B169" s="5">
        <v>2755</v>
      </c>
      <c r="C169" s="5" t="s">
        <v>98</v>
      </c>
      <c r="D169" s="5" t="s">
        <v>195</v>
      </c>
      <c r="E169" s="5" t="s">
        <v>22</v>
      </c>
      <c r="F169" s="5" t="s">
        <v>408</v>
      </c>
      <c r="G169" s="5" t="s">
        <v>409</v>
      </c>
      <c r="H169" s="5" t="s">
        <v>410</v>
      </c>
      <c r="I169" s="5" t="s">
        <v>52</v>
      </c>
      <c r="J169" s="5" t="s">
        <v>39</v>
      </c>
      <c r="K169" s="6" t="s">
        <v>411</v>
      </c>
      <c r="L169" s="6" t="s">
        <v>34</v>
      </c>
      <c r="M169" s="5">
        <f t="shared" si="2"/>
        <v>1</v>
      </c>
      <c r="N169" s="8" t="s">
        <v>52</v>
      </c>
    </row>
    <row r="170" spans="1:14" ht="15.75" customHeight="1">
      <c r="A170" s="5">
        <f t="shared" si="1"/>
        <v>2</v>
      </c>
      <c r="B170" s="5">
        <v>2755</v>
      </c>
      <c r="C170" s="5" t="s">
        <v>98</v>
      </c>
      <c r="D170" s="5" t="s">
        <v>195</v>
      </c>
      <c r="E170" s="5" t="s">
        <v>22</v>
      </c>
      <c r="F170" s="5" t="s">
        <v>408</v>
      </c>
      <c r="G170" s="5" t="s">
        <v>412</v>
      </c>
      <c r="H170" s="5" t="s">
        <v>413</v>
      </c>
      <c r="I170" s="5" t="s">
        <v>52</v>
      </c>
      <c r="J170" s="5" t="s">
        <v>39</v>
      </c>
      <c r="K170" s="6" t="s">
        <v>411</v>
      </c>
      <c r="L170" s="6" t="s">
        <v>34</v>
      </c>
      <c r="M170" s="5">
        <f t="shared" si="2"/>
        <v>1</v>
      </c>
      <c r="N170" s="8" t="s">
        <v>52</v>
      </c>
    </row>
    <row r="171" spans="1:14" ht="15.75" customHeight="1">
      <c r="A171" s="5">
        <f t="shared" si="1"/>
        <v>3</v>
      </c>
      <c r="B171" s="5">
        <v>2755</v>
      </c>
      <c r="C171" s="5" t="s">
        <v>98</v>
      </c>
      <c r="D171" s="5" t="s">
        <v>195</v>
      </c>
      <c r="E171" s="5" t="s">
        <v>22</v>
      </c>
      <c r="F171" s="5" t="s">
        <v>408</v>
      </c>
      <c r="G171" s="5" t="s">
        <v>414</v>
      </c>
      <c r="H171" s="5" t="s">
        <v>415</v>
      </c>
      <c r="I171" s="5" t="s">
        <v>52</v>
      </c>
      <c r="J171" s="5" t="s">
        <v>39</v>
      </c>
      <c r="K171" s="6" t="s">
        <v>416</v>
      </c>
      <c r="L171" s="6" t="s">
        <v>34</v>
      </c>
      <c r="M171" s="5">
        <f t="shared" si="2"/>
        <v>1</v>
      </c>
      <c r="N171" s="8" t="s">
        <v>52</v>
      </c>
    </row>
    <row r="172" spans="1:14" ht="15.75" customHeight="1">
      <c r="A172" s="5">
        <f t="shared" si="1"/>
        <v>1</v>
      </c>
      <c r="B172" s="5">
        <v>2756</v>
      </c>
      <c r="C172" s="5" t="s">
        <v>98</v>
      </c>
      <c r="D172" s="5" t="s">
        <v>195</v>
      </c>
      <c r="E172" s="5" t="s">
        <v>22</v>
      </c>
      <c r="F172" s="5" t="s">
        <v>417</v>
      </c>
      <c r="G172" s="5" t="s">
        <v>418</v>
      </c>
      <c r="H172" s="5" t="s">
        <v>410</v>
      </c>
      <c r="I172" s="5" t="s">
        <v>52</v>
      </c>
      <c r="J172" s="5" t="s">
        <v>39</v>
      </c>
      <c r="K172" s="6" t="s">
        <v>269</v>
      </c>
      <c r="L172" s="6" t="s">
        <v>29</v>
      </c>
      <c r="M172" s="5">
        <f t="shared" si="2"/>
        <v>1</v>
      </c>
      <c r="N172" s="8" t="s">
        <v>52</v>
      </c>
    </row>
    <row r="173" spans="1:14" ht="15.75" customHeight="1">
      <c r="A173" s="5">
        <f t="shared" si="1"/>
        <v>2</v>
      </c>
      <c r="B173" s="5">
        <v>2756</v>
      </c>
      <c r="C173" s="5" t="s">
        <v>98</v>
      </c>
      <c r="D173" s="5" t="s">
        <v>195</v>
      </c>
      <c r="E173" s="5" t="s">
        <v>22</v>
      </c>
      <c r="F173" s="5" t="s">
        <v>417</v>
      </c>
      <c r="G173" s="5" t="s">
        <v>419</v>
      </c>
      <c r="H173" s="5" t="s">
        <v>420</v>
      </c>
      <c r="I173" s="5" t="s">
        <v>52</v>
      </c>
      <c r="J173" s="5" t="s">
        <v>39</v>
      </c>
      <c r="K173" s="6" t="s">
        <v>421</v>
      </c>
      <c r="L173" s="6" t="s">
        <v>29</v>
      </c>
      <c r="M173" s="5">
        <f t="shared" si="2"/>
        <v>1</v>
      </c>
      <c r="N173" s="8" t="s">
        <v>52</v>
      </c>
    </row>
    <row r="174" spans="1:14" ht="15.75" customHeight="1">
      <c r="A174" s="5">
        <f t="shared" si="1"/>
        <v>3</v>
      </c>
      <c r="B174" s="5">
        <v>2756</v>
      </c>
      <c r="C174" s="5" t="s">
        <v>98</v>
      </c>
      <c r="D174" s="5" t="s">
        <v>195</v>
      </c>
      <c r="E174" s="5" t="s">
        <v>22</v>
      </c>
      <c r="F174" s="5" t="s">
        <v>417</v>
      </c>
      <c r="G174" s="5" t="s">
        <v>422</v>
      </c>
      <c r="H174" s="5" t="s">
        <v>420</v>
      </c>
      <c r="I174" s="5" t="s">
        <v>52</v>
      </c>
      <c r="J174" s="5" t="s">
        <v>39</v>
      </c>
      <c r="K174" s="6" t="s">
        <v>423</v>
      </c>
      <c r="L174" s="6" t="s">
        <v>34</v>
      </c>
      <c r="M174" s="5">
        <f t="shared" si="2"/>
        <v>1</v>
      </c>
      <c r="N174" s="8" t="s">
        <v>52</v>
      </c>
    </row>
    <row r="175" spans="1:14" ht="15.75" customHeight="1">
      <c r="A175" s="5">
        <f t="shared" si="1"/>
        <v>1</v>
      </c>
      <c r="B175" s="5">
        <v>2653</v>
      </c>
      <c r="C175" s="5" t="s">
        <v>20</v>
      </c>
      <c r="D175" s="5" t="s">
        <v>62</v>
      </c>
      <c r="E175" s="5" t="s">
        <v>22</v>
      </c>
      <c r="F175" s="5" t="s">
        <v>23</v>
      </c>
      <c r="G175" s="5" t="s">
        <v>24</v>
      </c>
      <c r="H175" s="5" t="s">
        <v>424</v>
      </c>
      <c r="I175" s="5" t="s">
        <v>425</v>
      </c>
      <c r="J175" s="5" t="s">
        <v>97</v>
      </c>
      <c r="K175" s="6" t="s">
        <v>426</v>
      </c>
      <c r="L175" s="6" t="s">
        <v>29</v>
      </c>
      <c r="M175" s="5">
        <f t="shared" si="2"/>
        <v>1</v>
      </c>
      <c r="N175" s="8" t="s">
        <v>425</v>
      </c>
    </row>
    <row r="176" spans="1:14" ht="15.75" customHeight="1">
      <c r="A176" s="5">
        <f t="shared" si="1"/>
        <v>2</v>
      </c>
      <c r="B176" s="5">
        <v>2653</v>
      </c>
      <c r="C176" s="5" t="s">
        <v>20</v>
      </c>
      <c r="D176" s="5" t="s">
        <v>62</v>
      </c>
      <c r="E176" s="5" t="s">
        <v>22</v>
      </c>
      <c r="F176" s="5" t="s">
        <v>23</v>
      </c>
      <c r="G176" s="5" t="s">
        <v>427</v>
      </c>
      <c r="H176" s="5" t="s">
        <v>428</v>
      </c>
      <c r="I176" s="5" t="s">
        <v>425</v>
      </c>
      <c r="J176" s="5" t="s">
        <v>97</v>
      </c>
      <c r="K176" s="6" t="s">
        <v>429</v>
      </c>
      <c r="L176" s="6" t="s">
        <v>34</v>
      </c>
      <c r="M176" s="5">
        <f t="shared" si="2"/>
        <v>1</v>
      </c>
      <c r="N176" s="8" t="s">
        <v>425</v>
      </c>
    </row>
    <row r="177" spans="1:14" ht="15.75" customHeight="1">
      <c r="A177" s="5">
        <f t="shared" si="1"/>
        <v>3</v>
      </c>
      <c r="B177" s="5">
        <v>2653</v>
      </c>
      <c r="C177" s="5" t="s">
        <v>20</v>
      </c>
      <c r="D177" s="5" t="s">
        <v>62</v>
      </c>
      <c r="E177" s="5" t="s">
        <v>22</v>
      </c>
      <c r="F177" s="5" t="s">
        <v>23</v>
      </c>
      <c r="G177" s="5" t="s">
        <v>40</v>
      </c>
      <c r="H177" s="5" t="s">
        <v>424</v>
      </c>
      <c r="I177" s="5" t="s">
        <v>425</v>
      </c>
      <c r="J177" s="5" t="s">
        <v>97</v>
      </c>
      <c r="K177" s="6" t="s">
        <v>430</v>
      </c>
      <c r="L177" s="6" t="s">
        <v>29</v>
      </c>
      <c r="M177" s="5">
        <f t="shared" si="2"/>
        <v>1</v>
      </c>
      <c r="N177" s="8" t="s">
        <v>425</v>
      </c>
    </row>
    <row r="178" spans="1:14" ht="15.75" customHeight="1">
      <c r="A178" s="5">
        <f t="shared" si="1"/>
        <v>4</v>
      </c>
      <c r="B178" s="5">
        <v>2653</v>
      </c>
      <c r="C178" s="5" t="s">
        <v>20</v>
      </c>
      <c r="D178" s="5" t="s">
        <v>62</v>
      </c>
      <c r="E178" s="5" t="s">
        <v>22</v>
      </c>
      <c r="F178" s="5" t="s">
        <v>23</v>
      </c>
      <c r="G178" s="5" t="s">
        <v>431</v>
      </c>
      <c r="H178" s="5" t="s">
        <v>428</v>
      </c>
      <c r="I178" s="5" t="s">
        <v>425</v>
      </c>
      <c r="J178" s="5" t="s">
        <v>97</v>
      </c>
      <c r="K178" s="6" t="s">
        <v>432</v>
      </c>
      <c r="L178" s="6" t="s">
        <v>29</v>
      </c>
      <c r="M178" s="5">
        <f t="shared" si="2"/>
        <v>1</v>
      </c>
      <c r="N178" s="8" t="s">
        <v>425</v>
      </c>
    </row>
    <row r="179" spans="1:14" ht="15.75" customHeight="1">
      <c r="A179" s="5">
        <f t="shared" si="1"/>
        <v>1</v>
      </c>
      <c r="B179" s="5">
        <v>2659</v>
      </c>
      <c r="C179" s="5" t="s">
        <v>20</v>
      </c>
      <c r="D179" s="5" t="s">
        <v>131</v>
      </c>
      <c r="E179" s="5" t="s">
        <v>22</v>
      </c>
      <c r="F179" s="5" t="s">
        <v>23</v>
      </c>
      <c r="G179" s="5" t="s">
        <v>24</v>
      </c>
      <c r="H179" s="5" t="s">
        <v>73</v>
      </c>
      <c r="I179" s="5" t="s">
        <v>75</v>
      </c>
      <c r="J179" s="5" t="s">
        <v>97</v>
      </c>
      <c r="K179" s="6" t="s">
        <v>426</v>
      </c>
      <c r="L179" s="6" t="s">
        <v>29</v>
      </c>
      <c r="M179" s="5">
        <f t="shared" si="2"/>
        <v>1</v>
      </c>
      <c r="N179" s="8" t="s">
        <v>75</v>
      </c>
    </row>
    <row r="180" spans="1:14" ht="15.75" customHeight="1">
      <c r="A180" s="5">
        <f t="shared" si="1"/>
        <v>2</v>
      </c>
      <c r="B180" s="5">
        <v>2659</v>
      </c>
      <c r="C180" s="5" t="s">
        <v>20</v>
      </c>
      <c r="D180" s="5" t="s">
        <v>131</v>
      </c>
      <c r="E180" s="5" t="s">
        <v>22</v>
      </c>
      <c r="F180" s="5" t="s">
        <v>23</v>
      </c>
      <c r="G180" s="5" t="s">
        <v>40</v>
      </c>
      <c r="H180" s="5" t="s">
        <v>73</v>
      </c>
      <c r="I180" s="5" t="s">
        <v>75</v>
      </c>
      <c r="J180" s="5" t="s">
        <v>97</v>
      </c>
      <c r="K180" s="6" t="s">
        <v>433</v>
      </c>
      <c r="L180" s="6" t="s">
        <v>29</v>
      </c>
      <c r="M180" s="5">
        <f t="shared" si="2"/>
        <v>1</v>
      </c>
      <c r="N180" s="8" t="s">
        <v>75</v>
      </c>
    </row>
    <row r="181" spans="1:14" ht="15.75" customHeight="1">
      <c r="A181" s="5">
        <f t="shared" si="1"/>
        <v>1</v>
      </c>
      <c r="B181" s="5">
        <v>2678</v>
      </c>
      <c r="C181" s="5" t="s">
        <v>20</v>
      </c>
      <c r="D181" s="5" t="s">
        <v>170</v>
      </c>
      <c r="E181" s="5" t="s">
        <v>22</v>
      </c>
      <c r="F181" s="5" t="s">
        <v>434</v>
      </c>
      <c r="G181" s="5" t="s">
        <v>435</v>
      </c>
      <c r="H181" s="5" t="s">
        <v>436</v>
      </c>
      <c r="I181" s="5" t="s">
        <v>75</v>
      </c>
      <c r="J181" s="5" t="s">
        <v>97</v>
      </c>
      <c r="K181" s="6" t="s">
        <v>437</v>
      </c>
      <c r="L181" s="6" t="s">
        <v>34</v>
      </c>
      <c r="M181" s="5">
        <f t="shared" si="2"/>
        <v>1</v>
      </c>
      <c r="N181" s="8" t="s">
        <v>75</v>
      </c>
    </row>
    <row r="182" spans="1:14" ht="15.75" customHeight="1">
      <c r="A182" s="5">
        <f t="shared" si="1"/>
        <v>2</v>
      </c>
      <c r="B182" s="5">
        <v>2678</v>
      </c>
      <c r="C182" s="5" t="s">
        <v>20</v>
      </c>
      <c r="D182" s="5" t="s">
        <v>170</v>
      </c>
      <c r="E182" s="5" t="s">
        <v>22</v>
      </c>
      <c r="F182" s="5" t="s">
        <v>434</v>
      </c>
      <c r="G182" s="5" t="s">
        <v>438</v>
      </c>
      <c r="H182" s="5" t="s">
        <v>436</v>
      </c>
      <c r="I182" s="5" t="s">
        <v>75</v>
      </c>
      <c r="J182" s="5" t="s">
        <v>97</v>
      </c>
      <c r="K182" s="6" t="s">
        <v>439</v>
      </c>
      <c r="L182" s="6" t="s">
        <v>34</v>
      </c>
      <c r="M182" s="5">
        <f t="shared" si="2"/>
        <v>1</v>
      </c>
      <c r="N182" s="8" t="s">
        <v>75</v>
      </c>
    </row>
    <row r="183" spans="1:14" ht="15.75" customHeight="1">
      <c r="A183" s="5">
        <f t="shared" si="1"/>
        <v>3</v>
      </c>
      <c r="B183" s="5">
        <v>2678</v>
      </c>
      <c r="C183" s="5" t="s">
        <v>20</v>
      </c>
      <c r="D183" s="5" t="s">
        <v>170</v>
      </c>
      <c r="E183" s="5" t="s">
        <v>22</v>
      </c>
      <c r="F183" s="5" t="s">
        <v>434</v>
      </c>
      <c r="G183" s="5" t="s">
        <v>440</v>
      </c>
      <c r="H183" s="5" t="s">
        <v>436</v>
      </c>
      <c r="I183" s="5" t="s">
        <v>75</v>
      </c>
      <c r="J183" s="5" t="s">
        <v>97</v>
      </c>
      <c r="K183" s="6" t="s">
        <v>441</v>
      </c>
      <c r="L183" s="6" t="s">
        <v>29</v>
      </c>
      <c r="M183" s="5">
        <f t="shared" si="2"/>
        <v>1</v>
      </c>
      <c r="N183" s="8" t="s">
        <v>75</v>
      </c>
    </row>
    <row r="184" spans="1:14" ht="15.75" customHeight="1">
      <c r="A184" s="5">
        <f t="shared" si="1"/>
        <v>1</v>
      </c>
      <c r="B184" s="5">
        <v>2679</v>
      </c>
      <c r="C184" s="5" t="s">
        <v>20</v>
      </c>
      <c r="D184" s="5" t="s">
        <v>131</v>
      </c>
      <c r="E184" s="5" t="s">
        <v>22</v>
      </c>
      <c r="F184" s="5" t="s">
        <v>442</v>
      </c>
      <c r="G184" s="5" t="s">
        <v>443</v>
      </c>
      <c r="H184" s="5" t="s">
        <v>73</v>
      </c>
      <c r="I184" s="5" t="s">
        <v>75</v>
      </c>
      <c r="J184" s="5" t="s">
        <v>97</v>
      </c>
      <c r="K184" s="6" t="s">
        <v>444</v>
      </c>
      <c r="L184" s="6" t="s">
        <v>34</v>
      </c>
      <c r="M184" s="5">
        <f t="shared" si="2"/>
        <v>1</v>
      </c>
      <c r="N184" s="8" t="s">
        <v>75</v>
      </c>
    </row>
    <row r="185" spans="1:14" ht="15.75" customHeight="1">
      <c r="A185" s="5">
        <f t="shared" si="1"/>
        <v>1</v>
      </c>
      <c r="B185" s="5">
        <v>2722</v>
      </c>
      <c r="C185" s="5" t="s">
        <v>98</v>
      </c>
      <c r="D185" s="5" t="s">
        <v>131</v>
      </c>
      <c r="E185" s="5" t="s">
        <v>22</v>
      </c>
      <c r="F185" s="5" t="s">
        <v>445</v>
      </c>
      <c r="G185" s="5" t="s">
        <v>446</v>
      </c>
      <c r="H185" s="5" t="s">
        <v>447</v>
      </c>
      <c r="I185" s="5" t="s">
        <v>75</v>
      </c>
      <c r="J185" s="5" t="s">
        <v>97</v>
      </c>
      <c r="K185" s="6" t="s">
        <v>448</v>
      </c>
      <c r="L185" s="6" t="s">
        <v>34</v>
      </c>
      <c r="M185" s="5">
        <f t="shared" si="2"/>
        <v>1</v>
      </c>
      <c r="N185" s="8" t="s">
        <v>75</v>
      </c>
    </row>
    <row r="186" spans="1:14" ht="15.75" customHeight="1">
      <c r="A186" s="5">
        <f t="shared" si="1"/>
        <v>2</v>
      </c>
      <c r="B186" s="5">
        <v>2722</v>
      </c>
      <c r="C186" s="5" t="s">
        <v>98</v>
      </c>
      <c r="D186" s="5" t="s">
        <v>131</v>
      </c>
      <c r="E186" s="5" t="s">
        <v>22</v>
      </c>
      <c r="F186" s="5" t="s">
        <v>445</v>
      </c>
      <c r="G186" s="5" t="s">
        <v>449</v>
      </c>
      <c r="H186" s="5" t="s">
        <v>447</v>
      </c>
      <c r="I186" s="5" t="s">
        <v>75</v>
      </c>
      <c r="J186" s="5" t="s">
        <v>97</v>
      </c>
      <c r="K186" s="6" t="s">
        <v>450</v>
      </c>
      <c r="L186" s="6" t="s">
        <v>29</v>
      </c>
      <c r="M186" s="5">
        <f t="shared" si="2"/>
        <v>1</v>
      </c>
      <c r="N186" s="8" t="s">
        <v>75</v>
      </c>
    </row>
    <row r="187" spans="1:14" ht="15.75" customHeight="1">
      <c r="A187" s="5">
        <f t="shared" si="1"/>
        <v>3</v>
      </c>
      <c r="B187" s="5">
        <v>2722</v>
      </c>
      <c r="C187" s="5" t="s">
        <v>98</v>
      </c>
      <c r="D187" s="5" t="s">
        <v>131</v>
      </c>
      <c r="E187" s="5" t="s">
        <v>22</v>
      </c>
      <c r="F187" s="5" t="s">
        <v>445</v>
      </c>
      <c r="G187" s="5" t="s">
        <v>451</v>
      </c>
      <c r="H187" s="5" t="s">
        <v>452</v>
      </c>
      <c r="I187" s="5" t="s">
        <v>75</v>
      </c>
      <c r="J187" s="5" t="s">
        <v>97</v>
      </c>
      <c r="K187" s="6" t="s">
        <v>453</v>
      </c>
      <c r="L187" s="6" t="s">
        <v>34</v>
      </c>
      <c r="M187" s="5">
        <f t="shared" si="2"/>
        <v>1</v>
      </c>
      <c r="N187" s="8" t="s">
        <v>52</v>
      </c>
    </row>
    <row r="188" spans="1:14" ht="15.75" customHeight="1">
      <c r="A188" s="5">
        <f t="shared" si="1"/>
        <v>4</v>
      </c>
      <c r="B188" s="5">
        <v>2722</v>
      </c>
      <c r="C188" s="5" t="s">
        <v>98</v>
      </c>
      <c r="D188" s="5" t="s">
        <v>131</v>
      </c>
      <c r="E188" s="5" t="s">
        <v>22</v>
      </c>
      <c r="F188" s="5" t="s">
        <v>445</v>
      </c>
      <c r="G188" s="5" t="s">
        <v>454</v>
      </c>
      <c r="H188" s="5" t="s">
        <v>447</v>
      </c>
      <c r="I188" s="5" t="s">
        <v>75</v>
      </c>
      <c r="J188" s="5" t="s">
        <v>97</v>
      </c>
      <c r="K188" s="6" t="s">
        <v>455</v>
      </c>
      <c r="L188" s="6" t="s">
        <v>29</v>
      </c>
      <c r="M188" s="5">
        <f t="shared" si="2"/>
        <v>1</v>
      </c>
      <c r="N188" s="8" t="s">
        <v>75</v>
      </c>
    </row>
    <row r="189" spans="1:14" ht="15.75" customHeight="1">
      <c r="A189" s="5">
        <f t="shared" si="1"/>
        <v>5</v>
      </c>
      <c r="B189" s="5">
        <v>2722</v>
      </c>
      <c r="C189" s="5" t="s">
        <v>98</v>
      </c>
      <c r="D189" s="5" t="s">
        <v>131</v>
      </c>
      <c r="E189" s="5" t="s">
        <v>22</v>
      </c>
      <c r="F189" s="5" t="s">
        <v>445</v>
      </c>
      <c r="G189" s="5" t="s">
        <v>456</v>
      </c>
      <c r="H189" s="5" t="s">
        <v>447</v>
      </c>
      <c r="I189" s="5" t="s">
        <v>75</v>
      </c>
      <c r="J189" s="5" t="s">
        <v>97</v>
      </c>
      <c r="K189" s="6" t="s">
        <v>457</v>
      </c>
      <c r="L189" s="6" t="s">
        <v>29</v>
      </c>
      <c r="M189" s="5">
        <f t="shared" si="2"/>
        <v>1</v>
      </c>
      <c r="N189" s="8" t="s">
        <v>75</v>
      </c>
    </row>
    <row r="190" spans="1:14" ht="15.75" customHeight="1">
      <c r="A190" s="5">
        <f t="shared" si="1"/>
        <v>1</v>
      </c>
      <c r="B190" s="5">
        <v>2723</v>
      </c>
      <c r="C190" s="5" t="s">
        <v>98</v>
      </c>
      <c r="D190" s="5" t="s">
        <v>131</v>
      </c>
      <c r="E190" s="5" t="s">
        <v>22</v>
      </c>
      <c r="F190" s="5" t="s">
        <v>458</v>
      </c>
      <c r="G190" s="5" t="s">
        <v>459</v>
      </c>
      <c r="H190" s="5" t="s">
        <v>460</v>
      </c>
      <c r="I190" s="5" t="s">
        <v>26</v>
      </c>
      <c r="J190" s="5" t="s">
        <v>97</v>
      </c>
      <c r="K190" s="6" t="s">
        <v>426</v>
      </c>
      <c r="L190" s="6" t="s">
        <v>29</v>
      </c>
      <c r="M190" s="5">
        <f t="shared" si="2"/>
        <v>1</v>
      </c>
      <c r="N190" s="8" t="s">
        <v>75</v>
      </c>
    </row>
    <row r="191" spans="1:14" ht="15.75" customHeight="1">
      <c r="A191" s="5">
        <f t="shared" si="1"/>
        <v>2</v>
      </c>
      <c r="B191" s="5">
        <v>2723</v>
      </c>
      <c r="C191" s="5" t="s">
        <v>98</v>
      </c>
      <c r="D191" s="5" t="s">
        <v>131</v>
      </c>
      <c r="E191" s="5" t="s">
        <v>22</v>
      </c>
      <c r="F191" s="5" t="s">
        <v>458</v>
      </c>
      <c r="G191" s="5" t="s">
        <v>461</v>
      </c>
      <c r="H191" s="5" t="s">
        <v>460</v>
      </c>
      <c r="I191" s="5" t="s">
        <v>26</v>
      </c>
      <c r="J191" s="5" t="s">
        <v>97</v>
      </c>
      <c r="K191" s="6" t="s">
        <v>462</v>
      </c>
      <c r="L191" s="6" t="s">
        <v>29</v>
      </c>
      <c r="M191" s="5">
        <f t="shared" si="2"/>
        <v>1</v>
      </c>
      <c r="N191" s="8" t="s">
        <v>75</v>
      </c>
    </row>
    <row r="192" spans="1:14" ht="15.75" customHeight="1">
      <c r="A192" s="5">
        <f t="shared" si="1"/>
        <v>1</v>
      </c>
      <c r="B192" s="5">
        <v>2724</v>
      </c>
      <c r="C192" s="5" t="s">
        <v>98</v>
      </c>
      <c r="D192" s="5" t="s">
        <v>131</v>
      </c>
      <c r="E192" s="5" t="s">
        <v>22</v>
      </c>
      <c r="F192" s="5" t="s">
        <v>463</v>
      </c>
      <c r="G192" s="5" t="s">
        <v>464</v>
      </c>
      <c r="H192" s="5" t="s">
        <v>465</v>
      </c>
      <c r="I192" s="5" t="s">
        <v>78</v>
      </c>
      <c r="J192" s="5" t="s">
        <v>97</v>
      </c>
      <c r="K192" s="6" t="s">
        <v>466</v>
      </c>
      <c r="L192" s="6" t="s">
        <v>29</v>
      </c>
      <c r="M192" s="5">
        <f t="shared" si="2"/>
        <v>1</v>
      </c>
      <c r="N192" s="8" t="s">
        <v>78</v>
      </c>
    </row>
    <row r="193" spans="1:14" ht="15.75" customHeight="1">
      <c r="A193" s="5">
        <f t="shared" si="1"/>
        <v>2</v>
      </c>
      <c r="B193" s="5">
        <v>2724</v>
      </c>
      <c r="C193" s="5" t="s">
        <v>98</v>
      </c>
      <c r="D193" s="5" t="s">
        <v>131</v>
      </c>
      <c r="E193" s="5" t="s">
        <v>22</v>
      </c>
      <c r="F193" s="5" t="s">
        <v>463</v>
      </c>
      <c r="G193" s="5" t="s">
        <v>467</v>
      </c>
      <c r="H193" s="5" t="s">
        <v>465</v>
      </c>
      <c r="I193" s="5" t="s">
        <v>78</v>
      </c>
      <c r="J193" s="5" t="s">
        <v>97</v>
      </c>
      <c r="K193" s="6" t="s">
        <v>468</v>
      </c>
      <c r="L193" s="6" t="s">
        <v>29</v>
      </c>
      <c r="M193" s="5">
        <f t="shared" si="2"/>
        <v>1</v>
      </c>
      <c r="N193" s="8" t="s">
        <v>78</v>
      </c>
    </row>
    <row r="194" spans="1:14" ht="15.75" customHeight="1">
      <c r="A194" s="5">
        <f t="shared" si="1"/>
        <v>3</v>
      </c>
      <c r="B194" s="5">
        <v>2724</v>
      </c>
      <c r="C194" s="5" t="s">
        <v>98</v>
      </c>
      <c r="D194" s="5" t="s">
        <v>131</v>
      </c>
      <c r="E194" s="5" t="s">
        <v>22</v>
      </c>
      <c r="F194" s="5" t="s">
        <v>463</v>
      </c>
      <c r="G194" s="5" t="s">
        <v>469</v>
      </c>
      <c r="H194" s="5" t="s">
        <v>465</v>
      </c>
      <c r="I194" s="5" t="s">
        <v>78</v>
      </c>
      <c r="J194" s="5" t="s">
        <v>97</v>
      </c>
      <c r="K194" s="6" t="s">
        <v>470</v>
      </c>
      <c r="L194" s="6" t="s">
        <v>29</v>
      </c>
      <c r="M194" s="5">
        <f t="shared" si="2"/>
        <v>1</v>
      </c>
      <c r="N194" s="8" t="s">
        <v>78</v>
      </c>
    </row>
    <row r="195" spans="1:14" ht="15.75" customHeight="1">
      <c r="A195" s="5">
        <f t="shared" si="1"/>
        <v>4</v>
      </c>
      <c r="B195" s="5">
        <v>2724</v>
      </c>
      <c r="C195" s="5" t="s">
        <v>98</v>
      </c>
      <c r="D195" s="5" t="s">
        <v>131</v>
      </c>
      <c r="E195" s="5" t="s">
        <v>22</v>
      </c>
      <c r="F195" s="5" t="s">
        <v>463</v>
      </c>
      <c r="G195" s="5" t="s">
        <v>471</v>
      </c>
      <c r="H195" s="5" t="s">
        <v>465</v>
      </c>
      <c r="I195" s="5" t="s">
        <v>78</v>
      </c>
      <c r="J195" s="5" t="s">
        <v>97</v>
      </c>
      <c r="K195" s="6" t="s">
        <v>472</v>
      </c>
      <c r="L195" s="6" t="s">
        <v>34</v>
      </c>
      <c r="M195" s="5">
        <f t="shared" si="2"/>
        <v>1</v>
      </c>
      <c r="N195" s="8" t="s">
        <v>78</v>
      </c>
    </row>
    <row r="196" spans="1:14" ht="15.75" customHeight="1">
      <c r="A196" s="5">
        <f t="shared" si="1"/>
        <v>5</v>
      </c>
      <c r="B196" s="5">
        <v>2724</v>
      </c>
      <c r="C196" s="5" t="s">
        <v>98</v>
      </c>
      <c r="D196" s="5" t="s">
        <v>131</v>
      </c>
      <c r="E196" s="5" t="s">
        <v>22</v>
      </c>
      <c r="F196" s="5" t="s">
        <v>463</v>
      </c>
      <c r="G196" s="5" t="s">
        <v>473</v>
      </c>
      <c r="H196" s="5" t="s">
        <v>465</v>
      </c>
      <c r="I196" s="5" t="s">
        <v>78</v>
      </c>
      <c r="J196" s="5" t="s">
        <v>97</v>
      </c>
      <c r="K196" s="6" t="s">
        <v>474</v>
      </c>
      <c r="L196" s="6" t="s">
        <v>29</v>
      </c>
      <c r="M196" s="5">
        <f t="shared" si="2"/>
        <v>1</v>
      </c>
      <c r="N196" s="8" t="s">
        <v>78</v>
      </c>
    </row>
    <row r="197" spans="1:14" ht="15.75" customHeight="1">
      <c r="A197" s="5">
        <f t="shared" si="1"/>
        <v>6</v>
      </c>
      <c r="B197" s="5">
        <v>2724</v>
      </c>
      <c r="C197" s="5" t="s">
        <v>98</v>
      </c>
      <c r="D197" s="5" t="s">
        <v>131</v>
      </c>
      <c r="E197" s="5" t="s">
        <v>22</v>
      </c>
      <c r="F197" s="5" t="s">
        <v>463</v>
      </c>
      <c r="G197" s="5" t="s">
        <v>475</v>
      </c>
      <c r="H197" s="5" t="s">
        <v>465</v>
      </c>
      <c r="I197" s="5" t="s">
        <v>78</v>
      </c>
      <c r="J197" s="5" t="s">
        <v>97</v>
      </c>
      <c r="K197" s="6" t="s">
        <v>476</v>
      </c>
      <c r="L197" s="6" t="s">
        <v>29</v>
      </c>
      <c r="M197" s="5">
        <f t="shared" si="2"/>
        <v>1</v>
      </c>
      <c r="N197" s="8" t="s">
        <v>78</v>
      </c>
    </row>
    <row r="198" spans="1:14" ht="15.75" customHeight="1">
      <c r="A198" s="5">
        <f t="shared" si="1"/>
        <v>1</v>
      </c>
      <c r="B198" s="5">
        <v>2725</v>
      </c>
      <c r="C198" s="5" t="s">
        <v>98</v>
      </c>
      <c r="D198" s="5" t="s">
        <v>131</v>
      </c>
      <c r="E198" s="5" t="s">
        <v>22</v>
      </c>
      <c r="F198" s="5" t="s">
        <v>477</v>
      </c>
      <c r="G198" s="5" t="s">
        <v>478</v>
      </c>
      <c r="H198" s="5" t="s">
        <v>447</v>
      </c>
      <c r="I198" s="5" t="s">
        <v>75</v>
      </c>
      <c r="J198" s="5" t="s">
        <v>97</v>
      </c>
      <c r="K198" s="6" t="s">
        <v>479</v>
      </c>
      <c r="L198" s="6" t="s">
        <v>34</v>
      </c>
      <c r="M198" s="5">
        <f t="shared" si="2"/>
        <v>1</v>
      </c>
      <c r="N198" s="8" t="s">
        <v>75</v>
      </c>
    </row>
    <row r="199" spans="1:14" ht="15.75" customHeight="1">
      <c r="A199" s="5">
        <f t="shared" si="1"/>
        <v>1</v>
      </c>
      <c r="B199" s="5">
        <v>2726</v>
      </c>
      <c r="C199" s="5" t="s">
        <v>98</v>
      </c>
      <c r="D199" s="5" t="s">
        <v>131</v>
      </c>
      <c r="E199" s="5" t="s">
        <v>22</v>
      </c>
      <c r="F199" s="5" t="s">
        <v>480</v>
      </c>
      <c r="G199" s="5" t="s">
        <v>481</v>
      </c>
      <c r="H199" s="5" t="s">
        <v>447</v>
      </c>
      <c r="I199" s="5" t="s">
        <v>75</v>
      </c>
      <c r="J199" s="5" t="s">
        <v>97</v>
      </c>
      <c r="K199" s="6" t="s">
        <v>482</v>
      </c>
      <c r="L199" s="6" t="s">
        <v>29</v>
      </c>
      <c r="M199" s="5">
        <f t="shared" si="2"/>
        <v>1</v>
      </c>
      <c r="N199" s="8" t="s">
        <v>75</v>
      </c>
    </row>
    <row r="200" spans="1:14" ht="15.75" customHeight="1">
      <c r="A200" s="5">
        <f t="shared" si="1"/>
        <v>1</v>
      </c>
      <c r="B200" s="5">
        <v>2727</v>
      </c>
      <c r="C200" s="5" t="s">
        <v>98</v>
      </c>
      <c r="D200" s="5" t="s">
        <v>131</v>
      </c>
      <c r="E200" s="5" t="s">
        <v>22</v>
      </c>
      <c r="F200" s="5" t="s">
        <v>483</v>
      </c>
      <c r="G200" s="5" t="s">
        <v>484</v>
      </c>
      <c r="H200" s="5" t="s">
        <v>485</v>
      </c>
      <c r="I200" s="5" t="s">
        <v>75</v>
      </c>
      <c r="J200" s="5" t="s">
        <v>97</v>
      </c>
      <c r="K200" s="6" t="s">
        <v>486</v>
      </c>
      <c r="L200" s="6" t="s">
        <v>29</v>
      </c>
      <c r="M200" s="5">
        <f t="shared" si="2"/>
        <v>1</v>
      </c>
      <c r="N200" s="8" t="s">
        <v>75</v>
      </c>
    </row>
    <row r="201" spans="1:14" ht="15.75" customHeight="1">
      <c r="A201" s="5">
        <f t="shared" si="1"/>
        <v>2</v>
      </c>
      <c r="B201" s="5">
        <v>2727</v>
      </c>
      <c r="C201" s="5" t="s">
        <v>98</v>
      </c>
      <c r="D201" s="5" t="s">
        <v>131</v>
      </c>
      <c r="E201" s="5" t="s">
        <v>22</v>
      </c>
      <c r="F201" s="5" t="s">
        <v>483</v>
      </c>
      <c r="G201" s="5" t="s">
        <v>487</v>
      </c>
      <c r="H201" s="5" t="s">
        <v>485</v>
      </c>
      <c r="I201" s="5" t="s">
        <v>75</v>
      </c>
      <c r="J201" s="5" t="s">
        <v>97</v>
      </c>
      <c r="K201" s="6" t="s">
        <v>488</v>
      </c>
      <c r="L201" s="6" t="s">
        <v>29</v>
      </c>
      <c r="M201" s="5">
        <f t="shared" si="2"/>
        <v>1</v>
      </c>
      <c r="N201" s="8" t="s">
        <v>75</v>
      </c>
    </row>
    <row r="202" spans="1:14" ht="15.75" customHeight="1">
      <c r="A202" s="5">
        <f t="shared" si="1"/>
        <v>1</v>
      </c>
      <c r="B202" s="5">
        <v>2728</v>
      </c>
      <c r="C202" s="5" t="s">
        <v>98</v>
      </c>
      <c r="D202" s="5" t="s">
        <v>131</v>
      </c>
      <c r="E202" s="5" t="s">
        <v>22</v>
      </c>
      <c r="F202" s="5" t="s">
        <v>489</v>
      </c>
      <c r="G202" s="5" t="s">
        <v>490</v>
      </c>
      <c r="H202" s="5" t="s">
        <v>491</v>
      </c>
      <c r="I202" s="5" t="s">
        <v>75</v>
      </c>
      <c r="J202" s="5" t="s">
        <v>97</v>
      </c>
      <c r="K202" s="6" t="s">
        <v>492</v>
      </c>
      <c r="L202" s="6" t="s">
        <v>34</v>
      </c>
      <c r="M202" s="5">
        <f t="shared" si="2"/>
        <v>1</v>
      </c>
      <c r="N202" s="8" t="s">
        <v>75</v>
      </c>
    </row>
    <row r="203" spans="1:14" ht="15.75" customHeight="1">
      <c r="A203" s="5">
        <f t="shared" si="1"/>
        <v>1</v>
      </c>
      <c r="B203" s="5">
        <v>2729</v>
      </c>
      <c r="C203" s="5" t="s">
        <v>98</v>
      </c>
      <c r="D203" s="5" t="s">
        <v>131</v>
      </c>
      <c r="E203" s="5" t="s">
        <v>22</v>
      </c>
      <c r="F203" s="5" t="s">
        <v>493</v>
      </c>
      <c r="G203" s="5" t="s">
        <v>494</v>
      </c>
      <c r="H203" s="5" t="s">
        <v>495</v>
      </c>
      <c r="I203" s="5" t="s">
        <v>71</v>
      </c>
      <c r="J203" s="5" t="s">
        <v>97</v>
      </c>
      <c r="K203" s="6" t="s">
        <v>496</v>
      </c>
      <c r="L203" s="6" t="s">
        <v>34</v>
      </c>
      <c r="M203" s="5">
        <f t="shared" si="2"/>
        <v>1</v>
      </c>
      <c r="N203" s="8" t="s">
        <v>71</v>
      </c>
    </row>
    <row r="204" spans="1:14" ht="15.75" customHeight="1">
      <c r="A204" s="5">
        <f t="shared" si="1"/>
        <v>2</v>
      </c>
      <c r="B204" s="5">
        <v>2729</v>
      </c>
      <c r="C204" s="5" t="s">
        <v>98</v>
      </c>
      <c r="D204" s="5" t="s">
        <v>131</v>
      </c>
      <c r="E204" s="5" t="s">
        <v>22</v>
      </c>
      <c r="F204" s="5" t="s">
        <v>493</v>
      </c>
      <c r="G204" s="5" t="s">
        <v>497</v>
      </c>
      <c r="H204" s="5" t="s">
        <v>495</v>
      </c>
      <c r="I204" s="5" t="s">
        <v>71</v>
      </c>
      <c r="J204" s="5" t="s">
        <v>97</v>
      </c>
      <c r="K204" s="6" t="s">
        <v>498</v>
      </c>
      <c r="L204" s="6" t="s">
        <v>29</v>
      </c>
      <c r="M204" s="5">
        <f t="shared" si="2"/>
        <v>1</v>
      </c>
      <c r="N204" s="8" t="s">
        <v>71</v>
      </c>
    </row>
    <row r="205" spans="1:14" ht="15.75" customHeight="1">
      <c r="A205" s="5">
        <f t="shared" si="1"/>
        <v>3</v>
      </c>
      <c r="B205" s="5">
        <v>2729</v>
      </c>
      <c r="C205" s="5" t="s">
        <v>98</v>
      </c>
      <c r="D205" s="5" t="s">
        <v>131</v>
      </c>
      <c r="E205" s="5" t="s">
        <v>22</v>
      </c>
      <c r="F205" s="5" t="s">
        <v>493</v>
      </c>
      <c r="G205" s="5" t="s">
        <v>499</v>
      </c>
      <c r="H205" s="5" t="s">
        <v>495</v>
      </c>
      <c r="I205" s="5" t="s">
        <v>71</v>
      </c>
      <c r="J205" s="5" t="s">
        <v>97</v>
      </c>
      <c r="K205" s="6" t="s">
        <v>500</v>
      </c>
      <c r="L205" s="6" t="s">
        <v>34</v>
      </c>
      <c r="M205" s="5">
        <f t="shared" si="2"/>
        <v>1</v>
      </c>
      <c r="N205" s="8" t="s">
        <v>71</v>
      </c>
    </row>
    <row r="206" spans="1:14" ht="15.75" customHeight="1">
      <c r="A206" s="5">
        <f t="shared" si="1"/>
        <v>4</v>
      </c>
      <c r="B206" s="5">
        <v>2729</v>
      </c>
      <c r="C206" s="5" t="s">
        <v>98</v>
      </c>
      <c r="D206" s="5" t="s">
        <v>131</v>
      </c>
      <c r="E206" s="5" t="s">
        <v>22</v>
      </c>
      <c r="F206" s="5" t="s">
        <v>493</v>
      </c>
      <c r="G206" s="5" t="s">
        <v>501</v>
      </c>
      <c r="H206" s="5" t="s">
        <v>495</v>
      </c>
      <c r="I206" s="5" t="s">
        <v>71</v>
      </c>
      <c r="J206" s="5" t="s">
        <v>97</v>
      </c>
      <c r="K206" s="6" t="s">
        <v>502</v>
      </c>
      <c r="L206" s="6" t="s">
        <v>29</v>
      </c>
      <c r="M206" s="5">
        <f t="shared" si="2"/>
        <v>1</v>
      </c>
      <c r="N206" s="8" t="s">
        <v>71</v>
      </c>
    </row>
    <row r="207" spans="1:14" ht="15.75" customHeight="1">
      <c r="A207" s="5">
        <f t="shared" si="1"/>
        <v>5</v>
      </c>
      <c r="B207" s="5">
        <v>2729</v>
      </c>
      <c r="C207" s="5" t="s">
        <v>98</v>
      </c>
      <c r="D207" s="5" t="s">
        <v>131</v>
      </c>
      <c r="E207" s="5" t="s">
        <v>22</v>
      </c>
      <c r="F207" s="5" t="s">
        <v>493</v>
      </c>
      <c r="G207" s="5" t="s">
        <v>503</v>
      </c>
      <c r="H207" s="5" t="s">
        <v>504</v>
      </c>
      <c r="I207" s="5" t="s">
        <v>71</v>
      </c>
      <c r="J207" s="5" t="s">
        <v>97</v>
      </c>
      <c r="K207" s="6" t="s">
        <v>505</v>
      </c>
      <c r="L207" s="6" t="s">
        <v>29</v>
      </c>
      <c r="M207" s="5">
        <f t="shared" si="2"/>
        <v>1</v>
      </c>
      <c r="N207" s="8" t="s">
        <v>71</v>
      </c>
    </row>
    <row r="208" spans="1:14" ht="15.75" customHeight="1">
      <c r="A208" s="5">
        <f t="shared" si="1"/>
        <v>6</v>
      </c>
      <c r="B208" s="5">
        <v>2729</v>
      </c>
      <c r="C208" s="5" t="s">
        <v>98</v>
      </c>
      <c r="D208" s="5" t="s">
        <v>131</v>
      </c>
      <c r="E208" s="5" t="s">
        <v>22</v>
      </c>
      <c r="F208" s="5" t="s">
        <v>493</v>
      </c>
      <c r="G208" s="5" t="s">
        <v>506</v>
      </c>
      <c r="H208" s="5" t="s">
        <v>495</v>
      </c>
      <c r="I208" s="5" t="s">
        <v>71</v>
      </c>
      <c r="J208" s="5" t="s">
        <v>97</v>
      </c>
      <c r="K208" s="6" t="s">
        <v>507</v>
      </c>
      <c r="L208" s="6" t="s">
        <v>29</v>
      </c>
      <c r="M208" s="5">
        <f t="shared" si="2"/>
        <v>1</v>
      </c>
      <c r="N208" s="8" t="s">
        <v>71</v>
      </c>
    </row>
    <row r="209" spans="1:14" ht="15.75" customHeight="1">
      <c r="A209" s="5">
        <f t="shared" si="1"/>
        <v>1</v>
      </c>
      <c r="B209" s="5">
        <v>2730</v>
      </c>
      <c r="C209" s="5" t="s">
        <v>98</v>
      </c>
      <c r="D209" s="5" t="s">
        <v>131</v>
      </c>
      <c r="E209" s="5" t="s">
        <v>22</v>
      </c>
      <c r="F209" s="5" t="s">
        <v>508</v>
      </c>
      <c r="G209" s="5" t="s">
        <v>509</v>
      </c>
      <c r="H209" s="5" t="s">
        <v>460</v>
      </c>
      <c r="I209" s="5" t="s">
        <v>75</v>
      </c>
      <c r="J209" s="5" t="s">
        <v>97</v>
      </c>
      <c r="K209" s="6" t="s">
        <v>510</v>
      </c>
      <c r="L209" s="6" t="s">
        <v>29</v>
      </c>
      <c r="M209" s="5">
        <f t="shared" si="2"/>
        <v>1</v>
      </c>
      <c r="N209" s="8" t="s">
        <v>75</v>
      </c>
    </row>
    <row r="210" spans="1:14" ht="15.75" customHeight="1">
      <c r="A210" s="5">
        <f t="shared" si="1"/>
        <v>2</v>
      </c>
      <c r="B210" s="5">
        <v>2730</v>
      </c>
      <c r="C210" s="5" t="s">
        <v>98</v>
      </c>
      <c r="D210" s="5" t="s">
        <v>131</v>
      </c>
      <c r="E210" s="5" t="s">
        <v>22</v>
      </c>
      <c r="F210" s="5" t="s">
        <v>508</v>
      </c>
      <c r="G210" s="5" t="s">
        <v>511</v>
      </c>
      <c r="H210" s="5" t="s">
        <v>460</v>
      </c>
      <c r="I210" s="5" t="s">
        <v>75</v>
      </c>
      <c r="J210" s="5" t="s">
        <v>97</v>
      </c>
      <c r="K210" s="6" t="s">
        <v>512</v>
      </c>
      <c r="L210" s="6" t="s">
        <v>29</v>
      </c>
      <c r="M210" s="5">
        <f t="shared" si="2"/>
        <v>1</v>
      </c>
      <c r="N210" s="8" t="s">
        <v>75</v>
      </c>
    </row>
    <row r="211" spans="1:14" ht="15.75" customHeight="1">
      <c r="A211" s="5">
        <f t="shared" si="1"/>
        <v>1</v>
      </c>
      <c r="B211" s="5">
        <v>2738</v>
      </c>
      <c r="C211" s="5" t="s">
        <v>98</v>
      </c>
      <c r="D211" s="5" t="s">
        <v>170</v>
      </c>
      <c r="E211" s="5" t="s">
        <v>22</v>
      </c>
      <c r="F211" s="5" t="s">
        <v>513</v>
      </c>
      <c r="G211" s="5" t="s">
        <v>514</v>
      </c>
      <c r="H211" s="5" t="s">
        <v>436</v>
      </c>
      <c r="I211" s="5" t="s">
        <v>75</v>
      </c>
      <c r="J211" s="5" t="s">
        <v>97</v>
      </c>
      <c r="K211" s="6" t="s">
        <v>515</v>
      </c>
      <c r="L211" s="6" t="s">
        <v>29</v>
      </c>
      <c r="M211" s="5">
        <f t="shared" si="2"/>
        <v>1</v>
      </c>
      <c r="N211" s="8" t="s">
        <v>75</v>
      </c>
    </row>
    <row r="212" spans="1:14" ht="15.75" customHeight="1">
      <c r="A212" s="5">
        <f t="shared" si="1"/>
        <v>2</v>
      </c>
      <c r="B212" s="5">
        <v>2738</v>
      </c>
      <c r="C212" s="5" t="s">
        <v>98</v>
      </c>
      <c r="D212" s="5" t="s">
        <v>170</v>
      </c>
      <c r="E212" s="5" t="s">
        <v>22</v>
      </c>
      <c r="F212" s="5" t="s">
        <v>513</v>
      </c>
      <c r="G212" s="5" t="s">
        <v>516</v>
      </c>
      <c r="H212" s="5" t="s">
        <v>436</v>
      </c>
      <c r="I212" s="5" t="s">
        <v>75</v>
      </c>
      <c r="J212" s="5" t="s">
        <v>97</v>
      </c>
      <c r="K212" s="6" t="s">
        <v>517</v>
      </c>
      <c r="L212" s="6" t="s">
        <v>29</v>
      </c>
      <c r="M212" s="5">
        <f t="shared" si="2"/>
        <v>1</v>
      </c>
      <c r="N212" s="8" t="s">
        <v>75</v>
      </c>
    </row>
    <row r="213" spans="1:14" ht="15.75" customHeight="1">
      <c r="A213" s="5">
        <f t="shared" si="1"/>
        <v>3</v>
      </c>
      <c r="B213" s="5">
        <v>2738</v>
      </c>
      <c r="C213" s="5" t="s">
        <v>98</v>
      </c>
      <c r="D213" s="5" t="s">
        <v>170</v>
      </c>
      <c r="E213" s="5" t="s">
        <v>22</v>
      </c>
      <c r="F213" s="5" t="s">
        <v>513</v>
      </c>
      <c r="G213" s="5" t="s">
        <v>518</v>
      </c>
      <c r="H213" s="5" t="s">
        <v>519</v>
      </c>
      <c r="I213" s="5" t="s">
        <v>75</v>
      </c>
      <c r="J213" s="5" t="s">
        <v>97</v>
      </c>
      <c r="K213" s="6" t="s">
        <v>520</v>
      </c>
      <c r="L213" s="6" t="s">
        <v>29</v>
      </c>
      <c r="M213" s="5">
        <f t="shared" si="2"/>
        <v>1</v>
      </c>
      <c r="N213" s="8" t="s">
        <v>75</v>
      </c>
    </row>
    <row r="214" spans="1:14" ht="15.75" customHeight="1">
      <c r="A214" s="5">
        <f t="shared" si="1"/>
        <v>4</v>
      </c>
      <c r="B214" s="5">
        <v>2738</v>
      </c>
      <c r="C214" s="5" t="s">
        <v>98</v>
      </c>
      <c r="D214" s="5" t="s">
        <v>170</v>
      </c>
      <c r="E214" s="5" t="s">
        <v>22</v>
      </c>
      <c r="F214" s="5" t="s">
        <v>513</v>
      </c>
      <c r="G214" s="5" t="s">
        <v>521</v>
      </c>
      <c r="H214" s="5" t="s">
        <v>436</v>
      </c>
      <c r="I214" s="5" t="s">
        <v>75</v>
      </c>
      <c r="J214" s="5" t="s">
        <v>97</v>
      </c>
      <c r="K214" s="6" t="s">
        <v>522</v>
      </c>
      <c r="L214" s="6" t="s">
        <v>29</v>
      </c>
      <c r="M214" s="5">
        <f t="shared" si="2"/>
        <v>1</v>
      </c>
      <c r="N214" s="8" t="s">
        <v>75</v>
      </c>
    </row>
    <row r="215" spans="1:14" ht="15.75" customHeight="1">
      <c r="A215" s="5">
        <f t="shared" si="1"/>
        <v>5</v>
      </c>
      <c r="B215" s="5">
        <v>2738</v>
      </c>
      <c r="C215" s="5" t="s">
        <v>98</v>
      </c>
      <c r="D215" s="5" t="s">
        <v>170</v>
      </c>
      <c r="E215" s="5" t="s">
        <v>22</v>
      </c>
      <c r="F215" s="5" t="s">
        <v>513</v>
      </c>
      <c r="G215" s="5" t="s">
        <v>523</v>
      </c>
      <c r="H215" s="5" t="s">
        <v>436</v>
      </c>
      <c r="I215" s="5" t="s">
        <v>75</v>
      </c>
      <c r="J215" s="5" t="s">
        <v>97</v>
      </c>
      <c r="K215" s="6" t="s">
        <v>524</v>
      </c>
      <c r="L215" s="6" t="s">
        <v>29</v>
      </c>
      <c r="M215" s="5">
        <f t="shared" si="2"/>
        <v>1</v>
      </c>
      <c r="N215" s="8" t="s">
        <v>75</v>
      </c>
    </row>
    <row r="216" spans="1:14" ht="15.75" customHeight="1">
      <c r="A216" s="5">
        <f t="shared" si="1"/>
        <v>1</v>
      </c>
      <c r="B216" s="5">
        <v>2739</v>
      </c>
      <c r="C216" s="5" t="s">
        <v>98</v>
      </c>
      <c r="D216" s="5" t="s">
        <v>170</v>
      </c>
      <c r="E216" s="5" t="s">
        <v>22</v>
      </c>
      <c r="F216" s="5" t="s">
        <v>525</v>
      </c>
      <c r="G216" s="5" t="s">
        <v>526</v>
      </c>
      <c r="H216" s="5" t="s">
        <v>527</v>
      </c>
      <c r="I216" s="5" t="s">
        <v>75</v>
      </c>
      <c r="J216" s="5" t="s">
        <v>97</v>
      </c>
      <c r="K216" s="6" t="s">
        <v>528</v>
      </c>
      <c r="L216" s="6" t="s">
        <v>34</v>
      </c>
      <c r="M216" s="5">
        <f t="shared" si="2"/>
        <v>1</v>
      </c>
      <c r="N216" s="8" t="s">
        <v>75</v>
      </c>
    </row>
    <row r="217" spans="1:14" ht="15.75" customHeight="1">
      <c r="A217" s="5">
        <f t="shared" si="1"/>
        <v>2</v>
      </c>
      <c r="B217" s="5">
        <v>2739</v>
      </c>
      <c r="C217" s="5" t="s">
        <v>98</v>
      </c>
      <c r="D217" s="5" t="s">
        <v>170</v>
      </c>
      <c r="E217" s="5" t="s">
        <v>22</v>
      </c>
      <c r="F217" s="5" t="s">
        <v>525</v>
      </c>
      <c r="G217" s="5" t="s">
        <v>529</v>
      </c>
      <c r="H217" s="5" t="s">
        <v>527</v>
      </c>
      <c r="I217" s="5" t="s">
        <v>75</v>
      </c>
      <c r="J217" s="5" t="s">
        <v>97</v>
      </c>
      <c r="K217" s="6" t="s">
        <v>530</v>
      </c>
      <c r="L217" s="6" t="s">
        <v>29</v>
      </c>
      <c r="M217" s="5">
        <f t="shared" si="2"/>
        <v>1</v>
      </c>
      <c r="N217" s="8" t="s">
        <v>75</v>
      </c>
    </row>
    <row r="218" spans="1:14" ht="15.75" customHeight="1">
      <c r="A218" s="5">
        <f t="shared" si="1"/>
        <v>1</v>
      </c>
      <c r="B218" s="5">
        <v>2740</v>
      </c>
      <c r="C218" s="5" t="s">
        <v>98</v>
      </c>
      <c r="D218" s="5" t="s">
        <v>170</v>
      </c>
      <c r="E218" s="5" t="s">
        <v>22</v>
      </c>
      <c r="F218" s="5" t="s">
        <v>531</v>
      </c>
      <c r="G218" s="5" t="s">
        <v>532</v>
      </c>
      <c r="H218" s="5" t="s">
        <v>436</v>
      </c>
      <c r="I218" s="5" t="s">
        <v>75</v>
      </c>
      <c r="J218" s="5" t="s">
        <v>97</v>
      </c>
      <c r="K218" s="6" t="s">
        <v>426</v>
      </c>
      <c r="L218" s="6" t="s">
        <v>29</v>
      </c>
      <c r="M218" s="5">
        <f t="shared" si="2"/>
        <v>1</v>
      </c>
      <c r="N218" s="8" t="s">
        <v>75</v>
      </c>
    </row>
    <row r="219" spans="1:14" ht="15.75" customHeight="1">
      <c r="A219" s="5">
        <f t="shared" si="1"/>
        <v>2</v>
      </c>
      <c r="B219" s="5">
        <v>2740</v>
      </c>
      <c r="C219" s="5" t="s">
        <v>98</v>
      </c>
      <c r="D219" s="5" t="s">
        <v>170</v>
      </c>
      <c r="E219" s="5" t="s">
        <v>22</v>
      </c>
      <c r="F219" s="5" t="s">
        <v>531</v>
      </c>
      <c r="G219" s="5" t="s">
        <v>533</v>
      </c>
      <c r="H219" s="5" t="s">
        <v>436</v>
      </c>
      <c r="I219" s="5" t="s">
        <v>75</v>
      </c>
      <c r="J219" s="5" t="s">
        <v>97</v>
      </c>
      <c r="K219" s="6" t="s">
        <v>534</v>
      </c>
      <c r="L219" s="6" t="s">
        <v>29</v>
      </c>
      <c r="M219" s="5">
        <f t="shared" si="2"/>
        <v>1</v>
      </c>
      <c r="N219" s="8" t="s">
        <v>75</v>
      </c>
    </row>
    <row r="220" spans="1:14" ht="15.75" customHeight="1">
      <c r="A220" s="5">
        <f t="shared" si="1"/>
        <v>3</v>
      </c>
      <c r="B220" s="5">
        <v>2740</v>
      </c>
      <c r="C220" s="5" t="s">
        <v>98</v>
      </c>
      <c r="D220" s="5" t="s">
        <v>170</v>
      </c>
      <c r="E220" s="5" t="s">
        <v>22</v>
      </c>
      <c r="F220" s="5" t="s">
        <v>531</v>
      </c>
      <c r="G220" s="5" t="s">
        <v>535</v>
      </c>
      <c r="H220" s="5" t="s">
        <v>436</v>
      </c>
      <c r="I220" s="5" t="s">
        <v>75</v>
      </c>
      <c r="J220" s="5" t="s">
        <v>97</v>
      </c>
      <c r="K220" s="6" t="s">
        <v>536</v>
      </c>
      <c r="L220" s="6" t="s">
        <v>29</v>
      </c>
      <c r="M220" s="5">
        <f t="shared" si="2"/>
        <v>1</v>
      </c>
      <c r="N220" s="8" t="s">
        <v>75</v>
      </c>
    </row>
    <row r="221" spans="1:14" ht="15.75" customHeight="1">
      <c r="A221" s="5">
        <f t="shared" si="1"/>
        <v>4</v>
      </c>
      <c r="B221" s="5">
        <v>2740</v>
      </c>
      <c r="C221" s="5" t="s">
        <v>98</v>
      </c>
      <c r="D221" s="5" t="s">
        <v>170</v>
      </c>
      <c r="E221" s="5" t="s">
        <v>22</v>
      </c>
      <c r="F221" s="5" t="s">
        <v>531</v>
      </c>
      <c r="G221" s="5" t="s">
        <v>537</v>
      </c>
      <c r="H221" s="5" t="s">
        <v>436</v>
      </c>
      <c r="I221" s="5" t="s">
        <v>75</v>
      </c>
      <c r="J221" s="5" t="s">
        <v>97</v>
      </c>
      <c r="K221" s="6" t="s">
        <v>538</v>
      </c>
      <c r="L221" s="6" t="s">
        <v>34</v>
      </c>
      <c r="M221" s="5">
        <f t="shared" si="2"/>
        <v>1</v>
      </c>
      <c r="N221" s="8" t="s">
        <v>75</v>
      </c>
    </row>
    <row r="222" spans="1:14" ht="15.75" customHeight="1">
      <c r="A222" s="5">
        <f t="shared" si="1"/>
        <v>1</v>
      </c>
      <c r="B222" s="5">
        <v>2793</v>
      </c>
      <c r="C222" s="5" t="s">
        <v>98</v>
      </c>
      <c r="D222" s="5" t="s">
        <v>62</v>
      </c>
      <c r="E222" s="5" t="s">
        <v>22</v>
      </c>
      <c r="F222" s="5" t="s">
        <v>539</v>
      </c>
      <c r="G222" s="5" t="s">
        <v>540</v>
      </c>
      <c r="H222" s="5" t="s">
        <v>541</v>
      </c>
      <c r="I222" s="5" t="s">
        <v>425</v>
      </c>
      <c r="J222" s="5" t="s">
        <v>97</v>
      </c>
      <c r="K222" s="6" t="s">
        <v>542</v>
      </c>
      <c r="L222" s="6" t="s">
        <v>29</v>
      </c>
      <c r="M222" s="5">
        <f t="shared" si="2"/>
        <v>1</v>
      </c>
      <c r="N222" s="8" t="s">
        <v>425</v>
      </c>
    </row>
    <row r="223" spans="1:14" ht="15.75" customHeight="1">
      <c r="A223" s="5">
        <f t="shared" si="1"/>
        <v>2</v>
      </c>
      <c r="B223" s="5">
        <v>2793</v>
      </c>
      <c r="C223" s="5" t="s">
        <v>98</v>
      </c>
      <c r="D223" s="5" t="s">
        <v>62</v>
      </c>
      <c r="E223" s="5" t="s">
        <v>22</v>
      </c>
      <c r="F223" s="5" t="s">
        <v>539</v>
      </c>
      <c r="G223" s="5" t="s">
        <v>543</v>
      </c>
      <c r="H223" s="5" t="s">
        <v>541</v>
      </c>
      <c r="I223" s="5" t="s">
        <v>425</v>
      </c>
      <c r="J223" s="5" t="s">
        <v>97</v>
      </c>
      <c r="K223" s="6" t="s">
        <v>544</v>
      </c>
      <c r="L223" s="6" t="s">
        <v>29</v>
      </c>
      <c r="M223" s="5">
        <f t="shared" si="2"/>
        <v>1</v>
      </c>
      <c r="N223" s="8" t="s">
        <v>425</v>
      </c>
    </row>
    <row r="224" spans="1:14" ht="15.75" customHeight="1">
      <c r="A224" s="5">
        <f t="shared" si="1"/>
        <v>3</v>
      </c>
      <c r="B224" s="5">
        <v>2793</v>
      </c>
      <c r="C224" s="5" t="s">
        <v>98</v>
      </c>
      <c r="D224" s="5" t="s">
        <v>62</v>
      </c>
      <c r="E224" s="5" t="s">
        <v>22</v>
      </c>
      <c r="F224" s="5" t="s">
        <v>539</v>
      </c>
      <c r="G224" s="5" t="s">
        <v>545</v>
      </c>
      <c r="H224" s="5" t="s">
        <v>546</v>
      </c>
      <c r="I224" s="5" t="s">
        <v>425</v>
      </c>
      <c r="J224" s="5" t="s">
        <v>97</v>
      </c>
      <c r="K224" s="6" t="s">
        <v>547</v>
      </c>
      <c r="L224" s="6" t="s">
        <v>34</v>
      </c>
      <c r="M224" s="5">
        <f t="shared" si="2"/>
        <v>1</v>
      </c>
      <c r="N224" s="8" t="s">
        <v>425</v>
      </c>
    </row>
    <row r="225" spans="1:14" ht="15.75" customHeight="1">
      <c r="A225" s="5">
        <f t="shared" si="1"/>
        <v>4</v>
      </c>
      <c r="B225" s="5">
        <v>2793</v>
      </c>
      <c r="C225" s="5" t="s">
        <v>98</v>
      </c>
      <c r="D225" s="5" t="s">
        <v>62</v>
      </c>
      <c r="E225" s="5" t="s">
        <v>22</v>
      </c>
      <c r="F225" s="5" t="s">
        <v>539</v>
      </c>
      <c r="G225" s="5" t="s">
        <v>548</v>
      </c>
      <c r="H225" s="5" t="s">
        <v>549</v>
      </c>
      <c r="I225" s="5" t="s">
        <v>425</v>
      </c>
      <c r="J225" s="5" t="s">
        <v>97</v>
      </c>
      <c r="K225" s="6" t="s">
        <v>550</v>
      </c>
      <c r="L225" s="6" t="s">
        <v>34</v>
      </c>
      <c r="M225" s="5">
        <f t="shared" si="2"/>
        <v>1</v>
      </c>
      <c r="N225" s="8" t="s">
        <v>425</v>
      </c>
    </row>
    <row r="226" spans="1:14" ht="15.75" customHeight="1">
      <c r="A226" s="5">
        <f t="shared" si="1"/>
        <v>5</v>
      </c>
      <c r="B226" s="5">
        <v>2793</v>
      </c>
      <c r="C226" s="5" t="s">
        <v>98</v>
      </c>
      <c r="D226" s="5" t="s">
        <v>62</v>
      </c>
      <c r="E226" s="5" t="s">
        <v>22</v>
      </c>
      <c r="F226" s="5" t="s">
        <v>539</v>
      </c>
      <c r="G226" s="5" t="s">
        <v>551</v>
      </c>
      <c r="H226" s="5" t="s">
        <v>541</v>
      </c>
      <c r="I226" s="5" t="s">
        <v>425</v>
      </c>
      <c r="J226" s="5" t="s">
        <v>97</v>
      </c>
      <c r="K226" s="6" t="s">
        <v>552</v>
      </c>
      <c r="L226" s="6" t="s">
        <v>29</v>
      </c>
      <c r="M226" s="5">
        <f t="shared" si="2"/>
        <v>1</v>
      </c>
      <c r="N226" s="8" t="s">
        <v>425</v>
      </c>
    </row>
    <row r="227" spans="1:14" ht="15.75" customHeight="1">
      <c r="A227" s="5">
        <f t="shared" si="1"/>
        <v>6</v>
      </c>
      <c r="B227" s="5">
        <v>2793</v>
      </c>
      <c r="C227" s="5" t="s">
        <v>98</v>
      </c>
      <c r="D227" s="5" t="s">
        <v>62</v>
      </c>
      <c r="E227" s="5" t="s">
        <v>22</v>
      </c>
      <c r="F227" s="5" t="s">
        <v>539</v>
      </c>
      <c r="G227" s="5" t="s">
        <v>553</v>
      </c>
      <c r="H227" s="5" t="s">
        <v>541</v>
      </c>
      <c r="I227" s="5" t="s">
        <v>425</v>
      </c>
      <c r="J227" s="5" t="s">
        <v>97</v>
      </c>
      <c r="K227" s="6" t="s">
        <v>554</v>
      </c>
      <c r="L227" s="6" t="s">
        <v>29</v>
      </c>
      <c r="M227" s="5">
        <f t="shared" si="2"/>
        <v>1</v>
      </c>
      <c r="N227" s="8" t="s">
        <v>425</v>
      </c>
    </row>
    <row r="228" spans="1:14" ht="15.75" customHeight="1">
      <c r="A228" s="5">
        <f t="shared" si="1"/>
        <v>1</v>
      </c>
      <c r="B228" s="5">
        <v>2794</v>
      </c>
      <c r="C228" s="5" t="s">
        <v>98</v>
      </c>
      <c r="D228" s="5" t="s">
        <v>62</v>
      </c>
      <c r="E228" s="5" t="s">
        <v>22</v>
      </c>
      <c r="F228" s="5" t="s">
        <v>555</v>
      </c>
      <c r="G228" s="5" t="s">
        <v>556</v>
      </c>
      <c r="H228" s="5" t="s">
        <v>557</v>
      </c>
      <c r="I228" s="5" t="s">
        <v>26</v>
      </c>
      <c r="J228" s="5" t="s">
        <v>97</v>
      </c>
      <c r="K228" s="6" t="s">
        <v>558</v>
      </c>
      <c r="L228" s="6" t="s">
        <v>29</v>
      </c>
      <c r="M228" s="5">
        <f t="shared" si="2"/>
        <v>1</v>
      </c>
      <c r="N228" s="8" t="s">
        <v>425</v>
      </c>
    </row>
    <row r="229" spans="1:14" ht="15.75" customHeight="1">
      <c r="A229" s="5">
        <f t="shared" si="1"/>
        <v>2</v>
      </c>
      <c r="B229" s="5">
        <v>2794</v>
      </c>
      <c r="C229" s="5" t="s">
        <v>98</v>
      </c>
      <c r="D229" s="5" t="s">
        <v>62</v>
      </c>
      <c r="E229" s="5" t="s">
        <v>22</v>
      </c>
      <c r="F229" s="5" t="s">
        <v>555</v>
      </c>
      <c r="G229" s="5" t="s">
        <v>559</v>
      </c>
      <c r="H229" s="5" t="s">
        <v>560</v>
      </c>
      <c r="I229" s="5" t="s">
        <v>26</v>
      </c>
      <c r="J229" s="5" t="s">
        <v>97</v>
      </c>
      <c r="K229" s="6" t="s">
        <v>561</v>
      </c>
      <c r="L229" s="6" t="s">
        <v>34</v>
      </c>
      <c r="M229" s="5">
        <f t="shared" si="2"/>
        <v>1</v>
      </c>
      <c r="N229" s="8" t="s">
        <v>425</v>
      </c>
    </row>
    <row r="230" spans="1:14" ht="15.75" customHeight="1">
      <c r="A230" s="5">
        <f t="shared" si="1"/>
        <v>3</v>
      </c>
      <c r="B230" s="5">
        <v>2794</v>
      </c>
      <c r="C230" s="5" t="s">
        <v>98</v>
      </c>
      <c r="D230" s="5" t="s">
        <v>62</v>
      </c>
      <c r="E230" s="5" t="s">
        <v>22</v>
      </c>
      <c r="F230" s="5" t="s">
        <v>555</v>
      </c>
      <c r="G230" s="5" t="s">
        <v>562</v>
      </c>
      <c r="H230" s="5" t="s">
        <v>560</v>
      </c>
      <c r="I230" s="5" t="s">
        <v>26</v>
      </c>
      <c r="J230" s="5" t="s">
        <v>97</v>
      </c>
      <c r="K230" s="6" t="s">
        <v>563</v>
      </c>
      <c r="L230" s="6" t="s">
        <v>34</v>
      </c>
      <c r="M230" s="5">
        <f t="shared" si="2"/>
        <v>1</v>
      </c>
      <c r="N230" s="8" t="s">
        <v>425</v>
      </c>
    </row>
    <row r="231" spans="1:14" ht="15.75" customHeight="1">
      <c r="A231" s="5">
        <f t="shared" si="1"/>
        <v>4</v>
      </c>
      <c r="B231" s="5">
        <v>2794</v>
      </c>
      <c r="C231" s="5" t="s">
        <v>98</v>
      </c>
      <c r="D231" s="5" t="s">
        <v>62</v>
      </c>
      <c r="E231" s="5" t="s">
        <v>22</v>
      </c>
      <c r="F231" s="5" t="s">
        <v>555</v>
      </c>
      <c r="G231" s="5" t="s">
        <v>564</v>
      </c>
      <c r="H231" s="5" t="s">
        <v>565</v>
      </c>
      <c r="I231" s="5" t="s">
        <v>26</v>
      </c>
      <c r="J231" s="5" t="s">
        <v>97</v>
      </c>
      <c r="K231" s="6" t="s">
        <v>566</v>
      </c>
      <c r="L231" s="6" t="s">
        <v>34</v>
      </c>
      <c r="M231" s="5">
        <f t="shared" si="2"/>
        <v>1</v>
      </c>
      <c r="N231" s="8" t="s">
        <v>425</v>
      </c>
    </row>
    <row r="232" spans="1:14" ht="15.75" customHeight="1">
      <c r="A232" s="5">
        <f t="shared" si="1"/>
        <v>5</v>
      </c>
      <c r="B232" s="5">
        <v>2794</v>
      </c>
      <c r="C232" s="5" t="s">
        <v>98</v>
      </c>
      <c r="D232" s="5" t="s">
        <v>62</v>
      </c>
      <c r="E232" s="5" t="s">
        <v>22</v>
      </c>
      <c r="F232" s="5" t="s">
        <v>555</v>
      </c>
      <c r="G232" s="5" t="s">
        <v>567</v>
      </c>
      <c r="H232" s="5" t="s">
        <v>565</v>
      </c>
      <c r="I232" s="5" t="s">
        <v>26</v>
      </c>
      <c r="J232" s="5" t="s">
        <v>97</v>
      </c>
      <c r="K232" s="6" t="s">
        <v>568</v>
      </c>
      <c r="L232" s="6" t="s">
        <v>29</v>
      </c>
      <c r="M232" s="5">
        <f t="shared" si="2"/>
        <v>1</v>
      </c>
      <c r="N232" s="8" t="s">
        <v>425</v>
      </c>
    </row>
    <row r="233" spans="1:14" ht="15.75" customHeight="1">
      <c r="A233" s="5">
        <f t="shared" si="1"/>
        <v>1</v>
      </c>
      <c r="B233" s="5">
        <v>2795</v>
      </c>
      <c r="C233" s="5" t="s">
        <v>98</v>
      </c>
      <c r="D233" s="5" t="s">
        <v>62</v>
      </c>
      <c r="E233" s="5" t="s">
        <v>22</v>
      </c>
      <c r="F233" s="5" t="s">
        <v>569</v>
      </c>
      <c r="G233" s="5" t="s">
        <v>570</v>
      </c>
      <c r="H233" s="5" t="s">
        <v>571</v>
      </c>
      <c r="I233" s="5" t="s">
        <v>425</v>
      </c>
      <c r="J233" s="5" t="s">
        <v>97</v>
      </c>
      <c r="K233" s="6" t="s">
        <v>572</v>
      </c>
      <c r="L233" s="6" t="s">
        <v>29</v>
      </c>
      <c r="M233" s="5">
        <f t="shared" si="2"/>
        <v>1</v>
      </c>
      <c r="N233" s="8" t="s">
        <v>425</v>
      </c>
    </row>
    <row r="234" spans="1:14" ht="15.75" customHeight="1">
      <c r="A234" s="5">
        <f t="shared" si="1"/>
        <v>2</v>
      </c>
      <c r="B234" s="5">
        <v>2795</v>
      </c>
      <c r="C234" s="5" t="s">
        <v>98</v>
      </c>
      <c r="D234" s="5" t="s">
        <v>62</v>
      </c>
      <c r="E234" s="5" t="s">
        <v>22</v>
      </c>
      <c r="F234" s="5" t="s">
        <v>569</v>
      </c>
      <c r="G234" s="5" t="s">
        <v>573</v>
      </c>
      <c r="H234" s="5" t="s">
        <v>571</v>
      </c>
      <c r="I234" s="5" t="s">
        <v>425</v>
      </c>
      <c r="J234" s="5" t="s">
        <v>97</v>
      </c>
      <c r="K234" s="6" t="s">
        <v>574</v>
      </c>
      <c r="L234" s="6" t="s">
        <v>29</v>
      </c>
      <c r="M234" s="5">
        <f t="shared" si="2"/>
        <v>1</v>
      </c>
      <c r="N234" s="8" t="s">
        <v>425</v>
      </c>
    </row>
    <row r="235" spans="1:14" ht="15.75" customHeight="1">
      <c r="A235" s="5">
        <f t="shared" si="1"/>
        <v>3</v>
      </c>
      <c r="B235" s="5">
        <v>2795</v>
      </c>
      <c r="C235" s="5" t="s">
        <v>98</v>
      </c>
      <c r="D235" s="5" t="s">
        <v>62</v>
      </c>
      <c r="E235" s="5" t="s">
        <v>22</v>
      </c>
      <c r="F235" s="5" t="s">
        <v>569</v>
      </c>
      <c r="G235" s="5" t="s">
        <v>575</v>
      </c>
      <c r="H235" s="5" t="s">
        <v>571</v>
      </c>
      <c r="I235" s="5" t="s">
        <v>425</v>
      </c>
      <c r="J235" s="5" t="s">
        <v>97</v>
      </c>
      <c r="K235" s="6" t="s">
        <v>576</v>
      </c>
      <c r="L235" s="6" t="s">
        <v>34</v>
      </c>
      <c r="M235" s="5">
        <f t="shared" si="2"/>
        <v>1</v>
      </c>
      <c r="N235" s="8" t="s">
        <v>425</v>
      </c>
    </row>
    <row r="236" spans="1:14" ht="15.75" customHeight="1">
      <c r="A236" s="5">
        <f t="shared" si="1"/>
        <v>1</v>
      </c>
      <c r="B236" s="5">
        <v>2796</v>
      </c>
      <c r="C236" s="5" t="s">
        <v>98</v>
      </c>
      <c r="D236" s="5" t="s">
        <v>62</v>
      </c>
      <c r="E236" s="5" t="s">
        <v>22</v>
      </c>
      <c r="F236" s="5" t="s">
        <v>577</v>
      </c>
      <c r="G236" s="5" t="s">
        <v>578</v>
      </c>
      <c r="H236" s="5" t="s">
        <v>579</v>
      </c>
      <c r="I236" s="5" t="s">
        <v>425</v>
      </c>
      <c r="J236" s="5" t="s">
        <v>97</v>
      </c>
      <c r="K236" s="6" t="s">
        <v>580</v>
      </c>
      <c r="L236" s="6" t="s">
        <v>29</v>
      </c>
      <c r="M236" s="5">
        <f t="shared" si="2"/>
        <v>1</v>
      </c>
      <c r="N236" s="8" t="s">
        <v>425</v>
      </c>
    </row>
    <row r="237" spans="1:14" ht="15.75" customHeight="1">
      <c r="A237" s="5">
        <f t="shared" si="1"/>
        <v>2</v>
      </c>
      <c r="B237" s="5">
        <v>2796</v>
      </c>
      <c r="C237" s="5" t="s">
        <v>98</v>
      </c>
      <c r="D237" s="5" t="s">
        <v>62</v>
      </c>
      <c r="E237" s="5" t="s">
        <v>22</v>
      </c>
      <c r="F237" s="5" t="s">
        <v>577</v>
      </c>
      <c r="G237" s="5" t="s">
        <v>581</v>
      </c>
      <c r="H237" s="5" t="s">
        <v>579</v>
      </c>
      <c r="I237" s="5" t="s">
        <v>425</v>
      </c>
      <c r="J237" s="5" t="s">
        <v>97</v>
      </c>
      <c r="K237" s="6" t="s">
        <v>426</v>
      </c>
      <c r="L237" s="6" t="s">
        <v>29</v>
      </c>
      <c r="M237" s="5">
        <f t="shared" si="2"/>
        <v>1</v>
      </c>
      <c r="N237" s="8" t="s">
        <v>425</v>
      </c>
    </row>
    <row r="238" spans="1:14" ht="15.75" customHeight="1">
      <c r="A238" s="5">
        <f t="shared" si="1"/>
        <v>3</v>
      </c>
      <c r="B238" s="5">
        <v>2796</v>
      </c>
      <c r="C238" s="5" t="s">
        <v>98</v>
      </c>
      <c r="D238" s="5" t="s">
        <v>62</v>
      </c>
      <c r="E238" s="5" t="s">
        <v>22</v>
      </c>
      <c r="F238" s="5" t="s">
        <v>577</v>
      </c>
      <c r="G238" s="5" t="s">
        <v>582</v>
      </c>
      <c r="H238" s="5" t="s">
        <v>541</v>
      </c>
      <c r="I238" s="5" t="s">
        <v>425</v>
      </c>
      <c r="J238" s="5" t="s">
        <v>97</v>
      </c>
      <c r="K238" s="6" t="s">
        <v>426</v>
      </c>
      <c r="L238" s="6" t="s">
        <v>29</v>
      </c>
      <c r="M238" s="5">
        <f t="shared" si="2"/>
        <v>1</v>
      </c>
      <c r="N238" s="8" t="s">
        <v>425</v>
      </c>
    </row>
    <row r="239" spans="1:14" ht="15.75" customHeight="1">
      <c r="A239" s="5">
        <f t="shared" si="1"/>
        <v>4</v>
      </c>
      <c r="B239" s="5">
        <v>2796</v>
      </c>
      <c r="C239" s="5" t="s">
        <v>98</v>
      </c>
      <c r="D239" s="5" t="s">
        <v>62</v>
      </c>
      <c r="E239" s="5" t="s">
        <v>22</v>
      </c>
      <c r="F239" s="5" t="s">
        <v>577</v>
      </c>
      <c r="G239" s="5" t="s">
        <v>583</v>
      </c>
      <c r="H239" s="5" t="s">
        <v>560</v>
      </c>
      <c r="I239" s="5" t="s">
        <v>425</v>
      </c>
      <c r="J239" s="5" t="s">
        <v>97</v>
      </c>
      <c r="K239" s="6" t="s">
        <v>426</v>
      </c>
      <c r="L239" s="6" t="s">
        <v>29</v>
      </c>
      <c r="M239" s="5">
        <f t="shared" si="2"/>
        <v>1</v>
      </c>
      <c r="N239" s="8" t="s">
        <v>425</v>
      </c>
    </row>
    <row r="240" spans="1:14" ht="15.75" customHeight="1">
      <c r="A240" s="5">
        <f t="shared" si="1"/>
        <v>5</v>
      </c>
      <c r="B240" s="5">
        <v>2796</v>
      </c>
      <c r="C240" s="5" t="s">
        <v>98</v>
      </c>
      <c r="D240" s="5" t="s">
        <v>62</v>
      </c>
      <c r="E240" s="5" t="s">
        <v>22</v>
      </c>
      <c r="F240" s="5" t="s">
        <v>577</v>
      </c>
      <c r="G240" s="5" t="s">
        <v>584</v>
      </c>
      <c r="H240" s="5" t="s">
        <v>585</v>
      </c>
      <c r="I240" s="5" t="s">
        <v>425</v>
      </c>
      <c r="J240" s="5" t="s">
        <v>97</v>
      </c>
      <c r="K240" s="6" t="s">
        <v>586</v>
      </c>
      <c r="L240" s="6" t="s">
        <v>34</v>
      </c>
      <c r="M240" s="5">
        <f t="shared" si="2"/>
        <v>1</v>
      </c>
      <c r="N240" s="8" t="s">
        <v>425</v>
      </c>
    </row>
    <row r="241" spans="1:14" ht="15.75" customHeight="1">
      <c r="A241" s="5">
        <f t="shared" si="1"/>
        <v>6</v>
      </c>
      <c r="B241" s="5">
        <v>2796</v>
      </c>
      <c r="C241" s="5" t="s">
        <v>98</v>
      </c>
      <c r="D241" s="5" t="s">
        <v>62</v>
      </c>
      <c r="E241" s="5" t="s">
        <v>22</v>
      </c>
      <c r="F241" s="5" t="s">
        <v>577</v>
      </c>
      <c r="G241" s="5" t="s">
        <v>587</v>
      </c>
      <c r="H241" s="5" t="s">
        <v>585</v>
      </c>
      <c r="I241" s="5" t="s">
        <v>425</v>
      </c>
      <c r="J241" s="5" t="s">
        <v>97</v>
      </c>
      <c r="K241" s="6" t="s">
        <v>588</v>
      </c>
      <c r="L241" s="6" t="s">
        <v>34</v>
      </c>
      <c r="M241" s="5">
        <f t="shared" si="2"/>
        <v>1</v>
      </c>
      <c r="N241" s="8" t="s">
        <v>425</v>
      </c>
    </row>
    <row r="242" spans="1:14" ht="15.75" customHeight="1">
      <c r="A242" s="5">
        <f t="shared" si="1"/>
        <v>7</v>
      </c>
      <c r="B242" s="5">
        <v>2796</v>
      </c>
      <c r="C242" s="5" t="s">
        <v>98</v>
      </c>
      <c r="D242" s="5" t="s">
        <v>62</v>
      </c>
      <c r="E242" s="5" t="s">
        <v>22</v>
      </c>
      <c r="F242" s="5" t="s">
        <v>577</v>
      </c>
      <c r="G242" s="5" t="s">
        <v>589</v>
      </c>
      <c r="H242" s="5" t="s">
        <v>579</v>
      </c>
      <c r="I242" s="5" t="s">
        <v>425</v>
      </c>
      <c r="J242" s="5" t="s">
        <v>97</v>
      </c>
      <c r="K242" s="6" t="s">
        <v>590</v>
      </c>
      <c r="L242" s="6" t="s">
        <v>34</v>
      </c>
      <c r="M242" s="5">
        <f t="shared" si="2"/>
        <v>1</v>
      </c>
      <c r="N242" s="8" t="s">
        <v>425</v>
      </c>
    </row>
    <row r="243" spans="1:14" ht="15.75" customHeight="1">
      <c r="A243" s="5">
        <f t="shared" si="1"/>
        <v>1</v>
      </c>
      <c r="B243" s="5">
        <v>2797</v>
      </c>
      <c r="C243" s="5" t="s">
        <v>98</v>
      </c>
      <c r="D243" s="5" t="s">
        <v>62</v>
      </c>
      <c r="E243" s="5" t="s">
        <v>22</v>
      </c>
      <c r="F243" s="5" t="s">
        <v>591</v>
      </c>
      <c r="G243" s="5" t="s">
        <v>592</v>
      </c>
      <c r="H243" s="5" t="s">
        <v>593</v>
      </c>
      <c r="I243" s="5" t="s">
        <v>425</v>
      </c>
      <c r="J243" s="5" t="s">
        <v>97</v>
      </c>
      <c r="K243" s="6" t="s">
        <v>594</v>
      </c>
      <c r="L243" s="6" t="s">
        <v>29</v>
      </c>
      <c r="M243" s="5">
        <f t="shared" si="2"/>
        <v>1</v>
      </c>
      <c r="N243" s="8" t="s">
        <v>425</v>
      </c>
    </row>
    <row r="244" spans="1:14" ht="15.75" customHeight="1">
      <c r="A244" s="5">
        <f t="shared" si="1"/>
        <v>2</v>
      </c>
      <c r="B244" s="5">
        <v>2797</v>
      </c>
      <c r="C244" s="5" t="s">
        <v>98</v>
      </c>
      <c r="D244" s="5" t="s">
        <v>62</v>
      </c>
      <c r="E244" s="5" t="s">
        <v>22</v>
      </c>
      <c r="F244" s="5" t="s">
        <v>591</v>
      </c>
      <c r="G244" s="5" t="s">
        <v>595</v>
      </c>
      <c r="H244" s="5" t="s">
        <v>428</v>
      </c>
      <c r="I244" s="5" t="s">
        <v>425</v>
      </c>
      <c r="J244" s="5" t="s">
        <v>97</v>
      </c>
      <c r="K244" s="6" t="s">
        <v>596</v>
      </c>
      <c r="L244" s="6" t="s">
        <v>34</v>
      </c>
      <c r="M244" s="5">
        <f t="shared" si="2"/>
        <v>1</v>
      </c>
      <c r="N244" s="8" t="s">
        <v>425</v>
      </c>
    </row>
    <row r="245" spans="1:14" ht="15.75" customHeight="1">
      <c r="A245" s="5">
        <f t="shared" si="1"/>
        <v>3</v>
      </c>
      <c r="B245" s="5">
        <v>2797</v>
      </c>
      <c r="C245" s="5" t="s">
        <v>98</v>
      </c>
      <c r="D245" s="5" t="s">
        <v>62</v>
      </c>
      <c r="E245" s="5" t="s">
        <v>22</v>
      </c>
      <c r="F245" s="5" t="s">
        <v>591</v>
      </c>
      <c r="G245" s="5" t="s">
        <v>597</v>
      </c>
      <c r="H245" s="5" t="s">
        <v>428</v>
      </c>
      <c r="I245" s="5" t="s">
        <v>425</v>
      </c>
      <c r="J245" s="5" t="s">
        <v>97</v>
      </c>
      <c r="K245" s="6" t="s">
        <v>598</v>
      </c>
      <c r="L245" s="6" t="s">
        <v>29</v>
      </c>
      <c r="M245" s="5">
        <f t="shared" si="2"/>
        <v>1</v>
      </c>
      <c r="N245" s="8" t="s">
        <v>425</v>
      </c>
    </row>
    <row r="246" spans="1:14" ht="15.75" customHeight="1">
      <c r="A246" s="5">
        <f t="shared" si="1"/>
        <v>4</v>
      </c>
      <c r="B246" s="5">
        <v>2797</v>
      </c>
      <c r="C246" s="5" t="s">
        <v>98</v>
      </c>
      <c r="D246" s="5" t="s">
        <v>62</v>
      </c>
      <c r="E246" s="5" t="s">
        <v>22</v>
      </c>
      <c r="F246" s="5" t="s">
        <v>591</v>
      </c>
      <c r="G246" s="5" t="s">
        <v>599</v>
      </c>
      <c r="H246" s="5" t="s">
        <v>600</v>
      </c>
      <c r="I246" s="5" t="s">
        <v>425</v>
      </c>
      <c r="J246" s="5" t="s">
        <v>97</v>
      </c>
      <c r="K246" s="6" t="s">
        <v>601</v>
      </c>
      <c r="L246" s="6" t="s">
        <v>34</v>
      </c>
      <c r="M246" s="5">
        <f t="shared" si="2"/>
        <v>1</v>
      </c>
      <c r="N246" s="8" t="s">
        <v>425</v>
      </c>
    </row>
    <row r="247" spans="1:14" ht="15.75" customHeight="1">
      <c r="A247" s="5">
        <f t="shared" si="1"/>
        <v>5</v>
      </c>
      <c r="B247" s="5">
        <v>2797</v>
      </c>
      <c r="C247" s="5" t="s">
        <v>98</v>
      </c>
      <c r="D247" s="5" t="s">
        <v>62</v>
      </c>
      <c r="E247" s="5" t="s">
        <v>22</v>
      </c>
      <c r="F247" s="5" t="s">
        <v>591</v>
      </c>
      <c r="G247" s="5" t="s">
        <v>602</v>
      </c>
      <c r="H247" s="5" t="s">
        <v>428</v>
      </c>
      <c r="I247" s="5" t="s">
        <v>425</v>
      </c>
      <c r="J247" s="5" t="s">
        <v>97</v>
      </c>
      <c r="K247" s="6" t="s">
        <v>603</v>
      </c>
      <c r="L247" s="6" t="s">
        <v>29</v>
      </c>
      <c r="M247" s="5">
        <f t="shared" si="2"/>
        <v>1</v>
      </c>
      <c r="N247" s="8" t="s">
        <v>425</v>
      </c>
    </row>
    <row r="248" spans="1:14" ht="15.75" customHeight="1">
      <c r="A248" s="5">
        <f t="shared" si="1"/>
        <v>1</v>
      </c>
      <c r="B248" s="5">
        <v>2831</v>
      </c>
      <c r="C248" s="5" t="s">
        <v>98</v>
      </c>
      <c r="D248" s="5" t="s">
        <v>170</v>
      </c>
      <c r="E248" s="5" t="s">
        <v>22</v>
      </c>
      <c r="F248" s="5" t="s">
        <v>604</v>
      </c>
      <c r="G248" s="5" t="s">
        <v>605</v>
      </c>
      <c r="H248" s="5" t="s">
        <v>606</v>
      </c>
      <c r="I248" s="5" t="s">
        <v>75</v>
      </c>
      <c r="J248" s="5" t="s">
        <v>97</v>
      </c>
      <c r="K248" s="6" t="s">
        <v>607</v>
      </c>
      <c r="L248" s="6" t="s">
        <v>34</v>
      </c>
      <c r="M248" s="5">
        <f t="shared" si="2"/>
        <v>1</v>
      </c>
      <c r="N248" s="8" t="s">
        <v>75</v>
      </c>
    </row>
    <row r="249" spans="1:14" ht="15.75" customHeight="1">
      <c r="A249" s="5">
        <f t="shared" si="1"/>
        <v>2</v>
      </c>
      <c r="B249" s="5">
        <v>2831</v>
      </c>
      <c r="C249" s="5" t="s">
        <v>98</v>
      </c>
      <c r="D249" s="5" t="s">
        <v>170</v>
      </c>
      <c r="E249" s="5" t="s">
        <v>22</v>
      </c>
      <c r="F249" s="5" t="s">
        <v>604</v>
      </c>
      <c r="G249" s="5" t="s">
        <v>608</v>
      </c>
      <c r="H249" s="5" t="s">
        <v>606</v>
      </c>
      <c r="I249" s="5" t="s">
        <v>75</v>
      </c>
      <c r="J249" s="5" t="s">
        <v>97</v>
      </c>
      <c r="K249" s="6" t="s">
        <v>609</v>
      </c>
      <c r="L249" s="6" t="s">
        <v>34</v>
      </c>
      <c r="M249" s="5">
        <f t="shared" si="2"/>
        <v>1</v>
      </c>
      <c r="N249" s="8" t="s">
        <v>75</v>
      </c>
    </row>
    <row r="250" spans="1:14" ht="15.75" customHeight="1">
      <c r="A250" s="5">
        <f t="shared" si="1"/>
        <v>3</v>
      </c>
      <c r="B250" s="5">
        <v>2831</v>
      </c>
      <c r="C250" s="5" t="s">
        <v>98</v>
      </c>
      <c r="D250" s="5" t="s">
        <v>170</v>
      </c>
      <c r="E250" s="5" t="s">
        <v>22</v>
      </c>
      <c r="F250" s="5" t="s">
        <v>604</v>
      </c>
      <c r="G250" s="5" t="s">
        <v>610</v>
      </c>
      <c r="H250" s="5" t="s">
        <v>436</v>
      </c>
      <c r="I250" s="5" t="s">
        <v>75</v>
      </c>
      <c r="J250" s="5" t="s">
        <v>97</v>
      </c>
      <c r="K250" s="6" t="s">
        <v>611</v>
      </c>
      <c r="L250" s="6" t="s">
        <v>34</v>
      </c>
      <c r="M250" s="5">
        <f t="shared" si="2"/>
        <v>1</v>
      </c>
      <c r="N250" s="8" t="s">
        <v>75</v>
      </c>
    </row>
    <row r="251" spans="1:14" ht="15.75" customHeight="1">
      <c r="A251" s="5">
        <f t="shared" si="1"/>
        <v>4</v>
      </c>
      <c r="B251" s="5">
        <v>2831</v>
      </c>
      <c r="C251" s="5" t="s">
        <v>98</v>
      </c>
      <c r="D251" s="5" t="s">
        <v>170</v>
      </c>
      <c r="E251" s="5" t="s">
        <v>22</v>
      </c>
      <c r="F251" s="5" t="s">
        <v>604</v>
      </c>
      <c r="G251" s="5" t="s">
        <v>612</v>
      </c>
      <c r="H251" s="5" t="s">
        <v>436</v>
      </c>
      <c r="I251" s="5" t="s">
        <v>75</v>
      </c>
      <c r="J251" s="5" t="s">
        <v>97</v>
      </c>
      <c r="K251" s="6" t="s">
        <v>613</v>
      </c>
      <c r="L251" s="6" t="s">
        <v>34</v>
      </c>
      <c r="M251" s="5">
        <f t="shared" si="2"/>
        <v>1</v>
      </c>
      <c r="N251" s="8" t="s">
        <v>75</v>
      </c>
    </row>
    <row r="252" spans="1:14" ht="15.75" customHeight="1">
      <c r="A252" s="5">
        <f t="shared" si="1"/>
        <v>5</v>
      </c>
      <c r="B252" s="5">
        <v>2831</v>
      </c>
      <c r="C252" s="5" t="s">
        <v>98</v>
      </c>
      <c r="D252" s="5" t="s">
        <v>170</v>
      </c>
      <c r="E252" s="5" t="s">
        <v>22</v>
      </c>
      <c r="F252" s="5" t="s">
        <v>604</v>
      </c>
      <c r="G252" s="5" t="s">
        <v>614</v>
      </c>
      <c r="H252" s="5" t="s">
        <v>615</v>
      </c>
      <c r="I252" s="5" t="s">
        <v>75</v>
      </c>
      <c r="J252" s="5" t="s">
        <v>97</v>
      </c>
      <c r="K252" s="6" t="s">
        <v>616</v>
      </c>
      <c r="L252" s="6" t="s">
        <v>29</v>
      </c>
      <c r="M252" s="5">
        <f t="shared" si="2"/>
        <v>1</v>
      </c>
      <c r="N252" s="8" t="s">
        <v>75</v>
      </c>
    </row>
    <row r="253" spans="1:14" ht="15.75" customHeight="1">
      <c r="A253" s="5">
        <f t="shared" si="1"/>
        <v>6</v>
      </c>
      <c r="B253" s="5">
        <v>2831</v>
      </c>
      <c r="C253" s="5" t="s">
        <v>98</v>
      </c>
      <c r="D253" s="5" t="s">
        <v>170</v>
      </c>
      <c r="E253" s="5" t="s">
        <v>22</v>
      </c>
      <c r="F253" s="5" t="s">
        <v>604</v>
      </c>
      <c r="G253" s="5" t="s">
        <v>617</v>
      </c>
      <c r="H253" s="5" t="s">
        <v>615</v>
      </c>
      <c r="I253" s="5" t="s">
        <v>75</v>
      </c>
      <c r="J253" s="5" t="s">
        <v>97</v>
      </c>
      <c r="K253" s="6" t="s">
        <v>618</v>
      </c>
      <c r="L253" s="6" t="s">
        <v>29</v>
      </c>
      <c r="M253" s="5">
        <f t="shared" si="2"/>
        <v>1</v>
      </c>
      <c r="N253" s="8" t="s">
        <v>75</v>
      </c>
    </row>
    <row r="254" spans="1:14" ht="15.75" customHeight="1">
      <c r="A254" s="5">
        <f t="shared" si="1"/>
        <v>7</v>
      </c>
      <c r="B254" s="5">
        <v>2831</v>
      </c>
      <c r="C254" s="5" t="s">
        <v>98</v>
      </c>
      <c r="D254" s="5" t="s">
        <v>170</v>
      </c>
      <c r="E254" s="5" t="s">
        <v>22</v>
      </c>
      <c r="F254" s="5" t="s">
        <v>604</v>
      </c>
      <c r="G254" s="5" t="s">
        <v>619</v>
      </c>
      <c r="H254" s="5" t="s">
        <v>615</v>
      </c>
      <c r="I254" s="5" t="s">
        <v>75</v>
      </c>
      <c r="J254" s="5" t="s">
        <v>97</v>
      </c>
      <c r="K254" s="6" t="s">
        <v>620</v>
      </c>
      <c r="L254" s="6" t="s">
        <v>34</v>
      </c>
      <c r="M254" s="5">
        <f t="shared" si="2"/>
        <v>1</v>
      </c>
      <c r="N254" s="8" t="s">
        <v>75</v>
      </c>
    </row>
    <row r="255" spans="1:14" ht="15.75" customHeight="1">
      <c r="A255" s="5">
        <f t="shared" si="1"/>
        <v>1</v>
      </c>
      <c r="B255" s="5">
        <v>2832</v>
      </c>
      <c r="C255" s="5" t="s">
        <v>98</v>
      </c>
      <c r="D255" s="5" t="s">
        <v>170</v>
      </c>
      <c r="E255" s="5" t="s">
        <v>22</v>
      </c>
      <c r="F255" s="5" t="s">
        <v>621</v>
      </c>
      <c r="G255" s="5" t="s">
        <v>622</v>
      </c>
      <c r="H255" s="5" t="s">
        <v>615</v>
      </c>
      <c r="I255" s="5" t="s">
        <v>75</v>
      </c>
      <c r="J255" s="5" t="s">
        <v>97</v>
      </c>
      <c r="K255" s="6" t="s">
        <v>623</v>
      </c>
      <c r="L255" s="6" t="s">
        <v>29</v>
      </c>
      <c r="M255" s="5">
        <f t="shared" si="2"/>
        <v>1</v>
      </c>
      <c r="N255" s="8" t="s">
        <v>75</v>
      </c>
    </row>
    <row r="256" spans="1:14" ht="15.75" customHeight="1">
      <c r="A256" s="5">
        <f t="shared" si="1"/>
        <v>2</v>
      </c>
      <c r="B256" s="5">
        <v>2832</v>
      </c>
      <c r="C256" s="5" t="s">
        <v>98</v>
      </c>
      <c r="D256" s="5" t="s">
        <v>170</v>
      </c>
      <c r="E256" s="5" t="s">
        <v>22</v>
      </c>
      <c r="F256" s="5" t="s">
        <v>621</v>
      </c>
      <c r="G256" s="5" t="s">
        <v>624</v>
      </c>
      <c r="H256" s="5" t="s">
        <v>615</v>
      </c>
      <c r="I256" s="5" t="s">
        <v>75</v>
      </c>
      <c r="J256" s="5" t="s">
        <v>97</v>
      </c>
      <c r="K256" s="6" t="s">
        <v>625</v>
      </c>
      <c r="L256" s="6" t="s">
        <v>34</v>
      </c>
      <c r="M256" s="5">
        <f t="shared" si="2"/>
        <v>1</v>
      </c>
      <c r="N256" s="8" t="s">
        <v>75</v>
      </c>
    </row>
    <row r="257" spans="1:14" ht="15.75" customHeight="1">
      <c r="A257" s="5">
        <f t="shared" si="1"/>
        <v>3</v>
      </c>
      <c r="B257" s="5">
        <v>2832</v>
      </c>
      <c r="C257" s="5" t="s">
        <v>98</v>
      </c>
      <c r="D257" s="5" t="s">
        <v>170</v>
      </c>
      <c r="E257" s="5" t="s">
        <v>22</v>
      </c>
      <c r="F257" s="5" t="s">
        <v>621</v>
      </c>
      <c r="G257" s="5" t="s">
        <v>626</v>
      </c>
      <c r="H257" s="5" t="s">
        <v>615</v>
      </c>
      <c r="I257" s="5" t="s">
        <v>75</v>
      </c>
      <c r="J257" s="5" t="s">
        <v>97</v>
      </c>
      <c r="K257" s="6" t="s">
        <v>627</v>
      </c>
      <c r="L257" s="6" t="s">
        <v>34</v>
      </c>
      <c r="M257" s="5">
        <f t="shared" si="2"/>
        <v>1</v>
      </c>
      <c r="N257" s="8" t="s">
        <v>75</v>
      </c>
    </row>
    <row r="258" spans="1:14" ht="15.75" customHeight="1">
      <c r="A258" s="5">
        <f t="shared" si="1"/>
        <v>4</v>
      </c>
      <c r="B258" s="5">
        <v>2832</v>
      </c>
      <c r="C258" s="5" t="s">
        <v>98</v>
      </c>
      <c r="D258" s="5" t="s">
        <v>170</v>
      </c>
      <c r="E258" s="5" t="s">
        <v>22</v>
      </c>
      <c r="F258" s="5" t="s">
        <v>621</v>
      </c>
      <c r="G258" s="5" t="s">
        <v>628</v>
      </c>
      <c r="H258" s="5" t="s">
        <v>615</v>
      </c>
      <c r="I258" s="5" t="s">
        <v>75</v>
      </c>
      <c r="J258" s="5" t="s">
        <v>97</v>
      </c>
      <c r="K258" s="6" t="s">
        <v>629</v>
      </c>
      <c r="L258" s="6" t="s">
        <v>29</v>
      </c>
      <c r="M258" s="5">
        <f t="shared" si="2"/>
        <v>1</v>
      </c>
      <c r="N258" s="8" t="s">
        <v>75</v>
      </c>
    </row>
    <row r="259" spans="1:14" ht="15.75" customHeight="1">
      <c r="A259" s="5">
        <f t="shared" si="1"/>
        <v>5</v>
      </c>
      <c r="B259" s="5">
        <v>2832</v>
      </c>
      <c r="C259" s="5" t="s">
        <v>98</v>
      </c>
      <c r="D259" s="5" t="s">
        <v>170</v>
      </c>
      <c r="E259" s="5" t="s">
        <v>22</v>
      </c>
      <c r="F259" s="5" t="s">
        <v>621</v>
      </c>
      <c r="G259" s="5" t="s">
        <v>630</v>
      </c>
      <c r="H259" s="5" t="s">
        <v>615</v>
      </c>
      <c r="I259" s="5" t="s">
        <v>75</v>
      </c>
      <c r="J259" s="5" t="s">
        <v>97</v>
      </c>
      <c r="K259" s="6" t="s">
        <v>631</v>
      </c>
      <c r="L259" s="6" t="s">
        <v>29</v>
      </c>
      <c r="M259" s="5">
        <f t="shared" si="2"/>
        <v>1</v>
      </c>
      <c r="N259" s="8" t="s">
        <v>75</v>
      </c>
    </row>
    <row r="260" spans="1:14" ht="15.75" customHeight="1">
      <c r="A260" s="5">
        <f t="shared" si="1"/>
        <v>1</v>
      </c>
      <c r="B260" s="5">
        <v>2660</v>
      </c>
      <c r="C260" s="5" t="s">
        <v>20</v>
      </c>
      <c r="D260" s="5" t="s">
        <v>136</v>
      </c>
      <c r="E260" s="5" t="s">
        <v>22</v>
      </c>
      <c r="F260" s="5" t="s">
        <v>23</v>
      </c>
      <c r="G260" s="5" t="s">
        <v>24</v>
      </c>
      <c r="H260" s="5" t="s">
        <v>632</v>
      </c>
      <c r="I260" s="5" t="s">
        <v>26</v>
      </c>
      <c r="J260" s="5" t="s">
        <v>55</v>
      </c>
      <c r="K260" s="6" t="s">
        <v>633</v>
      </c>
      <c r="L260" s="6" t="s">
        <v>29</v>
      </c>
      <c r="M260" s="5">
        <f t="shared" si="2"/>
        <v>1</v>
      </c>
      <c r="N260" s="8" t="s">
        <v>634</v>
      </c>
    </row>
    <row r="261" spans="1:14" ht="15.75" customHeight="1">
      <c r="A261" s="5">
        <f t="shared" si="1"/>
        <v>2</v>
      </c>
      <c r="B261" s="5">
        <v>2660</v>
      </c>
      <c r="C261" s="5" t="s">
        <v>20</v>
      </c>
      <c r="D261" s="5" t="s">
        <v>136</v>
      </c>
      <c r="E261" s="5" t="s">
        <v>22</v>
      </c>
      <c r="F261" s="5" t="s">
        <v>23</v>
      </c>
      <c r="G261" s="5" t="s">
        <v>24</v>
      </c>
      <c r="H261" s="5" t="s">
        <v>635</v>
      </c>
      <c r="I261" s="5" t="s">
        <v>26</v>
      </c>
      <c r="J261" s="5" t="s">
        <v>55</v>
      </c>
      <c r="K261" s="13" t="s">
        <v>633</v>
      </c>
      <c r="L261" s="6" t="s">
        <v>34</v>
      </c>
      <c r="M261" s="5">
        <f t="shared" si="2"/>
        <v>1</v>
      </c>
      <c r="N261" s="8" t="s">
        <v>636</v>
      </c>
    </row>
    <row r="262" spans="1:14" ht="15.75" customHeight="1">
      <c r="A262" s="5">
        <f t="shared" si="1"/>
        <v>3</v>
      </c>
      <c r="B262" s="5">
        <v>2660</v>
      </c>
      <c r="C262" s="5" t="s">
        <v>20</v>
      </c>
      <c r="D262" s="5" t="s">
        <v>136</v>
      </c>
      <c r="E262" s="5" t="s">
        <v>22</v>
      </c>
      <c r="F262" s="5" t="s">
        <v>23</v>
      </c>
      <c r="G262" s="5" t="s">
        <v>24</v>
      </c>
      <c r="H262" s="5" t="s">
        <v>637</v>
      </c>
      <c r="I262" s="5" t="s">
        <v>26</v>
      </c>
      <c r="J262" s="5" t="s">
        <v>55</v>
      </c>
      <c r="K262" s="6" t="s">
        <v>638</v>
      </c>
      <c r="L262" s="6" t="s">
        <v>29</v>
      </c>
      <c r="M262" s="5">
        <f t="shared" si="2"/>
        <v>1</v>
      </c>
      <c r="N262" s="8" t="s">
        <v>639</v>
      </c>
    </row>
    <row r="263" spans="1:14" ht="15.75" customHeight="1">
      <c r="A263" s="5">
        <f t="shared" si="1"/>
        <v>4</v>
      </c>
      <c r="B263" s="5">
        <v>2660</v>
      </c>
      <c r="C263" s="5" t="s">
        <v>20</v>
      </c>
      <c r="D263" s="5" t="s">
        <v>136</v>
      </c>
      <c r="E263" s="5" t="s">
        <v>22</v>
      </c>
      <c r="F263" s="5" t="s">
        <v>23</v>
      </c>
      <c r="G263" s="5" t="s">
        <v>40</v>
      </c>
      <c r="H263" s="5" t="s">
        <v>632</v>
      </c>
      <c r="I263" s="5" t="s">
        <v>26</v>
      </c>
      <c r="J263" s="5" t="s">
        <v>55</v>
      </c>
      <c r="K263" s="6" t="s">
        <v>640</v>
      </c>
      <c r="L263" s="6" t="s">
        <v>34</v>
      </c>
      <c r="M263" s="5">
        <f t="shared" si="2"/>
        <v>1</v>
      </c>
      <c r="N263" s="8" t="s">
        <v>634</v>
      </c>
    </row>
    <row r="264" spans="1:14" ht="15.75" customHeight="1">
      <c r="A264" s="5">
        <f t="shared" si="1"/>
        <v>5</v>
      </c>
      <c r="B264" s="5">
        <v>2660</v>
      </c>
      <c r="C264" s="5" t="s">
        <v>20</v>
      </c>
      <c r="D264" s="5" t="s">
        <v>136</v>
      </c>
      <c r="E264" s="5" t="s">
        <v>22</v>
      </c>
      <c r="F264" s="5" t="s">
        <v>23</v>
      </c>
      <c r="G264" s="5" t="s">
        <v>40</v>
      </c>
      <c r="H264" s="5" t="s">
        <v>635</v>
      </c>
      <c r="I264" s="5" t="s">
        <v>26</v>
      </c>
      <c r="J264" s="5" t="s">
        <v>55</v>
      </c>
      <c r="K264" s="6" t="s">
        <v>641</v>
      </c>
      <c r="L264" s="6" t="s">
        <v>34</v>
      </c>
      <c r="M264" s="5">
        <f t="shared" si="2"/>
        <v>1</v>
      </c>
      <c r="N264" s="8" t="s">
        <v>636</v>
      </c>
    </row>
    <row r="265" spans="1:14" ht="15.75" customHeight="1">
      <c r="A265" s="5">
        <f t="shared" si="1"/>
        <v>6</v>
      </c>
      <c r="B265" s="5">
        <v>2660</v>
      </c>
      <c r="C265" s="5" t="s">
        <v>20</v>
      </c>
      <c r="D265" s="5" t="s">
        <v>136</v>
      </c>
      <c r="E265" s="5" t="s">
        <v>22</v>
      </c>
      <c r="F265" s="5" t="s">
        <v>23</v>
      </c>
      <c r="G265" s="5" t="s">
        <v>40</v>
      </c>
      <c r="H265" s="5" t="s">
        <v>642</v>
      </c>
      <c r="I265" s="5" t="s">
        <v>26</v>
      </c>
      <c r="J265" s="5" t="s">
        <v>55</v>
      </c>
      <c r="K265" s="6" t="s">
        <v>640</v>
      </c>
      <c r="L265" s="6" t="s">
        <v>34</v>
      </c>
      <c r="M265" s="5">
        <f t="shared" si="2"/>
        <v>1</v>
      </c>
      <c r="N265" s="8" t="s">
        <v>639</v>
      </c>
    </row>
    <row r="266" spans="1:14" ht="15.75" customHeight="1">
      <c r="A266" s="5">
        <f t="shared" si="1"/>
        <v>1</v>
      </c>
      <c r="B266" s="5">
        <v>2663</v>
      </c>
      <c r="C266" s="5" t="s">
        <v>20</v>
      </c>
      <c r="D266" s="5" t="s">
        <v>147</v>
      </c>
      <c r="E266" s="5" t="s">
        <v>22</v>
      </c>
      <c r="F266" s="5" t="s">
        <v>23</v>
      </c>
      <c r="G266" s="5" t="s">
        <v>24</v>
      </c>
      <c r="H266" s="5" t="s">
        <v>69</v>
      </c>
      <c r="I266" s="5" t="s">
        <v>71</v>
      </c>
      <c r="J266" s="5" t="s">
        <v>55</v>
      </c>
      <c r="K266" s="6" t="s">
        <v>643</v>
      </c>
      <c r="L266" s="6" t="s">
        <v>29</v>
      </c>
      <c r="M266" s="5">
        <f t="shared" si="2"/>
        <v>1</v>
      </c>
      <c r="N266" s="8" t="s">
        <v>71</v>
      </c>
    </row>
    <row r="267" spans="1:14" ht="15.75" customHeight="1">
      <c r="A267" s="5">
        <f t="shared" si="1"/>
        <v>2</v>
      </c>
      <c r="B267" s="5">
        <v>2663</v>
      </c>
      <c r="C267" s="5" t="s">
        <v>20</v>
      </c>
      <c r="D267" s="5" t="s">
        <v>147</v>
      </c>
      <c r="E267" s="5" t="s">
        <v>22</v>
      </c>
      <c r="F267" s="5" t="s">
        <v>23</v>
      </c>
      <c r="G267" s="5" t="s">
        <v>40</v>
      </c>
      <c r="H267" s="5" t="s">
        <v>69</v>
      </c>
      <c r="I267" s="5" t="s">
        <v>71</v>
      </c>
      <c r="J267" s="5" t="s">
        <v>55</v>
      </c>
      <c r="K267" s="6" t="s">
        <v>644</v>
      </c>
      <c r="L267" s="6" t="s">
        <v>34</v>
      </c>
      <c r="M267" s="5">
        <f t="shared" si="2"/>
        <v>1</v>
      </c>
      <c r="N267" s="8" t="s">
        <v>71</v>
      </c>
    </row>
    <row r="268" spans="1:14" ht="15.75" customHeight="1">
      <c r="A268" s="5">
        <f t="shared" si="1"/>
        <v>1</v>
      </c>
      <c r="B268" s="5">
        <v>2741</v>
      </c>
      <c r="C268" s="5" t="s">
        <v>98</v>
      </c>
      <c r="D268" s="5" t="s">
        <v>136</v>
      </c>
      <c r="E268" s="5" t="s">
        <v>22</v>
      </c>
      <c r="F268" s="5" t="s">
        <v>645</v>
      </c>
      <c r="G268" s="5" t="s">
        <v>646</v>
      </c>
      <c r="H268" s="5" t="s">
        <v>632</v>
      </c>
      <c r="I268" s="5" t="s">
        <v>26</v>
      </c>
      <c r="J268" s="5" t="s">
        <v>55</v>
      </c>
      <c r="K268" s="6" t="s">
        <v>647</v>
      </c>
      <c r="L268" s="6" t="s">
        <v>29</v>
      </c>
      <c r="M268" s="5">
        <f t="shared" si="2"/>
        <v>1</v>
      </c>
      <c r="N268" s="8" t="s">
        <v>634</v>
      </c>
    </row>
    <row r="269" spans="1:14" ht="15.75" customHeight="1">
      <c r="A269" s="5">
        <f t="shared" si="1"/>
        <v>2</v>
      </c>
      <c r="B269" s="5">
        <v>2741</v>
      </c>
      <c r="C269" s="5" t="s">
        <v>98</v>
      </c>
      <c r="D269" s="5" t="s">
        <v>136</v>
      </c>
      <c r="E269" s="5" t="s">
        <v>22</v>
      </c>
      <c r="F269" s="5" t="s">
        <v>645</v>
      </c>
      <c r="G269" s="5" t="s">
        <v>646</v>
      </c>
      <c r="H269" s="5" t="s">
        <v>635</v>
      </c>
      <c r="I269" s="5" t="s">
        <v>26</v>
      </c>
      <c r="J269" s="5" t="s">
        <v>55</v>
      </c>
      <c r="K269" s="6" t="s">
        <v>648</v>
      </c>
      <c r="L269" s="6" t="s">
        <v>34</v>
      </c>
      <c r="M269" s="5">
        <f t="shared" si="2"/>
        <v>1</v>
      </c>
      <c r="N269" s="8" t="s">
        <v>636</v>
      </c>
    </row>
    <row r="270" spans="1:14" ht="15.75" customHeight="1">
      <c r="A270" s="5">
        <f t="shared" si="1"/>
        <v>3</v>
      </c>
      <c r="B270" s="5">
        <v>2741</v>
      </c>
      <c r="C270" s="5" t="s">
        <v>98</v>
      </c>
      <c r="D270" s="5" t="s">
        <v>136</v>
      </c>
      <c r="E270" s="5" t="s">
        <v>22</v>
      </c>
      <c r="F270" s="5" t="s">
        <v>645</v>
      </c>
      <c r="G270" s="5" t="s">
        <v>646</v>
      </c>
      <c r="H270" s="5" t="s">
        <v>649</v>
      </c>
      <c r="I270" s="5" t="s">
        <v>26</v>
      </c>
      <c r="J270" s="5" t="s">
        <v>55</v>
      </c>
      <c r="K270" s="6" t="s">
        <v>650</v>
      </c>
      <c r="L270" s="6" t="s">
        <v>34</v>
      </c>
      <c r="M270" s="5">
        <f t="shared" si="2"/>
        <v>1</v>
      </c>
      <c r="N270" s="8" t="s">
        <v>639</v>
      </c>
    </row>
    <row r="271" spans="1:14" ht="15.75" customHeight="1">
      <c r="A271" s="5">
        <f t="shared" si="1"/>
        <v>4</v>
      </c>
      <c r="B271" s="5">
        <v>2741</v>
      </c>
      <c r="C271" s="5" t="s">
        <v>98</v>
      </c>
      <c r="D271" s="5" t="s">
        <v>136</v>
      </c>
      <c r="E271" s="5" t="s">
        <v>22</v>
      </c>
      <c r="F271" s="5" t="s">
        <v>645</v>
      </c>
      <c r="G271" s="5" t="s">
        <v>651</v>
      </c>
      <c r="H271" s="5" t="s">
        <v>632</v>
      </c>
      <c r="I271" s="5" t="s">
        <v>26</v>
      </c>
      <c r="J271" s="5" t="s">
        <v>55</v>
      </c>
      <c r="K271" s="6" t="s">
        <v>652</v>
      </c>
      <c r="L271" s="6" t="s">
        <v>34</v>
      </c>
      <c r="M271" s="5">
        <f t="shared" si="2"/>
        <v>1</v>
      </c>
      <c r="N271" s="8" t="s">
        <v>634</v>
      </c>
    </row>
    <row r="272" spans="1:14" ht="15.75" customHeight="1">
      <c r="A272" s="5">
        <f t="shared" si="1"/>
        <v>5</v>
      </c>
      <c r="B272" s="5">
        <v>2741</v>
      </c>
      <c r="C272" s="5" t="s">
        <v>98</v>
      </c>
      <c r="D272" s="5" t="s">
        <v>136</v>
      </c>
      <c r="E272" s="5" t="s">
        <v>22</v>
      </c>
      <c r="F272" s="5" t="s">
        <v>645</v>
      </c>
      <c r="G272" s="5" t="s">
        <v>651</v>
      </c>
      <c r="H272" s="5" t="s">
        <v>635</v>
      </c>
      <c r="I272" s="5" t="s">
        <v>26</v>
      </c>
      <c r="J272" s="5" t="s">
        <v>55</v>
      </c>
      <c r="K272" s="6" t="s">
        <v>653</v>
      </c>
      <c r="L272" s="6" t="s">
        <v>34</v>
      </c>
      <c r="M272" s="5">
        <f t="shared" si="2"/>
        <v>1</v>
      </c>
      <c r="N272" s="8" t="s">
        <v>636</v>
      </c>
    </row>
    <row r="273" spans="1:14" ht="15.75" customHeight="1">
      <c r="A273" s="5">
        <f t="shared" si="1"/>
        <v>6</v>
      </c>
      <c r="B273" s="5">
        <v>2741</v>
      </c>
      <c r="C273" s="5" t="s">
        <v>98</v>
      </c>
      <c r="D273" s="5" t="s">
        <v>136</v>
      </c>
      <c r="E273" s="5" t="s">
        <v>22</v>
      </c>
      <c r="F273" s="5" t="s">
        <v>645</v>
      </c>
      <c r="G273" s="5" t="s">
        <v>651</v>
      </c>
      <c r="H273" s="5" t="s">
        <v>649</v>
      </c>
      <c r="I273" s="5" t="s">
        <v>26</v>
      </c>
      <c r="J273" s="5" t="s">
        <v>55</v>
      </c>
      <c r="K273" s="6" t="s">
        <v>654</v>
      </c>
      <c r="L273" s="6" t="s">
        <v>29</v>
      </c>
      <c r="M273" s="5">
        <f t="shared" si="2"/>
        <v>1</v>
      </c>
      <c r="N273" s="8" t="s">
        <v>639</v>
      </c>
    </row>
    <row r="274" spans="1:14" ht="15.75" customHeight="1">
      <c r="A274" s="5">
        <f t="shared" si="1"/>
        <v>7</v>
      </c>
      <c r="B274" s="5">
        <v>2741</v>
      </c>
      <c r="C274" s="5" t="s">
        <v>98</v>
      </c>
      <c r="D274" s="5" t="s">
        <v>136</v>
      </c>
      <c r="E274" s="5" t="s">
        <v>22</v>
      </c>
      <c r="F274" s="5" t="s">
        <v>645</v>
      </c>
      <c r="G274" s="5" t="s">
        <v>655</v>
      </c>
      <c r="H274" s="5" t="s">
        <v>632</v>
      </c>
      <c r="I274" s="5" t="s">
        <v>26</v>
      </c>
      <c r="J274" s="5" t="s">
        <v>55</v>
      </c>
      <c r="K274" s="6" t="s">
        <v>656</v>
      </c>
      <c r="L274" s="6" t="s">
        <v>29</v>
      </c>
      <c r="M274" s="5">
        <f t="shared" si="2"/>
        <v>1</v>
      </c>
      <c r="N274" s="8" t="s">
        <v>634</v>
      </c>
    </row>
    <row r="275" spans="1:14" ht="15.75" customHeight="1">
      <c r="A275" s="5">
        <f t="shared" si="1"/>
        <v>8</v>
      </c>
      <c r="B275" s="5">
        <v>2741</v>
      </c>
      <c r="C275" s="5" t="s">
        <v>98</v>
      </c>
      <c r="D275" s="5" t="s">
        <v>136</v>
      </c>
      <c r="E275" s="5" t="s">
        <v>22</v>
      </c>
      <c r="F275" s="5" t="s">
        <v>645</v>
      </c>
      <c r="G275" s="5" t="s">
        <v>655</v>
      </c>
      <c r="H275" s="5" t="s">
        <v>635</v>
      </c>
      <c r="I275" s="5" t="s">
        <v>26</v>
      </c>
      <c r="J275" s="5" t="s">
        <v>55</v>
      </c>
      <c r="K275" s="6" t="s">
        <v>657</v>
      </c>
      <c r="L275" s="6" t="s">
        <v>34</v>
      </c>
      <c r="M275" s="5">
        <f t="shared" si="2"/>
        <v>1</v>
      </c>
      <c r="N275" s="8" t="s">
        <v>636</v>
      </c>
    </row>
    <row r="276" spans="1:14" ht="15.75" customHeight="1">
      <c r="A276" s="5">
        <f t="shared" si="1"/>
        <v>9</v>
      </c>
      <c r="B276" s="5">
        <v>2741</v>
      </c>
      <c r="C276" s="5" t="s">
        <v>98</v>
      </c>
      <c r="D276" s="5" t="s">
        <v>136</v>
      </c>
      <c r="E276" s="5" t="s">
        <v>22</v>
      </c>
      <c r="F276" s="5" t="s">
        <v>645</v>
      </c>
      <c r="G276" s="5" t="s">
        <v>655</v>
      </c>
      <c r="H276" s="5" t="s">
        <v>649</v>
      </c>
      <c r="I276" s="5" t="s">
        <v>26</v>
      </c>
      <c r="J276" s="5" t="s">
        <v>55</v>
      </c>
      <c r="K276" s="6" t="s">
        <v>658</v>
      </c>
      <c r="L276" s="6" t="s">
        <v>29</v>
      </c>
      <c r="M276" s="5">
        <f t="shared" si="2"/>
        <v>1</v>
      </c>
      <c r="N276" s="8" t="s">
        <v>639</v>
      </c>
    </row>
    <row r="277" spans="1:14" ht="15.75" customHeight="1">
      <c r="A277" s="5">
        <f t="shared" si="1"/>
        <v>1</v>
      </c>
      <c r="B277" s="5">
        <v>2742</v>
      </c>
      <c r="C277" s="5" t="s">
        <v>98</v>
      </c>
      <c r="D277" s="5" t="s">
        <v>136</v>
      </c>
      <c r="E277" s="5" t="s">
        <v>22</v>
      </c>
      <c r="F277" s="5" t="s">
        <v>659</v>
      </c>
      <c r="G277" s="5" t="s">
        <v>660</v>
      </c>
      <c r="H277" s="5" t="s">
        <v>632</v>
      </c>
      <c r="I277" s="5" t="s">
        <v>26</v>
      </c>
      <c r="J277" s="5" t="s">
        <v>55</v>
      </c>
      <c r="K277" s="6" t="s">
        <v>661</v>
      </c>
      <c r="L277" s="6" t="s">
        <v>29</v>
      </c>
      <c r="M277" s="5">
        <f t="shared" si="2"/>
        <v>1</v>
      </c>
      <c r="N277" s="8" t="s">
        <v>634</v>
      </c>
    </row>
    <row r="278" spans="1:14" ht="15.75" customHeight="1">
      <c r="A278" s="5">
        <f t="shared" si="1"/>
        <v>2</v>
      </c>
      <c r="B278" s="5">
        <v>2742</v>
      </c>
      <c r="C278" s="5" t="s">
        <v>98</v>
      </c>
      <c r="D278" s="5" t="s">
        <v>136</v>
      </c>
      <c r="E278" s="5" t="s">
        <v>22</v>
      </c>
      <c r="F278" s="5" t="s">
        <v>659</v>
      </c>
      <c r="G278" s="5" t="s">
        <v>660</v>
      </c>
      <c r="H278" s="5" t="s">
        <v>635</v>
      </c>
      <c r="I278" s="5" t="s">
        <v>26</v>
      </c>
      <c r="J278" s="5" t="s">
        <v>55</v>
      </c>
      <c r="K278" s="21" t="s">
        <v>662</v>
      </c>
      <c r="L278" s="6" t="s">
        <v>29</v>
      </c>
      <c r="M278" s="5">
        <f t="shared" si="2"/>
        <v>1</v>
      </c>
      <c r="N278" s="8" t="s">
        <v>636</v>
      </c>
    </row>
    <row r="279" spans="1:14" ht="15.75" customHeight="1">
      <c r="A279" s="5">
        <f t="shared" si="1"/>
        <v>3</v>
      </c>
      <c r="B279" s="5">
        <v>2742</v>
      </c>
      <c r="C279" s="5" t="s">
        <v>98</v>
      </c>
      <c r="D279" s="5" t="s">
        <v>136</v>
      </c>
      <c r="E279" s="5" t="s">
        <v>22</v>
      </c>
      <c r="F279" s="5" t="s">
        <v>659</v>
      </c>
      <c r="G279" s="5" t="s">
        <v>660</v>
      </c>
      <c r="H279" s="5" t="s">
        <v>649</v>
      </c>
      <c r="I279" s="5" t="s">
        <v>26</v>
      </c>
      <c r="J279" s="5" t="s">
        <v>55</v>
      </c>
      <c r="K279" s="6" t="s">
        <v>663</v>
      </c>
      <c r="L279" s="6" t="s">
        <v>29</v>
      </c>
      <c r="M279" s="5">
        <f t="shared" si="2"/>
        <v>1</v>
      </c>
      <c r="N279" s="8" t="s">
        <v>639</v>
      </c>
    </row>
    <row r="280" spans="1:14" ht="15.75" customHeight="1">
      <c r="A280" s="5">
        <f t="shared" si="1"/>
        <v>4</v>
      </c>
      <c r="B280" s="5">
        <v>2742</v>
      </c>
      <c r="C280" s="5" t="s">
        <v>98</v>
      </c>
      <c r="D280" s="5" t="s">
        <v>136</v>
      </c>
      <c r="E280" s="5" t="s">
        <v>22</v>
      </c>
      <c r="F280" s="5" t="s">
        <v>659</v>
      </c>
      <c r="G280" s="5" t="s">
        <v>664</v>
      </c>
      <c r="H280" s="5" t="s">
        <v>632</v>
      </c>
      <c r="I280" s="5" t="s">
        <v>26</v>
      </c>
      <c r="J280" s="5" t="s">
        <v>55</v>
      </c>
      <c r="K280" s="6" t="s">
        <v>665</v>
      </c>
      <c r="L280" s="6" t="s">
        <v>29</v>
      </c>
      <c r="M280" s="5">
        <f t="shared" si="2"/>
        <v>1</v>
      </c>
      <c r="N280" s="8" t="s">
        <v>634</v>
      </c>
    </row>
    <row r="281" spans="1:14" ht="15.75" customHeight="1">
      <c r="A281" s="5">
        <f t="shared" si="1"/>
        <v>5</v>
      </c>
      <c r="B281" s="5">
        <v>2742</v>
      </c>
      <c r="C281" s="5" t="s">
        <v>98</v>
      </c>
      <c r="D281" s="5" t="s">
        <v>136</v>
      </c>
      <c r="E281" s="5" t="s">
        <v>22</v>
      </c>
      <c r="F281" s="5" t="s">
        <v>659</v>
      </c>
      <c r="G281" s="5" t="s">
        <v>664</v>
      </c>
      <c r="H281" s="5" t="s">
        <v>635</v>
      </c>
      <c r="I281" s="5" t="s">
        <v>26</v>
      </c>
      <c r="J281" s="5" t="s">
        <v>55</v>
      </c>
      <c r="K281" s="6" t="s">
        <v>666</v>
      </c>
      <c r="L281" s="6" t="s">
        <v>29</v>
      </c>
      <c r="M281" s="5">
        <f t="shared" si="2"/>
        <v>1</v>
      </c>
      <c r="N281" s="8" t="s">
        <v>636</v>
      </c>
    </row>
    <row r="282" spans="1:14" ht="15.75" customHeight="1">
      <c r="A282" s="5">
        <f t="shared" si="1"/>
        <v>6</v>
      </c>
      <c r="B282" s="5">
        <v>2742</v>
      </c>
      <c r="C282" s="5" t="s">
        <v>98</v>
      </c>
      <c r="D282" s="5" t="s">
        <v>136</v>
      </c>
      <c r="E282" s="5" t="s">
        <v>22</v>
      </c>
      <c r="F282" s="5" t="s">
        <v>659</v>
      </c>
      <c r="G282" s="5" t="s">
        <v>664</v>
      </c>
      <c r="H282" s="5" t="s">
        <v>649</v>
      </c>
      <c r="I282" s="5" t="s">
        <v>26</v>
      </c>
      <c r="J282" s="5" t="s">
        <v>55</v>
      </c>
      <c r="K282" s="6" t="s">
        <v>667</v>
      </c>
      <c r="L282" s="6" t="s">
        <v>29</v>
      </c>
      <c r="M282" s="5">
        <f t="shared" si="2"/>
        <v>1</v>
      </c>
      <c r="N282" s="8" t="s">
        <v>639</v>
      </c>
    </row>
    <row r="283" spans="1:14" ht="15.75" customHeight="1">
      <c r="A283" s="5">
        <f t="shared" si="1"/>
        <v>7</v>
      </c>
      <c r="B283" s="5">
        <v>2742</v>
      </c>
      <c r="C283" s="5" t="s">
        <v>98</v>
      </c>
      <c r="D283" s="5" t="s">
        <v>136</v>
      </c>
      <c r="E283" s="5" t="s">
        <v>22</v>
      </c>
      <c r="F283" s="5" t="s">
        <v>659</v>
      </c>
      <c r="G283" s="5" t="s">
        <v>668</v>
      </c>
      <c r="H283" s="5" t="s">
        <v>632</v>
      </c>
      <c r="I283" s="5" t="s">
        <v>26</v>
      </c>
      <c r="J283" s="5" t="s">
        <v>55</v>
      </c>
      <c r="K283" s="6" t="s">
        <v>669</v>
      </c>
      <c r="L283" s="6" t="s">
        <v>29</v>
      </c>
      <c r="M283" s="5">
        <f t="shared" si="2"/>
        <v>1</v>
      </c>
      <c r="N283" s="8" t="s">
        <v>634</v>
      </c>
    </row>
    <row r="284" spans="1:14" ht="15.75" customHeight="1">
      <c r="A284" s="5">
        <f t="shared" si="1"/>
        <v>8</v>
      </c>
      <c r="B284" s="5">
        <v>2742</v>
      </c>
      <c r="C284" s="5" t="s">
        <v>98</v>
      </c>
      <c r="D284" s="5" t="s">
        <v>136</v>
      </c>
      <c r="E284" s="5" t="s">
        <v>22</v>
      </c>
      <c r="F284" s="5" t="s">
        <v>659</v>
      </c>
      <c r="G284" s="5" t="s">
        <v>668</v>
      </c>
      <c r="H284" s="5" t="s">
        <v>635</v>
      </c>
      <c r="I284" s="5" t="s">
        <v>26</v>
      </c>
      <c r="J284" s="5" t="s">
        <v>55</v>
      </c>
      <c r="K284" s="6" t="s">
        <v>670</v>
      </c>
      <c r="L284" s="6" t="s">
        <v>29</v>
      </c>
      <c r="M284" s="5">
        <f t="shared" si="2"/>
        <v>1</v>
      </c>
      <c r="N284" s="8" t="s">
        <v>636</v>
      </c>
    </row>
    <row r="285" spans="1:14" ht="15.75" customHeight="1">
      <c r="A285" s="5">
        <f t="shared" si="1"/>
        <v>9</v>
      </c>
      <c r="B285" s="5">
        <v>2742</v>
      </c>
      <c r="C285" s="5" t="s">
        <v>98</v>
      </c>
      <c r="D285" s="5" t="s">
        <v>136</v>
      </c>
      <c r="E285" s="5" t="s">
        <v>22</v>
      </c>
      <c r="F285" s="5" t="s">
        <v>659</v>
      </c>
      <c r="G285" s="5" t="s">
        <v>668</v>
      </c>
      <c r="H285" s="5" t="s">
        <v>649</v>
      </c>
      <c r="I285" s="5" t="s">
        <v>26</v>
      </c>
      <c r="J285" s="5" t="s">
        <v>55</v>
      </c>
      <c r="K285" s="6" t="s">
        <v>671</v>
      </c>
      <c r="L285" s="6" t="s">
        <v>29</v>
      </c>
      <c r="M285" s="5">
        <f t="shared" si="2"/>
        <v>1</v>
      </c>
      <c r="N285" s="8" t="s">
        <v>639</v>
      </c>
    </row>
    <row r="286" spans="1:14" ht="15.75" customHeight="1">
      <c r="A286" s="5">
        <f t="shared" si="1"/>
        <v>10</v>
      </c>
      <c r="B286" s="5">
        <v>2742</v>
      </c>
      <c r="C286" s="5" t="s">
        <v>98</v>
      </c>
      <c r="D286" s="5" t="s">
        <v>136</v>
      </c>
      <c r="E286" s="5" t="s">
        <v>22</v>
      </c>
      <c r="F286" s="5" t="s">
        <v>659</v>
      </c>
      <c r="G286" s="5" t="s">
        <v>672</v>
      </c>
      <c r="H286" s="5" t="s">
        <v>632</v>
      </c>
      <c r="I286" s="5" t="s">
        <v>26</v>
      </c>
      <c r="J286" s="5" t="s">
        <v>55</v>
      </c>
      <c r="K286" s="6" t="s">
        <v>673</v>
      </c>
      <c r="L286" s="6" t="s">
        <v>29</v>
      </c>
      <c r="M286" s="5">
        <f t="shared" si="2"/>
        <v>1</v>
      </c>
      <c r="N286" s="8" t="s">
        <v>634</v>
      </c>
    </row>
    <row r="287" spans="1:14" ht="15.75" customHeight="1">
      <c r="A287" s="5">
        <f t="shared" si="1"/>
        <v>11</v>
      </c>
      <c r="B287" s="5">
        <v>2742</v>
      </c>
      <c r="C287" s="5" t="s">
        <v>98</v>
      </c>
      <c r="D287" s="5" t="s">
        <v>136</v>
      </c>
      <c r="E287" s="5" t="s">
        <v>22</v>
      </c>
      <c r="F287" s="5" t="s">
        <v>659</v>
      </c>
      <c r="G287" s="5" t="s">
        <v>672</v>
      </c>
      <c r="H287" s="5" t="s">
        <v>635</v>
      </c>
      <c r="I287" s="5" t="s">
        <v>26</v>
      </c>
      <c r="J287" s="5" t="s">
        <v>55</v>
      </c>
      <c r="K287" s="6" t="s">
        <v>674</v>
      </c>
      <c r="L287" s="6" t="s">
        <v>29</v>
      </c>
      <c r="M287" s="5">
        <f t="shared" si="2"/>
        <v>1</v>
      </c>
      <c r="N287" s="8" t="s">
        <v>636</v>
      </c>
    </row>
    <row r="288" spans="1:14" ht="15.75" customHeight="1">
      <c r="A288" s="5">
        <f t="shared" si="1"/>
        <v>12</v>
      </c>
      <c r="B288" s="5">
        <v>2742</v>
      </c>
      <c r="C288" s="5" t="s">
        <v>98</v>
      </c>
      <c r="D288" s="5" t="s">
        <v>136</v>
      </c>
      <c r="E288" s="5" t="s">
        <v>22</v>
      </c>
      <c r="F288" s="5" t="s">
        <v>659</v>
      </c>
      <c r="G288" s="5" t="s">
        <v>672</v>
      </c>
      <c r="H288" s="5" t="s">
        <v>649</v>
      </c>
      <c r="I288" s="5" t="s">
        <v>26</v>
      </c>
      <c r="J288" s="5" t="s">
        <v>55</v>
      </c>
      <c r="K288" s="6" t="s">
        <v>674</v>
      </c>
      <c r="L288" s="6" t="s">
        <v>29</v>
      </c>
      <c r="M288" s="5">
        <f t="shared" si="2"/>
        <v>1</v>
      </c>
      <c r="N288" s="8" t="s">
        <v>639</v>
      </c>
    </row>
    <row r="289" spans="1:14" ht="15.75" customHeight="1">
      <c r="A289" s="5">
        <f t="shared" si="1"/>
        <v>1</v>
      </c>
      <c r="B289" s="5">
        <v>2759</v>
      </c>
      <c r="C289" s="5" t="s">
        <v>98</v>
      </c>
      <c r="D289" s="5" t="s">
        <v>147</v>
      </c>
      <c r="E289" s="5" t="s">
        <v>22</v>
      </c>
      <c r="F289" s="5" t="s">
        <v>675</v>
      </c>
      <c r="G289" s="5" t="s">
        <v>676</v>
      </c>
      <c r="H289" s="5" t="s">
        <v>677</v>
      </c>
      <c r="I289" s="5" t="s">
        <v>71</v>
      </c>
      <c r="J289" s="5" t="s">
        <v>55</v>
      </c>
      <c r="K289" s="6" t="s">
        <v>678</v>
      </c>
      <c r="L289" s="6" t="s">
        <v>34</v>
      </c>
      <c r="M289" s="5">
        <f t="shared" si="2"/>
        <v>1</v>
      </c>
      <c r="N289" s="8" t="s">
        <v>71</v>
      </c>
    </row>
    <row r="290" spans="1:14" ht="15.75" customHeight="1">
      <c r="A290" s="5">
        <f t="shared" si="1"/>
        <v>2</v>
      </c>
      <c r="B290" s="5">
        <v>2759</v>
      </c>
      <c r="C290" s="5" t="s">
        <v>98</v>
      </c>
      <c r="D290" s="5" t="s">
        <v>147</v>
      </c>
      <c r="E290" s="5" t="s">
        <v>22</v>
      </c>
      <c r="F290" s="5" t="s">
        <v>675</v>
      </c>
      <c r="G290" s="5" t="s">
        <v>679</v>
      </c>
      <c r="H290" s="5" t="s">
        <v>680</v>
      </c>
      <c r="I290" s="5" t="s">
        <v>71</v>
      </c>
      <c r="J290" s="5" t="s">
        <v>55</v>
      </c>
      <c r="K290" s="6" t="s">
        <v>681</v>
      </c>
      <c r="L290" s="6" t="s">
        <v>34</v>
      </c>
      <c r="M290" s="5">
        <f t="shared" si="2"/>
        <v>1</v>
      </c>
      <c r="N290" s="8" t="s">
        <v>71</v>
      </c>
    </row>
    <row r="291" spans="1:14" ht="15.75" customHeight="1">
      <c r="A291" s="5">
        <f t="shared" si="1"/>
        <v>3</v>
      </c>
      <c r="B291" s="5">
        <v>2759</v>
      </c>
      <c r="C291" s="5" t="s">
        <v>98</v>
      </c>
      <c r="D291" s="5" t="s">
        <v>147</v>
      </c>
      <c r="E291" s="5" t="s">
        <v>22</v>
      </c>
      <c r="F291" s="5" t="s">
        <v>675</v>
      </c>
      <c r="G291" s="5" t="s">
        <v>682</v>
      </c>
      <c r="H291" s="5" t="s">
        <v>680</v>
      </c>
      <c r="I291" s="5" t="s">
        <v>71</v>
      </c>
      <c r="J291" s="5" t="s">
        <v>55</v>
      </c>
      <c r="K291" s="6" t="s">
        <v>683</v>
      </c>
      <c r="L291" s="6" t="s">
        <v>29</v>
      </c>
      <c r="M291" s="5">
        <f t="shared" si="2"/>
        <v>1</v>
      </c>
      <c r="N291" s="8" t="s">
        <v>71</v>
      </c>
    </row>
    <row r="292" spans="1:14" ht="15.75" customHeight="1">
      <c r="A292" s="5">
        <f t="shared" si="1"/>
        <v>4</v>
      </c>
      <c r="B292" s="5">
        <v>2759</v>
      </c>
      <c r="C292" s="5" t="s">
        <v>98</v>
      </c>
      <c r="D292" s="5" t="s">
        <v>147</v>
      </c>
      <c r="E292" s="5" t="s">
        <v>22</v>
      </c>
      <c r="F292" s="5" t="s">
        <v>675</v>
      </c>
      <c r="G292" s="5" t="s">
        <v>684</v>
      </c>
      <c r="H292" s="5" t="s">
        <v>680</v>
      </c>
      <c r="I292" s="5" t="s">
        <v>71</v>
      </c>
      <c r="J292" s="5" t="s">
        <v>55</v>
      </c>
      <c r="K292" s="6" t="s">
        <v>685</v>
      </c>
      <c r="L292" s="6" t="s">
        <v>29</v>
      </c>
      <c r="M292" s="5">
        <f t="shared" si="2"/>
        <v>1</v>
      </c>
      <c r="N292" s="8" t="s">
        <v>71</v>
      </c>
    </row>
    <row r="293" spans="1:14" ht="15.75" customHeight="1">
      <c r="A293" s="5">
        <f t="shared" si="1"/>
        <v>1</v>
      </c>
      <c r="B293" s="5">
        <v>2760</v>
      </c>
      <c r="C293" s="5" t="s">
        <v>98</v>
      </c>
      <c r="D293" s="5" t="s">
        <v>147</v>
      </c>
      <c r="E293" s="5" t="s">
        <v>22</v>
      </c>
      <c r="F293" s="5" t="s">
        <v>686</v>
      </c>
      <c r="G293" s="5" t="s">
        <v>687</v>
      </c>
      <c r="H293" s="5" t="s">
        <v>688</v>
      </c>
      <c r="I293" s="5" t="s">
        <v>71</v>
      </c>
      <c r="J293" s="5" t="s">
        <v>55</v>
      </c>
      <c r="K293" s="6" t="s">
        <v>689</v>
      </c>
      <c r="L293" s="6" t="s">
        <v>34</v>
      </c>
      <c r="M293" s="5">
        <f t="shared" si="2"/>
        <v>1</v>
      </c>
      <c r="N293" s="8" t="s">
        <v>71</v>
      </c>
    </row>
    <row r="294" spans="1:14" ht="15.75" customHeight="1">
      <c r="A294" s="5">
        <f t="shared" si="1"/>
        <v>2</v>
      </c>
      <c r="B294" s="5">
        <v>2760</v>
      </c>
      <c r="C294" s="5" t="s">
        <v>98</v>
      </c>
      <c r="D294" s="5" t="s">
        <v>147</v>
      </c>
      <c r="E294" s="5" t="s">
        <v>22</v>
      </c>
      <c r="F294" s="5" t="s">
        <v>686</v>
      </c>
      <c r="G294" s="5" t="s">
        <v>690</v>
      </c>
      <c r="H294" s="5" t="s">
        <v>688</v>
      </c>
      <c r="I294" s="5" t="s">
        <v>71</v>
      </c>
      <c r="J294" s="5" t="s">
        <v>55</v>
      </c>
      <c r="K294" s="6" t="s">
        <v>691</v>
      </c>
      <c r="L294" s="6" t="s">
        <v>34</v>
      </c>
      <c r="M294" s="5">
        <f t="shared" si="2"/>
        <v>1</v>
      </c>
      <c r="N294" s="8" t="s">
        <v>71</v>
      </c>
    </row>
    <row r="295" spans="1:14" ht="15.75" customHeight="1">
      <c r="A295" s="5">
        <f t="shared" si="1"/>
        <v>3</v>
      </c>
      <c r="B295" s="5">
        <v>2760</v>
      </c>
      <c r="C295" s="5" t="s">
        <v>98</v>
      </c>
      <c r="D295" s="5" t="s">
        <v>147</v>
      </c>
      <c r="E295" s="5" t="s">
        <v>22</v>
      </c>
      <c r="F295" s="5" t="s">
        <v>686</v>
      </c>
      <c r="G295" s="5" t="s">
        <v>692</v>
      </c>
      <c r="H295" s="5" t="s">
        <v>688</v>
      </c>
      <c r="I295" s="5" t="s">
        <v>71</v>
      </c>
      <c r="J295" s="5" t="s">
        <v>55</v>
      </c>
      <c r="K295" s="6" t="s">
        <v>693</v>
      </c>
      <c r="L295" s="6" t="s">
        <v>34</v>
      </c>
      <c r="M295" s="5">
        <f t="shared" si="2"/>
        <v>1</v>
      </c>
      <c r="N295" s="8" t="s">
        <v>71</v>
      </c>
    </row>
    <row r="296" spans="1:14" ht="15.75" customHeight="1">
      <c r="A296" s="5">
        <f t="shared" si="1"/>
        <v>1</v>
      </c>
      <c r="B296" s="5">
        <v>2761</v>
      </c>
      <c r="C296" s="5" t="s">
        <v>98</v>
      </c>
      <c r="D296" s="5" t="s">
        <v>147</v>
      </c>
      <c r="E296" s="5" t="s">
        <v>22</v>
      </c>
      <c r="F296" s="5" t="s">
        <v>694</v>
      </c>
      <c r="G296" s="5" t="s">
        <v>695</v>
      </c>
      <c r="H296" s="5" t="s">
        <v>495</v>
      </c>
      <c r="I296" s="5" t="s">
        <v>71</v>
      </c>
      <c r="J296" s="5" t="s">
        <v>55</v>
      </c>
      <c r="K296" s="6" t="s">
        <v>696</v>
      </c>
      <c r="L296" s="6" t="s">
        <v>29</v>
      </c>
      <c r="M296" s="5">
        <f t="shared" si="2"/>
        <v>1</v>
      </c>
      <c r="N296" s="8" t="s">
        <v>71</v>
      </c>
    </row>
    <row r="297" spans="1:14" ht="15.75" customHeight="1">
      <c r="A297" s="5">
        <f t="shared" si="1"/>
        <v>2</v>
      </c>
      <c r="B297" s="5">
        <v>2761</v>
      </c>
      <c r="C297" s="5" t="s">
        <v>98</v>
      </c>
      <c r="D297" s="5" t="s">
        <v>147</v>
      </c>
      <c r="E297" s="5" t="s">
        <v>22</v>
      </c>
      <c r="F297" s="5" t="s">
        <v>694</v>
      </c>
      <c r="G297" s="5" t="s">
        <v>697</v>
      </c>
      <c r="H297" s="5" t="s">
        <v>495</v>
      </c>
      <c r="I297" s="5" t="s">
        <v>71</v>
      </c>
      <c r="J297" s="5" t="s">
        <v>55</v>
      </c>
      <c r="K297" s="6" t="s">
        <v>698</v>
      </c>
      <c r="L297" s="6" t="s">
        <v>29</v>
      </c>
      <c r="M297" s="5">
        <f t="shared" si="2"/>
        <v>1</v>
      </c>
      <c r="N297" s="8" t="s">
        <v>71</v>
      </c>
    </row>
    <row r="298" spans="1:14" ht="15.75" customHeight="1">
      <c r="A298" s="5">
        <f t="shared" si="1"/>
        <v>3</v>
      </c>
      <c r="B298" s="5">
        <v>2761</v>
      </c>
      <c r="C298" s="5" t="s">
        <v>98</v>
      </c>
      <c r="D298" s="5" t="s">
        <v>147</v>
      </c>
      <c r="E298" s="5" t="s">
        <v>22</v>
      </c>
      <c r="F298" s="5" t="s">
        <v>694</v>
      </c>
      <c r="G298" s="5" t="s">
        <v>699</v>
      </c>
      <c r="H298" s="5" t="s">
        <v>495</v>
      </c>
      <c r="I298" s="5" t="s">
        <v>71</v>
      </c>
      <c r="J298" s="5" t="s">
        <v>55</v>
      </c>
      <c r="K298" s="6" t="s">
        <v>700</v>
      </c>
      <c r="L298" s="6" t="s">
        <v>29</v>
      </c>
      <c r="M298" s="5">
        <f t="shared" si="2"/>
        <v>1</v>
      </c>
      <c r="N298" s="8" t="s">
        <v>71</v>
      </c>
    </row>
    <row r="299" spans="1:14" ht="15.75" customHeight="1">
      <c r="A299" s="5">
        <f t="shared" si="1"/>
        <v>4</v>
      </c>
      <c r="B299" s="5">
        <v>2761</v>
      </c>
      <c r="C299" s="5" t="s">
        <v>98</v>
      </c>
      <c r="D299" s="5" t="s">
        <v>147</v>
      </c>
      <c r="E299" s="5" t="s">
        <v>22</v>
      </c>
      <c r="F299" s="5" t="s">
        <v>694</v>
      </c>
      <c r="G299" s="5" t="s">
        <v>701</v>
      </c>
      <c r="H299" s="5" t="s">
        <v>495</v>
      </c>
      <c r="I299" s="5" t="s">
        <v>71</v>
      </c>
      <c r="J299" s="5" t="s">
        <v>55</v>
      </c>
      <c r="K299" s="6" t="s">
        <v>702</v>
      </c>
      <c r="L299" s="6" t="s">
        <v>29</v>
      </c>
      <c r="M299" s="5">
        <f t="shared" si="2"/>
        <v>1</v>
      </c>
      <c r="N299" s="8" t="s">
        <v>71</v>
      </c>
    </row>
    <row r="300" spans="1:14" ht="15.75" customHeight="1">
      <c r="A300" s="5">
        <f t="shared" si="1"/>
        <v>1</v>
      </c>
      <c r="B300" s="5">
        <v>2762</v>
      </c>
      <c r="C300" s="5" t="s">
        <v>98</v>
      </c>
      <c r="D300" s="5" t="s">
        <v>147</v>
      </c>
      <c r="E300" s="5" t="s">
        <v>22</v>
      </c>
      <c r="F300" s="5" t="s">
        <v>703</v>
      </c>
      <c r="G300" s="5" t="s">
        <v>704</v>
      </c>
      <c r="H300" s="5" t="s">
        <v>495</v>
      </c>
      <c r="I300" s="5" t="s">
        <v>71</v>
      </c>
      <c r="J300" s="5" t="s">
        <v>55</v>
      </c>
      <c r="K300" s="6" t="s">
        <v>705</v>
      </c>
      <c r="L300" s="6" t="s">
        <v>34</v>
      </c>
      <c r="M300" s="5">
        <f t="shared" si="2"/>
        <v>1</v>
      </c>
      <c r="N300" s="8" t="s">
        <v>71</v>
      </c>
    </row>
    <row r="301" spans="1:14" ht="15.75" customHeight="1">
      <c r="A301" s="5">
        <f t="shared" si="1"/>
        <v>2</v>
      </c>
      <c r="B301" s="5">
        <v>2762</v>
      </c>
      <c r="C301" s="5" t="s">
        <v>98</v>
      </c>
      <c r="D301" s="5" t="s">
        <v>147</v>
      </c>
      <c r="E301" s="5" t="s">
        <v>22</v>
      </c>
      <c r="F301" s="5" t="s">
        <v>703</v>
      </c>
      <c r="G301" s="5" t="s">
        <v>706</v>
      </c>
      <c r="H301" s="5" t="s">
        <v>495</v>
      </c>
      <c r="I301" s="5" t="s">
        <v>71</v>
      </c>
      <c r="J301" s="5" t="s">
        <v>55</v>
      </c>
      <c r="K301" s="6" t="s">
        <v>707</v>
      </c>
      <c r="L301" s="6" t="s">
        <v>29</v>
      </c>
      <c r="M301" s="5">
        <f t="shared" si="2"/>
        <v>1</v>
      </c>
      <c r="N301" s="8" t="s">
        <v>71</v>
      </c>
    </row>
    <row r="302" spans="1:14" ht="15.75" customHeight="1">
      <c r="A302" s="5">
        <f t="shared" si="1"/>
        <v>3</v>
      </c>
      <c r="B302" s="5">
        <v>2762</v>
      </c>
      <c r="C302" s="5" t="s">
        <v>98</v>
      </c>
      <c r="D302" s="5" t="s">
        <v>147</v>
      </c>
      <c r="E302" s="5" t="s">
        <v>22</v>
      </c>
      <c r="F302" s="5" t="s">
        <v>703</v>
      </c>
      <c r="G302" s="5" t="s">
        <v>708</v>
      </c>
      <c r="H302" s="5" t="s">
        <v>495</v>
      </c>
      <c r="I302" s="5" t="s">
        <v>71</v>
      </c>
      <c r="J302" s="5" t="s">
        <v>55</v>
      </c>
      <c r="K302" s="6" t="s">
        <v>709</v>
      </c>
      <c r="L302" s="6" t="s">
        <v>29</v>
      </c>
      <c r="M302" s="5">
        <f t="shared" si="2"/>
        <v>1</v>
      </c>
      <c r="N302" s="8" t="s">
        <v>71</v>
      </c>
    </row>
    <row r="303" spans="1:14" ht="15.75" customHeight="1">
      <c r="A303" s="5">
        <f t="shared" si="1"/>
        <v>4</v>
      </c>
      <c r="B303" s="5">
        <v>2762</v>
      </c>
      <c r="C303" s="5" t="s">
        <v>98</v>
      </c>
      <c r="D303" s="5" t="s">
        <v>147</v>
      </c>
      <c r="E303" s="5" t="s">
        <v>22</v>
      </c>
      <c r="F303" s="5" t="s">
        <v>703</v>
      </c>
      <c r="G303" s="5" t="s">
        <v>710</v>
      </c>
      <c r="H303" s="5" t="s">
        <v>495</v>
      </c>
      <c r="I303" s="5" t="s">
        <v>71</v>
      </c>
      <c r="J303" s="5" t="s">
        <v>55</v>
      </c>
      <c r="K303" s="6" t="s">
        <v>711</v>
      </c>
      <c r="L303" s="6" t="s">
        <v>29</v>
      </c>
      <c r="M303" s="5">
        <f t="shared" si="2"/>
        <v>1</v>
      </c>
      <c r="N303" s="8" t="s">
        <v>71</v>
      </c>
    </row>
    <row r="304" spans="1:14" ht="15.75" customHeight="1">
      <c r="A304" s="5">
        <f t="shared" si="1"/>
        <v>1</v>
      </c>
      <c r="B304" s="5">
        <v>2763</v>
      </c>
      <c r="C304" s="5" t="s">
        <v>98</v>
      </c>
      <c r="D304" s="5" t="s">
        <v>147</v>
      </c>
      <c r="E304" s="5" t="s">
        <v>22</v>
      </c>
      <c r="F304" s="5" t="s">
        <v>712</v>
      </c>
      <c r="G304" s="5" t="s">
        <v>713</v>
      </c>
      <c r="H304" s="5" t="s">
        <v>714</v>
      </c>
      <c r="I304" s="5" t="s">
        <v>71</v>
      </c>
      <c r="J304" s="5" t="s">
        <v>55</v>
      </c>
      <c r="K304" s="6" t="s">
        <v>715</v>
      </c>
      <c r="L304" s="6" t="s">
        <v>29</v>
      </c>
      <c r="M304" s="5">
        <f t="shared" si="2"/>
        <v>1</v>
      </c>
      <c r="N304" s="8" t="s">
        <v>71</v>
      </c>
    </row>
    <row r="305" spans="1:14" ht="15.75" customHeight="1">
      <c r="A305" s="5">
        <f t="shared" si="1"/>
        <v>2</v>
      </c>
      <c r="B305" s="5">
        <v>2763</v>
      </c>
      <c r="C305" s="5" t="s">
        <v>98</v>
      </c>
      <c r="D305" s="5" t="s">
        <v>147</v>
      </c>
      <c r="E305" s="5" t="s">
        <v>22</v>
      </c>
      <c r="F305" s="5" t="s">
        <v>712</v>
      </c>
      <c r="G305" s="5" t="s">
        <v>716</v>
      </c>
      <c r="H305" s="5" t="s">
        <v>717</v>
      </c>
      <c r="I305" s="5" t="s">
        <v>71</v>
      </c>
      <c r="J305" s="5" t="s">
        <v>55</v>
      </c>
      <c r="K305" s="6" t="s">
        <v>718</v>
      </c>
      <c r="L305" s="6" t="s">
        <v>34</v>
      </c>
      <c r="M305" s="5">
        <f t="shared" si="2"/>
        <v>1</v>
      </c>
      <c r="N305" s="8" t="s">
        <v>71</v>
      </c>
    </row>
    <row r="306" spans="1:14" ht="15.75" customHeight="1">
      <c r="A306" s="5">
        <f t="shared" si="1"/>
        <v>3</v>
      </c>
      <c r="B306" s="5">
        <v>2763</v>
      </c>
      <c r="C306" s="5" t="s">
        <v>98</v>
      </c>
      <c r="D306" s="5" t="s">
        <v>147</v>
      </c>
      <c r="E306" s="5" t="s">
        <v>22</v>
      </c>
      <c r="F306" s="5" t="s">
        <v>712</v>
      </c>
      <c r="G306" s="5" t="s">
        <v>719</v>
      </c>
      <c r="H306" s="5" t="s">
        <v>717</v>
      </c>
      <c r="I306" s="5" t="s">
        <v>71</v>
      </c>
      <c r="J306" s="5" t="s">
        <v>55</v>
      </c>
      <c r="K306" s="6" t="s">
        <v>720</v>
      </c>
      <c r="L306" s="6" t="s">
        <v>29</v>
      </c>
      <c r="M306" s="5">
        <f t="shared" si="2"/>
        <v>1</v>
      </c>
      <c r="N306" s="8" t="s">
        <v>71</v>
      </c>
    </row>
    <row r="307" spans="1:14" ht="15.75" customHeight="1">
      <c r="A307" s="5">
        <f t="shared" si="1"/>
        <v>4</v>
      </c>
      <c r="B307" s="5">
        <v>2763</v>
      </c>
      <c r="C307" s="5" t="s">
        <v>98</v>
      </c>
      <c r="D307" s="5" t="s">
        <v>147</v>
      </c>
      <c r="E307" s="5" t="s">
        <v>22</v>
      </c>
      <c r="F307" s="5" t="s">
        <v>712</v>
      </c>
      <c r="G307" s="5" t="s">
        <v>721</v>
      </c>
      <c r="H307" s="5" t="s">
        <v>717</v>
      </c>
      <c r="I307" s="5" t="s">
        <v>71</v>
      </c>
      <c r="J307" s="5" t="s">
        <v>55</v>
      </c>
      <c r="K307" s="6" t="s">
        <v>722</v>
      </c>
      <c r="L307" s="6" t="s">
        <v>34</v>
      </c>
      <c r="M307" s="5">
        <f t="shared" si="2"/>
        <v>1</v>
      </c>
      <c r="N307" s="8" t="s">
        <v>71</v>
      </c>
    </row>
    <row r="308" spans="1:14" ht="15.75" customHeight="1">
      <c r="A308" s="5">
        <f t="shared" si="1"/>
        <v>1</v>
      </c>
      <c r="B308" s="5">
        <v>2764</v>
      </c>
      <c r="C308" s="5" t="s">
        <v>98</v>
      </c>
      <c r="D308" s="5" t="s">
        <v>147</v>
      </c>
      <c r="E308" s="5" t="s">
        <v>22</v>
      </c>
      <c r="F308" s="5" t="s">
        <v>723</v>
      </c>
      <c r="G308" s="5" t="s">
        <v>724</v>
      </c>
      <c r="H308" s="5" t="s">
        <v>717</v>
      </c>
      <c r="I308" s="5" t="s">
        <v>71</v>
      </c>
      <c r="J308" s="5" t="s">
        <v>55</v>
      </c>
      <c r="K308" s="6" t="s">
        <v>725</v>
      </c>
      <c r="L308" s="6" t="s">
        <v>29</v>
      </c>
      <c r="M308" s="5">
        <f t="shared" si="2"/>
        <v>1</v>
      </c>
      <c r="N308" s="8" t="s">
        <v>71</v>
      </c>
    </row>
    <row r="309" spans="1:14" ht="15.75" customHeight="1">
      <c r="A309" s="5">
        <f t="shared" si="1"/>
        <v>2</v>
      </c>
      <c r="B309" s="5">
        <v>2764</v>
      </c>
      <c r="C309" s="5" t="s">
        <v>98</v>
      </c>
      <c r="D309" s="5" t="s">
        <v>147</v>
      </c>
      <c r="E309" s="5" t="s">
        <v>22</v>
      </c>
      <c r="F309" s="5" t="s">
        <v>723</v>
      </c>
      <c r="G309" s="5" t="s">
        <v>726</v>
      </c>
      <c r="H309" s="5" t="s">
        <v>717</v>
      </c>
      <c r="I309" s="5" t="s">
        <v>71</v>
      </c>
      <c r="J309" s="5" t="s">
        <v>55</v>
      </c>
      <c r="K309" s="6" t="s">
        <v>727</v>
      </c>
      <c r="L309" s="6" t="s">
        <v>29</v>
      </c>
      <c r="M309" s="5">
        <f t="shared" si="2"/>
        <v>1</v>
      </c>
      <c r="N309" s="8" t="s">
        <v>71</v>
      </c>
    </row>
    <row r="310" spans="1:14" ht="15.75" customHeight="1">
      <c r="A310" s="5">
        <f t="shared" si="1"/>
        <v>1</v>
      </c>
      <c r="B310" s="5">
        <v>2765</v>
      </c>
      <c r="C310" s="5" t="s">
        <v>98</v>
      </c>
      <c r="D310" s="5" t="s">
        <v>147</v>
      </c>
      <c r="E310" s="5" t="s">
        <v>22</v>
      </c>
      <c r="F310" s="5" t="s">
        <v>728</v>
      </c>
      <c r="G310" s="5" t="s">
        <v>729</v>
      </c>
      <c r="H310" s="5" t="s">
        <v>717</v>
      </c>
      <c r="I310" s="5" t="s">
        <v>71</v>
      </c>
      <c r="J310" s="5" t="s">
        <v>55</v>
      </c>
      <c r="K310" s="6" t="s">
        <v>730</v>
      </c>
      <c r="L310" s="6" t="s">
        <v>29</v>
      </c>
      <c r="M310" s="5">
        <f t="shared" si="2"/>
        <v>1</v>
      </c>
      <c r="N310" s="8" t="s">
        <v>71</v>
      </c>
    </row>
    <row r="311" spans="1:14" ht="15.75" customHeight="1">
      <c r="A311" s="5">
        <f t="shared" si="1"/>
        <v>2</v>
      </c>
      <c r="B311" s="5">
        <v>2765</v>
      </c>
      <c r="C311" s="5" t="s">
        <v>98</v>
      </c>
      <c r="D311" s="5" t="s">
        <v>147</v>
      </c>
      <c r="E311" s="5" t="s">
        <v>22</v>
      </c>
      <c r="F311" s="5" t="s">
        <v>728</v>
      </c>
      <c r="G311" s="5" t="s">
        <v>731</v>
      </c>
      <c r="H311" s="5" t="s">
        <v>717</v>
      </c>
      <c r="I311" s="5" t="s">
        <v>71</v>
      </c>
      <c r="J311" s="5" t="s">
        <v>55</v>
      </c>
      <c r="K311" s="6" t="s">
        <v>732</v>
      </c>
      <c r="L311" s="6" t="s">
        <v>29</v>
      </c>
      <c r="M311" s="5">
        <f t="shared" si="2"/>
        <v>1</v>
      </c>
      <c r="N311" s="8" t="s">
        <v>71</v>
      </c>
    </row>
    <row r="312" spans="1:14" ht="15.75" customHeight="1">
      <c r="A312" s="5">
        <f t="shared" si="1"/>
        <v>3</v>
      </c>
      <c r="B312" s="5">
        <v>2765</v>
      </c>
      <c r="C312" s="5" t="s">
        <v>98</v>
      </c>
      <c r="D312" s="5" t="s">
        <v>147</v>
      </c>
      <c r="E312" s="5" t="s">
        <v>22</v>
      </c>
      <c r="F312" s="5" t="s">
        <v>728</v>
      </c>
      <c r="G312" s="5" t="s">
        <v>733</v>
      </c>
      <c r="H312" s="5" t="s">
        <v>717</v>
      </c>
      <c r="I312" s="5" t="s">
        <v>71</v>
      </c>
      <c r="J312" s="5" t="s">
        <v>55</v>
      </c>
      <c r="K312" s="6" t="s">
        <v>734</v>
      </c>
      <c r="L312" s="6" t="s">
        <v>34</v>
      </c>
      <c r="M312" s="5">
        <f t="shared" si="2"/>
        <v>1</v>
      </c>
      <c r="N312" s="8" t="s">
        <v>71</v>
      </c>
    </row>
    <row r="313" spans="1:14" ht="15.75" customHeight="1">
      <c r="A313" s="5">
        <f t="shared" si="1"/>
        <v>1</v>
      </c>
      <c r="B313" s="5">
        <v>2766</v>
      </c>
      <c r="C313" s="5" t="s">
        <v>98</v>
      </c>
      <c r="D313" s="5" t="s">
        <v>147</v>
      </c>
      <c r="E313" s="5" t="s">
        <v>22</v>
      </c>
      <c r="F313" s="5" t="s">
        <v>735</v>
      </c>
      <c r="G313" s="5" t="s">
        <v>736</v>
      </c>
      <c r="H313" s="5" t="s">
        <v>737</v>
      </c>
      <c r="I313" s="5" t="s">
        <v>71</v>
      </c>
      <c r="J313" s="5" t="s">
        <v>55</v>
      </c>
      <c r="K313" s="6" t="s">
        <v>738</v>
      </c>
      <c r="L313" s="6" t="s">
        <v>29</v>
      </c>
      <c r="M313" s="5">
        <f t="shared" si="2"/>
        <v>1</v>
      </c>
      <c r="N313" s="8" t="s">
        <v>71</v>
      </c>
    </row>
    <row r="314" spans="1:14" ht="15.75" customHeight="1">
      <c r="A314" s="5">
        <f t="shared" si="1"/>
        <v>2</v>
      </c>
      <c r="B314" s="5">
        <v>2766</v>
      </c>
      <c r="C314" s="5" t="s">
        <v>98</v>
      </c>
      <c r="D314" s="5" t="s">
        <v>147</v>
      </c>
      <c r="E314" s="5" t="s">
        <v>22</v>
      </c>
      <c r="F314" s="5" t="s">
        <v>735</v>
      </c>
      <c r="G314" s="5" t="s">
        <v>739</v>
      </c>
      <c r="H314" s="5" t="s">
        <v>737</v>
      </c>
      <c r="I314" s="5" t="s">
        <v>71</v>
      </c>
      <c r="J314" s="5" t="s">
        <v>55</v>
      </c>
      <c r="K314" s="6" t="s">
        <v>740</v>
      </c>
      <c r="L314" s="6" t="s">
        <v>29</v>
      </c>
      <c r="M314" s="5">
        <f t="shared" si="2"/>
        <v>1</v>
      </c>
      <c r="N314" s="8" t="s">
        <v>71</v>
      </c>
    </row>
    <row r="315" spans="1:14" ht="15.75" customHeight="1">
      <c r="A315" s="5">
        <f t="shared" si="1"/>
        <v>3</v>
      </c>
      <c r="B315" s="5">
        <v>2766</v>
      </c>
      <c r="C315" s="5" t="s">
        <v>98</v>
      </c>
      <c r="D315" s="5" t="s">
        <v>147</v>
      </c>
      <c r="E315" s="5" t="s">
        <v>22</v>
      </c>
      <c r="F315" s="5" t="s">
        <v>735</v>
      </c>
      <c r="G315" s="5" t="s">
        <v>741</v>
      </c>
      <c r="H315" s="5" t="s">
        <v>737</v>
      </c>
      <c r="I315" s="5" t="s">
        <v>71</v>
      </c>
      <c r="J315" s="5" t="s">
        <v>55</v>
      </c>
      <c r="K315" s="6" t="s">
        <v>742</v>
      </c>
      <c r="L315" s="6" t="s">
        <v>29</v>
      </c>
      <c r="M315" s="5">
        <f t="shared" si="2"/>
        <v>1</v>
      </c>
      <c r="N315" s="8" t="s">
        <v>71</v>
      </c>
    </row>
    <row r="316" spans="1:14" ht="15.75" customHeight="1">
      <c r="A316" s="5">
        <f t="shared" si="1"/>
        <v>4</v>
      </c>
      <c r="B316" s="5">
        <v>2766</v>
      </c>
      <c r="C316" s="5" t="s">
        <v>98</v>
      </c>
      <c r="D316" s="5" t="s">
        <v>147</v>
      </c>
      <c r="E316" s="5" t="s">
        <v>22</v>
      </c>
      <c r="F316" s="5" t="s">
        <v>735</v>
      </c>
      <c r="G316" s="5" t="s">
        <v>743</v>
      </c>
      <c r="H316" s="5" t="s">
        <v>737</v>
      </c>
      <c r="I316" s="5" t="s">
        <v>71</v>
      </c>
      <c r="J316" s="5" t="s">
        <v>55</v>
      </c>
      <c r="K316" s="6" t="s">
        <v>744</v>
      </c>
      <c r="L316" s="6" t="s">
        <v>34</v>
      </c>
      <c r="M316" s="5">
        <f t="shared" si="2"/>
        <v>1</v>
      </c>
      <c r="N316" s="8" t="s">
        <v>71</v>
      </c>
    </row>
    <row r="317" spans="1:14" ht="15.75" customHeight="1">
      <c r="A317" s="5">
        <f t="shared" si="1"/>
        <v>5</v>
      </c>
      <c r="B317" s="5">
        <v>2766</v>
      </c>
      <c r="C317" s="5" t="s">
        <v>98</v>
      </c>
      <c r="D317" s="5" t="s">
        <v>147</v>
      </c>
      <c r="E317" s="5" t="s">
        <v>22</v>
      </c>
      <c r="F317" s="5" t="s">
        <v>735</v>
      </c>
      <c r="G317" s="5" t="s">
        <v>745</v>
      </c>
      <c r="H317" s="5" t="s">
        <v>737</v>
      </c>
      <c r="I317" s="5" t="s">
        <v>71</v>
      </c>
      <c r="J317" s="5" t="s">
        <v>55</v>
      </c>
      <c r="K317" s="6" t="s">
        <v>746</v>
      </c>
      <c r="L317" s="6" t="s">
        <v>34</v>
      </c>
      <c r="M317" s="5">
        <f t="shared" si="2"/>
        <v>1</v>
      </c>
      <c r="N317" s="8" t="s">
        <v>71</v>
      </c>
    </row>
    <row r="318" spans="1:14" ht="15.75" customHeight="1">
      <c r="A318" s="5">
        <f t="shared" si="1"/>
        <v>6</v>
      </c>
      <c r="B318" s="5">
        <v>2766</v>
      </c>
      <c r="C318" s="5" t="s">
        <v>98</v>
      </c>
      <c r="D318" s="5" t="s">
        <v>147</v>
      </c>
      <c r="E318" s="5" t="s">
        <v>22</v>
      </c>
      <c r="F318" s="5" t="s">
        <v>735</v>
      </c>
      <c r="G318" s="5" t="s">
        <v>747</v>
      </c>
      <c r="H318" s="5" t="s">
        <v>737</v>
      </c>
      <c r="I318" s="5" t="s">
        <v>71</v>
      </c>
      <c r="J318" s="5" t="s">
        <v>55</v>
      </c>
      <c r="K318" s="6" t="s">
        <v>748</v>
      </c>
      <c r="L318" s="6" t="s">
        <v>29</v>
      </c>
      <c r="M318" s="5">
        <f t="shared" si="2"/>
        <v>1</v>
      </c>
      <c r="N318" s="8" t="s">
        <v>71</v>
      </c>
    </row>
    <row r="319" spans="1:14" ht="15.75" customHeight="1">
      <c r="A319" s="5">
        <f t="shared" si="1"/>
        <v>7</v>
      </c>
      <c r="B319" s="5">
        <v>2766</v>
      </c>
      <c r="C319" s="5" t="s">
        <v>98</v>
      </c>
      <c r="D319" s="5" t="s">
        <v>147</v>
      </c>
      <c r="E319" s="5" t="s">
        <v>22</v>
      </c>
      <c r="F319" s="5" t="s">
        <v>735</v>
      </c>
      <c r="G319" s="5" t="s">
        <v>749</v>
      </c>
      <c r="H319" s="5" t="s">
        <v>737</v>
      </c>
      <c r="I319" s="5" t="s">
        <v>71</v>
      </c>
      <c r="J319" s="5" t="s">
        <v>55</v>
      </c>
      <c r="K319" s="6" t="s">
        <v>750</v>
      </c>
      <c r="L319" s="6" t="s">
        <v>29</v>
      </c>
      <c r="M319" s="5">
        <f t="shared" si="2"/>
        <v>1</v>
      </c>
      <c r="N319" s="8" t="s">
        <v>71</v>
      </c>
    </row>
    <row r="320" spans="1:14" ht="15.75" customHeight="1">
      <c r="A320" s="5">
        <f t="shared" si="1"/>
        <v>8</v>
      </c>
      <c r="B320" s="5">
        <v>2766</v>
      </c>
      <c r="C320" s="5" t="s">
        <v>98</v>
      </c>
      <c r="D320" s="5" t="s">
        <v>147</v>
      </c>
      <c r="E320" s="5" t="s">
        <v>22</v>
      </c>
      <c r="F320" s="5" t="s">
        <v>735</v>
      </c>
      <c r="G320" s="5" t="s">
        <v>751</v>
      </c>
      <c r="H320" s="5" t="s">
        <v>737</v>
      </c>
      <c r="I320" s="5" t="s">
        <v>71</v>
      </c>
      <c r="J320" s="5" t="s">
        <v>55</v>
      </c>
      <c r="K320" s="6" t="s">
        <v>752</v>
      </c>
      <c r="L320" s="6" t="s">
        <v>29</v>
      </c>
      <c r="M320" s="5">
        <f t="shared" si="2"/>
        <v>1</v>
      </c>
      <c r="N320" s="8" t="s">
        <v>71</v>
      </c>
    </row>
    <row r="321" spans="1:14" ht="15.75" customHeight="1">
      <c r="A321" s="5">
        <f t="shared" si="1"/>
        <v>9</v>
      </c>
      <c r="B321" s="5">
        <v>2766</v>
      </c>
      <c r="C321" s="5" t="s">
        <v>98</v>
      </c>
      <c r="D321" s="5" t="s">
        <v>147</v>
      </c>
      <c r="E321" s="5" t="s">
        <v>22</v>
      </c>
      <c r="F321" s="5" t="s">
        <v>735</v>
      </c>
      <c r="G321" s="5" t="s">
        <v>753</v>
      </c>
      <c r="H321" s="5" t="s">
        <v>737</v>
      </c>
      <c r="I321" s="5" t="s">
        <v>71</v>
      </c>
      <c r="J321" s="5" t="s">
        <v>55</v>
      </c>
      <c r="K321" s="6" t="s">
        <v>754</v>
      </c>
      <c r="L321" s="6" t="s">
        <v>29</v>
      </c>
      <c r="M321" s="5">
        <f t="shared" si="2"/>
        <v>1</v>
      </c>
      <c r="N321" s="8" t="s">
        <v>71</v>
      </c>
    </row>
    <row r="322" spans="1:14" ht="15.75" customHeight="1">
      <c r="A322" s="5">
        <f t="shared" si="1"/>
        <v>1</v>
      </c>
      <c r="B322" s="5">
        <v>2767</v>
      </c>
      <c r="C322" s="5" t="s">
        <v>98</v>
      </c>
      <c r="D322" s="5" t="s">
        <v>147</v>
      </c>
      <c r="E322" s="5" t="s">
        <v>22</v>
      </c>
      <c r="F322" s="5" t="s">
        <v>755</v>
      </c>
      <c r="G322" s="5" t="s">
        <v>756</v>
      </c>
      <c r="H322" s="5" t="s">
        <v>757</v>
      </c>
      <c r="I322" s="5" t="s">
        <v>71</v>
      </c>
      <c r="J322" s="5" t="s">
        <v>55</v>
      </c>
      <c r="K322" s="6" t="s">
        <v>758</v>
      </c>
      <c r="L322" s="6" t="s">
        <v>34</v>
      </c>
      <c r="M322" s="5">
        <f t="shared" si="2"/>
        <v>1</v>
      </c>
      <c r="N322" s="8" t="s">
        <v>71</v>
      </c>
    </row>
    <row r="323" spans="1:14" ht="15.75" customHeight="1">
      <c r="A323" s="5">
        <f t="shared" si="1"/>
        <v>2</v>
      </c>
      <c r="B323" s="5">
        <v>2767</v>
      </c>
      <c r="C323" s="5" t="s">
        <v>98</v>
      </c>
      <c r="D323" s="5" t="s">
        <v>147</v>
      </c>
      <c r="E323" s="5" t="s">
        <v>22</v>
      </c>
      <c r="F323" s="5" t="s">
        <v>755</v>
      </c>
      <c r="G323" s="5" t="s">
        <v>759</v>
      </c>
      <c r="H323" s="5" t="s">
        <v>757</v>
      </c>
      <c r="I323" s="5" t="s">
        <v>71</v>
      </c>
      <c r="J323" s="5" t="s">
        <v>55</v>
      </c>
      <c r="K323" s="6" t="s">
        <v>760</v>
      </c>
      <c r="L323" s="6" t="s">
        <v>29</v>
      </c>
      <c r="M323" s="5">
        <f t="shared" si="2"/>
        <v>1</v>
      </c>
      <c r="N323" s="8" t="s">
        <v>71</v>
      </c>
    </row>
    <row r="324" spans="1:14" ht="15.75" customHeight="1">
      <c r="A324" s="5">
        <f t="shared" si="1"/>
        <v>3</v>
      </c>
      <c r="B324" s="5">
        <v>2767</v>
      </c>
      <c r="C324" s="5" t="s">
        <v>98</v>
      </c>
      <c r="D324" s="5" t="s">
        <v>147</v>
      </c>
      <c r="E324" s="5" t="s">
        <v>22</v>
      </c>
      <c r="F324" s="5" t="s">
        <v>755</v>
      </c>
      <c r="G324" s="5" t="s">
        <v>761</v>
      </c>
      <c r="H324" s="5" t="s">
        <v>757</v>
      </c>
      <c r="I324" s="5" t="s">
        <v>71</v>
      </c>
      <c r="J324" s="5" t="s">
        <v>55</v>
      </c>
      <c r="K324" s="6" t="s">
        <v>762</v>
      </c>
      <c r="L324" s="6" t="s">
        <v>29</v>
      </c>
      <c r="M324" s="5">
        <f t="shared" si="2"/>
        <v>1</v>
      </c>
      <c r="N324" s="8" t="s">
        <v>71</v>
      </c>
    </row>
    <row r="325" spans="1:14" ht="15.75" customHeight="1">
      <c r="A325" s="5">
        <f t="shared" si="1"/>
        <v>4</v>
      </c>
      <c r="B325" s="5">
        <v>2767</v>
      </c>
      <c r="C325" s="5" t="s">
        <v>98</v>
      </c>
      <c r="D325" s="5" t="s">
        <v>147</v>
      </c>
      <c r="E325" s="5" t="s">
        <v>22</v>
      </c>
      <c r="F325" s="5" t="s">
        <v>755</v>
      </c>
      <c r="G325" s="5" t="s">
        <v>763</v>
      </c>
      <c r="H325" s="5" t="s">
        <v>757</v>
      </c>
      <c r="I325" s="5" t="s">
        <v>71</v>
      </c>
      <c r="J325" s="5" t="s">
        <v>55</v>
      </c>
      <c r="K325" s="6" t="s">
        <v>764</v>
      </c>
      <c r="L325" s="6" t="s">
        <v>29</v>
      </c>
      <c r="M325" s="5">
        <f t="shared" si="2"/>
        <v>1</v>
      </c>
      <c r="N325" s="8" t="s">
        <v>71</v>
      </c>
    </row>
    <row r="326" spans="1:14" ht="15.75" customHeight="1">
      <c r="A326" s="5">
        <f t="shared" si="1"/>
        <v>5</v>
      </c>
      <c r="B326" s="5">
        <v>2767</v>
      </c>
      <c r="C326" s="5" t="s">
        <v>98</v>
      </c>
      <c r="D326" s="5" t="s">
        <v>147</v>
      </c>
      <c r="E326" s="5" t="s">
        <v>22</v>
      </c>
      <c r="F326" s="5" t="s">
        <v>755</v>
      </c>
      <c r="G326" s="5" t="s">
        <v>765</v>
      </c>
      <c r="H326" s="5" t="s">
        <v>757</v>
      </c>
      <c r="I326" s="5" t="s">
        <v>71</v>
      </c>
      <c r="J326" s="5" t="s">
        <v>55</v>
      </c>
      <c r="K326" s="6" t="s">
        <v>766</v>
      </c>
      <c r="L326" s="6" t="s">
        <v>29</v>
      </c>
      <c r="M326" s="5">
        <f t="shared" si="2"/>
        <v>1</v>
      </c>
      <c r="N326" s="8" t="s">
        <v>71</v>
      </c>
    </row>
    <row r="327" spans="1:14" ht="15.75" customHeight="1">
      <c r="A327" s="5">
        <f t="shared" si="1"/>
        <v>6</v>
      </c>
      <c r="B327" s="5">
        <v>2767</v>
      </c>
      <c r="C327" s="5" t="s">
        <v>98</v>
      </c>
      <c r="D327" s="5" t="s">
        <v>147</v>
      </c>
      <c r="E327" s="5" t="s">
        <v>22</v>
      </c>
      <c r="F327" s="5" t="s">
        <v>755</v>
      </c>
      <c r="G327" s="5" t="s">
        <v>767</v>
      </c>
      <c r="H327" s="5" t="s">
        <v>757</v>
      </c>
      <c r="I327" s="5" t="s">
        <v>71</v>
      </c>
      <c r="J327" s="5" t="s">
        <v>55</v>
      </c>
      <c r="K327" s="6" t="s">
        <v>768</v>
      </c>
      <c r="L327" s="6" t="s">
        <v>29</v>
      </c>
      <c r="M327" s="5">
        <f t="shared" si="2"/>
        <v>1</v>
      </c>
      <c r="N327" s="8" t="s">
        <v>71</v>
      </c>
    </row>
    <row r="328" spans="1:14" ht="15.75" customHeight="1">
      <c r="A328" s="5">
        <f t="shared" si="1"/>
        <v>7</v>
      </c>
      <c r="B328" s="5">
        <v>2767</v>
      </c>
      <c r="C328" s="5" t="s">
        <v>98</v>
      </c>
      <c r="D328" s="5" t="s">
        <v>147</v>
      </c>
      <c r="E328" s="5" t="s">
        <v>22</v>
      </c>
      <c r="F328" s="5" t="s">
        <v>755</v>
      </c>
      <c r="G328" s="5" t="s">
        <v>769</v>
      </c>
      <c r="H328" s="5" t="s">
        <v>757</v>
      </c>
      <c r="I328" s="5" t="s">
        <v>71</v>
      </c>
      <c r="J328" s="5" t="s">
        <v>55</v>
      </c>
      <c r="K328" s="6" t="s">
        <v>770</v>
      </c>
      <c r="L328" s="6" t="s">
        <v>34</v>
      </c>
      <c r="M328" s="5">
        <f t="shared" si="2"/>
        <v>1</v>
      </c>
      <c r="N328" s="8" t="s">
        <v>71</v>
      </c>
    </row>
    <row r="329" spans="1:14" ht="15.75" customHeight="1">
      <c r="A329" s="5">
        <f t="shared" si="1"/>
        <v>1</v>
      </c>
      <c r="B329" s="5">
        <v>2768</v>
      </c>
      <c r="C329" s="5" t="s">
        <v>98</v>
      </c>
      <c r="D329" s="5" t="s">
        <v>147</v>
      </c>
      <c r="E329" s="5" t="s">
        <v>22</v>
      </c>
      <c r="F329" s="5" t="s">
        <v>771</v>
      </c>
      <c r="G329" s="5" t="s">
        <v>772</v>
      </c>
      <c r="H329" s="5" t="s">
        <v>773</v>
      </c>
      <c r="I329" s="5" t="s">
        <v>71</v>
      </c>
      <c r="J329" s="5" t="s">
        <v>55</v>
      </c>
      <c r="K329" s="6" t="s">
        <v>774</v>
      </c>
      <c r="L329" s="6" t="s">
        <v>29</v>
      </c>
      <c r="M329" s="5">
        <f t="shared" si="2"/>
        <v>1</v>
      </c>
      <c r="N329" s="8" t="s">
        <v>71</v>
      </c>
    </row>
    <row r="330" spans="1:14" ht="15.75" customHeight="1">
      <c r="A330" s="5">
        <f t="shared" si="1"/>
        <v>2</v>
      </c>
      <c r="B330" s="5">
        <v>2768</v>
      </c>
      <c r="C330" s="5" t="s">
        <v>98</v>
      </c>
      <c r="D330" s="5" t="s">
        <v>147</v>
      </c>
      <c r="E330" s="5" t="s">
        <v>22</v>
      </c>
      <c r="F330" s="5" t="s">
        <v>771</v>
      </c>
      <c r="G330" s="5" t="s">
        <v>775</v>
      </c>
      <c r="H330" s="5" t="s">
        <v>773</v>
      </c>
      <c r="I330" s="5" t="s">
        <v>71</v>
      </c>
      <c r="J330" s="5" t="s">
        <v>55</v>
      </c>
      <c r="K330" s="6" t="s">
        <v>776</v>
      </c>
      <c r="L330" s="6" t="s">
        <v>29</v>
      </c>
      <c r="M330" s="5">
        <f t="shared" si="2"/>
        <v>1</v>
      </c>
      <c r="N330" s="8" t="s">
        <v>71</v>
      </c>
    </row>
    <row r="331" spans="1:14" ht="15.75" customHeight="1">
      <c r="A331" s="5">
        <f t="shared" si="1"/>
        <v>3</v>
      </c>
      <c r="B331" s="5">
        <v>2768</v>
      </c>
      <c r="C331" s="5" t="s">
        <v>98</v>
      </c>
      <c r="D331" s="5" t="s">
        <v>147</v>
      </c>
      <c r="E331" s="5" t="s">
        <v>22</v>
      </c>
      <c r="F331" s="5" t="s">
        <v>771</v>
      </c>
      <c r="G331" s="5" t="s">
        <v>777</v>
      </c>
      <c r="H331" s="5" t="s">
        <v>773</v>
      </c>
      <c r="I331" s="5" t="s">
        <v>71</v>
      </c>
      <c r="J331" s="5" t="s">
        <v>55</v>
      </c>
      <c r="K331" s="6" t="s">
        <v>778</v>
      </c>
      <c r="L331" s="6" t="s">
        <v>34</v>
      </c>
      <c r="M331" s="5">
        <f t="shared" si="2"/>
        <v>1</v>
      </c>
      <c r="N331" s="8" t="s">
        <v>71</v>
      </c>
    </row>
    <row r="332" spans="1:14" ht="15.75" customHeight="1">
      <c r="A332" s="5">
        <f t="shared" si="1"/>
        <v>1</v>
      </c>
      <c r="B332" s="5">
        <v>2769</v>
      </c>
      <c r="C332" s="5" t="s">
        <v>98</v>
      </c>
      <c r="D332" s="5" t="s">
        <v>147</v>
      </c>
      <c r="E332" s="5" t="s">
        <v>22</v>
      </c>
      <c r="F332" s="5" t="s">
        <v>779</v>
      </c>
      <c r="G332" s="5" t="s">
        <v>780</v>
      </c>
      <c r="H332" s="5" t="s">
        <v>773</v>
      </c>
      <c r="I332" s="5" t="s">
        <v>71</v>
      </c>
      <c r="J332" s="5" t="s">
        <v>55</v>
      </c>
      <c r="K332" s="6" t="s">
        <v>781</v>
      </c>
      <c r="L332" s="6" t="s">
        <v>29</v>
      </c>
      <c r="M332" s="5">
        <f t="shared" si="2"/>
        <v>1</v>
      </c>
      <c r="N332" s="8" t="s">
        <v>71</v>
      </c>
    </row>
    <row r="333" spans="1:14" ht="15.75" customHeight="1">
      <c r="A333" s="5">
        <f t="shared" si="1"/>
        <v>2</v>
      </c>
      <c r="B333" s="5">
        <v>2769</v>
      </c>
      <c r="C333" s="5" t="s">
        <v>98</v>
      </c>
      <c r="D333" s="5" t="s">
        <v>147</v>
      </c>
      <c r="E333" s="5" t="s">
        <v>22</v>
      </c>
      <c r="F333" s="5" t="s">
        <v>779</v>
      </c>
      <c r="G333" s="5" t="s">
        <v>782</v>
      </c>
      <c r="H333" s="5" t="s">
        <v>773</v>
      </c>
      <c r="I333" s="5" t="s">
        <v>71</v>
      </c>
      <c r="J333" s="5" t="s">
        <v>55</v>
      </c>
      <c r="K333" s="6" t="s">
        <v>783</v>
      </c>
      <c r="L333" s="6" t="s">
        <v>29</v>
      </c>
      <c r="M333" s="5">
        <f t="shared" si="2"/>
        <v>1</v>
      </c>
      <c r="N333" s="8" t="s">
        <v>71</v>
      </c>
    </row>
    <row r="334" spans="1:14" ht="15.75" customHeight="1">
      <c r="A334" s="5">
        <f t="shared" si="1"/>
        <v>3</v>
      </c>
      <c r="B334" s="5">
        <v>2769</v>
      </c>
      <c r="C334" s="5" t="s">
        <v>98</v>
      </c>
      <c r="D334" s="5" t="s">
        <v>147</v>
      </c>
      <c r="E334" s="5" t="s">
        <v>22</v>
      </c>
      <c r="F334" s="5" t="s">
        <v>779</v>
      </c>
      <c r="G334" s="5" t="s">
        <v>784</v>
      </c>
      <c r="H334" s="5" t="s">
        <v>773</v>
      </c>
      <c r="I334" s="5" t="s">
        <v>71</v>
      </c>
      <c r="J334" s="5" t="s">
        <v>55</v>
      </c>
      <c r="K334" s="6" t="s">
        <v>785</v>
      </c>
      <c r="L334" s="6" t="s">
        <v>29</v>
      </c>
      <c r="M334" s="5">
        <f t="shared" si="2"/>
        <v>1</v>
      </c>
      <c r="N334" s="8" t="s">
        <v>71</v>
      </c>
    </row>
    <row r="335" spans="1:14" ht="15.75" customHeight="1">
      <c r="A335" s="5">
        <f t="shared" si="1"/>
        <v>4</v>
      </c>
      <c r="B335" s="5">
        <v>2769</v>
      </c>
      <c r="C335" s="5" t="s">
        <v>98</v>
      </c>
      <c r="D335" s="5" t="s">
        <v>147</v>
      </c>
      <c r="E335" s="5" t="s">
        <v>22</v>
      </c>
      <c r="F335" s="5" t="s">
        <v>779</v>
      </c>
      <c r="G335" s="5" t="s">
        <v>786</v>
      </c>
      <c r="H335" s="5" t="s">
        <v>773</v>
      </c>
      <c r="I335" s="5" t="s">
        <v>71</v>
      </c>
      <c r="J335" s="5" t="s">
        <v>55</v>
      </c>
      <c r="K335" s="6" t="s">
        <v>787</v>
      </c>
      <c r="L335" s="6" t="s">
        <v>29</v>
      </c>
      <c r="M335" s="5">
        <f t="shared" si="2"/>
        <v>1</v>
      </c>
      <c r="N335" s="8" t="s">
        <v>71</v>
      </c>
    </row>
    <row r="336" spans="1:14" ht="15.75" customHeight="1">
      <c r="A336" s="5">
        <f t="shared" si="1"/>
        <v>1</v>
      </c>
      <c r="B336" s="5">
        <v>2770</v>
      </c>
      <c r="C336" s="5" t="s">
        <v>98</v>
      </c>
      <c r="D336" s="5" t="s">
        <v>147</v>
      </c>
      <c r="E336" s="5" t="s">
        <v>22</v>
      </c>
      <c r="F336" s="5" t="s">
        <v>788</v>
      </c>
      <c r="G336" s="5" t="s">
        <v>789</v>
      </c>
      <c r="H336" s="5" t="s">
        <v>238</v>
      </c>
      <c r="I336" s="5" t="s">
        <v>71</v>
      </c>
      <c r="J336" s="5" t="s">
        <v>55</v>
      </c>
      <c r="K336" s="6" t="s">
        <v>790</v>
      </c>
      <c r="L336" s="6" t="s">
        <v>29</v>
      </c>
      <c r="M336" s="5">
        <f t="shared" si="2"/>
        <v>1</v>
      </c>
      <c r="N336" s="8" t="s">
        <v>71</v>
      </c>
    </row>
    <row r="337" spans="1:14" ht="15.75" customHeight="1">
      <c r="A337" s="5">
        <f t="shared" si="1"/>
        <v>2</v>
      </c>
      <c r="B337" s="5">
        <v>2770</v>
      </c>
      <c r="C337" s="5" t="s">
        <v>98</v>
      </c>
      <c r="D337" s="5" t="s">
        <v>147</v>
      </c>
      <c r="E337" s="5" t="s">
        <v>22</v>
      </c>
      <c r="F337" s="5" t="s">
        <v>788</v>
      </c>
      <c r="G337" s="5" t="s">
        <v>791</v>
      </c>
      <c r="H337" s="5" t="s">
        <v>238</v>
      </c>
      <c r="I337" s="5" t="s">
        <v>71</v>
      </c>
      <c r="J337" s="5" t="s">
        <v>55</v>
      </c>
      <c r="K337" s="6" t="s">
        <v>792</v>
      </c>
      <c r="L337" s="6" t="s">
        <v>34</v>
      </c>
      <c r="M337" s="5">
        <f t="shared" si="2"/>
        <v>1</v>
      </c>
      <c r="N337" s="8" t="s">
        <v>71</v>
      </c>
    </row>
    <row r="338" spans="1:14" ht="15.75" customHeight="1">
      <c r="A338" s="5">
        <f t="shared" si="1"/>
        <v>3</v>
      </c>
      <c r="B338" s="5">
        <v>2770</v>
      </c>
      <c r="C338" s="5" t="s">
        <v>98</v>
      </c>
      <c r="D338" s="5" t="s">
        <v>147</v>
      </c>
      <c r="E338" s="5" t="s">
        <v>22</v>
      </c>
      <c r="F338" s="5" t="s">
        <v>788</v>
      </c>
      <c r="G338" s="5" t="s">
        <v>793</v>
      </c>
      <c r="H338" s="5" t="s">
        <v>238</v>
      </c>
      <c r="I338" s="5" t="s">
        <v>71</v>
      </c>
      <c r="J338" s="5" t="s">
        <v>55</v>
      </c>
      <c r="K338" s="6" t="s">
        <v>794</v>
      </c>
      <c r="L338" s="6" t="s">
        <v>29</v>
      </c>
      <c r="M338" s="5">
        <f t="shared" si="2"/>
        <v>1</v>
      </c>
      <c r="N338" s="8" t="s">
        <v>71</v>
      </c>
    </row>
    <row r="339" spans="1:14" ht="15.75" customHeight="1">
      <c r="A339" s="5">
        <f t="shared" si="1"/>
        <v>4</v>
      </c>
      <c r="B339" s="5">
        <v>2770</v>
      </c>
      <c r="C339" s="5" t="s">
        <v>98</v>
      </c>
      <c r="D339" s="5" t="s">
        <v>147</v>
      </c>
      <c r="E339" s="5" t="s">
        <v>22</v>
      </c>
      <c r="F339" s="5" t="s">
        <v>788</v>
      </c>
      <c r="G339" s="5" t="s">
        <v>795</v>
      </c>
      <c r="H339" s="5" t="s">
        <v>238</v>
      </c>
      <c r="I339" s="5" t="s">
        <v>71</v>
      </c>
      <c r="J339" s="5" t="s">
        <v>55</v>
      </c>
      <c r="K339" s="6" t="s">
        <v>796</v>
      </c>
      <c r="L339" s="6" t="s">
        <v>29</v>
      </c>
      <c r="M339" s="5">
        <f t="shared" si="2"/>
        <v>1</v>
      </c>
      <c r="N339" s="8" t="s">
        <v>71</v>
      </c>
    </row>
    <row r="340" spans="1:14" ht="15.75" customHeight="1">
      <c r="A340" s="5">
        <f t="shared" si="1"/>
        <v>1</v>
      </c>
      <c r="B340" s="5">
        <v>2771</v>
      </c>
      <c r="C340" s="5" t="s">
        <v>98</v>
      </c>
      <c r="D340" s="5" t="s">
        <v>147</v>
      </c>
      <c r="E340" s="5" t="s">
        <v>22</v>
      </c>
      <c r="F340" s="5" t="s">
        <v>797</v>
      </c>
      <c r="G340" s="5" t="s">
        <v>798</v>
      </c>
      <c r="H340" s="5" t="s">
        <v>495</v>
      </c>
      <c r="I340" s="5" t="s">
        <v>71</v>
      </c>
      <c r="J340" s="5" t="s">
        <v>55</v>
      </c>
      <c r="K340" s="6" t="s">
        <v>799</v>
      </c>
      <c r="L340" s="6" t="s">
        <v>29</v>
      </c>
      <c r="M340" s="5">
        <f t="shared" si="2"/>
        <v>1</v>
      </c>
      <c r="N340" s="8" t="s">
        <v>71</v>
      </c>
    </row>
    <row r="341" spans="1:14" ht="15.75" customHeight="1">
      <c r="A341" s="5">
        <f t="shared" si="1"/>
        <v>2</v>
      </c>
      <c r="B341" s="5">
        <v>2771</v>
      </c>
      <c r="C341" s="5" t="s">
        <v>98</v>
      </c>
      <c r="D341" s="5" t="s">
        <v>147</v>
      </c>
      <c r="E341" s="5" t="s">
        <v>22</v>
      </c>
      <c r="F341" s="5" t="s">
        <v>797</v>
      </c>
      <c r="G341" s="5" t="s">
        <v>798</v>
      </c>
      <c r="H341" s="5" t="s">
        <v>800</v>
      </c>
      <c r="I341" s="5" t="s">
        <v>71</v>
      </c>
      <c r="J341" s="5" t="s">
        <v>55</v>
      </c>
      <c r="K341" s="6" t="s">
        <v>801</v>
      </c>
      <c r="L341" s="6" t="s">
        <v>29</v>
      </c>
      <c r="M341" s="5">
        <f t="shared" si="2"/>
        <v>1</v>
      </c>
      <c r="N341" s="8" t="s">
        <v>71</v>
      </c>
    </row>
    <row r="342" spans="1:14" ht="15.75" customHeight="1">
      <c r="A342" s="5">
        <f t="shared" si="1"/>
        <v>3</v>
      </c>
      <c r="B342" s="5">
        <v>2771</v>
      </c>
      <c r="C342" s="5" t="s">
        <v>98</v>
      </c>
      <c r="D342" s="5" t="s">
        <v>147</v>
      </c>
      <c r="E342" s="5" t="s">
        <v>22</v>
      </c>
      <c r="F342" s="5" t="s">
        <v>797</v>
      </c>
      <c r="G342" s="5" t="s">
        <v>802</v>
      </c>
      <c r="H342" s="5" t="s">
        <v>495</v>
      </c>
      <c r="I342" s="5" t="s">
        <v>71</v>
      </c>
      <c r="J342" s="5" t="s">
        <v>55</v>
      </c>
      <c r="K342" s="6" t="s">
        <v>803</v>
      </c>
      <c r="L342" s="6" t="s">
        <v>29</v>
      </c>
      <c r="M342" s="5">
        <f t="shared" si="2"/>
        <v>1</v>
      </c>
      <c r="N342" s="8" t="s">
        <v>71</v>
      </c>
    </row>
    <row r="343" spans="1:14" ht="15.75" customHeight="1">
      <c r="A343" s="5">
        <f t="shared" si="1"/>
        <v>4</v>
      </c>
      <c r="B343" s="5">
        <v>2771</v>
      </c>
      <c r="C343" s="5" t="s">
        <v>98</v>
      </c>
      <c r="D343" s="5" t="s">
        <v>147</v>
      </c>
      <c r="E343" s="5" t="s">
        <v>22</v>
      </c>
      <c r="F343" s="5" t="s">
        <v>797</v>
      </c>
      <c r="G343" s="5" t="s">
        <v>802</v>
      </c>
      <c r="H343" s="5" t="s">
        <v>800</v>
      </c>
      <c r="I343" s="5" t="s">
        <v>71</v>
      </c>
      <c r="J343" s="5" t="s">
        <v>55</v>
      </c>
      <c r="K343" s="6" t="s">
        <v>804</v>
      </c>
      <c r="L343" s="6" t="s">
        <v>29</v>
      </c>
      <c r="M343" s="5">
        <f t="shared" si="2"/>
        <v>1</v>
      </c>
      <c r="N343" s="8" t="s">
        <v>71</v>
      </c>
    </row>
    <row r="344" spans="1:14" ht="15.75" customHeight="1">
      <c r="A344" s="5">
        <f t="shared" si="1"/>
        <v>5</v>
      </c>
      <c r="B344" s="5">
        <v>2771</v>
      </c>
      <c r="C344" s="5" t="s">
        <v>98</v>
      </c>
      <c r="D344" s="5" t="s">
        <v>147</v>
      </c>
      <c r="E344" s="5" t="s">
        <v>22</v>
      </c>
      <c r="F344" s="5" t="s">
        <v>797</v>
      </c>
      <c r="G344" s="5" t="s">
        <v>805</v>
      </c>
      <c r="H344" s="5" t="s">
        <v>495</v>
      </c>
      <c r="I344" s="5" t="s">
        <v>71</v>
      </c>
      <c r="J344" s="5" t="s">
        <v>55</v>
      </c>
      <c r="K344" s="6" t="s">
        <v>806</v>
      </c>
      <c r="L344" s="6" t="s">
        <v>29</v>
      </c>
      <c r="M344" s="5">
        <f t="shared" si="2"/>
        <v>1</v>
      </c>
      <c r="N344" s="8" t="s">
        <v>71</v>
      </c>
    </row>
    <row r="345" spans="1:14" ht="15.75" customHeight="1">
      <c r="A345" s="5">
        <f t="shared" si="1"/>
        <v>1</v>
      </c>
      <c r="B345" s="5">
        <v>2651</v>
      </c>
      <c r="C345" s="5" t="s">
        <v>20</v>
      </c>
      <c r="D345" s="5" t="s">
        <v>31</v>
      </c>
      <c r="E345" s="5" t="s">
        <v>22</v>
      </c>
      <c r="F345" s="5" t="s">
        <v>23</v>
      </c>
      <c r="G345" s="5" t="s">
        <v>24</v>
      </c>
      <c r="H345" s="5" t="s">
        <v>807</v>
      </c>
      <c r="I345" s="5" t="s">
        <v>186</v>
      </c>
      <c r="J345" s="5" t="s">
        <v>8</v>
      </c>
      <c r="K345" s="6" t="s">
        <v>808</v>
      </c>
      <c r="L345" s="6" t="s">
        <v>29</v>
      </c>
      <c r="M345" s="5">
        <f t="shared" si="2"/>
        <v>1</v>
      </c>
      <c r="N345" s="8" t="s">
        <v>809</v>
      </c>
    </row>
    <row r="346" spans="1:14" ht="15.75" customHeight="1">
      <c r="A346" s="5">
        <f t="shared" si="1"/>
        <v>2</v>
      </c>
      <c r="B346" s="5">
        <v>2651</v>
      </c>
      <c r="C346" s="5" t="s">
        <v>20</v>
      </c>
      <c r="D346" s="5" t="s">
        <v>31</v>
      </c>
      <c r="E346" s="5" t="s">
        <v>22</v>
      </c>
      <c r="F346" s="5" t="s">
        <v>23</v>
      </c>
      <c r="G346" s="5" t="s">
        <v>24</v>
      </c>
      <c r="H346" s="5" t="s">
        <v>810</v>
      </c>
      <c r="I346" s="5" t="s">
        <v>186</v>
      </c>
      <c r="J346" s="5" t="s">
        <v>8</v>
      </c>
      <c r="K346" s="5" t="s">
        <v>811</v>
      </c>
      <c r="L346" s="5" t="s">
        <v>29</v>
      </c>
      <c r="M346" s="5">
        <f t="shared" si="2"/>
        <v>1</v>
      </c>
      <c r="N346" s="8" t="s">
        <v>186</v>
      </c>
    </row>
    <row r="347" spans="1:14" ht="15.75" customHeight="1">
      <c r="A347" s="5">
        <f t="shared" si="1"/>
        <v>3</v>
      </c>
      <c r="B347" s="5">
        <v>2651</v>
      </c>
      <c r="C347" s="5" t="s">
        <v>20</v>
      </c>
      <c r="D347" s="5" t="s">
        <v>31</v>
      </c>
      <c r="E347" s="5" t="s">
        <v>22</v>
      </c>
      <c r="F347" s="5" t="s">
        <v>23</v>
      </c>
      <c r="G347" s="5" t="s">
        <v>812</v>
      </c>
      <c r="H347" s="5" t="s">
        <v>813</v>
      </c>
      <c r="I347" s="5" t="s">
        <v>186</v>
      </c>
      <c r="J347" s="5" t="s">
        <v>8</v>
      </c>
      <c r="K347" s="5" t="s">
        <v>814</v>
      </c>
      <c r="L347" s="5" t="s">
        <v>29</v>
      </c>
      <c r="M347" s="5">
        <f t="shared" si="2"/>
        <v>1</v>
      </c>
      <c r="N347" s="8" t="s">
        <v>186</v>
      </c>
    </row>
    <row r="348" spans="1:14" ht="15.75" customHeight="1">
      <c r="A348" s="5">
        <f t="shared" si="1"/>
        <v>4</v>
      </c>
      <c r="B348" s="5">
        <v>2651</v>
      </c>
      <c r="C348" s="5" t="s">
        <v>20</v>
      </c>
      <c r="D348" s="5" t="s">
        <v>31</v>
      </c>
      <c r="E348" s="5" t="s">
        <v>22</v>
      </c>
      <c r="F348" s="5" t="s">
        <v>23</v>
      </c>
      <c r="G348" s="5" t="s">
        <v>40</v>
      </c>
      <c r="H348" s="5" t="s">
        <v>807</v>
      </c>
      <c r="I348" s="5" t="s">
        <v>186</v>
      </c>
      <c r="J348" s="5" t="s">
        <v>8</v>
      </c>
      <c r="K348" s="5" t="s">
        <v>815</v>
      </c>
      <c r="L348" s="5" t="s">
        <v>29</v>
      </c>
      <c r="M348" s="5">
        <f t="shared" si="2"/>
        <v>1</v>
      </c>
      <c r="N348" s="8" t="s">
        <v>809</v>
      </c>
    </row>
    <row r="349" spans="1:14" ht="15.75" customHeight="1">
      <c r="A349" s="5">
        <f t="shared" si="1"/>
        <v>5</v>
      </c>
      <c r="B349" s="5">
        <v>2651</v>
      </c>
      <c r="C349" s="5" t="s">
        <v>20</v>
      </c>
      <c r="D349" s="5" t="s">
        <v>31</v>
      </c>
      <c r="E349" s="5" t="s">
        <v>22</v>
      </c>
      <c r="F349" s="5" t="s">
        <v>23</v>
      </c>
      <c r="G349" s="5" t="s">
        <v>40</v>
      </c>
      <c r="H349" s="5" t="s">
        <v>810</v>
      </c>
      <c r="I349" s="5" t="s">
        <v>186</v>
      </c>
      <c r="J349" s="5" t="s">
        <v>8</v>
      </c>
      <c r="K349" s="5" t="s">
        <v>816</v>
      </c>
      <c r="L349" s="5" t="s">
        <v>29</v>
      </c>
      <c r="M349" s="5">
        <f t="shared" si="2"/>
        <v>1</v>
      </c>
      <c r="N349" s="8" t="s">
        <v>186</v>
      </c>
    </row>
    <row r="350" spans="1:14" ht="15.75" customHeight="1">
      <c r="A350" s="5">
        <f t="shared" si="1"/>
        <v>1</v>
      </c>
      <c r="B350" s="5">
        <v>2656</v>
      </c>
      <c r="C350" s="5" t="s">
        <v>20</v>
      </c>
      <c r="D350" s="5" t="s">
        <v>104</v>
      </c>
      <c r="E350" s="5" t="s">
        <v>22</v>
      </c>
      <c r="F350" s="5" t="s">
        <v>23</v>
      </c>
      <c r="G350" s="5" t="s">
        <v>24</v>
      </c>
      <c r="H350" s="5" t="s">
        <v>76</v>
      </c>
      <c r="I350" s="5" t="s">
        <v>78</v>
      </c>
      <c r="J350" s="5" t="s">
        <v>8</v>
      </c>
      <c r="K350" s="6" t="s">
        <v>817</v>
      </c>
      <c r="L350" s="6" t="s">
        <v>34</v>
      </c>
      <c r="M350" s="5">
        <f t="shared" si="2"/>
        <v>1</v>
      </c>
      <c r="N350" s="8" t="s">
        <v>78</v>
      </c>
    </row>
    <row r="351" spans="1:14" ht="15.75" customHeight="1">
      <c r="A351" s="5">
        <f t="shared" si="1"/>
        <v>2</v>
      </c>
      <c r="B351" s="5">
        <v>2656</v>
      </c>
      <c r="C351" s="5" t="s">
        <v>20</v>
      </c>
      <c r="D351" s="5" t="s">
        <v>104</v>
      </c>
      <c r="E351" s="5" t="s">
        <v>22</v>
      </c>
      <c r="F351" s="5" t="s">
        <v>23</v>
      </c>
      <c r="G351" s="5" t="s">
        <v>40</v>
      </c>
      <c r="H351" s="5" t="s">
        <v>76</v>
      </c>
      <c r="I351" s="5" t="s">
        <v>78</v>
      </c>
      <c r="J351" s="5" t="s">
        <v>8</v>
      </c>
      <c r="K351" s="6" t="s">
        <v>818</v>
      </c>
      <c r="L351" s="6" t="s">
        <v>29</v>
      </c>
      <c r="M351" s="5">
        <f t="shared" si="2"/>
        <v>1</v>
      </c>
      <c r="N351" s="8" t="s">
        <v>78</v>
      </c>
    </row>
    <row r="352" spans="1:14" ht="15.75" customHeight="1">
      <c r="A352" s="5">
        <f t="shared" si="1"/>
        <v>1</v>
      </c>
      <c r="B352" s="5">
        <v>2669</v>
      </c>
      <c r="C352" s="5" t="s">
        <v>20</v>
      </c>
      <c r="D352" s="5" t="s">
        <v>31</v>
      </c>
      <c r="E352" s="5" t="s">
        <v>22</v>
      </c>
      <c r="F352" s="5" t="s">
        <v>819</v>
      </c>
      <c r="G352" s="5" t="s">
        <v>820</v>
      </c>
      <c r="H352" s="5" t="s">
        <v>821</v>
      </c>
      <c r="I352" s="5" t="s">
        <v>186</v>
      </c>
      <c r="J352" s="5" t="s">
        <v>8</v>
      </c>
      <c r="K352" s="5" t="s">
        <v>822</v>
      </c>
      <c r="L352" s="5" t="s">
        <v>29</v>
      </c>
      <c r="M352" s="5">
        <f t="shared" si="2"/>
        <v>1</v>
      </c>
      <c r="N352" s="8" t="s">
        <v>186</v>
      </c>
    </row>
    <row r="353" spans="1:14" ht="15.75" customHeight="1">
      <c r="A353" s="5">
        <f t="shared" si="1"/>
        <v>1</v>
      </c>
      <c r="B353" s="5">
        <v>2670</v>
      </c>
      <c r="C353" s="5" t="s">
        <v>20</v>
      </c>
      <c r="D353" s="5" t="s">
        <v>104</v>
      </c>
      <c r="E353" s="5" t="s">
        <v>22</v>
      </c>
      <c r="F353" s="5" t="s">
        <v>819</v>
      </c>
      <c r="G353" s="5" t="s">
        <v>823</v>
      </c>
      <c r="H353" s="5" t="s">
        <v>824</v>
      </c>
      <c r="I353" s="5" t="s">
        <v>78</v>
      </c>
      <c r="J353" s="5" t="s">
        <v>8</v>
      </c>
      <c r="K353" s="6" t="s">
        <v>825</v>
      </c>
      <c r="L353" s="6" t="s">
        <v>34</v>
      </c>
      <c r="M353" s="5">
        <f t="shared" si="2"/>
        <v>1</v>
      </c>
      <c r="N353" s="8" t="s">
        <v>78</v>
      </c>
    </row>
    <row r="354" spans="1:14" ht="15.75" customHeight="1">
      <c r="A354" s="5">
        <f t="shared" si="1"/>
        <v>2</v>
      </c>
      <c r="B354" s="5">
        <v>2670</v>
      </c>
      <c r="C354" s="5" t="s">
        <v>20</v>
      </c>
      <c r="D354" s="5" t="s">
        <v>104</v>
      </c>
      <c r="E354" s="5" t="s">
        <v>22</v>
      </c>
      <c r="F354" s="5" t="s">
        <v>819</v>
      </c>
      <c r="G354" s="5" t="s">
        <v>826</v>
      </c>
      <c r="H354" s="5" t="s">
        <v>824</v>
      </c>
      <c r="I354" s="5" t="s">
        <v>78</v>
      </c>
      <c r="J354" s="5" t="s">
        <v>8</v>
      </c>
      <c r="K354" s="5" t="s">
        <v>827</v>
      </c>
      <c r="L354" s="5" t="s">
        <v>29</v>
      </c>
      <c r="M354" s="5">
        <f t="shared" si="2"/>
        <v>1</v>
      </c>
      <c r="N354" s="8" t="s">
        <v>78</v>
      </c>
    </row>
    <row r="355" spans="1:14" ht="15.75" customHeight="1">
      <c r="A355" s="5">
        <f t="shared" si="1"/>
        <v>3</v>
      </c>
      <c r="B355" s="5">
        <v>2670</v>
      </c>
      <c r="C355" s="5" t="s">
        <v>20</v>
      </c>
      <c r="D355" s="5" t="s">
        <v>104</v>
      </c>
      <c r="E355" s="5" t="s">
        <v>22</v>
      </c>
      <c r="F355" s="5" t="s">
        <v>819</v>
      </c>
      <c r="G355" s="5" t="s">
        <v>828</v>
      </c>
      <c r="H355" s="5" t="s">
        <v>824</v>
      </c>
      <c r="I355" s="5" t="s">
        <v>78</v>
      </c>
      <c r="J355" s="5" t="s">
        <v>8</v>
      </c>
      <c r="K355" s="5" t="s">
        <v>829</v>
      </c>
      <c r="L355" s="5" t="s">
        <v>29</v>
      </c>
      <c r="M355" s="5">
        <f t="shared" si="2"/>
        <v>1</v>
      </c>
      <c r="N355" s="8" t="s">
        <v>78</v>
      </c>
    </row>
    <row r="356" spans="1:14" ht="15.75" customHeight="1">
      <c r="A356" s="5">
        <f t="shared" si="1"/>
        <v>4</v>
      </c>
      <c r="B356" s="5">
        <v>2670</v>
      </c>
      <c r="C356" s="5" t="s">
        <v>20</v>
      </c>
      <c r="D356" s="5" t="s">
        <v>104</v>
      </c>
      <c r="E356" s="5" t="s">
        <v>22</v>
      </c>
      <c r="F356" s="5" t="s">
        <v>819</v>
      </c>
      <c r="G356" s="5" t="s">
        <v>830</v>
      </c>
      <c r="H356" s="5" t="s">
        <v>824</v>
      </c>
      <c r="I356" s="5" t="s">
        <v>78</v>
      </c>
      <c r="J356" s="5" t="s">
        <v>8</v>
      </c>
      <c r="K356" s="6" t="s">
        <v>831</v>
      </c>
      <c r="L356" s="6" t="s">
        <v>34</v>
      </c>
      <c r="M356" s="5">
        <f t="shared" si="2"/>
        <v>1</v>
      </c>
      <c r="N356" s="8" t="s">
        <v>78</v>
      </c>
    </row>
    <row r="357" spans="1:14" ht="15.75" customHeight="1">
      <c r="A357" s="5">
        <f t="shared" si="1"/>
        <v>5</v>
      </c>
      <c r="B357" s="5">
        <v>2670</v>
      </c>
      <c r="C357" s="5" t="s">
        <v>20</v>
      </c>
      <c r="D357" s="5" t="s">
        <v>104</v>
      </c>
      <c r="E357" s="5" t="s">
        <v>22</v>
      </c>
      <c r="F357" s="5" t="s">
        <v>819</v>
      </c>
      <c r="G357" s="5" t="s">
        <v>832</v>
      </c>
      <c r="H357" s="5" t="s">
        <v>824</v>
      </c>
      <c r="I357" s="5" t="s">
        <v>78</v>
      </c>
      <c r="J357" s="5" t="s">
        <v>8</v>
      </c>
      <c r="K357" s="5" t="s">
        <v>833</v>
      </c>
      <c r="L357" s="5" t="s">
        <v>29</v>
      </c>
      <c r="M357" s="5">
        <f t="shared" si="2"/>
        <v>1</v>
      </c>
      <c r="N357" s="8" t="s">
        <v>78</v>
      </c>
    </row>
    <row r="358" spans="1:14" ht="15.75" customHeight="1">
      <c r="A358" s="5">
        <f t="shared" si="1"/>
        <v>6</v>
      </c>
      <c r="B358" s="5">
        <v>2670</v>
      </c>
      <c r="C358" s="5" t="s">
        <v>20</v>
      </c>
      <c r="D358" s="5" t="s">
        <v>104</v>
      </c>
      <c r="E358" s="5" t="s">
        <v>22</v>
      </c>
      <c r="F358" s="5" t="s">
        <v>819</v>
      </c>
      <c r="G358" s="5" t="s">
        <v>834</v>
      </c>
      <c r="H358" s="5" t="s">
        <v>824</v>
      </c>
      <c r="I358" s="5" t="s">
        <v>78</v>
      </c>
      <c r="J358" s="5" t="s">
        <v>8</v>
      </c>
      <c r="K358" s="6" t="s">
        <v>835</v>
      </c>
      <c r="L358" s="6" t="s">
        <v>29</v>
      </c>
      <c r="M358" s="5">
        <f t="shared" si="2"/>
        <v>1</v>
      </c>
      <c r="N358" s="8" t="s">
        <v>78</v>
      </c>
    </row>
    <row r="359" spans="1:14" ht="15.75" customHeight="1">
      <c r="A359" s="5">
        <f t="shared" si="1"/>
        <v>1</v>
      </c>
      <c r="B359" s="5">
        <v>2687</v>
      </c>
      <c r="C359" s="5" t="s">
        <v>20</v>
      </c>
      <c r="D359" s="5" t="s">
        <v>104</v>
      </c>
      <c r="E359" s="5" t="s">
        <v>22</v>
      </c>
      <c r="F359" s="5" t="s">
        <v>836</v>
      </c>
      <c r="G359" s="5" t="s">
        <v>837</v>
      </c>
      <c r="H359" s="5" t="s">
        <v>76</v>
      </c>
      <c r="I359" s="5" t="s">
        <v>78</v>
      </c>
      <c r="J359" s="5" t="s">
        <v>8</v>
      </c>
      <c r="K359" s="6" t="s">
        <v>838</v>
      </c>
      <c r="L359" s="5" t="s">
        <v>34</v>
      </c>
      <c r="M359" s="5">
        <f t="shared" si="2"/>
        <v>1</v>
      </c>
      <c r="N359" s="8" t="s">
        <v>78</v>
      </c>
    </row>
    <row r="360" spans="1:14" ht="15.75" customHeight="1">
      <c r="A360" s="5">
        <f t="shared" si="1"/>
        <v>1</v>
      </c>
      <c r="B360" s="5">
        <v>2705</v>
      </c>
      <c r="C360" s="5" t="s">
        <v>98</v>
      </c>
      <c r="D360" s="5" t="s">
        <v>31</v>
      </c>
      <c r="E360" s="5" t="s">
        <v>22</v>
      </c>
      <c r="F360" s="5" t="s">
        <v>839</v>
      </c>
      <c r="G360" s="5" t="s">
        <v>840</v>
      </c>
      <c r="H360" s="5" t="s">
        <v>841</v>
      </c>
      <c r="I360" s="5" t="s">
        <v>186</v>
      </c>
      <c r="J360" s="5" t="s">
        <v>8</v>
      </c>
      <c r="K360" s="6" t="s">
        <v>842</v>
      </c>
      <c r="L360" s="6" t="s">
        <v>29</v>
      </c>
      <c r="M360" s="5">
        <f t="shared" si="2"/>
        <v>1</v>
      </c>
      <c r="N360" s="8" t="s">
        <v>186</v>
      </c>
    </row>
    <row r="361" spans="1:14" ht="15.75" customHeight="1">
      <c r="A361" s="5">
        <f t="shared" si="1"/>
        <v>2</v>
      </c>
      <c r="B361" s="5">
        <v>2705</v>
      </c>
      <c r="C361" s="5" t="s">
        <v>98</v>
      </c>
      <c r="D361" s="5" t="s">
        <v>31</v>
      </c>
      <c r="E361" s="5" t="s">
        <v>22</v>
      </c>
      <c r="F361" s="5" t="s">
        <v>839</v>
      </c>
      <c r="G361" s="5" t="s">
        <v>843</v>
      </c>
      <c r="H361" s="5" t="s">
        <v>844</v>
      </c>
      <c r="I361" s="5" t="s">
        <v>186</v>
      </c>
      <c r="J361" s="5" t="s">
        <v>8</v>
      </c>
      <c r="K361" s="6" t="s">
        <v>845</v>
      </c>
      <c r="L361" s="6" t="s">
        <v>29</v>
      </c>
      <c r="M361" s="5">
        <f t="shared" si="2"/>
        <v>1</v>
      </c>
      <c r="N361" s="8" t="s">
        <v>186</v>
      </c>
    </row>
    <row r="362" spans="1:14" ht="15.75" customHeight="1">
      <c r="A362" s="5">
        <f t="shared" si="1"/>
        <v>1</v>
      </c>
      <c r="B362" s="5">
        <v>2706</v>
      </c>
      <c r="C362" s="5" t="s">
        <v>98</v>
      </c>
      <c r="D362" s="5" t="s">
        <v>31</v>
      </c>
      <c r="E362" s="5" t="s">
        <v>22</v>
      </c>
      <c r="F362" s="5" t="s">
        <v>846</v>
      </c>
      <c r="G362" s="6" t="s">
        <v>847</v>
      </c>
      <c r="H362" s="5" t="s">
        <v>848</v>
      </c>
      <c r="I362" s="5" t="s">
        <v>809</v>
      </c>
      <c r="J362" s="5" t="s">
        <v>8</v>
      </c>
      <c r="K362" s="6" t="s">
        <v>849</v>
      </c>
      <c r="L362" s="6" t="s">
        <v>29</v>
      </c>
      <c r="M362" s="5">
        <f t="shared" si="2"/>
        <v>1</v>
      </c>
      <c r="N362" s="8" t="s">
        <v>809</v>
      </c>
    </row>
    <row r="363" spans="1:14" ht="15.75" customHeight="1">
      <c r="A363" s="5">
        <f t="shared" si="1"/>
        <v>2</v>
      </c>
      <c r="B363" s="5">
        <v>2706</v>
      </c>
      <c r="C363" s="5" t="s">
        <v>98</v>
      </c>
      <c r="D363" s="5" t="s">
        <v>31</v>
      </c>
      <c r="E363" s="5" t="s">
        <v>22</v>
      </c>
      <c r="F363" s="5" t="s">
        <v>846</v>
      </c>
      <c r="G363" s="5" t="s">
        <v>850</v>
      </c>
      <c r="H363" s="5" t="s">
        <v>848</v>
      </c>
      <c r="I363" s="5" t="s">
        <v>809</v>
      </c>
      <c r="J363" s="5" t="s">
        <v>8</v>
      </c>
      <c r="K363" s="6" t="s">
        <v>851</v>
      </c>
      <c r="L363" s="6" t="s">
        <v>29</v>
      </c>
      <c r="M363" s="5">
        <f t="shared" si="2"/>
        <v>1</v>
      </c>
      <c r="N363" s="8" t="s">
        <v>809</v>
      </c>
    </row>
    <row r="364" spans="1:14" ht="15.75" customHeight="1">
      <c r="A364" s="5">
        <f t="shared" si="1"/>
        <v>3</v>
      </c>
      <c r="B364" s="5">
        <v>2706</v>
      </c>
      <c r="C364" s="5" t="s">
        <v>98</v>
      </c>
      <c r="D364" s="5" t="s">
        <v>31</v>
      </c>
      <c r="E364" s="5" t="s">
        <v>22</v>
      </c>
      <c r="F364" s="5" t="s">
        <v>846</v>
      </c>
      <c r="G364" s="5" t="s">
        <v>852</v>
      </c>
      <c r="H364" s="5" t="s">
        <v>807</v>
      </c>
      <c r="I364" s="5" t="s">
        <v>809</v>
      </c>
      <c r="J364" s="5" t="s">
        <v>8</v>
      </c>
      <c r="K364" s="6" t="s">
        <v>853</v>
      </c>
      <c r="L364" s="6" t="s">
        <v>29</v>
      </c>
      <c r="M364" s="5">
        <f t="shared" si="2"/>
        <v>1</v>
      </c>
      <c r="N364" s="8" t="s">
        <v>809</v>
      </c>
    </row>
    <row r="365" spans="1:14" ht="15.75" customHeight="1">
      <c r="A365" s="5">
        <f t="shared" si="1"/>
        <v>4</v>
      </c>
      <c r="B365" s="5">
        <v>2706</v>
      </c>
      <c r="C365" s="5" t="s">
        <v>98</v>
      </c>
      <c r="D365" s="5" t="s">
        <v>31</v>
      </c>
      <c r="E365" s="5" t="s">
        <v>22</v>
      </c>
      <c r="F365" s="5" t="s">
        <v>846</v>
      </c>
      <c r="G365" s="5" t="s">
        <v>854</v>
      </c>
      <c r="H365" s="5" t="s">
        <v>807</v>
      </c>
      <c r="I365" s="5" t="s">
        <v>809</v>
      </c>
      <c r="J365" s="5" t="s">
        <v>8</v>
      </c>
      <c r="K365" s="6" t="s">
        <v>855</v>
      </c>
      <c r="L365" s="6" t="s">
        <v>29</v>
      </c>
      <c r="M365" s="5">
        <f t="shared" si="2"/>
        <v>1</v>
      </c>
      <c r="N365" s="8" t="s">
        <v>809</v>
      </c>
    </row>
    <row r="366" spans="1:14" ht="15.75" customHeight="1">
      <c r="A366" s="5">
        <f t="shared" si="1"/>
        <v>1</v>
      </c>
      <c r="B366" s="5">
        <v>2707</v>
      </c>
      <c r="C366" s="5" t="s">
        <v>98</v>
      </c>
      <c r="D366" s="5" t="s">
        <v>31</v>
      </c>
      <c r="E366" s="5" t="s">
        <v>22</v>
      </c>
      <c r="F366" s="5" t="s">
        <v>856</v>
      </c>
      <c r="G366" s="5" t="s">
        <v>857</v>
      </c>
      <c r="H366" s="5" t="s">
        <v>858</v>
      </c>
      <c r="I366" s="5" t="s">
        <v>186</v>
      </c>
      <c r="J366" s="5" t="s">
        <v>8</v>
      </c>
      <c r="K366" s="6" t="s">
        <v>859</v>
      </c>
      <c r="L366" s="6" t="s">
        <v>29</v>
      </c>
      <c r="M366" s="5">
        <f t="shared" si="2"/>
        <v>1</v>
      </c>
      <c r="N366" s="8" t="s">
        <v>186</v>
      </c>
    </row>
    <row r="367" spans="1:14" ht="15.75" customHeight="1">
      <c r="A367" s="5">
        <f t="shared" si="1"/>
        <v>2</v>
      </c>
      <c r="B367" s="5">
        <v>2707</v>
      </c>
      <c r="C367" s="5" t="s">
        <v>98</v>
      </c>
      <c r="D367" s="5" t="s">
        <v>31</v>
      </c>
      <c r="E367" s="5" t="s">
        <v>22</v>
      </c>
      <c r="F367" s="5" t="s">
        <v>856</v>
      </c>
      <c r="G367" s="5" t="s">
        <v>860</v>
      </c>
      <c r="H367" s="5" t="s">
        <v>861</v>
      </c>
      <c r="I367" s="5" t="s">
        <v>186</v>
      </c>
      <c r="J367" s="5" t="s">
        <v>8</v>
      </c>
      <c r="K367" s="6" t="s">
        <v>862</v>
      </c>
      <c r="L367" s="6" t="s">
        <v>29</v>
      </c>
      <c r="M367" s="5">
        <f t="shared" si="2"/>
        <v>1</v>
      </c>
      <c r="N367" s="8" t="s">
        <v>186</v>
      </c>
    </row>
    <row r="368" spans="1:14" ht="15.75" customHeight="1">
      <c r="A368" s="5">
        <f t="shared" si="1"/>
        <v>1</v>
      </c>
      <c r="B368" s="5">
        <v>2749</v>
      </c>
      <c r="C368" s="5" t="s">
        <v>98</v>
      </c>
      <c r="D368" s="5" t="s">
        <v>181</v>
      </c>
      <c r="E368" s="5" t="s">
        <v>22</v>
      </c>
      <c r="F368" s="5" t="s">
        <v>863</v>
      </c>
      <c r="G368" s="5" t="s">
        <v>864</v>
      </c>
      <c r="H368" s="5" t="s">
        <v>865</v>
      </c>
      <c r="I368" s="5" t="s">
        <v>26</v>
      </c>
      <c r="J368" s="5" t="s">
        <v>8</v>
      </c>
      <c r="K368" s="6" t="s">
        <v>866</v>
      </c>
      <c r="L368" s="6" t="s">
        <v>29</v>
      </c>
      <c r="M368" s="5">
        <f t="shared" si="2"/>
        <v>1</v>
      </c>
      <c r="N368" s="8" t="s">
        <v>186</v>
      </c>
    </row>
    <row r="369" spans="1:14" ht="15.75" customHeight="1">
      <c r="A369" s="5">
        <f t="shared" si="1"/>
        <v>2</v>
      </c>
      <c r="B369" s="5">
        <v>2749</v>
      </c>
      <c r="C369" s="5" t="s">
        <v>98</v>
      </c>
      <c r="D369" s="5" t="s">
        <v>181</v>
      </c>
      <c r="E369" s="5" t="s">
        <v>22</v>
      </c>
      <c r="F369" s="5" t="s">
        <v>863</v>
      </c>
      <c r="G369" s="5" t="s">
        <v>867</v>
      </c>
      <c r="H369" s="5" t="s">
        <v>865</v>
      </c>
      <c r="I369" s="5" t="s">
        <v>26</v>
      </c>
      <c r="J369" s="5" t="s">
        <v>8</v>
      </c>
      <c r="K369" s="6" t="s">
        <v>868</v>
      </c>
      <c r="L369" s="6" t="s">
        <v>29</v>
      </c>
      <c r="M369" s="5">
        <f t="shared" si="2"/>
        <v>1</v>
      </c>
      <c r="N369" s="8" t="s">
        <v>186</v>
      </c>
    </row>
    <row r="370" spans="1:14" ht="15.75" customHeight="1">
      <c r="A370" s="5">
        <f t="shared" si="1"/>
        <v>1</v>
      </c>
      <c r="B370" s="5">
        <v>2750</v>
      </c>
      <c r="C370" s="5" t="s">
        <v>98</v>
      </c>
      <c r="D370" s="5" t="s">
        <v>181</v>
      </c>
      <c r="E370" s="5" t="s">
        <v>22</v>
      </c>
      <c r="F370" s="5" t="s">
        <v>869</v>
      </c>
      <c r="G370" s="5" t="s">
        <v>870</v>
      </c>
      <c r="H370" s="5" t="s">
        <v>865</v>
      </c>
      <c r="I370" s="5" t="s">
        <v>186</v>
      </c>
      <c r="J370" s="5" t="s">
        <v>8</v>
      </c>
      <c r="K370" s="6" t="s">
        <v>871</v>
      </c>
      <c r="L370" s="6" t="s">
        <v>29</v>
      </c>
      <c r="M370" s="5">
        <f t="shared" si="2"/>
        <v>1</v>
      </c>
      <c r="N370" s="8" t="s">
        <v>186</v>
      </c>
    </row>
    <row r="371" spans="1:14" ht="15.75" customHeight="1">
      <c r="A371" s="5">
        <f t="shared" si="1"/>
        <v>2</v>
      </c>
      <c r="B371" s="5">
        <v>2750</v>
      </c>
      <c r="C371" s="5" t="s">
        <v>98</v>
      </c>
      <c r="D371" s="5" t="s">
        <v>181</v>
      </c>
      <c r="E371" s="5" t="s">
        <v>22</v>
      </c>
      <c r="F371" s="5" t="s">
        <v>869</v>
      </c>
      <c r="G371" s="5" t="s">
        <v>872</v>
      </c>
      <c r="H371" s="5" t="s">
        <v>865</v>
      </c>
      <c r="I371" s="5" t="s">
        <v>186</v>
      </c>
      <c r="J371" s="5" t="s">
        <v>8</v>
      </c>
      <c r="K371" s="6" t="s">
        <v>873</v>
      </c>
      <c r="L371" s="6" t="s">
        <v>29</v>
      </c>
      <c r="M371" s="5">
        <f t="shared" si="2"/>
        <v>1</v>
      </c>
      <c r="N371" s="8" t="s">
        <v>186</v>
      </c>
    </row>
    <row r="372" spans="1:14" ht="15.75" customHeight="1">
      <c r="A372" s="5">
        <f t="shared" si="1"/>
        <v>3</v>
      </c>
      <c r="B372" s="5">
        <v>2750</v>
      </c>
      <c r="C372" s="5" t="s">
        <v>98</v>
      </c>
      <c r="D372" s="5" t="s">
        <v>181</v>
      </c>
      <c r="E372" s="5" t="s">
        <v>22</v>
      </c>
      <c r="F372" s="5" t="s">
        <v>869</v>
      </c>
      <c r="G372" s="5" t="s">
        <v>874</v>
      </c>
      <c r="H372" s="5" t="s">
        <v>875</v>
      </c>
      <c r="I372" s="5" t="s">
        <v>186</v>
      </c>
      <c r="J372" s="5" t="s">
        <v>8</v>
      </c>
      <c r="K372" s="6" t="s">
        <v>876</v>
      </c>
      <c r="L372" s="6" t="s">
        <v>29</v>
      </c>
      <c r="M372" s="5">
        <f t="shared" si="2"/>
        <v>1</v>
      </c>
      <c r="N372" s="8" t="s">
        <v>186</v>
      </c>
    </row>
    <row r="373" spans="1:14" ht="15.75" customHeight="1">
      <c r="A373" s="5">
        <f t="shared" si="1"/>
        <v>4</v>
      </c>
      <c r="B373" s="5">
        <v>2750</v>
      </c>
      <c r="C373" s="5" t="s">
        <v>98</v>
      </c>
      <c r="D373" s="5" t="s">
        <v>181</v>
      </c>
      <c r="E373" s="5" t="s">
        <v>22</v>
      </c>
      <c r="F373" s="5" t="s">
        <v>869</v>
      </c>
      <c r="G373" s="5" t="s">
        <v>877</v>
      </c>
      <c r="H373" s="5" t="s">
        <v>875</v>
      </c>
      <c r="I373" s="5" t="s">
        <v>186</v>
      </c>
      <c r="J373" s="5" t="s">
        <v>8</v>
      </c>
      <c r="K373" s="6" t="s">
        <v>878</v>
      </c>
      <c r="L373" s="6" t="s">
        <v>29</v>
      </c>
      <c r="M373" s="5">
        <f t="shared" si="2"/>
        <v>1</v>
      </c>
      <c r="N373" s="8" t="s">
        <v>186</v>
      </c>
    </row>
    <row r="374" spans="1:14" ht="15.75" customHeight="1">
      <c r="A374" s="5">
        <f t="shared" si="1"/>
        <v>5</v>
      </c>
      <c r="B374" s="5">
        <v>2750</v>
      </c>
      <c r="C374" s="5" t="s">
        <v>98</v>
      </c>
      <c r="D374" s="5" t="s">
        <v>181</v>
      </c>
      <c r="E374" s="5" t="s">
        <v>22</v>
      </c>
      <c r="F374" s="5" t="s">
        <v>869</v>
      </c>
      <c r="G374" s="5" t="s">
        <v>879</v>
      </c>
      <c r="H374" s="5" t="s">
        <v>875</v>
      </c>
      <c r="I374" s="5" t="s">
        <v>186</v>
      </c>
      <c r="J374" s="5" t="s">
        <v>8</v>
      </c>
      <c r="K374" s="6" t="s">
        <v>880</v>
      </c>
      <c r="L374" s="6" t="s">
        <v>29</v>
      </c>
      <c r="M374" s="5">
        <f t="shared" si="2"/>
        <v>1</v>
      </c>
      <c r="N374" s="8" t="s">
        <v>186</v>
      </c>
    </row>
    <row r="375" spans="1:14" ht="15.75" customHeight="1">
      <c r="A375" s="5">
        <f t="shared" si="1"/>
        <v>6</v>
      </c>
      <c r="B375" s="5">
        <v>2750</v>
      </c>
      <c r="C375" s="5" t="s">
        <v>98</v>
      </c>
      <c r="D375" s="5" t="s">
        <v>181</v>
      </c>
      <c r="E375" s="5" t="s">
        <v>22</v>
      </c>
      <c r="F375" s="5" t="s">
        <v>869</v>
      </c>
      <c r="G375" s="5" t="s">
        <v>881</v>
      </c>
      <c r="H375" s="5" t="s">
        <v>882</v>
      </c>
      <c r="I375" s="5" t="s">
        <v>186</v>
      </c>
      <c r="J375" s="5" t="s">
        <v>8</v>
      </c>
      <c r="K375" s="6" t="s">
        <v>883</v>
      </c>
      <c r="L375" s="6" t="s">
        <v>29</v>
      </c>
      <c r="M375" s="5">
        <f t="shared" si="2"/>
        <v>1</v>
      </c>
      <c r="N375" s="8" t="s">
        <v>186</v>
      </c>
    </row>
    <row r="376" spans="1:14" ht="15.75" customHeight="1">
      <c r="A376" s="5">
        <f t="shared" si="1"/>
        <v>7</v>
      </c>
      <c r="B376" s="5">
        <v>2750</v>
      </c>
      <c r="C376" s="5" t="s">
        <v>98</v>
      </c>
      <c r="D376" s="5" t="s">
        <v>181</v>
      </c>
      <c r="E376" s="5" t="s">
        <v>22</v>
      </c>
      <c r="F376" s="5" t="s">
        <v>869</v>
      </c>
      <c r="G376" s="5" t="s">
        <v>884</v>
      </c>
      <c r="H376" s="5" t="s">
        <v>875</v>
      </c>
      <c r="I376" s="5" t="s">
        <v>186</v>
      </c>
      <c r="J376" s="5" t="s">
        <v>8</v>
      </c>
      <c r="K376" s="6" t="s">
        <v>885</v>
      </c>
      <c r="L376" s="6" t="s">
        <v>34</v>
      </c>
      <c r="M376" s="5">
        <f t="shared" si="2"/>
        <v>1</v>
      </c>
      <c r="N376" s="8" t="s">
        <v>186</v>
      </c>
    </row>
    <row r="377" spans="1:14" ht="15.75" customHeight="1">
      <c r="A377" s="5">
        <f t="shared" si="1"/>
        <v>8</v>
      </c>
      <c r="B377" s="5">
        <v>2750</v>
      </c>
      <c r="C377" s="5" t="s">
        <v>98</v>
      </c>
      <c r="D377" s="5" t="s">
        <v>181</v>
      </c>
      <c r="E377" s="5" t="s">
        <v>22</v>
      </c>
      <c r="F377" s="5" t="s">
        <v>869</v>
      </c>
      <c r="G377" s="5" t="s">
        <v>886</v>
      </c>
      <c r="H377" s="5" t="s">
        <v>882</v>
      </c>
      <c r="I377" s="5" t="s">
        <v>186</v>
      </c>
      <c r="J377" s="5" t="s">
        <v>8</v>
      </c>
      <c r="K377" s="6" t="s">
        <v>887</v>
      </c>
      <c r="L377" s="6" t="s">
        <v>29</v>
      </c>
      <c r="M377" s="5">
        <f t="shared" si="2"/>
        <v>1</v>
      </c>
      <c r="N377" s="8" t="s">
        <v>186</v>
      </c>
    </row>
    <row r="378" spans="1:14" ht="15.75" customHeight="1">
      <c r="A378" s="5">
        <f t="shared" si="1"/>
        <v>1</v>
      </c>
      <c r="B378" s="5">
        <v>2777</v>
      </c>
      <c r="C378" s="5" t="s">
        <v>98</v>
      </c>
      <c r="D378" s="5" t="s">
        <v>104</v>
      </c>
      <c r="E378" s="5" t="s">
        <v>22</v>
      </c>
      <c r="F378" s="5" t="s">
        <v>888</v>
      </c>
      <c r="G378" s="5" t="s">
        <v>889</v>
      </c>
      <c r="H378" s="5" t="s">
        <v>824</v>
      </c>
      <c r="I378" s="5" t="s">
        <v>78</v>
      </c>
      <c r="J378" s="5" t="s">
        <v>8</v>
      </c>
      <c r="K378" s="6" t="s">
        <v>890</v>
      </c>
      <c r="L378" s="6" t="s">
        <v>29</v>
      </c>
      <c r="M378" s="5">
        <f t="shared" si="2"/>
        <v>1</v>
      </c>
      <c r="N378" s="8" t="s">
        <v>78</v>
      </c>
    </row>
    <row r="379" spans="1:14" ht="15.75" customHeight="1">
      <c r="A379" s="5">
        <f t="shared" si="1"/>
        <v>2</v>
      </c>
      <c r="B379" s="5">
        <v>2777</v>
      </c>
      <c r="C379" s="5" t="s">
        <v>98</v>
      </c>
      <c r="D379" s="5" t="s">
        <v>104</v>
      </c>
      <c r="E379" s="5" t="s">
        <v>22</v>
      </c>
      <c r="F379" s="5" t="s">
        <v>888</v>
      </c>
      <c r="G379" s="5" t="s">
        <v>891</v>
      </c>
      <c r="H379" s="5" t="s">
        <v>824</v>
      </c>
      <c r="I379" s="5" t="s">
        <v>78</v>
      </c>
      <c r="J379" s="5" t="s">
        <v>8</v>
      </c>
      <c r="K379" s="6" t="s">
        <v>892</v>
      </c>
      <c r="L379" s="6" t="s">
        <v>29</v>
      </c>
      <c r="M379" s="5">
        <f t="shared" si="2"/>
        <v>1</v>
      </c>
      <c r="N379" s="8" t="s">
        <v>78</v>
      </c>
    </row>
    <row r="380" spans="1:14" ht="15.75" customHeight="1">
      <c r="A380" s="5">
        <f t="shared" si="1"/>
        <v>3</v>
      </c>
      <c r="B380" s="5">
        <v>2777</v>
      </c>
      <c r="C380" s="5" t="s">
        <v>98</v>
      </c>
      <c r="D380" s="5" t="s">
        <v>104</v>
      </c>
      <c r="E380" s="5" t="s">
        <v>22</v>
      </c>
      <c r="F380" s="5" t="s">
        <v>888</v>
      </c>
      <c r="G380" s="5" t="s">
        <v>893</v>
      </c>
      <c r="H380" s="5" t="s">
        <v>824</v>
      </c>
      <c r="I380" s="5" t="s">
        <v>78</v>
      </c>
      <c r="J380" s="5" t="s">
        <v>8</v>
      </c>
      <c r="K380" s="6" t="s">
        <v>894</v>
      </c>
      <c r="L380" s="6" t="s">
        <v>29</v>
      </c>
      <c r="M380" s="5">
        <f t="shared" si="2"/>
        <v>1</v>
      </c>
      <c r="N380" s="8" t="s">
        <v>78</v>
      </c>
    </row>
    <row r="381" spans="1:14" ht="15.75" customHeight="1">
      <c r="A381" s="5">
        <f t="shared" si="1"/>
        <v>4</v>
      </c>
      <c r="B381" s="5">
        <v>2777</v>
      </c>
      <c r="C381" s="5" t="s">
        <v>98</v>
      </c>
      <c r="D381" s="5" t="s">
        <v>104</v>
      </c>
      <c r="E381" s="5" t="s">
        <v>22</v>
      </c>
      <c r="F381" s="5" t="s">
        <v>888</v>
      </c>
      <c r="G381" s="5" t="s">
        <v>895</v>
      </c>
      <c r="H381" s="5" t="s">
        <v>824</v>
      </c>
      <c r="I381" s="5" t="s">
        <v>78</v>
      </c>
      <c r="J381" s="5" t="s">
        <v>8</v>
      </c>
      <c r="K381" s="6" t="s">
        <v>896</v>
      </c>
      <c r="L381" s="6" t="s">
        <v>29</v>
      </c>
      <c r="M381" s="5">
        <f t="shared" si="2"/>
        <v>1</v>
      </c>
      <c r="N381" s="8" t="s">
        <v>78</v>
      </c>
    </row>
    <row r="382" spans="1:14" ht="15.75" customHeight="1">
      <c r="A382" s="5">
        <f t="shared" si="1"/>
        <v>5</v>
      </c>
      <c r="B382" s="5">
        <v>2777</v>
      </c>
      <c r="C382" s="5" t="s">
        <v>98</v>
      </c>
      <c r="D382" s="5" t="s">
        <v>104</v>
      </c>
      <c r="E382" s="5" t="s">
        <v>22</v>
      </c>
      <c r="F382" s="5" t="s">
        <v>888</v>
      </c>
      <c r="G382" s="5" t="s">
        <v>897</v>
      </c>
      <c r="H382" s="5" t="s">
        <v>824</v>
      </c>
      <c r="I382" s="5" t="s">
        <v>78</v>
      </c>
      <c r="J382" s="5" t="s">
        <v>8</v>
      </c>
      <c r="K382" s="6" t="s">
        <v>898</v>
      </c>
      <c r="L382" s="6" t="s">
        <v>29</v>
      </c>
      <c r="M382" s="5">
        <f t="shared" si="2"/>
        <v>1</v>
      </c>
      <c r="N382" s="8" t="s">
        <v>78</v>
      </c>
    </row>
    <row r="383" spans="1:14" ht="15.75" customHeight="1">
      <c r="A383" s="5">
        <f t="shared" si="1"/>
        <v>1</v>
      </c>
      <c r="B383" s="5">
        <v>2778</v>
      </c>
      <c r="C383" s="5" t="s">
        <v>98</v>
      </c>
      <c r="D383" s="5" t="s">
        <v>104</v>
      </c>
      <c r="E383" s="5" t="s">
        <v>22</v>
      </c>
      <c r="F383" s="5" t="s">
        <v>899</v>
      </c>
      <c r="G383" s="5" t="s">
        <v>900</v>
      </c>
      <c r="H383" s="5" t="s">
        <v>901</v>
      </c>
      <c r="I383" s="5" t="s">
        <v>78</v>
      </c>
      <c r="J383" s="5" t="s">
        <v>8</v>
      </c>
      <c r="K383" s="6" t="s">
        <v>902</v>
      </c>
      <c r="L383" s="6" t="s">
        <v>29</v>
      </c>
      <c r="M383" s="5">
        <f t="shared" si="2"/>
        <v>1</v>
      </c>
      <c r="N383" s="8" t="s">
        <v>78</v>
      </c>
    </row>
    <row r="384" spans="1:14" ht="15.75" customHeight="1">
      <c r="A384" s="5">
        <f t="shared" si="1"/>
        <v>2</v>
      </c>
      <c r="B384" s="5">
        <v>2778</v>
      </c>
      <c r="C384" s="5" t="s">
        <v>98</v>
      </c>
      <c r="D384" s="5" t="s">
        <v>104</v>
      </c>
      <c r="E384" s="5" t="s">
        <v>22</v>
      </c>
      <c r="F384" s="5" t="s">
        <v>899</v>
      </c>
      <c r="G384" s="5" t="s">
        <v>903</v>
      </c>
      <c r="H384" s="5" t="s">
        <v>901</v>
      </c>
      <c r="I384" s="5" t="s">
        <v>78</v>
      </c>
      <c r="J384" s="5" t="s">
        <v>8</v>
      </c>
      <c r="K384" s="6" t="s">
        <v>904</v>
      </c>
      <c r="L384" s="6" t="s">
        <v>29</v>
      </c>
      <c r="M384" s="5">
        <f t="shared" si="2"/>
        <v>1</v>
      </c>
      <c r="N384" s="8" t="s">
        <v>78</v>
      </c>
    </row>
    <row r="385" spans="1:14" ht="15.75" customHeight="1">
      <c r="A385" s="5">
        <f t="shared" si="1"/>
        <v>3</v>
      </c>
      <c r="B385" s="5">
        <v>2778</v>
      </c>
      <c r="C385" s="5" t="s">
        <v>98</v>
      </c>
      <c r="D385" s="5" t="s">
        <v>104</v>
      </c>
      <c r="E385" s="5" t="s">
        <v>22</v>
      </c>
      <c r="F385" s="5" t="s">
        <v>899</v>
      </c>
      <c r="G385" s="5" t="s">
        <v>905</v>
      </c>
      <c r="H385" s="5" t="s">
        <v>901</v>
      </c>
      <c r="I385" s="5" t="s">
        <v>78</v>
      </c>
      <c r="J385" s="5" t="s">
        <v>8</v>
      </c>
      <c r="K385" s="6" t="s">
        <v>906</v>
      </c>
      <c r="L385" s="6" t="s">
        <v>29</v>
      </c>
      <c r="M385" s="5">
        <f t="shared" si="2"/>
        <v>1</v>
      </c>
      <c r="N385" s="8" t="s">
        <v>78</v>
      </c>
    </row>
    <row r="386" spans="1:14" ht="15.75" customHeight="1">
      <c r="A386" s="5">
        <f t="shared" si="1"/>
        <v>4</v>
      </c>
      <c r="B386" s="5">
        <v>2778</v>
      </c>
      <c r="C386" s="5" t="s">
        <v>98</v>
      </c>
      <c r="D386" s="5" t="s">
        <v>104</v>
      </c>
      <c r="E386" s="5" t="s">
        <v>22</v>
      </c>
      <c r="F386" s="5" t="s">
        <v>899</v>
      </c>
      <c r="G386" s="5" t="s">
        <v>907</v>
      </c>
      <c r="H386" s="5" t="s">
        <v>901</v>
      </c>
      <c r="I386" s="5" t="s">
        <v>78</v>
      </c>
      <c r="J386" s="5" t="s">
        <v>8</v>
      </c>
      <c r="K386" s="6" t="s">
        <v>908</v>
      </c>
      <c r="L386" s="6" t="s">
        <v>29</v>
      </c>
      <c r="M386" s="5">
        <f t="shared" si="2"/>
        <v>1</v>
      </c>
      <c r="N386" s="8" t="s">
        <v>78</v>
      </c>
    </row>
    <row r="387" spans="1:14" ht="15.75" customHeight="1">
      <c r="A387" s="5">
        <f t="shared" si="1"/>
        <v>1</v>
      </c>
      <c r="B387" s="5">
        <v>2781</v>
      </c>
      <c r="C387" s="5" t="s">
        <v>98</v>
      </c>
      <c r="D387" s="5" t="s">
        <v>104</v>
      </c>
      <c r="E387" s="5" t="s">
        <v>22</v>
      </c>
      <c r="F387" s="5" t="s">
        <v>909</v>
      </c>
      <c r="G387" s="5" t="s">
        <v>910</v>
      </c>
      <c r="H387" s="5" t="s">
        <v>901</v>
      </c>
      <c r="I387" s="5" t="s">
        <v>78</v>
      </c>
      <c r="J387" s="5" t="s">
        <v>8</v>
      </c>
      <c r="K387" s="6" t="s">
        <v>911</v>
      </c>
      <c r="L387" s="6" t="s">
        <v>29</v>
      </c>
      <c r="M387" s="5">
        <f t="shared" si="2"/>
        <v>1</v>
      </c>
      <c r="N387" s="8" t="s">
        <v>78</v>
      </c>
    </row>
    <row r="388" spans="1:14" ht="15.75" customHeight="1">
      <c r="A388" s="5">
        <f t="shared" si="1"/>
        <v>2</v>
      </c>
      <c r="B388" s="5">
        <v>2781</v>
      </c>
      <c r="C388" s="5" t="s">
        <v>98</v>
      </c>
      <c r="D388" s="5" t="s">
        <v>104</v>
      </c>
      <c r="E388" s="5" t="s">
        <v>22</v>
      </c>
      <c r="F388" s="5" t="s">
        <v>909</v>
      </c>
      <c r="G388" s="5" t="s">
        <v>912</v>
      </c>
      <c r="H388" s="5" t="s">
        <v>901</v>
      </c>
      <c r="I388" s="5" t="s">
        <v>78</v>
      </c>
      <c r="J388" s="5" t="s">
        <v>8</v>
      </c>
      <c r="K388" s="6" t="s">
        <v>913</v>
      </c>
      <c r="L388" s="6" t="s">
        <v>29</v>
      </c>
      <c r="M388" s="5">
        <f t="shared" si="2"/>
        <v>1</v>
      </c>
      <c r="N388" s="8" t="s">
        <v>78</v>
      </c>
    </row>
    <row r="389" spans="1:14" ht="15.75" customHeight="1">
      <c r="A389" s="5">
        <f t="shared" si="1"/>
        <v>3</v>
      </c>
      <c r="B389" s="5">
        <v>2781</v>
      </c>
      <c r="C389" s="5" t="s">
        <v>98</v>
      </c>
      <c r="D389" s="5" t="s">
        <v>104</v>
      </c>
      <c r="E389" s="5" t="s">
        <v>22</v>
      </c>
      <c r="F389" s="5" t="s">
        <v>909</v>
      </c>
      <c r="G389" s="5" t="s">
        <v>914</v>
      </c>
      <c r="H389" s="5" t="s">
        <v>901</v>
      </c>
      <c r="I389" s="5" t="s">
        <v>78</v>
      </c>
      <c r="J389" s="5" t="s">
        <v>8</v>
      </c>
      <c r="K389" s="6" t="s">
        <v>915</v>
      </c>
      <c r="L389" s="6" t="s">
        <v>29</v>
      </c>
      <c r="M389" s="5">
        <f t="shared" si="2"/>
        <v>1</v>
      </c>
      <c r="N389" s="8" t="s">
        <v>78</v>
      </c>
    </row>
    <row r="390" spans="1:14" ht="15.75" customHeight="1">
      <c r="A390" s="5">
        <f t="shared" si="1"/>
        <v>4</v>
      </c>
      <c r="B390" s="5">
        <v>2781</v>
      </c>
      <c r="C390" s="5" t="s">
        <v>98</v>
      </c>
      <c r="D390" s="5" t="s">
        <v>104</v>
      </c>
      <c r="E390" s="5" t="s">
        <v>22</v>
      </c>
      <c r="F390" s="5" t="s">
        <v>909</v>
      </c>
      <c r="G390" s="5" t="s">
        <v>916</v>
      </c>
      <c r="H390" s="5" t="s">
        <v>901</v>
      </c>
      <c r="I390" s="5" t="s">
        <v>78</v>
      </c>
      <c r="J390" s="5" t="s">
        <v>8</v>
      </c>
      <c r="K390" s="6" t="s">
        <v>917</v>
      </c>
      <c r="L390" s="6" t="s">
        <v>34</v>
      </c>
      <c r="M390" s="5">
        <f t="shared" si="2"/>
        <v>1</v>
      </c>
      <c r="N390" s="8" t="s">
        <v>78</v>
      </c>
    </row>
    <row r="391" spans="1:14" ht="15.75" customHeight="1">
      <c r="A391" s="5">
        <f t="shared" si="1"/>
        <v>1</v>
      </c>
      <c r="B391" s="5">
        <v>2782</v>
      </c>
      <c r="C391" s="5" t="s">
        <v>98</v>
      </c>
      <c r="D391" s="5" t="s">
        <v>104</v>
      </c>
      <c r="E391" s="5" t="s">
        <v>22</v>
      </c>
      <c r="F391" s="5" t="s">
        <v>918</v>
      </c>
      <c r="G391" s="5" t="s">
        <v>919</v>
      </c>
      <c r="H391" s="5" t="s">
        <v>901</v>
      </c>
      <c r="I391" s="5" t="s">
        <v>78</v>
      </c>
      <c r="J391" s="5" t="s">
        <v>8</v>
      </c>
      <c r="K391" s="6" t="s">
        <v>920</v>
      </c>
      <c r="L391" s="6" t="s">
        <v>29</v>
      </c>
      <c r="M391" s="5">
        <f t="shared" si="2"/>
        <v>1</v>
      </c>
      <c r="N391" s="8" t="s">
        <v>78</v>
      </c>
    </row>
    <row r="392" spans="1:14" ht="15.75" customHeight="1">
      <c r="A392" s="5">
        <f t="shared" si="1"/>
        <v>2</v>
      </c>
      <c r="B392" s="5">
        <v>2782</v>
      </c>
      <c r="C392" s="5" t="s">
        <v>98</v>
      </c>
      <c r="D392" s="5" t="s">
        <v>104</v>
      </c>
      <c r="E392" s="5" t="s">
        <v>22</v>
      </c>
      <c r="F392" s="5" t="s">
        <v>918</v>
      </c>
      <c r="G392" s="5" t="s">
        <v>921</v>
      </c>
      <c r="H392" s="5" t="s">
        <v>901</v>
      </c>
      <c r="I392" s="5" t="s">
        <v>78</v>
      </c>
      <c r="J392" s="5" t="s">
        <v>8</v>
      </c>
      <c r="K392" s="6" t="s">
        <v>922</v>
      </c>
      <c r="L392" s="6" t="s">
        <v>29</v>
      </c>
      <c r="M392" s="5">
        <f t="shared" si="2"/>
        <v>1</v>
      </c>
      <c r="N392" s="8" t="s">
        <v>78</v>
      </c>
    </row>
    <row r="393" spans="1:14" ht="15.75" customHeight="1">
      <c r="A393" s="5">
        <f t="shared" si="1"/>
        <v>3</v>
      </c>
      <c r="B393" s="5">
        <v>2782</v>
      </c>
      <c r="C393" s="5" t="s">
        <v>98</v>
      </c>
      <c r="D393" s="5" t="s">
        <v>104</v>
      </c>
      <c r="E393" s="5" t="s">
        <v>22</v>
      </c>
      <c r="F393" s="5" t="s">
        <v>918</v>
      </c>
      <c r="G393" s="5" t="s">
        <v>923</v>
      </c>
      <c r="H393" s="5" t="s">
        <v>901</v>
      </c>
      <c r="I393" s="5" t="s">
        <v>78</v>
      </c>
      <c r="J393" s="5" t="s">
        <v>8</v>
      </c>
      <c r="K393" s="6" t="s">
        <v>924</v>
      </c>
      <c r="L393" s="6" t="s">
        <v>29</v>
      </c>
      <c r="M393" s="5">
        <f t="shared" si="2"/>
        <v>1</v>
      </c>
      <c r="N393" s="8" t="s">
        <v>78</v>
      </c>
    </row>
    <row r="394" spans="1:14" ht="15.75" customHeight="1">
      <c r="A394" s="5">
        <f t="shared" si="1"/>
        <v>1</v>
      </c>
      <c r="B394" s="5">
        <v>2783</v>
      </c>
      <c r="C394" s="5" t="s">
        <v>98</v>
      </c>
      <c r="D394" s="5" t="s">
        <v>104</v>
      </c>
      <c r="E394" s="5" t="s">
        <v>22</v>
      </c>
      <c r="F394" s="5" t="s">
        <v>925</v>
      </c>
      <c r="G394" s="5" t="s">
        <v>926</v>
      </c>
      <c r="H394" s="5" t="s">
        <v>901</v>
      </c>
      <c r="I394" s="5" t="s">
        <v>78</v>
      </c>
      <c r="J394" s="5" t="s">
        <v>8</v>
      </c>
      <c r="K394" s="6" t="s">
        <v>927</v>
      </c>
      <c r="L394" s="6" t="s">
        <v>29</v>
      </c>
      <c r="M394" s="5">
        <f t="shared" si="2"/>
        <v>1</v>
      </c>
      <c r="N394" s="8" t="s">
        <v>78</v>
      </c>
    </row>
    <row r="395" spans="1:14" ht="15.75" customHeight="1">
      <c r="A395" s="5">
        <f t="shared" si="1"/>
        <v>2</v>
      </c>
      <c r="B395" s="5">
        <v>2783</v>
      </c>
      <c r="C395" s="5" t="s">
        <v>98</v>
      </c>
      <c r="D395" s="5" t="s">
        <v>104</v>
      </c>
      <c r="E395" s="5" t="s">
        <v>22</v>
      </c>
      <c r="F395" s="5" t="s">
        <v>925</v>
      </c>
      <c r="G395" s="5" t="s">
        <v>928</v>
      </c>
      <c r="H395" s="5" t="s">
        <v>901</v>
      </c>
      <c r="I395" s="5" t="s">
        <v>78</v>
      </c>
      <c r="J395" s="5" t="s">
        <v>8</v>
      </c>
      <c r="K395" s="6" t="s">
        <v>929</v>
      </c>
      <c r="L395" s="6" t="s">
        <v>34</v>
      </c>
      <c r="M395" s="5">
        <f t="shared" si="2"/>
        <v>1</v>
      </c>
      <c r="N395" s="8" t="s">
        <v>78</v>
      </c>
    </row>
    <row r="396" spans="1:14" ht="15.75" customHeight="1">
      <c r="A396" s="5">
        <f t="shared" si="1"/>
        <v>3</v>
      </c>
      <c r="B396" s="5">
        <v>2783</v>
      </c>
      <c r="C396" s="5" t="s">
        <v>98</v>
      </c>
      <c r="D396" s="5" t="s">
        <v>104</v>
      </c>
      <c r="E396" s="5" t="s">
        <v>22</v>
      </c>
      <c r="F396" s="5" t="s">
        <v>925</v>
      </c>
      <c r="G396" s="5" t="s">
        <v>930</v>
      </c>
      <c r="H396" s="5" t="s">
        <v>901</v>
      </c>
      <c r="I396" s="5" t="s">
        <v>78</v>
      </c>
      <c r="J396" s="5" t="s">
        <v>8</v>
      </c>
      <c r="K396" s="6" t="s">
        <v>931</v>
      </c>
      <c r="L396" s="6" t="s">
        <v>29</v>
      </c>
      <c r="M396" s="5">
        <f t="shared" si="2"/>
        <v>1</v>
      </c>
      <c r="N396" s="8" t="s">
        <v>78</v>
      </c>
    </row>
    <row r="397" spans="1:14" ht="15.75" customHeight="1">
      <c r="A397" s="5">
        <f t="shared" si="1"/>
        <v>1</v>
      </c>
      <c r="B397" s="5">
        <v>2784</v>
      </c>
      <c r="C397" s="5" t="s">
        <v>98</v>
      </c>
      <c r="D397" s="5" t="s">
        <v>104</v>
      </c>
      <c r="E397" s="5" t="s">
        <v>22</v>
      </c>
      <c r="F397" s="5" t="s">
        <v>932</v>
      </c>
      <c r="G397" s="5" t="s">
        <v>933</v>
      </c>
      <c r="H397" s="5" t="s">
        <v>934</v>
      </c>
      <c r="I397" s="5" t="s">
        <v>78</v>
      </c>
      <c r="J397" s="5" t="s">
        <v>8</v>
      </c>
      <c r="K397" s="6" t="s">
        <v>935</v>
      </c>
      <c r="L397" s="6" t="s">
        <v>29</v>
      </c>
      <c r="M397" s="5">
        <f t="shared" si="2"/>
        <v>1</v>
      </c>
      <c r="N397" s="8" t="s">
        <v>78</v>
      </c>
    </row>
    <row r="398" spans="1:14" ht="15.75" customHeight="1">
      <c r="A398" s="5">
        <f t="shared" si="1"/>
        <v>2</v>
      </c>
      <c r="B398" s="5">
        <v>2784</v>
      </c>
      <c r="C398" s="5" t="s">
        <v>98</v>
      </c>
      <c r="D398" s="5" t="s">
        <v>104</v>
      </c>
      <c r="E398" s="5" t="s">
        <v>22</v>
      </c>
      <c r="F398" s="5" t="s">
        <v>932</v>
      </c>
      <c r="G398" s="5" t="s">
        <v>936</v>
      </c>
      <c r="H398" s="5" t="s">
        <v>934</v>
      </c>
      <c r="I398" s="5" t="s">
        <v>78</v>
      </c>
      <c r="J398" s="5" t="s">
        <v>8</v>
      </c>
      <c r="K398" s="6" t="s">
        <v>937</v>
      </c>
      <c r="L398" s="6" t="s">
        <v>29</v>
      </c>
      <c r="M398" s="5">
        <f t="shared" si="2"/>
        <v>1</v>
      </c>
      <c r="N398" s="8" t="s">
        <v>78</v>
      </c>
    </row>
    <row r="399" spans="1:14" ht="15.75" customHeight="1">
      <c r="A399" s="5">
        <f t="shared" si="1"/>
        <v>1</v>
      </c>
      <c r="B399" s="5">
        <v>2785</v>
      </c>
      <c r="C399" s="5" t="s">
        <v>98</v>
      </c>
      <c r="D399" s="5" t="s">
        <v>104</v>
      </c>
      <c r="E399" s="5" t="s">
        <v>22</v>
      </c>
      <c r="F399" s="5" t="s">
        <v>938</v>
      </c>
      <c r="G399" s="5" t="s">
        <v>939</v>
      </c>
      <c r="H399" s="5" t="s">
        <v>940</v>
      </c>
      <c r="I399" s="5" t="s">
        <v>78</v>
      </c>
      <c r="J399" s="5" t="s">
        <v>8</v>
      </c>
      <c r="K399" s="6" t="s">
        <v>941</v>
      </c>
      <c r="L399" s="6" t="s">
        <v>29</v>
      </c>
      <c r="M399" s="5">
        <f t="shared" si="2"/>
        <v>1</v>
      </c>
      <c r="N399" s="8" t="s">
        <v>78</v>
      </c>
    </row>
    <row r="400" spans="1:14" ht="15.75" customHeight="1">
      <c r="A400" s="5">
        <f t="shared" si="1"/>
        <v>2</v>
      </c>
      <c r="B400" s="5">
        <v>2785</v>
      </c>
      <c r="C400" s="5" t="s">
        <v>98</v>
      </c>
      <c r="D400" s="5" t="s">
        <v>104</v>
      </c>
      <c r="E400" s="5" t="s">
        <v>22</v>
      </c>
      <c r="F400" s="5" t="s">
        <v>938</v>
      </c>
      <c r="G400" s="5" t="s">
        <v>942</v>
      </c>
      <c r="H400" s="5" t="s">
        <v>940</v>
      </c>
      <c r="I400" s="5" t="s">
        <v>78</v>
      </c>
      <c r="J400" s="5" t="s">
        <v>8</v>
      </c>
      <c r="K400" s="6" t="s">
        <v>943</v>
      </c>
      <c r="L400" s="6" t="s">
        <v>29</v>
      </c>
      <c r="M400" s="5">
        <f t="shared" si="2"/>
        <v>1</v>
      </c>
      <c r="N400" s="8" t="s">
        <v>78</v>
      </c>
    </row>
    <row r="401" spans="1:14" ht="15.75" customHeight="1">
      <c r="A401" s="5">
        <f t="shared" si="1"/>
        <v>3</v>
      </c>
      <c r="B401" s="5">
        <v>2785</v>
      </c>
      <c r="C401" s="5" t="s">
        <v>98</v>
      </c>
      <c r="D401" s="5" t="s">
        <v>104</v>
      </c>
      <c r="E401" s="5" t="s">
        <v>22</v>
      </c>
      <c r="F401" s="5" t="s">
        <v>938</v>
      </c>
      <c r="G401" s="5" t="s">
        <v>944</v>
      </c>
      <c r="H401" s="5" t="s">
        <v>940</v>
      </c>
      <c r="I401" s="5" t="s">
        <v>78</v>
      </c>
      <c r="J401" s="5" t="s">
        <v>8</v>
      </c>
      <c r="K401" s="6" t="s">
        <v>945</v>
      </c>
      <c r="L401" s="6" t="s">
        <v>29</v>
      </c>
      <c r="M401" s="5">
        <f t="shared" si="2"/>
        <v>1</v>
      </c>
      <c r="N401" s="8" t="s">
        <v>78</v>
      </c>
    </row>
    <row r="402" spans="1:14" ht="15.75" customHeight="1">
      <c r="A402" s="5">
        <f t="shared" si="1"/>
        <v>1</v>
      </c>
      <c r="B402" s="5">
        <v>2786</v>
      </c>
      <c r="C402" s="5" t="s">
        <v>98</v>
      </c>
      <c r="D402" s="5" t="s">
        <v>104</v>
      </c>
      <c r="E402" s="5" t="s">
        <v>22</v>
      </c>
      <c r="F402" s="5" t="s">
        <v>946</v>
      </c>
      <c r="G402" s="5" t="s">
        <v>947</v>
      </c>
      <c r="H402" s="5" t="s">
        <v>940</v>
      </c>
      <c r="I402" s="5" t="s">
        <v>78</v>
      </c>
      <c r="J402" s="5" t="s">
        <v>8</v>
      </c>
      <c r="K402" s="6" t="s">
        <v>948</v>
      </c>
      <c r="L402" s="6" t="s">
        <v>29</v>
      </c>
      <c r="M402" s="5">
        <f t="shared" si="2"/>
        <v>1</v>
      </c>
      <c r="N402" s="8" t="s">
        <v>78</v>
      </c>
    </row>
    <row r="403" spans="1:14" ht="15.75" customHeight="1">
      <c r="A403" s="6">
        <v>2</v>
      </c>
      <c r="B403" s="5">
        <v>2786</v>
      </c>
      <c r="C403" s="5" t="s">
        <v>98</v>
      </c>
      <c r="D403" s="5" t="s">
        <v>104</v>
      </c>
      <c r="E403" s="5" t="s">
        <v>22</v>
      </c>
      <c r="F403" s="5" t="s">
        <v>946</v>
      </c>
      <c r="G403" s="5" t="s">
        <v>949</v>
      </c>
      <c r="H403" s="5" t="s">
        <v>940</v>
      </c>
      <c r="I403" s="5" t="s">
        <v>78</v>
      </c>
      <c r="J403" s="5" t="s">
        <v>8</v>
      </c>
      <c r="K403" s="6" t="s">
        <v>950</v>
      </c>
      <c r="L403" s="6" t="s">
        <v>29</v>
      </c>
      <c r="M403" s="5">
        <f t="shared" si="2"/>
        <v>1</v>
      </c>
      <c r="N403" s="8" t="s">
        <v>78</v>
      </c>
    </row>
    <row r="404" spans="1:14" ht="15.75" customHeight="1">
      <c r="A404" s="5">
        <f t="shared" ref="A404:A600" si="3">+IF(B404=B403,A403+1,1)</f>
        <v>3</v>
      </c>
      <c r="B404" s="5">
        <v>2786</v>
      </c>
      <c r="C404" s="5" t="s">
        <v>98</v>
      </c>
      <c r="D404" s="5" t="s">
        <v>104</v>
      </c>
      <c r="E404" s="5" t="s">
        <v>22</v>
      </c>
      <c r="F404" s="5" t="s">
        <v>946</v>
      </c>
      <c r="G404" s="5" t="s">
        <v>951</v>
      </c>
      <c r="H404" s="5" t="s">
        <v>940</v>
      </c>
      <c r="I404" s="5" t="s">
        <v>78</v>
      </c>
      <c r="J404" s="5" t="s">
        <v>8</v>
      </c>
      <c r="K404" s="6" t="s">
        <v>952</v>
      </c>
      <c r="L404" s="6" t="s">
        <v>29</v>
      </c>
      <c r="M404" s="5">
        <f t="shared" si="2"/>
        <v>1</v>
      </c>
      <c r="N404" s="8" t="s">
        <v>78</v>
      </c>
    </row>
    <row r="405" spans="1:14" ht="15.75" customHeight="1">
      <c r="A405" s="5">
        <f t="shared" si="3"/>
        <v>1</v>
      </c>
      <c r="B405" s="5">
        <v>2787</v>
      </c>
      <c r="C405" s="5" t="s">
        <v>98</v>
      </c>
      <c r="D405" s="5" t="s">
        <v>104</v>
      </c>
      <c r="E405" s="5" t="s">
        <v>22</v>
      </c>
      <c r="F405" s="5" t="s">
        <v>953</v>
      </c>
      <c r="G405" s="5" t="s">
        <v>954</v>
      </c>
      <c r="H405" s="5" t="s">
        <v>955</v>
      </c>
      <c r="I405" s="5" t="s">
        <v>78</v>
      </c>
      <c r="J405" s="5" t="s">
        <v>8</v>
      </c>
      <c r="K405" s="6" t="s">
        <v>956</v>
      </c>
      <c r="L405" s="6" t="s">
        <v>29</v>
      </c>
      <c r="M405" s="5">
        <f t="shared" si="2"/>
        <v>1</v>
      </c>
      <c r="N405" s="8" t="s">
        <v>78</v>
      </c>
    </row>
    <row r="406" spans="1:14" ht="15.75" customHeight="1">
      <c r="A406" s="5">
        <f t="shared" si="3"/>
        <v>2</v>
      </c>
      <c r="B406" s="5">
        <v>2787</v>
      </c>
      <c r="C406" s="5" t="s">
        <v>98</v>
      </c>
      <c r="D406" s="5" t="s">
        <v>104</v>
      </c>
      <c r="E406" s="5" t="s">
        <v>22</v>
      </c>
      <c r="F406" s="5" t="s">
        <v>953</v>
      </c>
      <c r="G406" s="5" t="s">
        <v>957</v>
      </c>
      <c r="H406" s="5" t="s">
        <v>955</v>
      </c>
      <c r="I406" s="5" t="s">
        <v>78</v>
      </c>
      <c r="J406" s="5" t="s">
        <v>8</v>
      </c>
      <c r="K406" s="6" t="s">
        <v>958</v>
      </c>
      <c r="L406" s="6" t="s">
        <v>29</v>
      </c>
      <c r="M406" s="5">
        <f t="shared" si="2"/>
        <v>1</v>
      </c>
      <c r="N406" s="8" t="s">
        <v>78</v>
      </c>
    </row>
    <row r="407" spans="1:14" ht="15.75" customHeight="1">
      <c r="A407" s="5">
        <f t="shared" si="3"/>
        <v>3</v>
      </c>
      <c r="B407" s="5">
        <v>2787</v>
      </c>
      <c r="C407" s="5" t="s">
        <v>98</v>
      </c>
      <c r="D407" s="5" t="s">
        <v>104</v>
      </c>
      <c r="E407" s="5" t="s">
        <v>22</v>
      </c>
      <c r="F407" s="5" t="s">
        <v>953</v>
      </c>
      <c r="G407" s="5" t="s">
        <v>959</v>
      </c>
      <c r="H407" s="5" t="s">
        <v>955</v>
      </c>
      <c r="I407" s="5" t="s">
        <v>78</v>
      </c>
      <c r="J407" s="5" t="s">
        <v>8</v>
      </c>
      <c r="K407" s="6" t="s">
        <v>960</v>
      </c>
      <c r="L407" s="6" t="s">
        <v>29</v>
      </c>
      <c r="M407" s="5">
        <f t="shared" si="2"/>
        <v>1</v>
      </c>
      <c r="N407" s="8" t="s">
        <v>78</v>
      </c>
    </row>
    <row r="408" spans="1:14" ht="15.75" customHeight="1">
      <c r="A408" s="5">
        <f t="shared" si="3"/>
        <v>1</v>
      </c>
      <c r="B408" s="5">
        <v>2788</v>
      </c>
      <c r="C408" s="5" t="s">
        <v>98</v>
      </c>
      <c r="D408" s="5" t="s">
        <v>104</v>
      </c>
      <c r="E408" s="5" t="s">
        <v>22</v>
      </c>
      <c r="F408" s="5" t="s">
        <v>961</v>
      </c>
      <c r="G408" s="5" t="s">
        <v>962</v>
      </c>
      <c r="H408" s="5" t="s">
        <v>955</v>
      </c>
      <c r="I408" s="5" t="s">
        <v>78</v>
      </c>
      <c r="J408" s="5" t="s">
        <v>8</v>
      </c>
      <c r="K408" s="6" t="s">
        <v>963</v>
      </c>
      <c r="L408" s="6" t="s">
        <v>29</v>
      </c>
      <c r="M408" s="5">
        <f t="shared" si="2"/>
        <v>1</v>
      </c>
      <c r="N408" s="8" t="s">
        <v>78</v>
      </c>
    </row>
    <row r="409" spans="1:14" ht="15.75" customHeight="1">
      <c r="A409" s="5">
        <f t="shared" si="3"/>
        <v>2</v>
      </c>
      <c r="B409" s="5">
        <v>2788</v>
      </c>
      <c r="C409" s="5" t="s">
        <v>98</v>
      </c>
      <c r="D409" s="5" t="s">
        <v>104</v>
      </c>
      <c r="E409" s="5" t="s">
        <v>22</v>
      </c>
      <c r="F409" s="5" t="s">
        <v>961</v>
      </c>
      <c r="G409" s="5" t="s">
        <v>964</v>
      </c>
      <c r="H409" s="5" t="s">
        <v>955</v>
      </c>
      <c r="I409" s="5" t="s">
        <v>78</v>
      </c>
      <c r="J409" s="6" t="s">
        <v>8</v>
      </c>
      <c r="K409" s="6" t="s">
        <v>965</v>
      </c>
      <c r="L409" s="6" t="s">
        <v>34</v>
      </c>
      <c r="M409" s="5">
        <f t="shared" si="2"/>
        <v>1</v>
      </c>
      <c r="N409" s="8" t="s">
        <v>78</v>
      </c>
    </row>
    <row r="410" spans="1:14" ht="15.75" customHeight="1">
      <c r="A410" s="5">
        <f t="shared" si="3"/>
        <v>1</v>
      </c>
      <c r="B410" s="5">
        <v>2789</v>
      </c>
      <c r="C410" s="5" t="s">
        <v>98</v>
      </c>
      <c r="D410" s="5" t="s">
        <v>104</v>
      </c>
      <c r="E410" s="5" t="s">
        <v>22</v>
      </c>
      <c r="F410" s="5" t="s">
        <v>966</v>
      </c>
      <c r="G410" s="5" t="s">
        <v>967</v>
      </c>
      <c r="H410" s="5" t="s">
        <v>955</v>
      </c>
      <c r="I410" s="5" t="s">
        <v>78</v>
      </c>
      <c r="J410" s="5" t="s">
        <v>8</v>
      </c>
      <c r="K410" s="6" t="s">
        <v>968</v>
      </c>
      <c r="L410" s="6" t="s">
        <v>29</v>
      </c>
      <c r="M410" s="5">
        <f t="shared" si="2"/>
        <v>1</v>
      </c>
      <c r="N410" s="8" t="s">
        <v>78</v>
      </c>
    </row>
    <row r="411" spans="1:14" ht="15.75" customHeight="1">
      <c r="A411" s="5">
        <f t="shared" si="3"/>
        <v>1</v>
      </c>
      <c r="B411" s="5">
        <v>2790</v>
      </c>
      <c r="C411" s="5" t="s">
        <v>98</v>
      </c>
      <c r="D411" s="5" t="s">
        <v>104</v>
      </c>
      <c r="E411" s="5" t="s">
        <v>22</v>
      </c>
      <c r="F411" s="5" t="s">
        <v>969</v>
      </c>
      <c r="G411" s="5" t="s">
        <v>970</v>
      </c>
      <c r="H411" s="5" t="s">
        <v>955</v>
      </c>
      <c r="I411" s="5" t="s">
        <v>78</v>
      </c>
      <c r="J411" s="5" t="s">
        <v>8</v>
      </c>
      <c r="K411" s="6" t="s">
        <v>971</v>
      </c>
      <c r="L411" s="6" t="s">
        <v>29</v>
      </c>
      <c r="M411" s="5">
        <f t="shared" si="2"/>
        <v>1</v>
      </c>
      <c r="N411" s="8" t="s">
        <v>78</v>
      </c>
    </row>
    <row r="412" spans="1:14" ht="15.75" customHeight="1">
      <c r="A412" s="5">
        <f t="shared" si="3"/>
        <v>1</v>
      </c>
      <c r="B412" s="5">
        <v>2791</v>
      </c>
      <c r="C412" s="5" t="s">
        <v>98</v>
      </c>
      <c r="D412" s="5" t="s">
        <v>104</v>
      </c>
      <c r="E412" s="5" t="s">
        <v>22</v>
      </c>
      <c r="F412" s="5" t="s">
        <v>972</v>
      </c>
      <c r="G412" s="5" t="s">
        <v>973</v>
      </c>
      <c r="H412" s="5" t="s">
        <v>901</v>
      </c>
      <c r="I412" s="5" t="s">
        <v>78</v>
      </c>
      <c r="J412" s="5" t="s">
        <v>8</v>
      </c>
      <c r="K412" s="6" t="s">
        <v>974</v>
      </c>
      <c r="L412" s="6" t="s">
        <v>29</v>
      </c>
      <c r="M412" s="5">
        <f t="shared" si="2"/>
        <v>1</v>
      </c>
      <c r="N412" s="8" t="s">
        <v>78</v>
      </c>
    </row>
    <row r="413" spans="1:14" ht="15.75" customHeight="1">
      <c r="A413" s="5">
        <f t="shared" si="3"/>
        <v>2</v>
      </c>
      <c r="B413" s="5">
        <v>2791</v>
      </c>
      <c r="C413" s="5" t="s">
        <v>98</v>
      </c>
      <c r="D413" s="5" t="s">
        <v>104</v>
      </c>
      <c r="E413" s="5" t="s">
        <v>22</v>
      </c>
      <c r="F413" s="5" t="s">
        <v>972</v>
      </c>
      <c r="G413" s="5" t="s">
        <v>975</v>
      </c>
      <c r="H413" s="5" t="s">
        <v>901</v>
      </c>
      <c r="I413" s="5" t="s">
        <v>78</v>
      </c>
      <c r="J413" s="5" t="s">
        <v>8</v>
      </c>
      <c r="K413" s="6" t="s">
        <v>976</v>
      </c>
      <c r="L413" s="6" t="s">
        <v>29</v>
      </c>
      <c r="M413" s="5">
        <f t="shared" si="2"/>
        <v>1</v>
      </c>
      <c r="N413" s="8" t="s">
        <v>78</v>
      </c>
    </row>
    <row r="414" spans="1:14" ht="15.75" customHeight="1">
      <c r="A414" s="5">
        <f t="shared" si="3"/>
        <v>3</v>
      </c>
      <c r="B414" s="5">
        <v>2791</v>
      </c>
      <c r="C414" s="5" t="s">
        <v>98</v>
      </c>
      <c r="D414" s="5" t="s">
        <v>104</v>
      </c>
      <c r="E414" s="5" t="s">
        <v>22</v>
      </c>
      <c r="F414" s="5" t="s">
        <v>972</v>
      </c>
      <c r="G414" s="5" t="s">
        <v>977</v>
      </c>
      <c r="H414" s="5" t="s">
        <v>901</v>
      </c>
      <c r="I414" s="5" t="s">
        <v>78</v>
      </c>
      <c r="J414" s="5" t="s">
        <v>8</v>
      </c>
      <c r="K414" s="6" t="s">
        <v>978</v>
      </c>
      <c r="L414" s="6" t="s">
        <v>29</v>
      </c>
      <c r="M414" s="5">
        <f t="shared" si="2"/>
        <v>1</v>
      </c>
      <c r="N414" s="8" t="s">
        <v>78</v>
      </c>
    </row>
    <row r="415" spans="1:14" ht="15.75" customHeight="1">
      <c r="A415" s="5">
        <f t="shared" si="3"/>
        <v>4</v>
      </c>
      <c r="B415" s="5">
        <v>2791</v>
      </c>
      <c r="C415" s="5" t="s">
        <v>98</v>
      </c>
      <c r="D415" s="5" t="s">
        <v>104</v>
      </c>
      <c r="E415" s="5" t="s">
        <v>22</v>
      </c>
      <c r="F415" s="5" t="s">
        <v>972</v>
      </c>
      <c r="G415" s="5" t="s">
        <v>979</v>
      </c>
      <c r="H415" s="5" t="s">
        <v>901</v>
      </c>
      <c r="I415" s="5" t="s">
        <v>78</v>
      </c>
      <c r="J415" s="5" t="s">
        <v>8</v>
      </c>
      <c r="K415" s="6" t="s">
        <v>980</v>
      </c>
      <c r="L415" s="6" t="s">
        <v>29</v>
      </c>
      <c r="M415" s="5">
        <f t="shared" si="2"/>
        <v>1</v>
      </c>
      <c r="N415" s="8" t="s">
        <v>78</v>
      </c>
    </row>
    <row r="416" spans="1:14" ht="15.75" customHeight="1">
      <c r="A416" s="5">
        <f t="shared" si="3"/>
        <v>1</v>
      </c>
      <c r="B416" s="5">
        <v>2792</v>
      </c>
      <c r="C416" s="5" t="s">
        <v>98</v>
      </c>
      <c r="D416" s="5" t="s">
        <v>104</v>
      </c>
      <c r="E416" s="5" t="s">
        <v>22</v>
      </c>
      <c r="F416" s="5" t="s">
        <v>981</v>
      </c>
      <c r="G416" s="5" t="s">
        <v>982</v>
      </c>
      <c r="H416" s="5" t="s">
        <v>901</v>
      </c>
      <c r="I416" s="5" t="s">
        <v>78</v>
      </c>
      <c r="J416" s="5" t="s">
        <v>8</v>
      </c>
      <c r="K416" s="6" t="s">
        <v>983</v>
      </c>
      <c r="L416" s="6" t="s">
        <v>29</v>
      </c>
      <c r="M416" s="5">
        <f t="shared" si="2"/>
        <v>1</v>
      </c>
      <c r="N416" s="8" t="s">
        <v>78</v>
      </c>
    </row>
    <row r="417" spans="1:14" ht="15.75" customHeight="1">
      <c r="A417" s="5">
        <f t="shared" si="3"/>
        <v>2</v>
      </c>
      <c r="B417" s="5">
        <v>2792</v>
      </c>
      <c r="C417" s="5" t="s">
        <v>98</v>
      </c>
      <c r="D417" s="5" t="s">
        <v>104</v>
      </c>
      <c r="E417" s="5" t="s">
        <v>22</v>
      </c>
      <c r="F417" s="5" t="s">
        <v>981</v>
      </c>
      <c r="G417" s="5" t="s">
        <v>984</v>
      </c>
      <c r="H417" s="5" t="s">
        <v>901</v>
      </c>
      <c r="I417" s="5" t="s">
        <v>78</v>
      </c>
      <c r="J417" s="5" t="s">
        <v>8</v>
      </c>
      <c r="K417" s="6" t="s">
        <v>985</v>
      </c>
      <c r="L417" s="6" t="s">
        <v>29</v>
      </c>
      <c r="M417" s="5">
        <f t="shared" si="2"/>
        <v>1</v>
      </c>
      <c r="N417" s="8" t="s">
        <v>78</v>
      </c>
    </row>
    <row r="418" spans="1:14" ht="15.75" customHeight="1">
      <c r="A418" s="5">
        <f t="shared" si="3"/>
        <v>1</v>
      </c>
      <c r="B418" s="5">
        <v>2820</v>
      </c>
      <c r="C418" s="5" t="s">
        <v>98</v>
      </c>
      <c r="D418" s="5" t="s">
        <v>104</v>
      </c>
      <c r="E418" s="5" t="s">
        <v>22</v>
      </c>
      <c r="F418" s="5" t="s">
        <v>986</v>
      </c>
      <c r="G418" s="5" t="s">
        <v>987</v>
      </c>
      <c r="H418" s="5" t="s">
        <v>988</v>
      </c>
      <c r="I418" s="5" t="s">
        <v>78</v>
      </c>
      <c r="J418" s="5" t="s">
        <v>8</v>
      </c>
      <c r="K418" s="6" t="s">
        <v>989</v>
      </c>
      <c r="L418" s="6" t="s">
        <v>34</v>
      </c>
      <c r="M418" s="5">
        <f t="shared" si="2"/>
        <v>1</v>
      </c>
      <c r="N418" s="8" t="s">
        <v>78</v>
      </c>
    </row>
    <row r="419" spans="1:14" ht="15.75" customHeight="1">
      <c r="A419" s="5">
        <f t="shared" si="3"/>
        <v>2</v>
      </c>
      <c r="B419" s="5">
        <v>2820</v>
      </c>
      <c r="C419" s="5" t="s">
        <v>98</v>
      </c>
      <c r="D419" s="5" t="s">
        <v>104</v>
      </c>
      <c r="E419" s="5" t="s">
        <v>22</v>
      </c>
      <c r="F419" s="5" t="s">
        <v>986</v>
      </c>
      <c r="G419" s="5" t="s">
        <v>990</v>
      </c>
      <c r="H419" s="5" t="s">
        <v>988</v>
      </c>
      <c r="I419" s="5" t="s">
        <v>78</v>
      </c>
      <c r="J419" s="5" t="s">
        <v>8</v>
      </c>
      <c r="K419" s="6" t="s">
        <v>991</v>
      </c>
      <c r="L419" s="6" t="s">
        <v>29</v>
      </c>
      <c r="M419" s="5">
        <f t="shared" si="2"/>
        <v>1</v>
      </c>
      <c r="N419" s="8" t="s">
        <v>78</v>
      </c>
    </row>
    <row r="420" spans="1:14" ht="15.75" customHeight="1">
      <c r="A420" s="5">
        <f t="shared" si="3"/>
        <v>3</v>
      </c>
      <c r="B420" s="5">
        <v>2820</v>
      </c>
      <c r="C420" s="5" t="s">
        <v>98</v>
      </c>
      <c r="D420" s="5" t="s">
        <v>104</v>
      </c>
      <c r="E420" s="5" t="s">
        <v>22</v>
      </c>
      <c r="F420" s="5" t="s">
        <v>986</v>
      </c>
      <c r="G420" s="5" t="s">
        <v>992</v>
      </c>
      <c r="H420" s="5" t="s">
        <v>988</v>
      </c>
      <c r="I420" s="5" t="s">
        <v>78</v>
      </c>
      <c r="J420" s="5" t="s">
        <v>8</v>
      </c>
      <c r="K420" s="6" t="s">
        <v>993</v>
      </c>
      <c r="L420" s="6" t="s">
        <v>34</v>
      </c>
      <c r="M420" s="5">
        <f t="shared" si="2"/>
        <v>1</v>
      </c>
      <c r="N420" s="8" t="s">
        <v>78</v>
      </c>
    </row>
    <row r="421" spans="1:14" ht="15.75" customHeight="1">
      <c r="A421" s="5">
        <f t="shared" si="3"/>
        <v>1</v>
      </c>
      <c r="B421" s="5">
        <v>2821</v>
      </c>
      <c r="C421" s="5" t="s">
        <v>98</v>
      </c>
      <c r="D421" s="5" t="s">
        <v>104</v>
      </c>
      <c r="E421" s="5" t="s">
        <v>22</v>
      </c>
      <c r="F421" s="5" t="s">
        <v>994</v>
      </c>
      <c r="G421" s="5" t="s">
        <v>995</v>
      </c>
      <c r="H421" s="5" t="s">
        <v>988</v>
      </c>
      <c r="I421" s="5" t="s">
        <v>78</v>
      </c>
      <c r="J421" s="5" t="s">
        <v>8</v>
      </c>
      <c r="K421" s="6" t="s">
        <v>996</v>
      </c>
      <c r="L421" s="6" t="s">
        <v>29</v>
      </c>
      <c r="M421" s="5">
        <f t="shared" si="2"/>
        <v>1</v>
      </c>
      <c r="N421" s="8" t="s">
        <v>78</v>
      </c>
    </row>
    <row r="422" spans="1:14" ht="15.75" customHeight="1">
      <c r="A422" s="5">
        <f t="shared" si="3"/>
        <v>2</v>
      </c>
      <c r="B422" s="5">
        <v>2821</v>
      </c>
      <c r="C422" s="5" t="s">
        <v>98</v>
      </c>
      <c r="D422" s="5" t="s">
        <v>104</v>
      </c>
      <c r="E422" s="5" t="s">
        <v>22</v>
      </c>
      <c r="F422" s="5" t="s">
        <v>994</v>
      </c>
      <c r="G422" s="5" t="s">
        <v>997</v>
      </c>
      <c r="H422" s="5" t="s">
        <v>988</v>
      </c>
      <c r="I422" s="5" t="s">
        <v>78</v>
      </c>
      <c r="J422" s="5" t="s">
        <v>8</v>
      </c>
      <c r="K422" s="21" t="s">
        <v>991</v>
      </c>
      <c r="L422" s="6" t="s">
        <v>29</v>
      </c>
      <c r="M422" s="5">
        <f t="shared" si="2"/>
        <v>1</v>
      </c>
      <c r="N422" s="8" t="s">
        <v>78</v>
      </c>
    </row>
    <row r="423" spans="1:14" ht="15.75" customHeight="1">
      <c r="A423" s="5">
        <f t="shared" si="3"/>
        <v>1</v>
      </c>
      <c r="B423" s="5">
        <v>2822</v>
      </c>
      <c r="C423" s="5" t="s">
        <v>98</v>
      </c>
      <c r="D423" s="5" t="s">
        <v>104</v>
      </c>
      <c r="E423" s="5" t="s">
        <v>22</v>
      </c>
      <c r="F423" s="5" t="s">
        <v>998</v>
      </c>
      <c r="G423" s="5" t="s">
        <v>997</v>
      </c>
      <c r="H423" s="5" t="s">
        <v>988</v>
      </c>
      <c r="I423" s="5" t="s">
        <v>78</v>
      </c>
      <c r="J423" s="5" t="s">
        <v>8</v>
      </c>
      <c r="K423" s="6" t="s">
        <v>999</v>
      </c>
      <c r="L423" s="6" t="s">
        <v>29</v>
      </c>
      <c r="M423" s="5">
        <f t="shared" si="2"/>
        <v>1</v>
      </c>
      <c r="N423" s="8" t="s">
        <v>78</v>
      </c>
    </row>
    <row r="424" spans="1:14" ht="15.75" customHeight="1">
      <c r="A424" s="5">
        <f t="shared" si="3"/>
        <v>2</v>
      </c>
      <c r="B424" s="5">
        <v>2822</v>
      </c>
      <c r="C424" s="5" t="s">
        <v>98</v>
      </c>
      <c r="D424" s="5" t="s">
        <v>104</v>
      </c>
      <c r="E424" s="5" t="s">
        <v>22</v>
      </c>
      <c r="F424" s="5" t="s">
        <v>998</v>
      </c>
      <c r="G424" s="5" t="s">
        <v>1000</v>
      </c>
      <c r="H424" s="5" t="s">
        <v>988</v>
      </c>
      <c r="I424" s="5" t="s">
        <v>78</v>
      </c>
      <c r="J424" s="5" t="s">
        <v>8</v>
      </c>
      <c r="K424" s="6" t="s">
        <v>1001</v>
      </c>
      <c r="L424" s="6" t="s">
        <v>34</v>
      </c>
      <c r="M424" s="5">
        <f t="shared" si="2"/>
        <v>1</v>
      </c>
      <c r="N424" s="8" t="s">
        <v>78</v>
      </c>
    </row>
    <row r="425" spans="1:14" ht="15.75" customHeight="1">
      <c r="A425" s="5">
        <f t="shared" si="3"/>
        <v>1</v>
      </c>
      <c r="B425" s="5">
        <v>2823</v>
      </c>
      <c r="C425" s="5" t="s">
        <v>98</v>
      </c>
      <c r="D425" s="5" t="s">
        <v>104</v>
      </c>
      <c r="E425" s="5" t="s">
        <v>22</v>
      </c>
      <c r="F425" s="5" t="s">
        <v>1002</v>
      </c>
      <c r="G425" s="5" t="s">
        <v>987</v>
      </c>
      <c r="H425" s="5" t="s">
        <v>988</v>
      </c>
      <c r="I425" s="5" t="s">
        <v>78</v>
      </c>
      <c r="J425" s="5" t="s">
        <v>8</v>
      </c>
      <c r="K425" s="21" t="s">
        <v>989</v>
      </c>
      <c r="L425" s="6" t="s">
        <v>34</v>
      </c>
      <c r="M425" s="5">
        <f t="shared" si="2"/>
        <v>1</v>
      </c>
      <c r="N425" s="8" t="s">
        <v>78</v>
      </c>
    </row>
    <row r="426" spans="1:14" ht="15.75" customHeight="1">
      <c r="A426" s="5">
        <f t="shared" si="3"/>
        <v>2</v>
      </c>
      <c r="B426" s="5">
        <v>2823</v>
      </c>
      <c r="C426" s="5" t="s">
        <v>98</v>
      </c>
      <c r="D426" s="5" t="s">
        <v>104</v>
      </c>
      <c r="E426" s="5" t="s">
        <v>22</v>
      </c>
      <c r="F426" s="5" t="s">
        <v>1002</v>
      </c>
      <c r="G426" s="5" t="s">
        <v>1003</v>
      </c>
      <c r="H426" s="5" t="s">
        <v>988</v>
      </c>
      <c r="I426" s="5" t="s">
        <v>78</v>
      </c>
      <c r="J426" s="5" t="s">
        <v>8</v>
      </c>
      <c r="K426" s="6" t="s">
        <v>1004</v>
      </c>
      <c r="L426" s="6" t="s">
        <v>34</v>
      </c>
      <c r="M426" s="5">
        <f t="shared" si="2"/>
        <v>1</v>
      </c>
      <c r="N426" s="8" t="s">
        <v>78</v>
      </c>
    </row>
    <row r="427" spans="1:14" ht="15.75" customHeight="1">
      <c r="A427" s="5">
        <f t="shared" si="3"/>
        <v>1</v>
      </c>
      <c r="B427" s="5">
        <v>2896</v>
      </c>
      <c r="C427" s="5" t="s">
        <v>98</v>
      </c>
      <c r="D427" s="5" t="s">
        <v>181</v>
      </c>
      <c r="E427" s="5" t="s">
        <v>22</v>
      </c>
      <c r="F427" s="5" t="s">
        <v>1005</v>
      </c>
      <c r="G427" s="5" t="s">
        <v>1006</v>
      </c>
      <c r="H427" s="5" t="s">
        <v>865</v>
      </c>
      <c r="I427" s="5" t="s">
        <v>26</v>
      </c>
      <c r="J427" s="5" t="s">
        <v>8</v>
      </c>
      <c r="K427" s="6" t="s">
        <v>1007</v>
      </c>
      <c r="L427" s="6" t="s">
        <v>29</v>
      </c>
      <c r="M427" s="5">
        <f t="shared" si="2"/>
        <v>1</v>
      </c>
      <c r="N427" s="8" t="s">
        <v>186</v>
      </c>
    </row>
    <row r="428" spans="1:14" ht="15.75" customHeight="1">
      <c r="A428" s="5">
        <f t="shared" si="3"/>
        <v>2</v>
      </c>
      <c r="B428" s="5">
        <v>2896</v>
      </c>
      <c r="C428" s="5" t="s">
        <v>98</v>
      </c>
      <c r="D428" s="5" t="s">
        <v>181</v>
      </c>
      <c r="E428" s="5" t="s">
        <v>22</v>
      </c>
      <c r="F428" s="5" t="s">
        <v>1005</v>
      </c>
      <c r="G428" s="5" t="s">
        <v>1008</v>
      </c>
      <c r="H428" s="5" t="s">
        <v>865</v>
      </c>
      <c r="I428" s="5" t="s">
        <v>26</v>
      </c>
      <c r="J428" s="5" t="s">
        <v>8</v>
      </c>
      <c r="K428" s="6" t="s">
        <v>1009</v>
      </c>
      <c r="L428" s="6" t="s">
        <v>29</v>
      </c>
      <c r="M428" s="5">
        <f t="shared" si="2"/>
        <v>1</v>
      </c>
      <c r="N428" s="8" t="s">
        <v>186</v>
      </c>
    </row>
    <row r="429" spans="1:14" ht="15.75" customHeight="1">
      <c r="A429" s="5">
        <f t="shared" si="3"/>
        <v>3</v>
      </c>
      <c r="B429" s="5">
        <v>2896</v>
      </c>
      <c r="C429" s="5" t="s">
        <v>98</v>
      </c>
      <c r="D429" s="5" t="s">
        <v>181</v>
      </c>
      <c r="E429" s="5" t="s">
        <v>22</v>
      </c>
      <c r="F429" s="5" t="s">
        <v>1005</v>
      </c>
      <c r="G429" s="5" t="s">
        <v>1010</v>
      </c>
      <c r="H429" s="5" t="s">
        <v>865</v>
      </c>
      <c r="I429" s="5" t="s">
        <v>26</v>
      </c>
      <c r="J429" s="5" t="s">
        <v>8</v>
      </c>
      <c r="K429" s="6" t="s">
        <v>1011</v>
      </c>
      <c r="L429" s="6" t="s">
        <v>34</v>
      </c>
      <c r="M429" s="5">
        <f t="shared" si="2"/>
        <v>1</v>
      </c>
      <c r="N429" s="8" t="s">
        <v>186</v>
      </c>
    </row>
    <row r="430" spans="1:14" ht="15.75" customHeight="1">
      <c r="A430" s="5">
        <f t="shared" si="3"/>
        <v>1</v>
      </c>
      <c r="B430" s="5">
        <v>2654</v>
      </c>
      <c r="C430" s="5" t="s">
        <v>20</v>
      </c>
      <c r="D430" s="5" t="s">
        <v>79</v>
      </c>
      <c r="E430" s="5" t="s">
        <v>22</v>
      </c>
      <c r="F430" s="5" t="s">
        <v>23</v>
      </c>
      <c r="G430" s="5" t="s">
        <v>1012</v>
      </c>
      <c r="H430" s="5" t="s">
        <v>1013</v>
      </c>
      <c r="I430" s="5" t="s">
        <v>1014</v>
      </c>
      <c r="J430" s="5" t="s">
        <v>67</v>
      </c>
      <c r="K430" s="6" t="s">
        <v>1015</v>
      </c>
      <c r="L430" s="5" t="s">
        <v>29</v>
      </c>
      <c r="M430" s="5">
        <f t="shared" si="2"/>
        <v>1</v>
      </c>
      <c r="N430" s="8" t="s">
        <v>1016</v>
      </c>
    </row>
    <row r="431" spans="1:14" ht="15.75" customHeight="1">
      <c r="A431" s="5">
        <f t="shared" si="3"/>
        <v>2</v>
      </c>
      <c r="B431" s="5">
        <v>2654</v>
      </c>
      <c r="C431" s="5" t="s">
        <v>20</v>
      </c>
      <c r="D431" s="5" t="s">
        <v>79</v>
      </c>
      <c r="E431" s="5" t="s">
        <v>22</v>
      </c>
      <c r="F431" s="5" t="s">
        <v>23</v>
      </c>
      <c r="G431" s="5" t="s">
        <v>1017</v>
      </c>
      <c r="H431" s="5" t="s">
        <v>1013</v>
      </c>
      <c r="I431" s="5" t="s">
        <v>1014</v>
      </c>
      <c r="J431" s="5" t="s">
        <v>67</v>
      </c>
      <c r="K431" s="6" t="s">
        <v>1018</v>
      </c>
      <c r="L431" s="5" t="s">
        <v>29</v>
      </c>
      <c r="M431" s="5">
        <f t="shared" si="2"/>
        <v>1</v>
      </c>
      <c r="N431" s="8" t="s">
        <v>1016</v>
      </c>
    </row>
    <row r="432" spans="1:14" ht="15.75" customHeight="1">
      <c r="A432" s="5">
        <f t="shared" si="3"/>
        <v>3</v>
      </c>
      <c r="B432" s="5">
        <v>2654</v>
      </c>
      <c r="C432" s="5" t="s">
        <v>20</v>
      </c>
      <c r="D432" s="5" t="s">
        <v>79</v>
      </c>
      <c r="E432" s="5" t="s">
        <v>22</v>
      </c>
      <c r="F432" s="5" t="s">
        <v>23</v>
      </c>
      <c r="G432" s="5" t="s">
        <v>1019</v>
      </c>
      <c r="H432" s="5" t="s">
        <v>1013</v>
      </c>
      <c r="I432" s="5" t="s">
        <v>1014</v>
      </c>
      <c r="J432" s="5" t="s">
        <v>67</v>
      </c>
      <c r="K432" s="6" t="s">
        <v>1018</v>
      </c>
      <c r="L432" s="5" t="s">
        <v>29</v>
      </c>
      <c r="M432" s="5">
        <f t="shared" si="2"/>
        <v>1</v>
      </c>
      <c r="N432" s="8" t="s">
        <v>1016</v>
      </c>
    </row>
    <row r="433" spans="1:14" ht="15.75" customHeight="1">
      <c r="A433" s="5">
        <f t="shared" si="3"/>
        <v>1</v>
      </c>
      <c r="B433" s="5">
        <v>2672</v>
      </c>
      <c r="C433" s="5" t="s">
        <v>20</v>
      </c>
      <c r="D433" s="5" t="s">
        <v>79</v>
      </c>
      <c r="E433" s="5" t="s">
        <v>22</v>
      </c>
      <c r="F433" s="5" t="s">
        <v>1020</v>
      </c>
      <c r="G433" s="5" t="s">
        <v>1017</v>
      </c>
      <c r="H433" s="5" t="s">
        <v>1013</v>
      </c>
      <c r="I433" s="5" t="s">
        <v>1014</v>
      </c>
      <c r="J433" s="5" t="s">
        <v>67</v>
      </c>
      <c r="K433" s="6" t="s">
        <v>1021</v>
      </c>
      <c r="L433" s="6" t="s">
        <v>29</v>
      </c>
      <c r="M433" s="5">
        <f t="shared" si="2"/>
        <v>1</v>
      </c>
      <c r="N433" s="8" t="s">
        <v>1016</v>
      </c>
    </row>
    <row r="434" spans="1:14" ht="15.75" customHeight="1">
      <c r="A434" s="5">
        <f t="shared" si="3"/>
        <v>1</v>
      </c>
      <c r="B434" s="5">
        <v>2673</v>
      </c>
      <c r="C434" s="5" t="s">
        <v>20</v>
      </c>
      <c r="D434" s="5" t="s">
        <v>166</v>
      </c>
      <c r="E434" s="5" t="s">
        <v>22</v>
      </c>
      <c r="F434" s="5" t="s">
        <v>1022</v>
      </c>
      <c r="G434" s="5" t="s">
        <v>1023</v>
      </c>
      <c r="H434" s="5" t="s">
        <v>1024</v>
      </c>
      <c r="I434" s="5" t="s">
        <v>26</v>
      </c>
      <c r="J434" s="5" t="s">
        <v>67</v>
      </c>
      <c r="K434" s="6" t="s">
        <v>1025</v>
      </c>
      <c r="L434" s="5" t="s">
        <v>29</v>
      </c>
      <c r="M434" s="5">
        <f t="shared" si="2"/>
        <v>1</v>
      </c>
      <c r="N434" s="8" t="s">
        <v>1026</v>
      </c>
    </row>
    <row r="435" spans="1:14" ht="15.75" customHeight="1">
      <c r="A435" s="5">
        <f t="shared" si="3"/>
        <v>2</v>
      </c>
      <c r="B435" s="5">
        <v>2673</v>
      </c>
      <c r="C435" s="5" t="s">
        <v>20</v>
      </c>
      <c r="D435" s="5" t="s">
        <v>166</v>
      </c>
      <c r="E435" s="5" t="s">
        <v>22</v>
      </c>
      <c r="F435" s="5" t="s">
        <v>1022</v>
      </c>
      <c r="G435" s="5" t="s">
        <v>1027</v>
      </c>
      <c r="H435" s="5" t="s">
        <v>1024</v>
      </c>
      <c r="I435" s="5" t="s">
        <v>26</v>
      </c>
      <c r="J435" s="5" t="s">
        <v>67</v>
      </c>
      <c r="K435" s="6" t="s">
        <v>1028</v>
      </c>
      <c r="L435" s="5" t="s">
        <v>29</v>
      </c>
      <c r="M435" s="5">
        <f t="shared" si="2"/>
        <v>1</v>
      </c>
      <c r="N435" s="8" t="s">
        <v>1026</v>
      </c>
    </row>
    <row r="436" spans="1:14" ht="15.75" customHeight="1">
      <c r="A436" s="5">
        <f t="shared" si="3"/>
        <v>3</v>
      </c>
      <c r="B436" s="5">
        <v>2673</v>
      </c>
      <c r="C436" s="5" t="s">
        <v>20</v>
      </c>
      <c r="D436" s="5" t="s">
        <v>166</v>
      </c>
      <c r="E436" s="5" t="s">
        <v>22</v>
      </c>
      <c r="F436" s="5" t="s">
        <v>1022</v>
      </c>
      <c r="G436" s="5" t="s">
        <v>1029</v>
      </c>
      <c r="H436" s="5" t="s">
        <v>1024</v>
      </c>
      <c r="I436" s="5" t="s">
        <v>26</v>
      </c>
      <c r="J436" s="5" t="s">
        <v>67</v>
      </c>
      <c r="K436" s="6" t="s">
        <v>1030</v>
      </c>
      <c r="L436" s="11" t="s">
        <v>29</v>
      </c>
      <c r="M436" s="5">
        <f t="shared" si="2"/>
        <v>1</v>
      </c>
      <c r="N436" s="8" t="s">
        <v>1026</v>
      </c>
    </row>
    <row r="437" spans="1:14" ht="15.75" customHeight="1">
      <c r="A437" s="5">
        <f t="shared" si="3"/>
        <v>4</v>
      </c>
      <c r="B437" s="5">
        <v>2673</v>
      </c>
      <c r="C437" s="5" t="s">
        <v>20</v>
      </c>
      <c r="D437" s="5" t="s">
        <v>166</v>
      </c>
      <c r="E437" s="5" t="s">
        <v>22</v>
      </c>
      <c r="F437" s="5" t="s">
        <v>1022</v>
      </c>
      <c r="G437" s="5" t="s">
        <v>1031</v>
      </c>
      <c r="H437" s="5" t="s">
        <v>1024</v>
      </c>
      <c r="I437" s="5" t="s">
        <v>26</v>
      </c>
      <c r="J437" s="5" t="s">
        <v>67</v>
      </c>
      <c r="K437" s="6" t="s">
        <v>1032</v>
      </c>
      <c r="L437" s="5" t="s">
        <v>34</v>
      </c>
      <c r="M437" s="5">
        <f t="shared" si="2"/>
        <v>1</v>
      </c>
      <c r="N437" s="8" t="s">
        <v>1026</v>
      </c>
    </row>
    <row r="438" spans="1:14" ht="15.75" customHeight="1">
      <c r="A438" s="5">
        <f t="shared" si="3"/>
        <v>5</v>
      </c>
      <c r="B438" s="5">
        <v>2673</v>
      </c>
      <c r="C438" s="5" t="s">
        <v>20</v>
      </c>
      <c r="D438" s="5" t="s">
        <v>166</v>
      </c>
      <c r="E438" s="5" t="s">
        <v>22</v>
      </c>
      <c r="F438" s="5" t="s">
        <v>1022</v>
      </c>
      <c r="G438" s="5" t="s">
        <v>1033</v>
      </c>
      <c r="H438" s="5" t="s">
        <v>1024</v>
      </c>
      <c r="I438" s="5" t="s">
        <v>26</v>
      </c>
      <c r="J438" s="5" t="s">
        <v>67</v>
      </c>
      <c r="K438" s="6" t="s">
        <v>1034</v>
      </c>
      <c r="L438" s="11" t="s">
        <v>34</v>
      </c>
      <c r="M438" s="5">
        <f t="shared" si="2"/>
        <v>1</v>
      </c>
      <c r="N438" s="8" t="s">
        <v>1026</v>
      </c>
    </row>
    <row r="439" spans="1:14" ht="15.75" customHeight="1">
      <c r="A439" s="5">
        <f t="shared" si="3"/>
        <v>6</v>
      </c>
      <c r="B439" s="5">
        <v>2673</v>
      </c>
      <c r="C439" s="5" t="s">
        <v>20</v>
      </c>
      <c r="D439" s="5" t="s">
        <v>166</v>
      </c>
      <c r="E439" s="5" t="s">
        <v>22</v>
      </c>
      <c r="F439" s="5" t="s">
        <v>1022</v>
      </c>
      <c r="G439" s="5" t="s">
        <v>1035</v>
      </c>
      <c r="H439" s="5" t="s">
        <v>1024</v>
      </c>
      <c r="I439" s="5" t="s">
        <v>26</v>
      </c>
      <c r="J439" s="5" t="s">
        <v>67</v>
      </c>
      <c r="K439" s="6" t="s">
        <v>1036</v>
      </c>
      <c r="L439" s="11" t="s">
        <v>29</v>
      </c>
      <c r="M439" s="5">
        <f t="shared" si="2"/>
        <v>1</v>
      </c>
      <c r="N439" s="8" t="s">
        <v>1026</v>
      </c>
    </row>
    <row r="440" spans="1:14" ht="15.75" customHeight="1">
      <c r="A440" s="5">
        <f t="shared" si="3"/>
        <v>7</v>
      </c>
      <c r="B440" s="5">
        <v>2673</v>
      </c>
      <c r="C440" s="5" t="s">
        <v>20</v>
      </c>
      <c r="D440" s="5" t="s">
        <v>166</v>
      </c>
      <c r="E440" s="5" t="s">
        <v>22</v>
      </c>
      <c r="F440" s="5" t="s">
        <v>1022</v>
      </c>
      <c r="G440" s="5" t="s">
        <v>1037</v>
      </c>
      <c r="H440" s="5" t="s">
        <v>1024</v>
      </c>
      <c r="I440" s="5" t="s">
        <v>26</v>
      </c>
      <c r="J440" s="5" t="s">
        <v>67</v>
      </c>
      <c r="K440" s="6" t="s">
        <v>1038</v>
      </c>
      <c r="L440" s="11" t="s">
        <v>29</v>
      </c>
      <c r="M440" s="5">
        <f t="shared" si="2"/>
        <v>1</v>
      </c>
      <c r="N440" s="8" t="s">
        <v>1026</v>
      </c>
    </row>
    <row r="441" spans="1:14" ht="15.75" customHeight="1">
      <c r="A441" s="5">
        <f t="shared" si="3"/>
        <v>1</v>
      </c>
      <c r="B441" s="5">
        <v>2674</v>
      </c>
      <c r="C441" s="5" t="s">
        <v>20</v>
      </c>
      <c r="D441" s="5" t="s">
        <v>166</v>
      </c>
      <c r="E441" s="5" t="s">
        <v>22</v>
      </c>
      <c r="F441" s="5" t="s">
        <v>1039</v>
      </c>
      <c r="G441" s="5" t="s">
        <v>1040</v>
      </c>
      <c r="H441" s="5" t="s">
        <v>1041</v>
      </c>
      <c r="I441" s="5" t="s">
        <v>26</v>
      </c>
      <c r="J441" s="5" t="s">
        <v>67</v>
      </c>
      <c r="K441" s="6" t="s">
        <v>1042</v>
      </c>
      <c r="L441" s="11" t="s">
        <v>29</v>
      </c>
      <c r="M441" s="5">
        <f t="shared" si="2"/>
        <v>1</v>
      </c>
      <c r="N441" s="8" t="s">
        <v>1043</v>
      </c>
    </row>
    <row r="442" spans="1:14" ht="15.75" customHeight="1">
      <c r="A442" s="5">
        <f t="shared" si="3"/>
        <v>2</v>
      </c>
      <c r="B442" s="5">
        <v>2674</v>
      </c>
      <c r="C442" s="5" t="s">
        <v>20</v>
      </c>
      <c r="D442" s="5" t="s">
        <v>166</v>
      </c>
      <c r="E442" s="5" t="s">
        <v>22</v>
      </c>
      <c r="F442" s="5" t="s">
        <v>1039</v>
      </c>
      <c r="G442" s="5" t="s">
        <v>1044</v>
      </c>
      <c r="H442" s="5" t="s">
        <v>1024</v>
      </c>
      <c r="I442" s="5" t="s">
        <v>26</v>
      </c>
      <c r="J442" s="5" t="s">
        <v>67</v>
      </c>
      <c r="K442" s="6" t="s">
        <v>1045</v>
      </c>
      <c r="L442" s="11" t="s">
        <v>29</v>
      </c>
      <c r="M442" s="5">
        <f t="shared" si="2"/>
        <v>1</v>
      </c>
      <c r="N442" s="8" t="s">
        <v>1026</v>
      </c>
    </row>
    <row r="443" spans="1:14" ht="15.75" customHeight="1">
      <c r="A443" s="5">
        <f t="shared" si="3"/>
        <v>1</v>
      </c>
      <c r="B443" s="5">
        <v>2675</v>
      </c>
      <c r="C443" s="5" t="s">
        <v>20</v>
      </c>
      <c r="D443" s="5" t="s">
        <v>166</v>
      </c>
      <c r="E443" s="5" t="s">
        <v>22</v>
      </c>
      <c r="F443" s="5" t="s">
        <v>1046</v>
      </c>
      <c r="G443" s="5" t="s">
        <v>1047</v>
      </c>
      <c r="H443" s="5" t="s">
        <v>1024</v>
      </c>
      <c r="I443" s="5" t="s">
        <v>26</v>
      </c>
      <c r="J443" s="5" t="s">
        <v>67</v>
      </c>
      <c r="K443" s="6" t="s">
        <v>1048</v>
      </c>
      <c r="L443" s="11" t="s">
        <v>29</v>
      </c>
      <c r="M443" s="5">
        <f t="shared" si="2"/>
        <v>1</v>
      </c>
      <c r="N443" s="8" t="s">
        <v>1026</v>
      </c>
    </row>
    <row r="444" spans="1:14" ht="15.75" customHeight="1">
      <c r="A444" s="5">
        <f t="shared" si="3"/>
        <v>2</v>
      </c>
      <c r="B444" s="5">
        <v>2675</v>
      </c>
      <c r="C444" s="5" t="s">
        <v>20</v>
      </c>
      <c r="D444" s="5" t="s">
        <v>166</v>
      </c>
      <c r="E444" s="5" t="s">
        <v>22</v>
      </c>
      <c r="F444" s="5" t="s">
        <v>1046</v>
      </c>
      <c r="G444" s="5" t="s">
        <v>1049</v>
      </c>
      <c r="H444" s="5" t="s">
        <v>1024</v>
      </c>
      <c r="I444" s="5" t="s">
        <v>26</v>
      </c>
      <c r="J444" s="5" t="s">
        <v>67</v>
      </c>
      <c r="K444" s="6" t="s">
        <v>1050</v>
      </c>
      <c r="L444" s="11" t="s">
        <v>34</v>
      </c>
      <c r="M444" s="5">
        <f t="shared" si="2"/>
        <v>1</v>
      </c>
      <c r="N444" s="8" t="s">
        <v>1026</v>
      </c>
    </row>
    <row r="445" spans="1:14" ht="15.75" customHeight="1">
      <c r="A445" s="5">
        <f t="shared" si="3"/>
        <v>3</v>
      </c>
      <c r="B445" s="5">
        <v>2675</v>
      </c>
      <c r="C445" s="5" t="s">
        <v>20</v>
      </c>
      <c r="D445" s="5" t="s">
        <v>166</v>
      </c>
      <c r="E445" s="5" t="s">
        <v>22</v>
      </c>
      <c r="F445" s="5" t="s">
        <v>1046</v>
      </c>
      <c r="G445" s="5" t="s">
        <v>1051</v>
      </c>
      <c r="H445" s="5" t="s">
        <v>1024</v>
      </c>
      <c r="I445" s="5" t="s">
        <v>26</v>
      </c>
      <c r="J445" s="5" t="s">
        <v>67</v>
      </c>
      <c r="K445" s="6" t="s">
        <v>1052</v>
      </c>
      <c r="L445" s="11" t="s">
        <v>29</v>
      </c>
      <c r="M445" s="5">
        <f t="shared" si="2"/>
        <v>1</v>
      </c>
      <c r="N445" s="8" t="s">
        <v>1026</v>
      </c>
    </row>
    <row r="446" spans="1:14" ht="15.75" customHeight="1">
      <c r="A446" s="5">
        <f t="shared" si="3"/>
        <v>4</v>
      </c>
      <c r="B446" s="5">
        <v>2675</v>
      </c>
      <c r="C446" s="5" t="s">
        <v>20</v>
      </c>
      <c r="D446" s="5" t="s">
        <v>166</v>
      </c>
      <c r="E446" s="5" t="s">
        <v>22</v>
      </c>
      <c r="F446" s="5" t="s">
        <v>1046</v>
      </c>
      <c r="G446" s="5" t="s">
        <v>1044</v>
      </c>
      <c r="H446" s="5" t="s">
        <v>1024</v>
      </c>
      <c r="I446" s="5" t="s">
        <v>26</v>
      </c>
      <c r="J446" s="5" t="s">
        <v>67</v>
      </c>
      <c r="K446" s="6" t="s">
        <v>1053</v>
      </c>
      <c r="L446" s="11" t="s">
        <v>29</v>
      </c>
      <c r="M446" s="5">
        <f t="shared" si="2"/>
        <v>1</v>
      </c>
      <c r="N446" s="8" t="s">
        <v>1026</v>
      </c>
    </row>
    <row r="447" spans="1:14" ht="15.75" customHeight="1">
      <c r="A447" s="5">
        <f t="shared" si="3"/>
        <v>1</v>
      </c>
      <c r="B447" s="5">
        <v>2680</v>
      </c>
      <c r="C447" s="5" t="s">
        <v>20</v>
      </c>
      <c r="D447" s="5" t="s">
        <v>175</v>
      </c>
      <c r="E447" s="5" t="s">
        <v>22</v>
      </c>
      <c r="F447" s="5" t="s">
        <v>1054</v>
      </c>
      <c r="G447" s="5" t="s">
        <v>1055</v>
      </c>
      <c r="H447" s="5" t="s">
        <v>1056</v>
      </c>
      <c r="I447" s="5" t="s">
        <v>26</v>
      </c>
      <c r="J447" s="5" t="s">
        <v>67</v>
      </c>
      <c r="K447" s="6" t="s">
        <v>1057</v>
      </c>
      <c r="L447" s="11" t="s">
        <v>29</v>
      </c>
      <c r="M447" s="5">
        <f t="shared" si="2"/>
        <v>1</v>
      </c>
      <c r="N447" s="8" t="s">
        <v>1058</v>
      </c>
    </row>
    <row r="448" spans="1:14" ht="15.75" customHeight="1">
      <c r="A448" s="5">
        <f t="shared" si="3"/>
        <v>2</v>
      </c>
      <c r="B448" s="5">
        <v>2680</v>
      </c>
      <c r="C448" s="5" t="s">
        <v>20</v>
      </c>
      <c r="D448" s="5" t="s">
        <v>175</v>
      </c>
      <c r="E448" s="5" t="s">
        <v>22</v>
      </c>
      <c r="F448" s="5" t="s">
        <v>1054</v>
      </c>
      <c r="G448" s="5" t="s">
        <v>1059</v>
      </c>
      <c r="H448" s="5" t="s">
        <v>1056</v>
      </c>
      <c r="I448" s="5" t="s">
        <v>26</v>
      </c>
      <c r="J448" s="5" t="s">
        <v>67</v>
      </c>
      <c r="K448" s="6" t="s">
        <v>1060</v>
      </c>
      <c r="L448" s="11" t="s">
        <v>29</v>
      </c>
      <c r="M448" s="5">
        <f t="shared" si="2"/>
        <v>1</v>
      </c>
      <c r="N448" s="8" t="s">
        <v>1058</v>
      </c>
    </row>
    <row r="449" spans="1:14" ht="15.75" customHeight="1">
      <c r="A449" s="5">
        <f t="shared" si="3"/>
        <v>3</v>
      </c>
      <c r="B449" s="5">
        <v>2680</v>
      </c>
      <c r="C449" s="5" t="s">
        <v>20</v>
      </c>
      <c r="D449" s="5" t="s">
        <v>175</v>
      </c>
      <c r="E449" s="5" t="s">
        <v>22</v>
      </c>
      <c r="F449" s="5" t="s">
        <v>1054</v>
      </c>
      <c r="G449" s="5" t="s">
        <v>1061</v>
      </c>
      <c r="H449" s="5" t="s">
        <v>1056</v>
      </c>
      <c r="I449" s="5" t="s">
        <v>26</v>
      </c>
      <c r="J449" s="5" t="s">
        <v>67</v>
      </c>
      <c r="K449" s="6" t="s">
        <v>1062</v>
      </c>
      <c r="L449" s="11" t="s">
        <v>29</v>
      </c>
      <c r="M449" s="5">
        <f t="shared" si="2"/>
        <v>1</v>
      </c>
      <c r="N449" s="8" t="s">
        <v>1058</v>
      </c>
    </row>
    <row r="450" spans="1:14" ht="15.75" customHeight="1">
      <c r="A450" s="5">
        <f t="shared" si="3"/>
        <v>1</v>
      </c>
      <c r="B450" s="5">
        <v>2708</v>
      </c>
      <c r="C450" s="5" t="s">
        <v>98</v>
      </c>
      <c r="D450" s="5" t="s">
        <v>175</v>
      </c>
      <c r="E450" s="5" t="s">
        <v>22</v>
      </c>
      <c r="F450" s="5" t="s">
        <v>1063</v>
      </c>
      <c r="G450" s="5" t="s">
        <v>1064</v>
      </c>
      <c r="H450" s="5" t="s">
        <v>1056</v>
      </c>
      <c r="I450" s="5" t="s">
        <v>1058</v>
      </c>
      <c r="J450" s="5" t="s">
        <v>67</v>
      </c>
      <c r="K450" s="6" t="s">
        <v>1078</v>
      </c>
      <c r="L450" s="22" t="s">
        <v>29</v>
      </c>
      <c r="M450" s="5">
        <f t="shared" si="2"/>
        <v>1</v>
      </c>
      <c r="N450" s="8" t="s">
        <v>1058</v>
      </c>
    </row>
    <row r="451" spans="1:14" ht="15.75" customHeight="1">
      <c r="A451" s="5">
        <f t="shared" si="3"/>
        <v>2</v>
      </c>
      <c r="B451" s="5">
        <v>2708</v>
      </c>
      <c r="C451" s="5" t="s">
        <v>98</v>
      </c>
      <c r="D451" s="5" t="s">
        <v>175</v>
      </c>
      <c r="E451" s="5" t="s">
        <v>22</v>
      </c>
      <c r="F451" s="5" t="s">
        <v>1063</v>
      </c>
      <c r="G451" s="5" t="s">
        <v>1066</v>
      </c>
      <c r="H451" s="5" t="s">
        <v>1056</v>
      </c>
      <c r="I451" s="5" t="s">
        <v>1058</v>
      </c>
      <c r="J451" s="5" t="s">
        <v>67</v>
      </c>
      <c r="K451" s="6" t="s">
        <v>1081</v>
      </c>
      <c r="L451" s="22" t="s">
        <v>29</v>
      </c>
      <c r="M451" s="5">
        <f t="shared" si="2"/>
        <v>1</v>
      </c>
      <c r="N451" s="8" t="s">
        <v>1058</v>
      </c>
    </row>
    <row r="452" spans="1:14" ht="15.75" customHeight="1">
      <c r="A452" s="5">
        <f t="shared" si="3"/>
        <v>3</v>
      </c>
      <c r="B452" s="5">
        <v>2708</v>
      </c>
      <c r="C452" s="5" t="s">
        <v>98</v>
      </c>
      <c r="D452" s="5" t="s">
        <v>175</v>
      </c>
      <c r="E452" s="5" t="s">
        <v>22</v>
      </c>
      <c r="F452" s="5" t="s">
        <v>1063</v>
      </c>
      <c r="G452" s="5" t="s">
        <v>1068</v>
      </c>
      <c r="H452" s="5" t="s">
        <v>1056</v>
      </c>
      <c r="I452" s="5" t="s">
        <v>1058</v>
      </c>
      <c r="J452" s="5" t="s">
        <v>67</v>
      </c>
      <c r="K452" s="6" t="s">
        <v>1069</v>
      </c>
      <c r="L452" s="11" t="s">
        <v>29</v>
      </c>
      <c r="M452" s="5">
        <f t="shared" si="2"/>
        <v>1</v>
      </c>
      <c r="N452" s="8" t="s">
        <v>1058</v>
      </c>
    </row>
    <row r="453" spans="1:14" ht="15.75" customHeight="1">
      <c r="A453" s="5">
        <f t="shared" si="3"/>
        <v>4</v>
      </c>
      <c r="B453" s="5">
        <v>2708</v>
      </c>
      <c r="C453" s="5" t="s">
        <v>98</v>
      </c>
      <c r="D453" s="5" t="s">
        <v>175</v>
      </c>
      <c r="E453" s="5" t="s">
        <v>22</v>
      </c>
      <c r="F453" s="5" t="s">
        <v>1063</v>
      </c>
      <c r="G453" s="5" t="s">
        <v>1070</v>
      </c>
      <c r="H453" s="5" t="s">
        <v>1071</v>
      </c>
      <c r="I453" s="5" t="s">
        <v>1058</v>
      </c>
      <c r="J453" s="5" t="s">
        <v>67</v>
      </c>
      <c r="K453" s="6" t="s">
        <v>1085</v>
      </c>
      <c r="L453" s="6" t="s">
        <v>29</v>
      </c>
      <c r="M453" s="5">
        <f t="shared" si="2"/>
        <v>1</v>
      </c>
      <c r="N453" s="8" t="s">
        <v>634</v>
      </c>
    </row>
    <row r="454" spans="1:14" ht="15.75" customHeight="1">
      <c r="A454" s="5">
        <f t="shared" si="3"/>
        <v>5</v>
      </c>
      <c r="B454" s="5">
        <v>2708</v>
      </c>
      <c r="C454" s="5" t="s">
        <v>98</v>
      </c>
      <c r="D454" s="5" t="s">
        <v>175</v>
      </c>
      <c r="E454" s="5" t="s">
        <v>22</v>
      </c>
      <c r="F454" s="5" t="s">
        <v>1063</v>
      </c>
      <c r="G454" s="5" t="s">
        <v>1070</v>
      </c>
      <c r="H454" s="5" t="s">
        <v>69</v>
      </c>
      <c r="I454" s="5" t="s">
        <v>1058</v>
      </c>
      <c r="J454" s="5" t="s">
        <v>67</v>
      </c>
      <c r="K454" s="6" t="s">
        <v>1088</v>
      </c>
      <c r="L454" s="6" t="s">
        <v>29</v>
      </c>
      <c r="M454" s="5">
        <f t="shared" si="2"/>
        <v>1</v>
      </c>
      <c r="N454" s="8" t="s">
        <v>71</v>
      </c>
    </row>
    <row r="455" spans="1:14" ht="15.75" customHeight="1">
      <c r="A455" s="5">
        <f t="shared" si="3"/>
        <v>6</v>
      </c>
      <c r="B455" s="5">
        <v>2708</v>
      </c>
      <c r="C455" s="5" t="s">
        <v>98</v>
      </c>
      <c r="D455" s="5" t="s">
        <v>175</v>
      </c>
      <c r="E455" s="5" t="s">
        <v>22</v>
      </c>
      <c r="F455" s="5" t="s">
        <v>1063</v>
      </c>
      <c r="G455" s="5" t="s">
        <v>1070</v>
      </c>
      <c r="H455" s="5" t="s">
        <v>1074</v>
      </c>
      <c r="I455" s="5" t="s">
        <v>1058</v>
      </c>
      <c r="J455" s="5" t="s">
        <v>67</v>
      </c>
      <c r="K455" s="6" t="s">
        <v>1090</v>
      </c>
      <c r="L455" s="6" t="s">
        <v>34</v>
      </c>
      <c r="M455" s="5">
        <f t="shared" si="2"/>
        <v>1</v>
      </c>
      <c r="N455" s="8" t="s">
        <v>425</v>
      </c>
    </row>
    <row r="456" spans="1:14" ht="15.75" customHeight="1">
      <c r="A456" s="5">
        <f t="shared" si="3"/>
        <v>7</v>
      </c>
      <c r="B456" s="5">
        <v>2708</v>
      </c>
      <c r="C456" s="5" t="s">
        <v>98</v>
      </c>
      <c r="D456" s="5" t="s">
        <v>175</v>
      </c>
      <c r="E456" s="5" t="s">
        <v>22</v>
      </c>
      <c r="F456" s="5" t="s">
        <v>1063</v>
      </c>
      <c r="G456" s="5" t="s">
        <v>1070</v>
      </c>
      <c r="H456" s="5" t="s">
        <v>1076</v>
      </c>
      <c r="I456" s="5" t="s">
        <v>1058</v>
      </c>
      <c r="J456" s="5" t="s">
        <v>67</v>
      </c>
      <c r="K456" s="6" t="s">
        <v>1093</v>
      </c>
      <c r="L456" s="6" t="s">
        <v>29</v>
      </c>
      <c r="M456" s="5">
        <f t="shared" si="2"/>
        <v>1</v>
      </c>
      <c r="N456" s="8" t="s">
        <v>278</v>
      </c>
    </row>
    <row r="457" spans="1:14" ht="15.75" customHeight="1">
      <c r="A457" s="5">
        <f t="shared" si="3"/>
        <v>8</v>
      </c>
      <c r="B457" s="5">
        <v>2708</v>
      </c>
      <c r="C457" s="5" t="s">
        <v>98</v>
      </c>
      <c r="D457" s="5" t="s">
        <v>175</v>
      </c>
      <c r="E457" s="5" t="s">
        <v>22</v>
      </c>
      <c r="F457" s="5" t="s">
        <v>1063</v>
      </c>
      <c r="G457" s="5" t="s">
        <v>1070</v>
      </c>
      <c r="H457" s="5" t="s">
        <v>284</v>
      </c>
      <c r="I457" s="5" t="s">
        <v>1058</v>
      </c>
      <c r="J457" s="5" t="s">
        <v>67</v>
      </c>
      <c r="K457" s="6" t="s">
        <v>1079</v>
      </c>
      <c r="L457" s="6" t="s">
        <v>29</v>
      </c>
      <c r="M457" s="5">
        <f t="shared" si="2"/>
        <v>1</v>
      </c>
      <c r="N457" s="8" t="s">
        <v>286</v>
      </c>
    </row>
    <row r="458" spans="1:14" ht="15.75" customHeight="1">
      <c r="A458" s="5">
        <f t="shared" si="3"/>
        <v>9</v>
      </c>
      <c r="B458" s="5">
        <v>2708</v>
      </c>
      <c r="C458" s="5" t="s">
        <v>98</v>
      </c>
      <c r="D458" s="5" t="s">
        <v>175</v>
      </c>
      <c r="E458" s="5" t="s">
        <v>22</v>
      </c>
      <c r="F458" s="5" t="s">
        <v>1063</v>
      </c>
      <c r="G458" s="5" t="s">
        <v>1070</v>
      </c>
      <c r="H458" s="5" t="s">
        <v>273</v>
      </c>
      <c r="I458" s="5" t="s">
        <v>1058</v>
      </c>
      <c r="J458" s="5" t="s">
        <v>67</v>
      </c>
      <c r="K458" s="6" t="s">
        <v>1096</v>
      </c>
      <c r="L458" s="11" t="s">
        <v>29</v>
      </c>
      <c r="M458" s="5">
        <f t="shared" si="2"/>
        <v>1</v>
      </c>
      <c r="N458" s="8" t="s">
        <v>274</v>
      </c>
    </row>
    <row r="459" spans="1:14" ht="15.75" customHeight="1">
      <c r="A459" s="5">
        <f t="shared" si="3"/>
        <v>10</v>
      </c>
      <c r="B459" s="5">
        <v>2708</v>
      </c>
      <c r="C459" s="5" t="s">
        <v>98</v>
      </c>
      <c r="D459" s="5" t="s">
        <v>175</v>
      </c>
      <c r="E459" s="5" t="s">
        <v>22</v>
      </c>
      <c r="F459" s="5" t="s">
        <v>1063</v>
      </c>
      <c r="G459" s="5" t="s">
        <v>1070</v>
      </c>
      <c r="H459" s="5" t="s">
        <v>275</v>
      </c>
      <c r="I459" s="5" t="s">
        <v>1058</v>
      </c>
      <c r="J459" s="5" t="s">
        <v>67</v>
      </c>
      <c r="K459" s="6" t="s">
        <v>1100</v>
      </c>
      <c r="L459" s="6" t="s">
        <v>29</v>
      </c>
      <c r="M459" s="5">
        <f t="shared" si="2"/>
        <v>1</v>
      </c>
      <c r="N459" s="8" t="s">
        <v>276</v>
      </c>
    </row>
    <row r="460" spans="1:14" ht="15.75" customHeight="1">
      <c r="A460" s="5">
        <f t="shared" si="3"/>
        <v>11</v>
      </c>
      <c r="B460" s="5">
        <v>2708</v>
      </c>
      <c r="C460" s="5" t="s">
        <v>98</v>
      </c>
      <c r="D460" s="5" t="s">
        <v>175</v>
      </c>
      <c r="E460" s="5" t="s">
        <v>22</v>
      </c>
      <c r="F460" s="5" t="s">
        <v>1063</v>
      </c>
      <c r="G460" s="5" t="s">
        <v>1070</v>
      </c>
      <c r="H460" s="5" t="s">
        <v>25</v>
      </c>
      <c r="I460" s="5" t="s">
        <v>1058</v>
      </c>
      <c r="J460" s="5" t="s">
        <v>67</v>
      </c>
      <c r="K460" s="6" t="s">
        <v>1103</v>
      </c>
      <c r="L460" s="6" t="s">
        <v>34</v>
      </c>
      <c r="M460" s="5">
        <f t="shared" si="2"/>
        <v>1</v>
      </c>
      <c r="N460" s="8" t="s">
        <v>30</v>
      </c>
    </row>
    <row r="461" spans="1:14" ht="15.75" customHeight="1">
      <c r="A461" s="5">
        <f t="shared" si="3"/>
        <v>12</v>
      </c>
      <c r="B461" s="5">
        <v>2708</v>
      </c>
      <c r="C461" s="5" t="s">
        <v>98</v>
      </c>
      <c r="D461" s="5" t="s">
        <v>175</v>
      </c>
      <c r="E461" s="5" t="s">
        <v>22</v>
      </c>
      <c r="F461" s="5" t="s">
        <v>1063</v>
      </c>
      <c r="G461" s="5" t="s">
        <v>1070</v>
      </c>
      <c r="H461" s="5" t="s">
        <v>45</v>
      </c>
      <c r="I461" s="5" t="s">
        <v>1058</v>
      </c>
      <c r="J461" s="5" t="s">
        <v>67</v>
      </c>
      <c r="K461" s="6" t="s">
        <v>1084</v>
      </c>
      <c r="L461" s="6" t="s">
        <v>34</v>
      </c>
      <c r="M461" s="5">
        <f t="shared" si="2"/>
        <v>1</v>
      </c>
      <c r="N461" s="8" t="s">
        <v>48</v>
      </c>
    </row>
    <row r="462" spans="1:14" ht="15.75" customHeight="1">
      <c r="A462" s="5">
        <f t="shared" si="3"/>
        <v>13</v>
      </c>
      <c r="B462" s="5">
        <v>2708</v>
      </c>
      <c r="C462" s="5" t="s">
        <v>98</v>
      </c>
      <c r="D462" s="5" t="s">
        <v>175</v>
      </c>
      <c r="E462" s="5" t="s">
        <v>22</v>
      </c>
      <c r="F462" s="5" t="s">
        <v>1063</v>
      </c>
      <c r="G462" s="5" t="s">
        <v>1070</v>
      </c>
      <c r="H462" s="5" t="s">
        <v>1086</v>
      </c>
      <c r="I462" s="5" t="s">
        <v>1058</v>
      </c>
      <c r="J462" s="5" t="s">
        <v>67</v>
      </c>
      <c r="K462" s="6" t="s">
        <v>1109</v>
      </c>
      <c r="L462" s="6" t="s">
        <v>29</v>
      </c>
      <c r="M462" s="5">
        <f t="shared" si="2"/>
        <v>1</v>
      </c>
      <c r="N462" s="8" t="s">
        <v>636</v>
      </c>
    </row>
    <row r="463" spans="1:14" ht="15.75" customHeight="1">
      <c r="A463" s="5">
        <f t="shared" si="3"/>
        <v>14</v>
      </c>
      <c r="B463" s="5">
        <v>2708</v>
      </c>
      <c r="C463" s="5" t="s">
        <v>98</v>
      </c>
      <c r="D463" s="5" t="s">
        <v>175</v>
      </c>
      <c r="E463" s="5" t="s">
        <v>22</v>
      </c>
      <c r="F463" s="5" t="s">
        <v>1063</v>
      </c>
      <c r="G463" s="5" t="s">
        <v>1070</v>
      </c>
      <c r="H463" s="5" t="s">
        <v>76</v>
      </c>
      <c r="I463" s="5" t="s">
        <v>1058</v>
      </c>
      <c r="J463" s="5" t="s">
        <v>67</v>
      </c>
      <c r="K463" s="6" t="s">
        <v>1112</v>
      </c>
      <c r="L463" s="23" t="s">
        <v>34</v>
      </c>
      <c r="M463" s="5">
        <f t="shared" si="2"/>
        <v>1</v>
      </c>
      <c r="N463" s="8" t="s">
        <v>78</v>
      </c>
    </row>
    <row r="464" spans="1:14" ht="15.75" customHeight="1">
      <c r="A464" s="5">
        <f t="shared" si="3"/>
        <v>15</v>
      </c>
      <c r="B464" s="5">
        <v>2708</v>
      </c>
      <c r="C464" s="5" t="s">
        <v>98</v>
      </c>
      <c r="D464" s="5" t="s">
        <v>175</v>
      </c>
      <c r="E464" s="5" t="s">
        <v>22</v>
      </c>
      <c r="F464" s="5" t="s">
        <v>1063</v>
      </c>
      <c r="G464" s="5" t="s">
        <v>1070</v>
      </c>
      <c r="H464" s="5" t="s">
        <v>1091</v>
      </c>
      <c r="I464" s="5" t="s">
        <v>1058</v>
      </c>
      <c r="J464" s="5" t="s">
        <v>67</v>
      </c>
      <c r="K464" s="6" t="s">
        <v>1117</v>
      </c>
      <c r="L464" s="6" t="s">
        <v>34</v>
      </c>
      <c r="M464" s="5">
        <f t="shared" si="2"/>
        <v>1</v>
      </c>
      <c r="N464" s="8" t="s">
        <v>639</v>
      </c>
    </row>
    <row r="465" spans="1:14" ht="15.75" customHeight="1">
      <c r="A465" s="5">
        <f t="shared" si="3"/>
        <v>16</v>
      </c>
      <c r="B465" s="5">
        <v>2708</v>
      </c>
      <c r="C465" s="5" t="s">
        <v>98</v>
      </c>
      <c r="D465" s="5" t="s">
        <v>175</v>
      </c>
      <c r="E465" s="5" t="s">
        <v>22</v>
      </c>
      <c r="F465" s="5" t="s">
        <v>1063</v>
      </c>
      <c r="G465" s="5" t="s">
        <v>1070</v>
      </c>
      <c r="H465" s="5" t="s">
        <v>51</v>
      </c>
      <c r="I465" s="5" t="s">
        <v>1058</v>
      </c>
      <c r="J465" s="5" t="s">
        <v>67</v>
      </c>
      <c r="K465" s="23" t="s">
        <v>1120</v>
      </c>
      <c r="L465" s="6" t="s">
        <v>34</v>
      </c>
      <c r="M465" s="5">
        <f t="shared" si="2"/>
        <v>1</v>
      </c>
      <c r="N465" s="8" t="s">
        <v>52</v>
      </c>
    </row>
    <row r="466" spans="1:14" ht="15.75" customHeight="1">
      <c r="A466" s="5">
        <f t="shared" si="3"/>
        <v>17</v>
      </c>
      <c r="B466" s="5">
        <v>2708</v>
      </c>
      <c r="C466" s="5" t="s">
        <v>98</v>
      </c>
      <c r="D466" s="5" t="s">
        <v>175</v>
      </c>
      <c r="E466" s="5" t="s">
        <v>22</v>
      </c>
      <c r="F466" s="5" t="s">
        <v>1063</v>
      </c>
      <c r="G466" s="5" t="s">
        <v>1070</v>
      </c>
      <c r="H466" s="5" t="s">
        <v>32</v>
      </c>
      <c r="I466" s="5" t="s">
        <v>1058</v>
      </c>
      <c r="J466" s="5" t="s">
        <v>67</v>
      </c>
      <c r="K466" s="6" t="s">
        <v>1123</v>
      </c>
      <c r="L466" s="6" t="s">
        <v>34</v>
      </c>
      <c r="M466" s="5">
        <f t="shared" si="2"/>
        <v>1</v>
      </c>
      <c r="N466" s="8" t="s">
        <v>36</v>
      </c>
    </row>
    <row r="467" spans="1:14" ht="15.75" customHeight="1">
      <c r="A467" s="5">
        <f t="shared" si="3"/>
        <v>18</v>
      </c>
      <c r="B467" s="5">
        <v>2708</v>
      </c>
      <c r="C467" s="5" t="s">
        <v>98</v>
      </c>
      <c r="D467" s="5" t="s">
        <v>175</v>
      </c>
      <c r="E467" s="5" t="s">
        <v>22</v>
      </c>
      <c r="F467" s="5" t="s">
        <v>1063</v>
      </c>
      <c r="G467" s="5" t="s">
        <v>1070</v>
      </c>
      <c r="H467" s="5" t="s">
        <v>810</v>
      </c>
      <c r="I467" s="5" t="s">
        <v>1058</v>
      </c>
      <c r="J467" s="5" t="s">
        <v>67</v>
      </c>
      <c r="K467" s="6" t="s">
        <v>1128</v>
      </c>
      <c r="L467" s="6" t="s">
        <v>29</v>
      </c>
      <c r="M467" s="5">
        <f t="shared" si="2"/>
        <v>1</v>
      </c>
      <c r="N467" s="8" t="s">
        <v>186</v>
      </c>
    </row>
    <row r="468" spans="1:14" ht="15.75" customHeight="1">
      <c r="A468" s="5">
        <f t="shared" si="3"/>
        <v>19</v>
      </c>
      <c r="B468" s="5">
        <v>2708</v>
      </c>
      <c r="C468" s="5" t="s">
        <v>98</v>
      </c>
      <c r="D468" s="5" t="s">
        <v>175</v>
      </c>
      <c r="E468" s="5" t="s">
        <v>22</v>
      </c>
      <c r="F468" s="5" t="s">
        <v>1063</v>
      </c>
      <c r="G468" s="5" t="s">
        <v>1098</v>
      </c>
      <c r="H468" s="5" t="s">
        <v>279</v>
      </c>
      <c r="I468" s="5" t="s">
        <v>1058</v>
      </c>
      <c r="J468" s="5" t="s">
        <v>67</v>
      </c>
      <c r="K468" s="23" t="s">
        <v>1132</v>
      </c>
      <c r="L468" s="23" t="s">
        <v>29</v>
      </c>
      <c r="M468" s="5">
        <f t="shared" si="2"/>
        <v>1</v>
      </c>
      <c r="N468" s="8" t="s">
        <v>336</v>
      </c>
    </row>
    <row r="469" spans="1:14" ht="15.75" customHeight="1">
      <c r="A469" s="5">
        <f t="shared" si="3"/>
        <v>20</v>
      </c>
      <c r="B469" s="5">
        <v>2708</v>
      </c>
      <c r="C469" s="5" t="s">
        <v>98</v>
      </c>
      <c r="D469" s="5" t="s">
        <v>175</v>
      </c>
      <c r="E469" s="5" t="s">
        <v>22</v>
      </c>
      <c r="F469" s="5" t="s">
        <v>1063</v>
      </c>
      <c r="G469" s="5" t="s">
        <v>1101</v>
      </c>
      <c r="H469" s="5" t="s">
        <v>279</v>
      </c>
      <c r="I469" s="5" t="s">
        <v>1058</v>
      </c>
      <c r="J469" s="5" t="s">
        <v>67</v>
      </c>
      <c r="K469" s="6" t="s">
        <v>1123</v>
      </c>
      <c r="L469" s="6" t="s">
        <v>34</v>
      </c>
      <c r="M469" s="5">
        <f t="shared" si="2"/>
        <v>1</v>
      </c>
      <c r="N469" s="8" t="s">
        <v>280</v>
      </c>
    </row>
    <row r="470" spans="1:14" ht="15.75" customHeight="1">
      <c r="A470" s="5">
        <f t="shared" si="3"/>
        <v>21</v>
      </c>
      <c r="B470" s="5">
        <v>2708</v>
      </c>
      <c r="C470" s="5" t="s">
        <v>98</v>
      </c>
      <c r="D470" s="5" t="s">
        <v>175</v>
      </c>
      <c r="E470" s="5" t="s">
        <v>22</v>
      </c>
      <c r="F470" s="5" t="s">
        <v>1063</v>
      </c>
      <c r="G470" s="5" t="s">
        <v>1104</v>
      </c>
      <c r="H470" s="5" t="s">
        <v>1056</v>
      </c>
      <c r="I470" s="5" t="s">
        <v>1058</v>
      </c>
      <c r="J470" s="5" t="s">
        <v>67</v>
      </c>
      <c r="K470" s="6" t="s">
        <v>1140</v>
      </c>
      <c r="L470" s="11" t="s">
        <v>29</v>
      </c>
      <c r="M470" s="5">
        <f t="shared" si="2"/>
        <v>1</v>
      </c>
      <c r="N470" s="8" t="s">
        <v>1058</v>
      </c>
    </row>
    <row r="471" spans="1:14" ht="15.75" customHeight="1">
      <c r="A471" s="5">
        <f t="shared" si="3"/>
        <v>1</v>
      </c>
      <c r="B471" s="5">
        <v>2743</v>
      </c>
      <c r="C471" s="5" t="s">
        <v>98</v>
      </c>
      <c r="D471" s="5" t="s">
        <v>79</v>
      </c>
      <c r="E471" s="5" t="s">
        <v>22</v>
      </c>
      <c r="F471" s="5" t="s">
        <v>1106</v>
      </c>
      <c r="G471" s="5" t="s">
        <v>1107</v>
      </c>
      <c r="H471" s="5" t="s">
        <v>1013</v>
      </c>
      <c r="I471" s="5" t="s">
        <v>26</v>
      </c>
      <c r="J471" s="5" t="s">
        <v>67</v>
      </c>
      <c r="K471" s="6" t="s">
        <v>1108</v>
      </c>
      <c r="L471" s="6" t="s">
        <v>29</v>
      </c>
      <c r="M471" s="5">
        <f t="shared" si="2"/>
        <v>1</v>
      </c>
      <c r="N471" s="8" t="s">
        <v>1016</v>
      </c>
    </row>
    <row r="472" spans="1:14" ht="15.75" customHeight="1">
      <c r="A472" s="5">
        <f t="shared" si="3"/>
        <v>2</v>
      </c>
      <c r="B472" s="5">
        <v>2743</v>
      </c>
      <c r="C472" s="5" t="s">
        <v>98</v>
      </c>
      <c r="D472" s="5" t="s">
        <v>79</v>
      </c>
      <c r="E472" s="5" t="s">
        <v>22</v>
      </c>
      <c r="F472" s="5" t="s">
        <v>1106</v>
      </c>
      <c r="G472" s="5" t="s">
        <v>1110</v>
      </c>
      <c r="H472" s="5" t="s">
        <v>1013</v>
      </c>
      <c r="I472" s="5" t="s">
        <v>26</v>
      </c>
      <c r="J472" s="5" t="s">
        <v>67</v>
      </c>
      <c r="K472" s="6" t="s">
        <v>1111</v>
      </c>
      <c r="L472" s="6" t="s">
        <v>34</v>
      </c>
      <c r="M472" s="5">
        <f t="shared" si="2"/>
        <v>1</v>
      </c>
      <c r="N472" s="8" t="s">
        <v>1016</v>
      </c>
    </row>
    <row r="473" spans="1:14" ht="15.75" customHeight="1">
      <c r="A473" s="5">
        <f t="shared" si="3"/>
        <v>3</v>
      </c>
      <c r="B473" s="5">
        <v>2743</v>
      </c>
      <c r="C473" s="5" t="s">
        <v>98</v>
      </c>
      <c r="D473" s="5" t="s">
        <v>79</v>
      </c>
      <c r="E473" s="5" t="s">
        <v>22</v>
      </c>
      <c r="F473" s="5" t="s">
        <v>1106</v>
      </c>
      <c r="G473" s="5" t="s">
        <v>1113</v>
      </c>
      <c r="H473" s="5" t="s">
        <v>1013</v>
      </c>
      <c r="I473" s="5" t="s">
        <v>26</v>
      </c>
      <c r="J473" s="5" t="s">
        <v>67</v>
      </c>
      <c r="K473" s="6" t="s">
        <v>1114</v>
      </c>
      <c r="L473" s="6" t="s">
        <v>29</v>
      </c>
      <c r="M473" s="5">
        <f t="shared" si="2"/>
        <v>1</v>
      </c>
      <c r="N473" s="8" t="s">
        <v>1016</v>
      </c>
    </row>
    <row r="474" spans="1:14" ht="15.75" customHeight="1">
      <c r="A474" s="5">
        <f t="shared" si="3"/>
        <v>4</v>
      </c>
      <c r="B474" s="5">
        <v>2743</v>
      </c>
      <c r="C474" s="5" t="s">
        <v>98</v>
      </c>
      <c r="D474" s="5" t="s">
        <v>79</v>
      </c>
      <c r="E474" s="5" t="s">
        <v>22</v>
      </c>
      <c r="F474" s="5" t="s">
        <v>1106</v>
      </c>
      <c r="G474" s="5" t="s">
        <v>1115</v>
      </c>
      <c r="H474" s="5" t="s">
        <v>1013</v>
      </c>
      <c r="I474" s="5" t="s">
        <v>26</v>
      </c>
      <c r="J474" s="5" t="s">
        <v>67</v>
      </c>
      <c r="K474" s="6" t="s">
        <v>1116</v>
      </c>
      <c r="L474" s="6" t="s">
        <v>34</v>
      </c>
      <c r="M474" s="5">
        <f t="shared" si="2"/>
        <v>1</v>
      </c>
      <c r="N474" s="8" t="s">
        <v>1016</v>
      </c>
    </row>
    <row r="475" spans="1:14" ht="15.75" customHeight="1">
      <c r="A475" s="5">
        <f t="shared" si="3"/>
        <v>1</v>
      </c>
      <c r="B475" s="5">
        <v>2744</v>
      </c>
      <c r="C475" s="5" t="s">
        <v>98</v>
      </c>
      <c r="D475" s="5" t="s">
        <v>79</v>
      </c>
      <c r="E475" s="5" t="s">
        <v>22</v>
      </c>
      <c r="F475" s="5" t="s">
        <v>1118</v>
      </c>
      <c r="G475" s="5" t="s">
        <v>1119</v>
      </c>
      <c r="H475" s="5" t="s">
        <v>1013</v>
      </c>
      <c r="I475" s="5" t="s">
        <v>26</v>
      </c>
      <c r="J475" s="5" t="s">
        <v>67</v>
      </c>
      <c r="K475" s="6" t="s">
        <v>1121</v>
      </c>
      <c r="L475" s="6" t="s">
        <v>29</v>
      </c>
      <c r="M475" s="5">
        <f t="shared" si="2"/>
        <v>1</v>
      </c>
      <c r="N475" s="8" t="s">
        <v>1016</v>
      </c>
    </row>
    <row r="476" spans="1:14" ht="15.75" customHeight="1">
      <c r="A476" s="5">
        <f t="shared" si="3"/>
        <v>2</v>
      </c>
      <c r="B476" s="5">
        <v>2744</v>
      </c>
      <c r="C476" s="5" t="s">
        <v>98</v>
      </c>
      <c r="D476" s="5" t="s">
        <v>79</v>
      </c>
      <c r="E476" s="5" t="s">
        <v>22</v>
      </c>
      <c r="F476" s="5" t="s">
        <v>1118</v>
      </c>
      <c r="G476" s="5" t="s">
        <v>1122</v>
      </c>
      <c r="H476" s="5" t="s">
        <v>1013</v>
      </c>
      <c r="I476" s="5" t="s">
        <v>26</v>
      </c>
      <c r="J476" s="5" t="s">
        <v>67</v>
      </c>
      <c r="K476" s="6" t="s">
        <v>1124</v>
      </c>
      <c r="L476" s="6" t="s">
        <v>29</v>
      </c>
      <c r="M476" s="5">
        <f t="shared" si="2"/>
        <v>1</v>
      </c>
      <c r="N476" s="8" t="s">
        <v>1016</v>
      </c>
    </row>
    <row r="477" spans="1:14" ht="15.75" customHeight="1">
      <c r="A477" s="5">
        <f t="shared" si="3"/>
        <v>3</v>
      </c>
      <c r="B477" s="5">
        <v>2744</v>
      </c>
      <c r="C477" s="5" t="s">
        <v>98</v>
      </c>
      <c r="D477" s="5" t="s">
        <v>79</v>
      </c>
      <c r="E477" s="5" t="s">
        <v>22</v>
      </c>
      <c r="F477" s="5" t="s">
        <v>1118</v>
      </c>
      <c r="G477" s="5" t="s">
        <v>1125</v>
      </c>
      <c r="H477" s="5" t="s">
        <v>1126</v>
      </c>
      <c r="I477" s="5" t="s">
        <v>26</v>
      </c>
      <c r="J477" s="5" t="s">
        <v>67</v>
      </c>
      <c r="K477" s="6" t="s">
        <v>1127</v>
      </c>
      <c r="L477" s="6" t="s">
        <v>29</v>
      </c>
      <c r="M477" s="5">
        <f t="shared" si="2"/>
        <v>1</v>
      </c>
      <c r="N477" s="8" t="s">
        <v>425</v>
      </c>
    </row>
    <row r="478" spans="1:14" ht="15.75" customHeight="1">
      <c r="A478" s="5">
        <f t="shared" si="3"/>
        <v>1</v>
      </c>
      <c r="B478" s="5">
        <v>2745</v>
      </c>
      <c r="C478" s="5" t="s">
        <v>98</v>
      </c>
      <c r="D478" s="5" t="s">
        <v>79</v>
      </c>
      <c r="E478" s="5" t="s">
        <v>22</v>
      </c>
      <c r="F478" s="5" t="s">
        <v>1129</v>
      </c>
      <c r="G478" s="5" t="s">
        <v>1130</v>
      </c>
      <c r="H478" s="5" t="s">
        <v>1013</v>
      </c>
      <c r="I478" s="5" t="s">
        <v>26</v>
      </c>
      <c r="J478" s="5" t="s">
        <v>67</v>
      </c>
      <c r="K478" s="6" t="s">
        <v>1131</v>
      </c>
      <c r="L478" s="6" t="s">
        <v>34</v>
      </c>
      <c r="M478" s="5">
        <f t="shared" si="2"/>
        <v>1</v>
      </c>
      <c r="N478" s="8" t="s">
        <v>1016</v>
      </c>
    </row>
    <row r="479" spans="1:14" ht="15.75" customHeight="1">
      <c r="A479" s="5">
        <f t="shared" si="3"/>
        <v>2</v>
      </c>
      <c r="B479" s="5">
        <v>2745</v>
      </c>
      <c r="C479" s="5" t="s">
        <v>98</v>
      </c>
      <c r="D479" s="5" t="s">
        <v>79</v>
      </c>
      <c r="E479" s="5" t="s">
        <v>22</v>
      </c>
      <c r="F479" s="5" t="s">
        <v>1129</v>
      </c>
      <c r="G479" s="5" t="s">
        <v>1133</v>
      </c>
      <c r="H479" s="5" t="s">
        <v>1013</v>
      </c>
      <c r="I479" s="5" t="s">
        <v>26</v>
      </c>
      <c r="J479" s="5" t="s">
        <v>67</v>
      </c>
      <c r="K479" s="6" t="s">
        <v>1134</v>
      </c>
      <c r="L479" s="6" t="s">
        <v>34</v>
      </c>
      <c r="M479" s="5">
        <f t="shared" si="2"/>
        <v>1</v>
      </c>
      <c r="N479" s="8" t="s">
        <v>1016</v>
      </c>
    </row>
    <row r="480" spans="1:14" ht="15.75" customHeight="1">
      <c r="A480" s="5">
        <f t="shared" si="3"/>
        <v>3</v>
      </c>
      <c r="B480" s="5">
        <v>2745</v>
      </c>
      <c r="C480" s="5" t="s">
        <v>98</v>
      </c>
      <c r="D480" s="5" t="s">
        <v>79</v>
      </c>
      <c r="E480" s="5" t="s">
        <v>22</v>
      </c>
      <c r="F480" s="5" t="s">
        <v>1129</v>
      </c>
      <c r="G480" s="5" t="s">
        <v>1135</v>
      </c>
      <c r="H480" s="5" t="s">
        <v>1013</v>
      </c>
      <c r="I480" s="5" t="s">
        <v>26</v>
      </c>
      <c r="J480" s="5" t="s">
        <v>67</v>
      </c>
      <c r="K480" s="6" t="s">
        <v>1136</v>
      </c>
      <c r="L480" s="6" t="s">
        <v>34</v>
      </c>
      <c r="M480" s="5">
        <f t="shared" si="2"/>
        <v>1</v>
      </c>
      <c r="N480" s="8" t="s">
        <v>1016</v>
      </c>
    </row>
    <row r="481" spans="1:26" ht="15.75" customHeight="1">
      <c r="A481" s="5">
        <f t="shared" si="3"/>
        <v>1</v>
      </c>
      <c r="B481" s="5">
        <v>2746</v>
      </c>
      <c r="C481" s="5" t="s">
        <v>98</v>
      </c>
      <c r="D481" s="5" t="s">
        <v>79</v>
      </c>
      <c r="E481" s="5" t="s">
        <v>22</v>
      </c>
      <c r="F481" s="5" t="s">
        <v>1137</v>
      </c>
      <c r="G481" s="5" t="s">
        <v>1138</v>
      </c>
      <c r="H481" s="5" t="s">
        <v>1013</v>
      </c>
      <c r="I481" s="5" t="s">
        <v>26</v>
      </c>
      <c r="J481" s="5" t="s">
        <v>67</v>
      </c>
      <c r="K481" s="6" t="s">
        <v>1139</v>
      </c>
      <c r="L481" s="6" t="s">
        <v>29</v>
      </c>
      <c r="M481" s="5">
        <f t="shared" si="2"/>
        <v>1</v>
      </c>
      <c r="N481" s="8" t="s">
        <v>1016</v>
      </c>
    </row>
    <row r="482" spans="1:26" ht="15.75" customHeight="1">
      <c r="A482" s="5">
        <f t="shared" si="3"/>
        <v>2</v>
      </c>
      <c r="B482" s="5">
        <v>2746</v>
      </c>
      <c r="C482" s="5" t="s">
        <v>98</v>
      </c>
      <c r="D482" s="5" t="s">
        <v>79</v>
      </c>
      <c r="E482" s="5" t="s">
        <v>22</v>
      </c>
      <c r="F482" s="5" t="s">
        <v>1137</v>
      </c>
      <c r="G482" s="5" t="s">
        <v>1141</v>
      </c>
      <c r="H482" s="5" t="s">
        <v>1013</v>
      </c>
      <c r="I482" s="5" t="s">
        <v>26</v>
      </c>
      <c r="J482" s="5" t="s">
        <v>67</v>
      </c>
      <c r="K482" s="6" t="s">
        <v>1142</v>
      </c>
      <c r="L482" s="6" t="s">
        <v>34</v>
      </c>
      <c r="M482" s="5">
        <f t="shared" si="2"/>
        <v>1</v>
      </c>
      <c r="N482" s="8" t="s">
        <v>1016</v>
      </c>
    </row>
    <row r="483" spans="1:26" ht="15.75" customHeight="1">
      <c r="A483" s="5">
        <f t="shared" si="3"/>
        <v>1</v>
      </c>
      <c r="B483" s="5">
        <v>2757</v>
      </c>
      <c r="C483" s="5" t="s">
        <v>98</v>
      </c>
      <c r="D483" s="5" t="s">
        <v>166</v>
      </c>
      <c r="E483" s="5" t="s">
        <v>22</v>
      </c>
      <c r="F483" s="5" t="s">
        <v>1143</v>
      </c>
      <c r="G483" s="5" t="s">
        <v>1144</v>
      </c>
      <c r="H483" s="5" t="s">
        <v>1145</v>
      </c>
      <c r="I483" s="5" t="s">
        <v>26</v>
      </c>
      <c r="J483" s="5" t="s">
        <v>67</v>
      </c>
      <c r="K483" s="6" t="s">
        <v>1146</v>
      </c>
      <c r="L483" s="6" t="s">
        <v>29</v>
      </c>
      <c r="M483" s="5">
        <f t="shared" si="2"/>
        <v>1</v>
      </c>
      <c r="N483" s="8" t="s">
        <v>1026</v>
      </c>
    </row>
    <row r="484" spans="1:26" ht="15.75" customHeight="1">
      <c r="A484" s="5">
        <f t="shared" si="3"/>
        <v>2</v>
      </c>
      <c r="B484" s="5">
        <v>2757</v>
      </c>
      <c r="C484" s="5" t="s">
        <v>98</v>
      </c>
      <c r="D484" s="5" t="s">
        <v>166</v>
      </c>
      <c r="E484" s="5" t="s">
        <v>22</v>
      </c>
      <c r="F484" s="5" t="s">
        <v>1143</v>
      </c>
      <c r="G484" s="5" t="s">
        <v>1147</v>
      </c>
      <c r="H484" s="5" t="s">
        <v>1024</v>
      </c>
      <c r="I484" s="5" t="s">
        <v>26</v>
      </c>
      <c r="J484" s="5" t="s">
        <v>67</v>
      </c>
      <c r="K484" s="6" t="s">
        <v>1148</v>
      </c>
      <c r="L484" s="6" t="s">
        <v>29</v>
      </c>
      <c r="M484" s="5">
        <f t="shared" si="2"/>
        <v>1</v>
      </c>
      <c r="N484" s="8" t="s">
        <v>1026</v>
      </c>
    </row>
    <row r="485" spans="1:26" ht="15.75" customHeight="1">
      <c r="A485" s="5">
        <f t="shared" si="3"/>
        <v>3</v>
      </c>
      <c r="B485" s="5">
        <v>2757</v>
      </c>
      <c r="C485" s="5" t="s">
        <v>98</v>
      </c>
      <c r="D485" s="5" t="s">
        <v>166</v>
      </c>
      <c r="E485" s="5" t="s">
        <v>22</v>
      </c>
      <c r="F485" s="5" t="s">
        <v>1143</v>
      </c>
      <c r="G485" s="5" t="s">
        <v>1149</v>
      </c>
      <c r="H485" s="5" t="s">
        <v>1024</v>
      </c>
      <c r="I485" s="5" t="s">
        <v>26</v>
      </c>
      <c r="J485" s="5" t="s">
        <v>67</v>
      </c>
      <c r="K485" s="6" t="s">
        <v>1150</v>
      </c>
      <c r="L485" s="6" t="s">
        <v>29</v>
      </c>
      <c r="M485" s="5">
        <f t="shared" si="2"/>
        <v>1</v>
      </c>
      <c r="N485" s="8" t="s">
        <v>1026</v>
      </c>
    </row>
    <row r="486" spans="1:26" ht="15.75" customHeight="1">
      <c r="A486" s="5">
        <f t="shared" si="3"/>
        <v>4</v>
      </c>
      <c r="B486" s="5">
        <v>2757</v>
      </c>
      <c r="C486" s="5" t="s">
        <v>98</v>
      </c>
      <c r="D486" s="5" t="s">
        <v>166</v>
      </c>
      <c r="E486" s="5" t="s">
        <v>22</v>
      </c>
      <c r="F486" s="5" t="s">
        <v>1143</v>
      </c>
      <c r="G486" s="5" t="s">
        <v>1151</v>
      </c>
      <c r="H486" s="5" t="s">
        <v>1152</v>
      </c>
      <c r="I486" s="5" t="s">
        <v>26</v>
      </c>
      <c r="J486" s="5" t="s">
        <v>67</v>
      </c>
      <c r="K486" s="6" t="s">
        <v>1153</v>
      </c>
      <c r="L486" s="6" t="s">
        <v>29</v>
      </c>
      <c r="M486" s="5">
        <f t="shared" si="2"/>
        <v>1</v>
      </c>
      <c r="N486" s="8" t="s">
        <v>1026</v>
      </c>
    </row>
    <row r="487" spans="1:26" ht="15.75" customHeight="1">
      <c r="A487" s="5">
        <f t="shared" si="3"/>
        <v>5</v>
      </c>
      <c r="B487" s="5">
        <v>2757</v>
      </c>
      <c r="C487" s="5" t="s">
        <v>98</v>
      </c>
      <c r="D487" s="5" t="s">
        <v>166</v>
      </c>
      <c r="E487" s="5" t="s">
        <v>22</v>
      </c>
      <c r="F487" s="5" t="s">
        <v>1143</v>
      </c>
      <c r="G487" s="5" t="s">
        <v>1154</v>
      </c>
      <c r="H487" s="5" t="s">
        <v>1155</v>
      </c>
      <c r="I487" s="5" t="s">
        <v>26</v>
      </c>
      <c r="J487" s="5" t="s">
        <v>67</v>
      </c>
      <c r="K487" s="6" t="s">
        <v>1156</v>
      </c>
      <c r="L487" s="6" t="s">
        <v>29</v>
      </c>
      <c r="M487" s="5">
        <f t="shared" si="2"/>
        <v>1</v>
      </c>
      <c r="N487" s="8" t="s">
        <v>1026</v>
      </c>
    </row>
    <row r="488" spans="1:26" ht="15.75" customHeight="1">
      <c r="A488" s="5">
        <f t="shared" si="3"/>
        <v>1</v>
      </c>
      <c r="B488" s="5">
        <v>2758</v>
      </c>
      <c r="C488" s="5" t="s">
        <v>98</v>
      </c>
      <c r="D488" s="5" t="s">
        <v>166</v>
      </c>
      <c r="E488" s="5" t="s">
        <v>22</v>
      </c>
      <c r="F488" s="5" t="s">
        <v>1157</v>
      </c>
      <c r="G488" s="5" t="s">
        <v>1158</v>
      </c>
      <c r="H488" s="5" t="s">
        <v>1145</v>
      </c>
      <c r="I488" s="5" t="s">
        <v>26</v>
      </c>
      <c r="J488" s="5" t="s">
        <v>67</v>
      </c>
      <c r="K488" s="6" t="s">
        <v>1159</v>
      </c>
      <c r="L488" s="6" t="s">
        <v>29</v>
      </c>
      <c r="M488" s="5">
        <f t="shared" si="2"/>
        <v>1</v>
      </c>
      <c r="N488" s="8" t="s">
        <v>1026</v>
      </c>
    </row>
    <row r="489" spans="1:26" ht="15.75" customHeight="1">
      <c r="A489" s="5">
        <f t="shared" si="3"/>
        <v>2</v>
      </c>
      <c r="B489" s="5">
        <v>2758</v>
      </c>
      <c r="C489" s="5" t="s">
        <v>98</v>
      </c>
      <c r="D489" s="5" t="s">
        <v>166</v>
      </c>
      <c r="E489" s="5" t="s">
        <v>22</v>
      </c>
      <c r="F489" s="5" t="s">
        <v>1157</v>
      </c>
      <c r="G489" s="5" t="s">
        <v>1160</v>
      </c>
      <c r="H489" s="5" t="s">
        <v>1145</v>
      </c>
      <c r="I489" s="5" t="s">
        <v>26</v>
      </c>
      <c r="J489" s="5" t="s">
        <v>67</v>
      </c>
      <c r="K489" s="6" t="s">
        <v>1161</v>
      </c>
      <c r="L489" s="6" t="s">
        <v>29</v>
      </c>
      <c r="M489" s="5">
        <f t="shared" si="2"/>
        <v>1</v>
      </c>
      <c r="N489" s="8" t="s">
        <v>1026</v>
      </c>
    </row>
    <row r="490" spans="1:26" ht="15.75" customHeight="1">
      <c r="A490" s="5">
        <f t="shared" si="3"/>
        <v>3</v>
      </c>
      <c r="B490" s="5">
        <v>2758</v>
      </c>
      <c r="C490" s="5" t="s">
        <v>98</v>
      </c>
      <c r="D490" s="5" t="s">
        <v>166</v>
      </c>
      <c r="E490" s="5" t="s">
        <v>22</v>
      </c>
      <c r="F490" s="5" t="s">
        <v>1157</v>
      </c>
      <c r="G490" s="5" t="s">
        <v>1162</v>
      </c>
      <c r="H490" s="5" t="s">
        <v>1163</v>
      </c>
      <c r="I490" s="5" t="s">
        <v>26</v>
      </c>
      <c r="J490" s="5" t="s">
        <v>67</v>
      </c>
      <c r="K490" s="6" t="s">
        <v>1164</v>
      </c>
      <c r="L490" s="6" t="s">
        <v>34</v>
      </c>
      <c r="M490" s="5">
        <f t="shared" si="2"/>
        <v>1</v>
      </c>
      <c r="N490" s="8" t="s">
        <v>1026</v>
      </c>
    </row>
    <row r="491" spans="1:26" ht="15.75" customHeight="1">
      <c r="A491" s="5">
        <f t="shared" si="3"/>
        <v>4</v>
      </c>
      <c r="B491" s="5">
        <v>2758</v>
      </c>
      <c r="C491" s="5" t="s">
        <v>98</v>
      </c>
      <c r="D491" s="5" t="s">
        <v>166</v>
      </c>
      <c r="E491" s="5" t="s">
        <v>22</v>
      </c>
      <c r="F491" s="5" t="s">
        <v>1157</v>
      </c>
      <c r="G491" s="5" t="s">
        <v>1165</v>
      </c>
      <c r="H491" s="5" t="s">
        <v>1155</v>
      </c>
      <c r="I491" s="5" t="s">
        <v>26</v>
      </c>
      <c r="J491" s="5" t="s">
        <v>67</v>
      </c>
      <c r="K491" s="6" t="s">
        <v>1166</v>
      </c>
      <c r="L491" s="6" t="s">
        <v>29</v>
      </c>
      <c r="M491" s="5">
        <f t="shared" si="2"/>
        <v>1</v>
      </c>
      <c r="N491" s="8" t="s">
        <v>1026</v>
      </c>
    </row>
    <row r="492" spans="1:26" ht="15.75" customHeight="1">
      <c r="A492" s="5">
        <f t="shared" si="3"/>
        <v>5</v>
      </c>
      <c r="B492" s="5">
        <v>2758</v>
      </c>
      <c r="C492" s="5" t="s">
        <v>98</v>
      </c>
      <c r="D492" s="5" t="s">
        <v>166</v>
      </c>
      <c r="E492" s="5" t="s">
        <v>22</v>
      </c>
      <c r="F492" s="5" t="s">
        <v>1157</v>
      </c>
      <c r="G492" s="5" t="s">
        <v>1167</v>
      </c>
      <c r="H492" s="5" t="s">
        <v>1071</v>
      </c>
      <c r="I492" s="5" t="s">
        <v>26</v>
      </c>
      <c r="J492" s="5" t="s">
        <v>67</v>
      </c>
      <c r="K492" s="6" t="s">
        <v>1168</v>
      </c>
      <c r="L492" s="6" t="s">
        <v>34</v>
      </c>
      <c r="M492" s="5">
        <f t="shared" si="2"/>
        <v>1</v>
      </c>
      <c r="N492" s="8" t="s">
        <v>634</v>
      </c>
    </row>
    <row r="493" spans="1:26" ht="15.75" customHeight="1">
      <c r="A493" s="5">
        <f t="shared" si="3"/>
        <v>6</v>
      </c>
      <c r="B493" s="5">
        <v>2758</v>
      </c>
      <c r="C493" s="5" t="s">
        <v>98</v>
      </c>
      <c r="D493" s="5" t="s">
        <v>166</v>
      </c>
      <c r="E493" s="5" t="s">
        <v>22</v>
      </c>
      <c r="F493" s="5" t="s">
        <v>1157</v>
      </c>
      <c r="G493" s="5" t="s">
        <v>1167</v>
      </c>
      <c r="H493" s="5" t="s">
        <v>69</v>
      </c>
      <c r="I493" s="5" t="s">
        <v>26</v>
      </c>
      <c r="J493" s="5" t="s">
        <v>67</v>
      </c>
      <c r="K493" s="6" t="s">
        <v>1169</v>
      </c>
      <c r="L493" s="6" t="s">
        <v>29</v>
      </c>
      <c r="M493" s="5">
        <f t="shared" si="2"/>
        <v>1</v>
      </c>
      <c r="N493" s="8" t="s">
        <v>71</v>
      </c>
    </row>
    <row r="494" spans="1:26" ht="15.75" customHeight="1">
      <c r="A494" s="5">
        <f t="shared" si="3"/>
        <v>7</v>
      </c>
      <c r="B494" s="5">
        <v>2758</v>
      </c>
      <c r="C494" s="5" t="s">
        <v>98</v>
      </c>
      <c r="D494" s="5" t="s">
        <v>166</v>
      </c>
      <c r="E494" s="5" t="s">
        <v>22</v>
      </c>
      <c r="F494" s="5" t="s">
        <v>1157</v>
      </c>
      <c r="G494" s="5" t="s">
        <v>1167</v>
      </c>
      <c r="H494" s="5" t="s">
        <v>1076</v>
      </c>
      <c r="I494" s="5" t="s">
        <v>26</v>
      </c>
      <c r="J494" s="5" t="s">
        <v>67</v>
      </c>
      <c r="K494" s="6" t="s">
        <v>1170</v>
      </c>
      <c r="L494" s="6" t="s">
        <v>29</v>
      </c>
      <c r="M494" s="5">
        <f t="shared" si="2"/>
        <v>1</v>
      </c>
      <c r="N494" s="8" t="s">
        <v>278</v>
      </c>
    </row>
    <row r="495" spans="1:26" ht="15.75" customHeight="1">
      <c r="A495" s="5">
        <f t="shared" si="3"/>
        <v>8</v>
      </c>
      <c r="B495" s="5">
        <v>2758</v>
      </c>
      <c r="C495" s="5" t="s">
        <v>98</v>
      </c>
      <c r="D495" s="5" t="s">
        <v>166</v>
      </c>
      <c r="E495" s="5" t="s">
        <v>22</v>
      </c>
      <c r="F495" s="5" t="s">
        <v>1157</v>
      </c>
      <c r="G495" s="5" t="s">
        <v>1167</v>
      </c>
      <c r="H495" s="5" t="s">
        <v>1171</v>
      </c>
      <c r="I495" s="5" t="s">
        <v>26</v>
      </c>
      <c r="J495" s="5" t="s">
        <v>67</v>
      </c>
      <c r="K495" s="6" t="s">
        <v>1172</v>
      </c>
      <c r="L495" s="6" t="s">
        <v>29</v>
      </c>
      <c r="M495" s="5">
        <f t="shared" si="2"/>
        <v>1</v>
      </c>
      <c r="N495" s="8" t="s">
        <v>1058</v>
      </c>
      <c r="O495" s="5"/>
      <c r="P495" s="5"/>
      <c r="Q495" s="5"/>
      <c r="R495" s="5"/>
      <c r="S495" s="5"/>
      <c r="T495" s="5"/>
      <c r="U495" s="5"/>
      <c r="V495" s="5"/>
      <c r="W495" s="5"/>
      <c r="X495" s="5"/>
      <c r="Y495" s="5"/>
      <c r="Z495" s="5"/>
    </row>
    <row r="496" spans="1:26" ht="15.75" customHeight="1">
      <c r="A496" s="5">
        <f t="shared" si="3"/>
        <v>9</v>
      </c>
      <c r="B496" s="5">
        <v>2758</v>
      </c>
      <c r="C496" s="5" t="s">
        <v>98</v>
      </c>
      <c r="D496" s="5" t="s">
        <v>166</v>
      </c>
      <c r="E496" s="5" t="s">
        <v>22</v>
      </c>
      <c r="F496" s="5" t="s">
        <v>1157</v>
      </c>
      <c r="G496" s="5" t="s">
        <v>1167</v>
      </c>
      <c r="H496" s="5" t="s">
        <v>284</v>
      </c>
      <c r="I496" s="5" t="s">
        <v>26</v>
      </c>
      <c r="J496" s="5" t="s">
        <v>67</v>
      </c>
      <c r="K496" s="6" t="s">
        <v>1173</v>
      </c>
      <c r="L496" s="6" t="s">
        <v>29</v>
      </c>
      <c r="M496" s="5">
        <f t="shared" si="2"/>
        <v>1</v>
      </c>
      <c r="N496" s="8" t="s">
        <v>286</v>
      </c>
      <c r="O496" s="5"/>
      <c r="P496" s="5"/>
      <c r="Q496" s="5"/>
      <c r="R496" s="5"/>
      <c r="S496" s="5"/>
      <c r="T496" s="5"/>
      <c r="U496" s="5"/>
      <c r="V496" s="5"/>
      <c r="W496" s="5"/>
      <c r="X496" s="5"/>
      <c r="Y496" s="5"/>
      <c r="Z496" s="5"/>
    </row>
    <row r="497" spans="1:26" ht="15.75" customHeight="1">
      <c r="A497" s="5">
        <f t="shared" si="3"/>
        <v>10</v>
      </c>
      <c r="B497" s="5">
        <v>2758</v>
      </c>
      <c r="C497" s="5" t="s">
        <v>98</v>
      </c>
      <c r="D497" s="5" t="s">
        <v>166</v>
      </c>
      <c r="E497" s="5" t="s">
        <v>22</v>
      </c>
      <c r="F497" s="5" t="s">
        <v>1157</v>
      </c>
      <c r="G497" s="5" t="s">
        <v>1167</v>
      </c>
      <c r="H497" s="5" t="s">
        <v>273</v>
      </c>
      <c r="I497" s="5" t="s">
        <v>26</v>
      </c>
      <c r="J497" s="5" t="s">
        <v>67</v>
      </c>
      <c r="K497" s="6" t="s">
        <v>1174</v>
      </c>
      <c r="L497" s="6" t="s">
        <v>29</v>
      </c>
      <c r="M497" s="5">
        <f t="shared" si="2"/>
        <v>1</v>
      </c>
      <c r="N497" s="8" t="s">
        <v>274</v>
      </c>
      <c r="O497" s="5"/>
      <c r="P497" s="5"/>
      <c r="Q497" s="5"/>
      <c r="R497" s="5"/>
      <c r="S497" s="5"/>
      <c r="T497" s="5"/>
      <c r="U497" s="5"/>
      <c r="V497" s="5"/>
      <c r="W497" s="5"/>
      <c r="X497" s="5"/>
      <c r="Y497" s="5"/>
      <c r="Z497" s="5"/>
    </row>
    <row r="498" spans="1:26" ht="15.75" customHeight="1">
      <c r="A498" s="5">
        <f t="shared" si="3"/>
        <v>11</v>
      </c>
      <c r="B498" s="5">
        <v>2758</v>
      </c>
      <c r="C498" s="5" t="s">
        <v>98</v>
      </c>
      <c r="D498" s="5" t="s">
        <v>166</v>
      </c>
      <c r="E498" s="5" t="s">
        <v>22</v>
      </c>
      <c r="F498" s="5" t="s">
        <v>1157</v>
      </c>
      <c r="G498" s="5" t="s">
        <v>1167</v>
      </c>
      <c r="H498" s="5" t="s">
        <v>275</v>
      </c>
      <c r="I498" s="5" t="s">
        <v>26</v>
      </c>
      <c r="J498" s="5" t="s">
        <v>67</v>
      </c>
      <c r="K498" s="6" t="s">
        <v>1175</v>
      </c>
      <c r="L498" s="6" t="s">
        <v>29</v>
      </c>
      <c r="M498" s="5">
        <f t="shared" si="2"/>
        <v>1</v>
      </c>
      <c r="N498" s="8" t="s">
        <v>276</v>
      </c>
      <c r="O498" s="5"/>
      <c r="P498" s="5"/>
      <c r="Q498" s="5"/>
      <c r="R498" s="5"/>
      <c r="S498" s="5"/>
      <c r="T498" s="5"/>
      <c r="U498" s="5"/>
      <c r="V498" s="5"/>
      <c r="W498" s="5"/>
      <c r="X498" s="5"/>
      <c r="Y498" s="5"/>
      <c r="Z498" s="5"/>
    </row>
    <row r="499" spans="1:26" ht="15.75" customHeight="1">
      <c r="A499" s="5">
        <f t="shared" si="3"/>
        <v>12</v>
      </c>
      <c r="B499" s="5">
        <v>2758</v>
      </c>
      <c r="C499" s="5" t="s">
        <v>98</v>
      </c>
      <c r="D499" s="5" t="s">
        <v>166</v>
      </c>
      <c r="E499" s="5" t="s">
        <v>22</v>
      </c>
      <c r="F499" s="5" t="s">
        <v>1157</v>
      </c>
      <c r="G499" s="5" t="s">
        <v>1167</v>
      </c>
      <c r="H499" s="5" t="s">
        <v>1176</v>
      </c>
      <c r="I499" s="5" t="s">
        <v>26</v>
      </c>
      <c r="J499" s="5" t="s">
        <v>67</v>
      </c>
      <c r="K499" s="6" t="s">
        <v>1168</v>
      </c>
      <c r="L499" s="6" t="s">
        <v>34</v>
      </c>
      <c r="M499" s="5">
        <f t="shared" si="2"/>
        <v>1</v>
      </c>
      <c r="N499" s="8" t="s">
        <v>1026</v>
      </c>
      <c r="O499" s="5"/>
      <c r="P499" s="5"/>
      <c r="Q499" s="5"/>
      <c r="R499" s="5"/>
      <c r="S499" s="5"/>
      <c r="T499" s="5"/>
      <c r="U499" s="5"/>
      <c r="V499" s="5"/>
      <c r="W499" s="5"/>
      <c r="X499" s="5"/>
      <c r="Y499" s="5"/>
      <c r="Z499" s="5"/>
    </row>
    <row r="500" spans="1:26" ht="15.75" customHeight="1">
      <c r="A500" s="5">
        <f t="shared" si="3"/>
        <v>13</v>
      </c>
      <c r="B500" s="5">
        <v>2758</v>
      </c>
      <c r="C500" s="5" t="s">
        <v>98</v>
      </c>
      <c r="D500" s="5" t="s">
        <v>166</v>
      </c>
      <c r="E500" s="5" t="s">
        <v>22</v>
      </c>
      <c r="F500" s="5" t="s">
        <v>1157</v>
      </c>
      <c r="G500" s="5" t="s">
        <v>1167</v>
      </c>
      <c r="H500" s="5" t="s">
        <v>381</v>
      </c>
      <c r="I500" s="5" t="s">
        <v>26</v>
      </c>
      <c r="J500" s="5" t="s">
        <v>67</v>
      </c>
      <c r="K500" s="6" t="s">
        <v>1177</v>
      </c>
      <c r="L500" s="6" t="s">
        <v>29</v>
      </c>
      <c r="M500" s="5">
        <f t="shared" si="2"/>
        <v>1</v>
      </c>
      <c r="N500" s="8" t="s">
        <v>289</v>
      </c>
      <c r="O500" s="5"/>
      <c r="P500" s="5"/>
      <c r="Q500" s="5"/>
      <c r="R500" s="5"/>
      <c r="S500" s="5"/>
      <c r="T500" s="5"/>
      <c r="U500" s="5"/>
      <c r="V500" s="5"/>
      <c r="W500" s="5"/>
      <c r="X500" s="5"/>
      <c r="Y500" s="5"/>
      <c r="Z500" s="5"/>
    </row>
    <row r="501" spans="1:26" ht="15.75" customHeight="1">
      <c r="A501" s="5">
        <f t="shared" si="3"/>
        <v>14</v>
      </c>
      <c r="B501" s="5">
        <v>2758</v>
      </c>
      <c r="C501" s="5" t="s">
        <v>98</v>
      </c>
      <c r="D501" s="5" t="s">
        <v>166</v>
      </c>
      <c r="E501" s="5" t="s">
        <v>22</v>
      </c>
      <c r="F501" s="5" t="s">
        <v>1157</v>
      </c>
      <c r="G501" s="5" t="s">
        <v>1167</v>
      </c>
      <c r="H501" s="5" t="s">
        <v>25</v>
      </c>
      <c r="I501" s="5" t="s">
        <v>26</v>
      </c>
      <c r="J501" s="5" t="s">
        <v>67</v>
      </c>
      <c r="K501" s="6" t="s">
        <v>1168</v>
      </c>
      <c r="L501" s="6" t="s">
        <v>34</v>
      </c>
      <c r="M501" s="5">
        <f t="shared" si="2"/>
        <v>1</v>
      </c>
      <c r="N501" s="8" t="s">
        <v>30</v>
      </c>
      <c r="O501" s="5"/>
      <c r="P501" s="5"/>
      <c r="Q501" s="5"/>
      <c r="R501" s="5"/>
      <c r="S501" s="5"/>
      <c r="T501" s="5"/>
      <c r="U501" s="5"/>
      <c r="V501" s="5"/>
      <c r="W501" s="5"/>
      <c r="X501" s="5"/>
      <c r="Y501" s="5"/>
      <c r="Z501" s="5"/>
    </row>
    <row r="502" spans="1:26" ht="15.75" customHeight="1">
      <c r="A502" s="5">
        <f t="shared" si="3"/>
        <v>15</v>
      </c>
      <c r="B502" s="5">
        <v>2758</v>
      </c>
      <c r="C502" s="5" t="s">
        <v>98</v>
      </c>
      <c r="D502" s="5" t="s">
        <v>166</v>
      </c>
      <c r="E502" s="5" t="s">
        <v>22</v>
      </c>
      <c r="F502" s="5" t="s">
        <v>1157</v>
      </c>
      <c r="G502" s="5" t="s">
        <v>1167</v>
      </c>
      <c r="H502" s="5" t="s">
        <v>45</v>
      </c>
      <c r="I502" s="5" t="s">
        <v>26</v>
      </c>
      <c r="J502" s="5" t="s">
        <v>67</v>
      </c>
      <c r="K502" s="6" t="s">
        <v>1172</v>
      </c>
      <c r="L502" s="6" t="s">
        <v>29</v>
      </c>
      <c r="M502" s="5">
        <f t="shared" si="2"/>
        <v>1</v>
      </c>
      <c r="N502" s="8" t="s">
        <v>48</v>
      </c>
      <c r="O502" s="5"/>
      <c r="P502" s="5"/>
      <c r="Q502" s="5"/>
      <c r="R502" s="5"/>
      <c r="S502" s="5"/>
      <c r="T502" s="5"/>
      <c r="U502" s="5"/>
      <c r="V502" s="5"/>
      <c r="W502" s="5"/>
      <c r="X502" s="5"/>
      <c r="Y502" s="5"/>
      <c r="Z502" s="5"/>
    </row>
    <row r="503" spans="1:26" ht="15.75" customHeight="1">
      <c r="A503" s="5">
        <f t="shared" si="3"/>
        <v>16</v>
      </c>
      <c r="B503" s="5">
        <v>2758</v>
      </c>
      <c r="C503" s="5" t="s">
        <v>98</v>
      </c>
      <c r="D503" s="5" t="s">
        <v>166</v>
      </c>
      <c r="E503" s="5" t="s">
        <v>22</v>
      </c>
      <c r="F503" s="5" t="s">
        <v>1157</v>
      </c>
      <c r="G503" s="5" t="s">
        <v>1167</v>
      </c>
      <c r="H503" s="5" t="s">
        <v>1013</v>
      </c>
      <c r="I503" s="5" t="s">
        <v>26</v>
      </c>
      <c r="J503" s="5" t="s">
        <v>67</v>
      </c>
      <c r="K503" s="6" t="s">
        <v>1168</v>
      </c>
      <c r="L503" s="6" t="s">
        <v>34</v>
      </c>
      <c r="M503" s="5">
        <f t="shared" si="2"/>
        <v>1</v>
      </c>
      <c r="N503" s="8" t="s">
        <v>1016</v>
      </c>
      <c r="O503" s="5"/>
      <c r="P503" s="5"/>
      <c r="Q503" s="5"/>
      <c r="R503" s="5"/>
      <c r="S503" s="5"/>
      <c r="T503" s="5"/>
      <c r="U503" s="5"/>
      <c r="V503" s="5"/>
      <c r="W503" s="5"/>
      <c r="X503" s="5"/>
      <c r="Y503" s="5"/>
      <c r="Z503" s="5"/>
    </row>
    <row r="504" spans="1:26" ht="15.75" customHeight="1">
      <c r="A504" s="5">
        <f t="shared" si="3"/>
        <v>17</v>
      </c>
      <c r="B504" s="5">
        <v>2758</v>
      </c>
      <c r="C504" s="5" t="s">
        <v>98</v>
      </c>
      <c r="D504" s="5" t="s">
        <v>166</v>
      </c>
      <c r="E504" s="5" t="s">
        <v>22</v>
      </c>
      <c r="F504" s="5" t="s">
        <v>1157</v>
      </c>
      <c r="G504" s="5" t="s">
        <v>1167</v>
      </c>
      <c r="H504" s="5" t="s">
        <v>73</v>
      </c>
      <c r="I504" s="5" t="s">
        <v>26</v>
      </c>
      <c r="J504" s="5" t="s">
        <v>67</v>
      </c>
      <c r="K504" s="6" t="s">
        <v>1168</v>
      </c>
      <c r="L504" s="6" t="s">
        <v>34</v>
      </c>
      <c r="M504" s="5">
        <f t="shared" si="2"/>
        <v>1</v>
      </c>
      <c r="N504" s="8" t="s">
        <v>75</v>
      </c>
      <c r="O504" s="5"/>
      <c r="P504" s="5"/>
      <c r="Q504" s="5"/>
      <c r="R504" s="5"/>
      <c r="S504" s="5"/>
      <c r="T504" s="5"/>
      <c r="U504" s="5"/>
      <c r="V504" s="5"/>
      <c r="W504" s="5"/>
      <c r="X504" s="5"/>
      <c r="Y504" s="5"/>
      <c r="Z504" s="5"/>
    </row>
    <row r="505" spans="1:26" ht="15.75" customHeight="1">
      <c r="A505" s="5">
        <f t="shared" si="3"/>
        <v>18</v>
      </c>
      <c r="B505" s="5">
        <v>2758</v>
      </c>
      <c r="C505" s="5" t="s">
        <v>98</v>
      </c>
      <c r="D505" s="5" t="s">
        <v>166</v>
      </c>
      <c r="E505" s="5" t="s">
        <v>22</v>
      </c>
      <c r="F505" s="5" t="s">
        <v>1157</v>
      </c>
      <c r="G505" s="5" t="s">
        <v>1167</v>
      </c>
      <c r="H505" s="5" t="s">
        <v>1086</v>
      </c>
      <c r="I505" s="5" t="s">
        <v>26</v>
      </c>
      <c r="J505" s="5" t="s">
        <v>67</v>
      </c>
      <c r="K505" s="6" t="s">
        <v>1178</v>
      </c>
      <c r="L505" s="6" t="s">
        <v>29</v>
      </c>
      <c r="M505" s="5">
        <f t="shared" si="2"/>
        <v>1</v>
      </c>
      <c r="N505" s="8" t="s">
        <v>636</v>
      </c>
      <c r="O505" s="5"/>
      <c r="P505" s="5"/>
      <c r="Q505" s="5"/>
      <c r="R505" s="5"/>
      <c r="S505" s="5"/>
      <c r="T505" s="5"/>
      <c r="U505" s="5"/>
      <c r="V505" s="5"/>
      <c r="W505" s="5"/>
      <c r="X505" s="5"/>
      <c r="Y505" s="5"/>
      <c r="Z505" s="5"/>
    </row>
    <row r="506" spans="1:26" ht="15.75" customHeight="1">
      <c r="A506" s="5">
        <f t="shared" si="3"/>
        <v>19</v>
      </c>
      <c r="B506" s="5">
        <v>2758</v>
      </c>
      <c r="C506" s="5" t="s">
        <v>98</v>
      </c>
      <c r="D506" s="5" t="s">
        <v>166</v>
      </c>
      <c r="E506" s="5" t="s">
        <v>22</v>
      </c>
      <c r="F506" s="5" t="s">
        <v>1157</v>
      </c>
      <c r="G506" s="5" t="s">
        <v>1167</v>
      </c>
      <c r="H506" s="5" t="s">
        <v>1179</v>
      </c>
      <c r="I506" s="5" t="s">
        <v>26</v>
      </c>
      <c r="J506" s="5" t="s">
        <v>67</v>
      </c>
      <c r="K506" s="6" t="s">
        <v>1180</v>
      </c>
      <c r="L506" s="6" t="s">
        <v>29</v>
      </c>
      <c r="M506" s="5">
        <f t="shared" si="2"/>
        <v>1</v>
      </c>
      <c r="N506" s="8" t="s">
        <v>425</v>
      </c>
      <c r="O506" s="5"/>
      <c r="P506" s="5"/>
      <c r="Q506" s="5"/>
      <c r="R506" s="5"/>
      <c r="S506" s="5"/>
      <c r="T506" s="5"/>
      <c r="U506" s="5"/>
      <c r="V506" s="5"/>
      <c r="W506" s="5"/>
      <c r="X506" s="5"/>
      <c r="Y506" s="5"/>
      <c r="Z506" s="5"/>
    </row>
    <row r="507" spans="1:26" ht="15.75" customHeight="1">
      <c r="A507" s="5">
        <f t="shared" si="3"/>
        <v>20</v>
      </c>
      <c r="B507" s="5">
        <v>2758</v>
      </c>
      <c r="C507" s="5" t="s">
        <v>98</v>
      </c>
      <c r="D507" s="5" t="s">
        <v>166</v>
      </c>
      <c r="E507" s="5" t="s">
        <v>22</v>
      </c>
      <c r="F507" s="5" t="s">
        <v>1157</v>
      </c>
      <c r="G507" s="5" t="s">
        <v>1167</v>
      </c>
      <c r="H507" s="5" t="s">
        <v>76</v>
      </c>
      <c r="I507" s="5" t="s">
        <v>26</v>
      </c>
      <c r="J507" s="5" t="s">
        <v>67</v>
      </c>
      <c r="K507" s="6" t="s">
        <v>1168</v>
      </c>
      <c r="L507" s="6" t="s">
        <v>34</v>
      </c>
      <c r="M507" s="5">
        <f t="shared" si="2"/>
        <v>1</v>
      </c>
      <c r="N507" s="8" t="s">
        <v>78</v>
      </c>
      <c r="O507" s="5"/>
      <c r="P507" s="5"/>
      <c r="Q507" s="5"/>
      <c r="R507" s="5"/>
      <c r="S507" s="5"/>
      <c r="T507" s="5"/>
      <c r="U507" s="5"/>
      <c r="V507" s="5"/>
      <c r="W507" s="5"/>
      <c r="X507" s="5"/>
      <c r="Y507" s="5"/>
      <c r="Z507" s="5"/>
    </row>
    <row r="508" spans="1:26" ht="15.75" customHeight="1">
      <c r="A508" s="5">
        <f t="shared" si="3"/>
        <v>21</v>
      </c>
      <c r="B508" s="5">
        <v>2758</v>
      </c>
      <c r="C508" s="5" t="s">
        <v>98</v>
      </c>
      <c r="D508" s="5" t="s">
        <v>166</v>
      </c>
      <c r="E508" s="5" t="s">
        <v>22</v>
      </c>
      <c r="F508" s="5" t="s">
        <v>1157</v>
      </c>
      <c r="G508" s="5" t="s">
        <v>1167</v>
      </c>
      <c r="H508" s="5" t="s">
        <v>1091</v>
      </c>
      <c r="I508" s="5" t="s">
        <v>26</v>
      </c>
      <c r="J508" s="5" t="s">
        <v>67</v>
      </c>
      <c r="K508" s="6" t="s">
        <v>1181</v>
      </c>
      <c r="L508" s="6" t="s">
        <v>29</v>
      </c>
      <c r="M508" s="5">
        <f t="shared" si="2"/>
        <v>1</v>
      </c>
      <c r="N508" s="8" t="s">
        <v>639</v>
      </c>
      <c r="O508" s="5"/>
      <c r="P508" s="5"/>
      <c r="Q508" s="5"/>
      <c r="R508" s="5"/>
      <c r="S508" s="5"/>
      <c r="T508" s="5"/>
      <c r="U508" s="5"/>
      <c r="V508" s="5"/>
      <c r="W508" s="5"/>
      <c r="X508" s="5"/>
      <c r="Y508" s="5"/>
      <c r="Z508" s="5"/>
    </row>
    <row r="509" spans="1:26" ht="15.75" customHeight="1">
      <c r="A509" s="5">
        <f t="shared" si="3"/>
        <v>22</v>
      </c>
      <c r="B509" s="5">
        <v>2758</v>
      </c>
      <c r="C509" s="5" t="s">
        <v>98</v>
      </c>
      <c r="D509" s="5" t="s">
        <v>166</v>
      </c>
      <c r="E509" s="5" t="s">
        <v>22</v>
      </c>
      <c r="F509" s="5" t="s">
        <v>1157</v>
      </c>
      <c r="G509" s="5" t="s">
        <v>1167</v>
      </c>
      <c r="H509" s="5" t="s">
        <v>51</v>
      </c>
      <c r="I509" s="5" t="s">
        <v>26</v>
      </c>
      <c r="J509" s="5" t="s">
        <v>67</v>
      </c>
      <c r="K509" s="6" t="s">
        <v>1180</v>
      </c>
      <c r="L509" s="6" t="s">
        <v>29</v>
      </c>
      <c r="M509" s="5">
        <f t="shared" si="2"/>
        <v>1</v>
      </c>
      <c r="N509" s="8" t="s">
        <v>52</v>
      </c>
      <c r="O509" s="5"/>
      <c r="P509" s="5"/>
      <c r="Q509" s="5"/>
      <c r="R509" s="5"/>
      <c r="S509" s="5"/>
      <c r="T509" s="5"/>
      <c r="U509" s="5"/>
      <c r="V509" s="5"/>
      <c r="W509" s="5"/>
      <c r="X509" s="5"/>
      <c r="Y509" s="5"/>
      <c r="Z509" s="5"/>
    </row>
    <row r="510" spans="1:26" ht="15.75" customHeight="1">
      <c r="A510" s="5">
        <f t="shared" si="3"/>
        <v>23</v>
      </c>
      <c r="B510" s="5">
        <v>2758</v>
      </c>
      <c r="C510" s="5" t="s">
        <v>98</v>
      </c>
      <c r="D510" s="5" t="s">
        <v>166</v>
      </c>
      <c r="E510" s="5" t="s">
        <v>22</v>
      </c>
      <c r="F510" s="5" t="s">
        <v>1157</v>
      </c>
      <c r="G510" s="5" t="s">
        <v>1167</v>
      </c>
      <c r="H510" s="5" t="s">
        <v>32</v>
      </c>
      <c r="I510" s="5" t="s">
        <v>26</v>
      </c>
      <c r="J510" s="5" t="s">
        <v>67</v>
      </c>
      <c r="K510" s="6" t="s">
        <v>1168</v>
      </c>
      <c r="L510" s="6" t="s">
        <v>34</v>
      </c>
      <c r="M510" s="5">
        <f t="shared" si="2"/>
        <v>1</v>
      </c>
      <c r="N510" s="8" t="s">
        <v>36</v>
      </c>
      <c r="O510" s="5"/>
      <c r="P510" s="5"/>
      <c r="Q510" s="5"/>
      <c r="R510" s="5"/>
      <c r="S510" s="5"/>
      <c r="T510" s="5"/>
      <c r="U510" s="5"/>
      <c r="V510" s="5"/>
      <c r="W510" s="5"/>
      <c r="X510" s="5"/>
      <c r="Y510" s="5"/>
      <c r="Z510" s="5"/>
    </row>
    <row r="511" spans="1:26" ht="15.75" customHeight="1">
      <c r="A511" s="5">
        <f t="shared" si="3"/>
        <v>24</v>
      </c>
      <c r="B511" s="5">
        <v>2758</v>
      </c>
      <c r="C511" s="5" t="s">
        <v>98</v>
      </c>
      <c r="D511" s="5" t="s">
        <v>166</v>
      </c>
      <c r="E511" s="5" t="s">
        <v>22</v>
      </c>
      <c r="F511" s="5" t="s">
        <v>1157</v>
      </c>
      <c r="G511" s="5" t="s">
        <v>1167</v>
      </c>
      <c r="H511" s="5" t="s">
        <v>810</v>
      </c>
      <c r="I511" s="5" t="s">
        <v>26</v>
      </c>
      <c r="J511" s="5" t="s">
        <v>67</v>
      </c>
      <c r="K511" s="6" t="s">
        <v>1182</v>
      </c>
      <c r="L511" s="6" t="s">
        <v>29</v>
      </c>
      <c r="M511" s="5">
        <f t="shared" si="2"/>
        <v>1</v>
      </c>
      <c r="N511" s="8" t="s">
        <v>186</v>
      </c>
      <c r="O511" s="5"/>
      <c r="P511" s="5"/>
      <c r="Q511" s="5"/>
      <c r="R511" s="5"/>
      <c r="S511" s="5"/>
      <c r="T511" s="5"/>
      <c r="U511" s="5"/>
      <c r="V511" s="5"/>
      <c r="W511" s="5"/>
      <c r="X511" s="5"/>
      <c r="Y511" s="5"/>
      <c r="Z511" s="5"/>
    </row>
    <row r="512" spans="1:26" ht="15.75" customHeight="1">
      <c r="A512" s="5">
        <f t="shared" si="3"/>
        <v>25</v>
      </c>
      <c r="B512" s="5">
        <v>2758</v>
      </c>
      <c r="C512" s="5" t="s">
        <v>98</v>
      </c>
      <c r="D512" s="5" t="s">
        <v>166</v>
      </c>
      <c r="E512" s="5" t="s">
        <v>22</v>
      </c>
      <c r="F512" s="5" t="s">
        <v>1157</v>
      </c>
      <c r="G512" s="5" t="s">
        <v>1183</v>
      </c>
      <c r="H512" s="5" t="s">
        <v>279</v>
      </c>
      <c r="I512" s="5" t="s">
        <v>26</v>
      </c>
      <c r="J512" s="5" t="s">
        <v>67</v>
      </c>
      <c r="K512" s="6" t="s">
        <v>1168</v>
      </c>
      <c r="L512" s="6" t="s">
        <v>34</v>
      </c>
      <c r="M512" s="5">
        <f t="shared" si="2"/>
        <v>1</v>
      </c>
      <c r="N512" s="8" t="s">
        <v>280</v>
      </c>
      <c r="O512" s="5"/>
      <c r="P512" s="5"/>
      <c r="Q512" s="5"/>
      <c r="R512" s="5"/>
      <c r="S512" s="5"/>
      <c r="T512" s="5"/>
      <c r="U512" s="5"/>
      <c r="V512" s="5"/>
      <c r="W512" s="5"/>
      <c r="X512" s="5"/>
      <c r="Y512" s="5"/>
      <c r="Z512" s="5"/>
    </row>
    <row r="513" spans="1:26" ht="15.75" customHeight="1">
      <c r="A513" s="5">
        <f t="shared" si="3"/>
        <v>26</v>
      </c>
      <c r="B513" s="5">
        <v>2758</v>
      </c>
      <c r="C513" s="5" t="s">
        <v>98</v>
      </c>
      <c r="D513" s="5" t="s">
        <v>166</v>
      </c>
      <c r="E513" s="5" t="s">
        <v>22</v>
      </c>
      <c r="F513" s="5" t="s">
        <v>1157</v>
      </c>
      <c r="G513" s="5" t="s">
        <v>1184</v>
      </c>
      <c r="H513" s="5" t="s">
        <v>279</v>
      </c>
      <c r="I513" s="5" t="s">
        <v>26</v>
      </c>
      <c r="J513" s="5" t="s">
        <v>67</v>
      </c>
      <c r="K513" s="6" t="s">
        <v>1181</v>
      </c>
      <c r="L513" s="6" t="s">
        <v>29</v>
      </c>
      <c r="M513" s="5">
        <f t="shared" si="2"/>
        <v>1</v>
      </c>
      <c r="N513" s="8" t="s">
        <v>336</v>
      </c>
      <c r="O513" s="5"/>
      <c r="P513" s="5"/>
      <c r="Q513" s="5"/>
      <c r="R513" s="5"/>
      <c r="S513" s="5"/>
      <c r="T513" s="5"/>
      <c r="U513" s="5"/>
      <c r="V513" s="5"/>
      <c r="W513" s="5"/>
      <c r="X513" s="5"/>
      <c r="Y513" s="5"/>
      <c r="Z513" s="5"/>
    </row>
    <row r="514" spans="1:26" ht="15.75" customHeight="1">
      <c r="A514" s="5">
        <f t="shared" si="3"/>
        <v>27</v>
      </c>
      <c r="B514" s="5">
        <v>2758</v>
      </c>
      <c r="C514" s="5" t="s">
        <v>98</v>
      </c>
      <c r="D514" s="5" t="s">
        <v>166</v>
      </c>
      <c r="E514" s="5" t="s">
        <v>22</v>
      </c>
      <c r="F514" s="5" t="s">
        <v>1157</v>
      </c>
      <c r="G514" s="5" t="s">
        <v>1185</v>
      </c>
      <c r="H514" s="5" t="s">
        <v>1155</v>
      </c>
      <c r="I514" s="5" t="s">
        <v>26</v>
      </c>
      <c r="J514" s="5" t="s">
        <v>67</v>
      </c>
      <c r="K514" s="6" t="s">
        <v>1186</v>
      </c>
      <c r="L514" s="6" t="s">
        <v>29</v>
      </c>
      <c r="M514" s="5">
        <f t="shared" si="2"/>
        <v>1</v>
      </c>
      <c r="N514" s="8" t="s">
        <v>1026</v>
      </c>
      <c r="O514" s="5"/>
      <c r="P514" s="5"/>
      <c r="Q514" s="5"/>
      <c r="R514" s="5"/>
      <c r="S514" s="5"/>
      <c r="T514" s="5"/>
      <c r="U514" s="5"/>
      <c r="V514" s="5"/>
      <c r="W514" s="5"/>
      <c r="X514" s="5"/>
      <c r="Y514" s="5"/>
      <c r="Z514" s="5"/>
    </row>
    <row r="515" spans="1:26" ht="15.75" customHeight="1">
      <c r="A515" s="5">
        <f t="shared" si="3"/>
        <v>1</v>
      </c>
      <c r="B515" s="24">
        <v>2661</v>
      </c>
      <c r="C515" s="5" t="s">
        <v>20</v>
      </c>
      <c r="D515" s="5" t="s">
        <v>139</v>
      </c>
      <c r="E515" s="5" t="s">
        <v>22</v>
      </c>
      <c r="F515" s="5" t="s">
        <v>23</v>
      </c>
      <c r="G515" s="5" t="s">
        <v>24</v>
      </c>
      <c r="H515" s="5" t="s">
        <v>279</v>
      </c>
      <c r="I515" s="5" t="s">
        <v>1187</v>
      </c>
      <c r="J515" s="25" t="s">
        <v>110</v>
      </c>
      <c r="K515" s="6" t="s">
        <v>1188</v>
      </c>
      <c r="L515" s="6" t="s">
        <v>29</v>
      </c>
      <c r="M515" s="5">
        <f t="shared" si="2"/>
        <v>1</v>
      </c>
      <c r="N515" s="8" t="s">
        <v>280</v>
      </c>
      <c r="O515" s="5"/>
      <c r="P515" s="5"/>
      <c r="Q515" s="5"/>
      <c r="R515" s="5"/>
      <c r="S515" s="5"/>
      <c r="T515" s="5"/>
      <c r="U515" s="5"/>
      <c r="V515" s="5"/>
      <c r="W515" s="5"/>
      <c r="X515" s="5"/>
      <c r="Y515" s="5"/>
      <c r="Z515" s="5"/>
    </row>
    <row r="516" spans="1:26" ht="15.75" customHeight="1">
      <c r="A516" s="5">
        <f t="shared" si="3"/>
        <v>2</v>
      </c>
      <c r="B516" s="5">
        <v>2661</v>
      </c>
      <c r="C516" s="5" t="s">
        <v>20</v>
      </c>
      <c r="D516" s="5" t="s">
        <v>139</v>
      </c>
      <c r="E516" s="5" t="s">
        <v>22</v>
      </c>
      <c r="F516" s="5" t="s">
        <v>23</v>
      </c>
      <c r="G516" s="5" t="s">
        <v>40</v>
      </c>
      <c r="H516" s="5" t="s">
        <v>279</v>
      </c>
      <c r="I516" s="5" t="s">
        <v>1187</v>
      </c>
      <c r="J516" s="5" t="s">
        <v>110</v>
      </c>
      <c r="K516" s="6" t="s">
        <v>1189</v>
      </c>
      <c r="L516" s="6" t="s">
        <v>34</v>
      </c>
      <c r="M516" s="5">
        <f t="shared" si="2"/>
        <v>1</v>
      </c>
      <c r="N516" s="8" t="s">
        <v>280</v>
      </c>
      <c r="O516" s="5"/>
      <c r="P516" s="5"/>
      <c r="Q516" s="5"/>
      <c r="R516" s="5"/>
      <c r="S516" s="5"/>
      <c r="T516" s="5"/>
      <c r="U516" s="5"/>
      <c r="V516" s="5"/>
      <c r="W516" s="5"/>
      <c r="X516" s="5"/>
      <c r="Y516" s="5"/>
      <c r="Z516" s="5"/>
    </row>
    <row r="517" spans="1:26" ht="15.75" customHeight="1">
      <c r="A517" s="5">
        <f t="shared" si="3"/>
        <v>1</v>
      </c>
      <c r="B517" s="5">
        <v>2662</v>
      </c>
      <c r="C517" s="5" t="s">
        <v>20</v>
      </c>
      <c r="D517" s="5" t="s">
        <v>144</v>
      </c>
      <c r="E517" s="5" t="s">
        <v>22</v>
      </c>
      <c r="F517" s="5" t="s">
        <v>23</v>
      </c>
      <c r="G517" s="5" t="s">
        <v>24</v>
      </c>
      <c r="H517" s="5" t="s">
        <v>1171</v>
      </c>
      <c r="I517" s="5" t="s">
        <v>1058</v>
      </c>
      <c r="J517" s="5" t="s">
        <v>110</v>
      </c>
      <c r="K517" s="6" t="s">
        <v>1190</v>
      </c>
      <c r="L517" s="6" t="s">
        <v>29</v>
      </c>
      <c r="M517" s="5">
        <f t="shared" si="2"/>
        <v>1</v>
      </c>
      <c r="N517" s="8" t="s">
        <v>1058</v>
      </c>
      <c r="O517" s="5"/>
      <c r="P517" s="5"/>
      <c r="Q517" s="5"/>
      <c r="R517" s="5"/>
      <c r="S517" s="5"/>
      <c r="T517" s="5"/>
      <c r="U517" s="5"/>
      <c r="V517" s="5"/>
      <c r="W517" s="5"/>
      <c r="X517" s="5"/>
      <c r="Y517" s="5"/>
      <c r="Z517" s="5"/>
    </row>
    <row r="518" spans="1:26" ht="15.75" customHeight="1">
      <c r="A518" s="5">
        <f t="shared" si="3"/>
        <v>2</v>
      </c>
      <c r="B518" s="5">
        <v>2662</v>
      </c>
      <c r="C518" s="5" t="s">
        <v>20</v>
      </c>
      <c r="D518" s="5" t="s">
        <v>144</v>
      </c>
      <c r="E518" s="5" t="s">
        <v>22</v>
      </c>
      <c r="F518" s="5" t="s">
        <v>23</v>
      </c>
      <c r="G518" s="5" t="s">
        <v>40</v>
      </c>
      <c r="H518" s="5" t="s">
        <v>1171</v>
      </c>
      <c r="I518" s="5" t="s">
        <v>1058</v>
      </c>
      <c r="J518" s="5" t="s">
        <v>110</v>
      </c>
      <c r="K518" s="6" t="s">
        <v>1189</v>
      </c>
      <c r="L518" s="6" t="s">
        <v>34</v>
      </c>
      <c r="M518" s="5">
        <f t="shared" si="2"/>
        <v>1</v>
      </c>
      <c r="N518" s="8" t="s">
        <v>1058</v>
      </c>
      <c r="O518" s="5"/>
      <c r="P518" s="5"/>
      <c r="Q518" s="5"/>
      <c r="R518" s="5"/>
      <c r="S518" s="5"/>
      <c r="T518" s="5"/>
      <c r="U518" s="5"/>
      <c r="V518" s="5"/>
      <c r="W518" s="5"/>
      <c r="X518" s="5"/>
      <c r="Y518" s="5"/>
      <c r="Z518" s="5"/>
    </row>
    <row r="519" spans="1:26" ht="15.75" customHeight="1">
      <c r="A519" s="5">
        <f t="shared" si="3"/>
        <v>1</v>
      </c>
      <c r="B519" s="5">
        <v>2666</v>
      </c>
      <c r="C519" s="5" t="s">
        <v>20</v>
      </c>
      <c r="D519" s="5" t="s">
        <v>154</v>
      </c>
      <c r="E519" s="5" t="s">
        <v>22</v>
      </c>
      <c r="F519" s="5" t="s">
        <v>23</v>
      </c>
      <c r="G519" s="5" t="s">
        <v>24</v>
      </c>
      <c r="H519" s="5" t="s">
        <v>1176</v>
      </c>
      <c r="I519" s="5" t="s">
        <v>1026</v>
      </c>
      <c r="J519" s="5" t="s">
        <v>110</v>
      </c>
      <c r="K519" s="6" t="s">
        <v>1191</v>
      </c>
      <c r="L519" s="6" t="s">
        <v>29</v>
      </c>
      <c r="M519" s="5">
        <f t="shared" si="2"/>
        <v>1</v>
      </c>
      <c r="N519" s="8" t="s">
        <v>1026</v>
      </c>
      <c r="O519" s="5"/>
      <c r="P519" s="5"/>
      <c r="Q519" s="5"/>
      <c r="R519" s="5"/>
      <c r="S519" s="5"/>
      <c r="T519" s="5"/>
      <c r="U519" s="5"/>
      <c r="V519" s="5"/>
      <c r="W519" s="5"/>
      <c r="X519" s="5"/>
      <c r="Y519" s="5"/>
      <c r="Z519" s="5"/>
    </row>
    <row r="520" spans="1:26" ht="15.75" customHeight="1">
      <c r="A520" s="5">
        <f t="shared" si="3"/>
        <v>2</v>
      </c>
      <c r="B520" s="5">
        <v>2666</v>
      </c>
      <c r="C520" s="5" t="s">
        <v>20</v>
      </c>
      <c r="D520" s="5" t="s">
        <v>154</v>
      </c>
      <c r="E520" s="5" t="s">
        <v>22</v>
      </c>
      <c r="F520" s="5" t="s">
        <v>23</v>
      </c>
      <c r="G520" s="5" t="s">
        <v>40</v>
      </c>
      <c r="H520" s="5" t="s">
        <v>1176</v>
      </c>
      <c r="I520" s="5" t="s">
        <v>1026</v>
      </c>
      <c r="J520" s="5" t="s">
        <v>110</v>
      </c>
      <c r="K520" s="6" t="s">
        <v>1192</v>
      </c>
      <c r="L520" s="6" t="s">
        <v>29</v>
      </c>
      <c r="M520" s="5">
        <f t="shared" si="2"/>
        <v>1</v>
      </c>
      <c r="N520" s="8" t="s">
        <v>1026</v>
      </c>
      <c r="O520" s="5"/>
      <c r="P520" s="5"/>
      <c r="Q520" s="5"/>
      <c r="R520" s="5"/>
      <c r="S520" s="5"/>
      <c r="T520" s="5"/>
      <c r="U520" s="5"/>
      <c r="V520" s="5"/>
      <c r="W520" s="5"/>
      <c r="X520" s="5"/>
      <c r="Y520" s="5"/>
      <c r="Z520" s="5"/>
    </row>
    <row r="521" spans="1:26" ht="15.75" customHeight="1">
      <c r="A521" s="5">
        <f t="shared" si="3"/>
        <v>1</v>
      </c>
      <c r="B521" s="5">
        <v>2671</v>
      </c>
      <c r="C521" s="5" t="s">
        <v>20</v>
      </c>
      <c r="D521" s="5" t="s">
        <v>43</v>
      </c>
      <c r="E521" s="5" t="s">
        <v>22</v>
      </c>
      <c r="F521" s="5" t="s">
        <v>1020</v>
      </c>
      <c r="G521" s="5" t="s">
        <v>270</v>
      </c>
      <c r="H521" s="5" t="s">
        <v>199</v>
      </c>
      <c r="I521" s="5" t="s">
        <v>26</v>
      </c>
      <c r="J521" s="5" t="s">
        <v>110</v>
      </c>
      <c r="K521" s="6" t="s">
        <v>1193</v>
      </c>
      <c r="L521" s="6" t="s">
        <v>29</v>
      </c>
      <c r="M521" s="5">
        <f t="shared" si="2"/>
        <v>1</v>
      </c>
      <c r="N521" s="8" t="s">
        <v>186</v>
      </c>
      <c r="O521" s="5"/>
      <c r="P521" s="5"/>
      <c r="Q521" s="5"/>
      <c r="R521" s="5"/>
      <c r="S521" s="5"/>
      <c r="T521" s="5"/>
      <c r="U521" s="5"/>
      <c r="V521" s="5"/>
      <c r="W521" s="5"/>
      <c r="X521" s="5"/>
      <c r="Y521" s="5"/>
      <c r="Z521" s="5"/>
    </row>
    <row r="522" spans="1:26" ht="15.75" customHeight="1">
      <c r="A522" s="5">
        <f t="shared" si="3"/>
        <v>1</v>
      </c>
      <c r="B522" s="5">
        <v>2677</v>
      </c>
      <c r="C522" s="5" t="s">
        <v>20</v>
      </c>
      <c r="D522" s="5" t="s">
        <v>144</v>
      </c>
      <c r="E522" s="5" t="s">
        <v>22</v>
      </c>
      <c r="F522" s="5" t="s">
        <v>1194</v>
      </c>
      <c r="G522" s="5" t="s">
        <v>1195</v>
      </c>
      <c r="H522" s="5" t="s">
        <v>1171</v>
      </c>
      <c r="I522" s="5" t="s">
        <v>26</v>
      </c>
      <c r="J522" s="5" t="s">
        <v>110</v>
      </c>
      <c r="K522" s="6" t="s">
        <v>1196</v>
      </c>
      <c r="L522" s="6" t="s">
        <v>29</v>
      </c>
      <c r="M522" s="5">
        <f t="shared" si="2"/>
        <v>1</v>
      </c>
      <c r="N522" s="8" t="s">
        <v>1058</v>
      </c>
      <c r="O522" s="5"/>
      <c r="P522" s="5"/>
      <c r="Q522" s="5"/>
      <c r="R522" s="5"/>
      <c r="S522" s="5"/>
      <c r="T522" s="5"/>
      <c r="U522" s="5"/>
      <c r="V522" s="5"/>
      <c r="W522" s="5"/>
      <c r="X522" s="5"/>
      <c r="Y522" s="5"/>
      <c r="Z522" s="5"/>
    </row>
    <row r="523" spans="1:26" ht="15.75" customHeight="1">
      <c r="A523" s="5">
        <f t="shared" si="3"/>
        <v>2</v>
      </c>
      <c r="B523" s="5">
        <v>2677</v>
      </c>
      <c r="C523" s="5" t="s">
        <v>20</v>
      </c>
      <c r="D523" s="5" t="s">
        <v>144</v>
      </c>
      <c r="E523" s="5" t="s">
        <v>22</v>
      </c>
      <c r="F523" s="5" t="s">
        <v>1194</v>
      </c>
      <c r="G523" s="5" t="s">
        <v>1197</v>
      </c>
      <c r="H523" s="5" t="s">
        <v>1171</v>
      </c>
      <c r="I523" s="5" t="s">
        <v>26</v>
      </c>
      <c r="J523" s="5" t="s">
        <v>110</v>
      </c>
      <c r="K523" s="6" t="s">
        <v>1198</v>
      </c>
      <c r="L523" s="6" t="s">
        <v>29</v>
      </c>
      <c r="M523" s="5">
        <f t="shared" si="2"/>
        <v>1</v>
      </c>
      <c r="N523" s="8" t="s">
        <v>1058</v>
      </c>
      <c r="O523" s="5"/>
      <c r="P523" s="5"/>
      <c r="Q523" s="5"/>
      <c r="R523" s="5"/>
      <c r="S523" s="5"/>
      <c r="T523" s="5"/>
      <c r="U523" s="5"/>
      <c r="V523" s="5"/>
      <c r="W523" s="5"/>
      <c r="X523" s="5"/>
      <c r="Y523" s="5"/>
      <c r="Z523" s="5"/>
    </row>
    <row r="524" spans="1:26" ht="15.75" customHeight="1">
      <c r="A524" s="5">
        <f t="shared" si="3"/>
        <v>3</v>
      </c>
      <c r="B524" s="5">
        <v>2677</v>
      </c>
      <c r="C524" s="5" t="s">
        <v>20</v>
      </c>
      <c r="D524" s="5" t="s">
        <v>144</v>
      </c>
      <c r="E524" s="5" t="s">
        <v>22</v>
      </c>
      <c r="F524" s="5" t="s">
        <v>1194</v>
      </c>
      <c r="G524" s="5" t="s">
        <v>1199</v>
      </c>
      <c r="H524" s="5" t="s">
        <v>810</v>
      </c>
      <c r="I524" s="5" t="s">
        <v>26</v>
      </c>
      <c r="J524" s="5" t="s">
        <v>110</v>
      </c>
      <c r="K524" s="6" t="s">
        <v>1200</v>
      </c>
      <c r="L524" s="6" t="s">
        <v>29</v>
      </c>
      <c r="M524" s="5">
        <f t="shared" si="2"/>
        <v>1</v>
      </c>
      <c r="N524" s="8" t="s">
        <v>186</v>
      </c>
      <c r="O524" s="5"/>
      <c r="P524" s="5"/>
      <c r="Q524" s="5"/>
      <c r="R524" s="5"/>
      <c r="S524" s="5"/>
      <c r="T524" s="5"/>
      <c r="U524" s="5"/>
      <c r="V524" s="5"/>
      <c r="W524" s="5"/>
      <c r="X524" s="5"/>
      <c r="Y524" s="5"/>
      <c r="Z524" s="5"/>
    </row>
    <row r="525" spans="1:26" ht="15.75" customHeight="1">
      <c r="A525" s="5">
        <f t="shared" si="3"/>
        <v>1</v>
      </c>
      <c r="B525" s="5">
        <v>2683</v>
      </c>
      <c r="C525" s="5" t="s">
        <v>20</v>
      </c>
      <c r="D525" s="5" t="s">
        <v>144</v>
      </c>
      <c r="E525" s="5" t="s">
        <v>22</v>
      </c>
      <c r="F525" s="5" t="s">
        <v>1201</v>
      </c>
      <c r="G525" s="5" t="s">
        <v>1202</v>
      </c>
      <c r="H525" s="5" t="s">
        <v>1171</v>
      </c>
      <c r="I525" s="5" t="s">
        <v>1058</v>
      </c>
      <c r="J525" s="5" t="s">
        <v>110</v>
      </c>
      <c r="K525" s="6" t="s">
        <v>1203</v>
      </c>
      <c r="L525" s="6" t="s">
        <v>29</v>
      </c>
      <c r="M525" s="5">
        <f t="shared" si="2"/>
        <v>1</v>
      </c>
      <c r="N525" s="8" t="s">
        <v>1058</v>
      </c>
      <c r="O525" s="5"/>
      <c r="P525" s="5"/>
      <c r="Q525" s="5"/>
      <c r="R525" s="5"/>
      <c r="S525" s="5"/>
      <c r="T525" s="5"/>
      <c r="U525" s="5"/>
      <c r="V525" s="5"/>
      <c r="W525" s="5"/>
      <c r="X525" s="5"/>
      <c r="Y525" s="5"/>
      <c r="Z525" s="5"/>
    </row>
    <row r="526" spans="1:26" ht="15.75" customHeight="1">
      <c r="A526" s="5">
        <f t="shared" si="3"/>
        <v>1</v>
      </c>
      <c r="B526" s="5">
        <v>2686</v>
      </c>
      <c r="C526" s="5" t="s">
        <v>20</v>
      </c>
      <c r="D526" s="5" t="s">
        <v>144</v>
      </c>
      <c r="E526" s="5" t="s">
        <v>22</v>
      </c>
      <c r="F526" s="5" t="s">
        <v>1204</v>
      </c>
      <c r="G526" s="5" t="s">
        <v>1205</v>
      </c>
      <c r="H526" s="5" t="s">
        <v>1171</v>
      </c>
      <c r="I526" s="5" t="s">
        <v>1058</v>
      </c>
      <c r="J526" s="5" t="s">
        <v>110</v>
      </c>
      <c r="K526" s="6" t="s">
        <v>1206</v>
      </c>
      <c r="L526" s="6" t="s">
        <v>29</v>
      </c>
      <c r="M526" s="5">
        <f t="shared" si="2"/>
        <v>1</v>
      </c>
      <c r="N526" s="8" t="s">
        <v>1058</v>
      </c>
      <c r="O526" s="5"/>
      <c r="P526" s="5"/>
      <c r="Q526" s="5"/>
      <c r="R526" s="5"/>
      <c r="S526" s="5"/>
      <c r="T526" s="5"/>
      <c r="U526" s="5"/>
      <c r="V526" s="5"/>
      <c r="W526" s="5"/>
      <c r="X526" s="5"/>
      <c r="Y526" s="5"/>
      <c r="Z526" s="5"/>
    </row>
    <row r="527" spans="1:26" ht="15.75" customHeight="1">
      <c r="A527" s="5">
        <f t="shared" si="3"/>
        <v>1</v>
      </c>
      <c r="B527" s="5">
        <v>2688</v>
      </c>
      <c r="C527" s="5" t="s">
        <v>98</v>
      </c>
      <c r="D527" s="5" t="s">
        <v>154</v>
      </c>
      <c r="E527" s="5" t="s">
        <v>22</v>
      </c>
      <c r="F527" s="5" t="s">
        <v>1207</v>
      </c>
      <c r="G527" s="5" t="s">
        <v>1208</v>
      </c>
      <c r="H527" s="5" t="s">
        <v>1209</v>
      </c>
      <c r="I527" s="5" t="s">
        <v>26</v>
      </c>
      <c r="J527" s="5" t="s">
        <v>110</v>
      </c>
      <c r="K527" s="6" t="s">
        <v>1210</v>
      </c>
      <c r="L527" s="6" t="s">
        <v>29</v>
      </c>
      <c r="M527" s="5">
        <f t="shared" si="2"/>
        <v>1</v>
      </c>
      <c r="N527" s="8" t="s">
        <v>1026</v>
      </c>
      <c r="O527" s="5"/>
      <c r="P527" s="5"/>
      <c r="Q527" s="5"/>
      <c r="R527" s="5"/>
      <c r="S527" s="5"/>
      <c r="T527" s="5"/>
      <c r="U527" s="5"/>
      <c r="V527" s="5"/>
      <c r="W527" s="5"/>
      <c r="X527" s="5"/>
      <c r="Y527" s="5"/>
      <c r="Z527" s="5"/>
    </row>
    <row r="528" spans="1:26" ht="15.75" customHeight="1">
      <c r="A528" s="5">
        <f t="shared" si="3"/>
        <v>2</v>
      </c>
      <c r="B528" s="5">
        <v>2688</v>
      </c>
      <c r="C528" s="5" t="s">
        <v>98</v>
      </c>
      <c r="D528" s="5" t="s">
        <v>154</v>
      </c>
      <c r="E528" s="5" t="s">
        <v>22</v>
      </c>
      <c r="F528" s="5" t="s">
        <v>1207</v>
      </c>
      <c r="G528" s="5" t="s">
        <v>1211</v>
      </c>
      <c r="H528" s="5" t="s">
        <v>1176</v>
      </c>
      <c r="I528" s="5" t="s">
        <v>26</v>
      </c>
      <c r="J528" s="5" t="s">
        <v>110</v>
      </c>
      <c r="K528" s="6" t="s">
        <v>1212</v>
      </c>
      <c r="L528" s="6" t="s">
        <v>29</v>
      </c>
      <c r="M528" s="5">
        <f t="shared" si="2"/>
        <v>1</v>
      </c>
      <c r="N528" s="8" t="s">
        <v>1026</v>
      </c>
      <c r="O528" s="5"/>
      <c r="P528" s="5"/>
      <c r="Q528" s="5"/>
      <c r="R528" s="5"/>
      <c r="S528" s="5"/>
      <c r="T528" s="5"/>
      <c r="U528" s="5"/>
      <c r="V528" s="5"/>
      <c r="W528" s="5"/>
      <c r="X528" s="5"/>
      <c r="Y528" s="5"/>
      <c r="Z528" s="5"/>
    </row>
    <row r="529" spans="1:26" ht="15.75" customHeight="1">
      <c r="A529" s="5">
        <f t="shared" si="3"/>
        <v>3</v>
      </c>
      <c r="B529" s="5">
        <v>2688</v>
      </c>
      <c r="C529" s="5" t="s">
        <v>98</v>
      </c>
      <c r="D529" s="5" t="s">
        <v>154</v>
      </c>
      <c r="E529" s="5" t="s">
        <v>22</v>
      </c>
      <c r="F529" s="5" t="s">
        <v>1207</v>
      </c>
      <c r="G529" s="5" t="s">
        <v>1213</v>
      </c>
      <c r="H529" s="5" t="s">
        <v>1214</v>
      </c>
      <c r="I529" s="5" t="s">
        <v>26</v>
      </c>
      <c r="J529" s="5" t="s">
        <v>110</v>
      </c>
      <c r="K529" s="6" t="s">
        <v>1215</v>
      </c>
      <c r="L529" s="6" t="s">
        <v>29</v>
      </c>
      <c r="M529" s="5">
        <f t="shared" si="2"/>
        <v>1</v>
      </c>
      <c r="N529" s="8" t="s">
        <v>1026</v>
      </c>
      <c r="O529" s="5"/>
      <c r="P529" s="5"/>
      <c r="Q529" s="5"/>
      <c r="R529" s="5"/>
      <c r="S529" s="5"/>
      <c r="T529" s="5"/>
      <c r="U529" s="5"/>
      <c r="V529" s="5"/>
      <c r="W529" s="5"/>
      <c r="X529" s="5"/>
      <c r="Y529" s="5"/>
      <c r="Z529" s="5"/>
    </row>
    <row r="530" spans="1:26" ht="15.75" customHeight="1">
      <c r="A530" s="5">
        <f t="shared" si="3"/>
        <v>4</v>
      </c>
      <c r="B530" s="5">
        <v>2688</v>
      </c>
      <c r="C530" s="5" t="s">
        <v>98</v>
      </c>
      <c r="D530" s="5" t="s">
        <v>154</v>
      </c>
      <c r="E530" s="5" t="s">
        <v>22</v>
      </c>
      <c r="F530" s="5" t="s">
        <v>1207</v>
      </c>
      <c r="G530" s="5" t="s">
        <v>1216</v>
      </c>
      <c r="H530" s="5" t="s">
        <v>1217</v>
      </c>
      <c r="I530" s="5" t="s">
        <v>26</v>
      </c>
      <c r="J530" s="5" t="s">
        <v>110</v>
      </c>
      <c r="K530" s="6" t="s">
        <v>1218</v>
      </c>
      <c r="L530" s="6" t="s">
        <v>29</v>
      </c>
      <c r="M530" s="5">
        <f t="shared" si="2"/>
        <v>1</v>
      </c>
      <c r="N530" s="8" t="s">
        <v>1026</v>
      </c>
      <c r="O530" s="5"/>
      <c r="P530" s="5"/>
      <c r="Q530" s="5"/>
      <c r="R530" s="5"/>
      <c r="S530" s="5"/>
      <c r="T530" s="5"/>
      <c r="U530" s="5"/>
      <c r="V530" s="5"/>
      <c r="W530" s="5"/>
      <c r="X530" s="5"/>
      <c r="Y530" s="5"/>
      <c r="Z530" s="5"/>
    </row>
    <row r="531" spans="1:26" ht="15.75" customHeight="1">
      <c r="A531" s="5">
        <f t="shared" si="3"/>
        <v>5</v>
      </c>
      <c r="B531" s="5">
        <v>2688</v>
      </c>
      <c r="C531" s="5" t="s">
        <v>98</v>
      </c>
      <c r="D531" s="5" t="s">
        <v>154</v>
      </c>
      <c r="E531" s="5" t="s">
        <v>22</v>
      </c>
      <c r="F531" s="5" t="s">
        <v>1207</v>
      </c>
      <c r="G531" s="5" t="s">
        <v>1219</v>
      </c>
      <c r="H531" s="5" t="s">
        <v>1220</v>
      </c>
      <c r="I531" s="5" t="s">
        <v>26</v>
      </c>
      <c r="J531" s="5" t="s">
        <v>110</v>
      </c>
      <c r="K531" s="6" t="s">
        <v>1221</v>
      </c>
      <c r="L531" s="6" t="s">
        <v>29</v>
      </c>
      <c r="M531" s="5">
        <f t="shared" si="2"/>
        <v>1</v>
      </c>
      <c r="N531" s="8" t="s">
        <v>1026</v>
      </c>
      <c r="O531" s="5"/>
      <c r="P531" s="5"/>
      <c r="Q531" s="5"/>
      <c r="R531" s="5"/>
      <c r="S531" s="5"/>
      <c r="T531" s="5"/>
      <c r="U531" s="5"/>
      <c r="V531" s="5"/>
      <c r="W531" s="5"/>
      <c r="X531" s="5"/>
      <c r="Y531" s="5"/>
      <c r="Z531" s="5"/>
    </row>
    <row r="532" spans="1:26" ht="15.75" customHeight="1">
      <c r="A532" s="5">
        <f t="shared" si="3"/>
        <v>1</v>
      </c>
      <c r="B532" s="5">
        <v>2689</v>
      </c>
      <c r="C532" s="5" t="s">
        <v>98</v>
      </c>
      <c r="D532" s="5" t="s">
        <v>154</v>
      </c>
      <c r="E532" s="5" t="s">
        <v>22</v>
      </c>
      <c r="F532" s="5" t="s">
        <v>1222</v>
      </c>
      <c r="G532" s="5" t="s">
        <v>1223</v>
      </c>
      <c r="H532" s="5" t="s">
        <v>1224</v>
      </c>
      <c r="I532" s="5" t="s">
        <v>26</v>
      </c>
      <c r="J532" s="5" t="s">
        <v>110</v>
      </c>
      <c r="K532" s="6" t="s">
        <v>1225</v>
      </c>
      <c r="L532" s="6" t="s">
        <v>29</v>
      </c>
      <c r="M532" s="5">
        <f t="shared" si="2"/>
        <v>1</v>
      </c>
      <c r="N532" s="8" t="s">
        <v>1026</v>
      </c>
      <c r="O532" s="5"/>
      <c r="P532" s="5"/>
      <c r="Q532" s="5"/>
      <c r="R532" s="5"/>
      <c r="S532" s="5"/>
      <c r="T532" s="5"/>
      <c r="U532" s="5"/>
      <c r="V532" s="5"/>
      <c r="W532" s="5"/>
      <c r="X532" s="5"/>
      <c r="Y532" s="5"/>
      <c r="Z532" s="5"/>
    </row>
    <row r="533" spans="1:26" ht="15.75" customHeight="1">
      <c r="A533" s="5">
        <f t="shared" si="3"/>
        <v>2</v>
      </c>
      <c r="B533" s="5">
        <v>2689</v>
      </c>
      <c r="C533" s="5" t="s">
        <v>98</v>
      </c>
      <c r="D533" s="5" t="s">
        <v>154</v>
      </c>
      <c r="E533" s="5" t="s">
        <v>22</v>
      </c>
      <c r="F533" s="5" t="s">
        <v>1222</v>
      </c>
      <c r="G533" s="5" t="s">
        <v>1226</v>
      </c>
      <c r="H533" s="5" t="s">
        <v>1227</v>
      </c>
      <c r="I533" s="5" t="s">
        <v>26</v>
      </c>
      <c r="J533" s="5" t="s">
        <v>110</v>
      </c>
      <c r="K533" s="6" t="s">
        <v>1228</v>
      </c>
      <c r="L533" s="6" t="s">
        <v>29</v>
      </c>
      <c r="M533" s="5">
        <f t="shared" si="2"/>
        <v>1</v>
      </c>
      <c r="N533" s="8" t="s">
        <v>1026</v>
      </c>
      <c r="O533" s="5"/>
      <c r="P533" s="5"/>
      <c r="Q533" s="5"/>
      <c r="R533" s="5"/>
      <c r="S533" s="5"/>
      <c r="T533" s="5"/>
      <c r="U533" s="5"/>
      <c r="V533" s="5"/>
      <c r="W533" s="5"/>
      <c r="X533" s="5"/>
      <c r="Y533" s="5"/>
      <c r="Z533" s="5"/>
    </row>
    <row r="534" spans="1:26" ht="15.75" customHeight="1">
      <c r="A534" s="5">
        <f t="shared" si="3"/>
        <v>3</v>
      </c>
      <c r="B534" s="5">
        <v>2689</v>
      </c>
      <c r="C534" s="5" t="s">
        <v>98</v>
      </c>
      <c r="D534" s="5" t="s">
        <v>154</v>
      </c>
      <c r="E534" s="5" t="s">
        <v>22</v>
      </c>
      <c r="F534" s="5" t="s">
        <v>1222</v>
      </c>
      <c r="G534" s="5" t="s">
        <v>1229</v>
      </c>
      <c r="H534" s="5" t="s">
        <v>1224</v>
      </c>
      <c r="I534" s="5" t="s">
        <v>26</v>
      </c>
      <c r="J534" s="5" t="s">
        <v>110</v>
      </c>
      <c r="K534" s="6" t="s">
        <v>1230</v>
      </c>
      <c r="L534" s="6" t="s">
        <v>29</v>
      </c>
      <c r="M534" s="5">
        <f t="shared" si="2"/>
        <v>1</v>
      </c>
      <c r="N534" s="8" t="s">
        <v>1026</v>
      </c>
      <c r="O534" s="5"/>
      <c r="P534" s="5"/>
      <c r="Q534" s="5"/>
      <c r="R534" s="5"/>
      <c r="S534" s="5"/>
      <c r="T534" s="5"/>
      <c r="U534" s="5"/>
      <c r="V534" s="5"/>
      <c r="W534" s="5"/>
      <c r="X534" s="5"/>
      <c r="Y534" s="5"/>
      <c r="Z534" s="5"/>
    </row>
    <row r="535" spans="1:26" ht="15.75" customHeight="1">
      <c r="A535" s="5">
        <f t="shared" si="3"/>
        <v>1</v>
      </c>
      <c r="B535" s="5">
        <v>2690</v>
      </c>
      <c r="C535" s="5" t="s">
        <v>98</v>
      </c>
      <c r="D535" s="5" t="s">
        <v>154</v>
      </c>
      <c r="E535" s="5" t="s">
        <v>22</v>
      </c>
      <c r="F535" s="5" t="s">
        <v>1231</v>
      </c>
      <c r="G535" s="5" t="s">
        <v>1232</v>
      </c>
      <c r="H535" s="5" t="s">
        <v>1227</v>
      </c>
      <c r="I535" s="5" t="s">
        <v>26</v>
      </c>
      <c r="J535" s="5" t="s">
        <v>110</v>
      </c>
      <c r="K535" s="6" t="s">
        <v>1233</v>
      </c>
      <c r="L535" s="6" t="s">
        <v>29</v>
      </c>
      <c r="M535" s="5">
        <f t="shared" si="2"/>
        <v>1</v>
      </c>
      <c r="N535" s="8" t="s">
        <v>1026</v>
      </c>
      <c r="O535" s="5"/>
      <c r="P535" s="5"/>
      <c r="Q535" s="5"/>
      <c r="R535" s="5"/>
      <c r="S535" s="5"/>
      <c r="T535" s="5"/>
      <c r="U535" s="5"/>
      <c r="V535" s="5"/>
      <c r="W535" s="5"/>
      <c r="X535" s="5"/>
      <c r="Y535" s="5"/>
      <c r="Z535" s="5"/>
    </row>
    <row r="536" spans="1:26" ht="15.75" customHeight="1">
      <c r="A536" s="5">
        <f t="shared" si="3"/>
        <v>1</v>
      </c>
      <c r="B536" s="5">
        <v>2691</v>
      </c>
      <c r="C536" s="5" t="s">
        <v>98</v>
      </c>
      <c r="D536" s="5" t="s">
        <v>154</v>
      </c>
      <c r="E536" s="5" t="s">
        <v>22</v>
      </c>
      <c r="F536" s="5" t="s">
        <v>1234</v>
      </c>
      <c r="G536" s="5" t="s">
        <v>1235</v>
      </c>
      <c r="H536" s="5" t="s">
        <v>1214</v>
      </c>
      <c r="I536" s="5" t="s">
        <v>26</v>
      </c>
      <c r="J536" s="5" t="s">
        <v>110</v>
      </c>
      <c r="K536" s="6" t="s">
        <v>1236</v>
      </c>
      <c r="L536" s="6" t="s">
        <v>1237</v>
      </c>
      <c r="M536" s="5">
        <f t="shared" si="2"/>
        <v>1</v>
      </c>
      <c r="N536" s="8" t="s">
        <v>1026</v>
      </c>
      <c r="O536" s="5"/>
      <c r="P536" s="5"/>
      <c r="Q536" s="5"/>
      <c r="R536" s="5"/>
      <c r="S536" s="5"/>
      <c r="T536" s="5"/>
      <c r="U536" s="5"/>
      <c r="V536" s="5"/>
      <c r="W536" s="5"/>
      <c r="X536" s="5"/>
      <c r="Y536" s="5"/>
      <c r="Z536" s="5"/>
    </row>
    <row r="537" spans="1:26" ht="15.75" customHeight="1">
      <c r="A537" s="5">
        <f t="shared" si="3"/>
        <v>2</v>
      </c>
      <c r="B537" s="5">
        <v>2691</v>
      </c>
      <c r="C537" s="5" t="s">
        <v>98</v>
      </c>
      <c r="D537" s="5" t="s">
        <v>154</v>
      </c>
      <c r="E537" s="5" t="s">
        <v>22</v>
      </c>
      <c r="F537" s="5" t="s">
        <v>1234</v>
      </c>
      <c r="G537" s="5" t="s">
        <v>1238</v>
      </c>
      <c r="H537" s="5" t="s">
        <v>1209</v>
      </c>
      <c r="I537" s="5" t="s">
        <v>26</v>
      </c>
      <c r="J537" s="5" t="s">
        <v>110</v>
      </c>
      <c r="K537" s="6" t="s">
        <v>1239</v>
      </c>
      <c r="L537" s="6" t="s">
        <v>29</v>
      </c>
      <c r="M537" s="5">
        <f t="shared" si="2"/>
        <v>1</v>
      </c>
      <c r="N537" s="8" t="s">
        <v>1026</v>
      </c>
      <c r="O537" s="5"/>
      <c r="P537" s="5"/>
      <c r="Q537" s="5"/>
      <c r="R537" s="5"/>
      <c r="S537" s="5"/>
      <c r="T537" s="5"/>
      <c r="U537" s="5"/>
      <c r="V537" s="5"/>
      <c r="W537" s="5"/>
      <c r="X537" s="5"/>
      <c r="Y537" s="5"/>
      <c r="Z537" s="5"/>
    </row>
    <row r="538" spans="1:26" ht="15.75" customHeight="1">
      <c r="A538" s="5">
        <f t="shared" si="3"/>
        <v>3</v>
      </c>
      <c r="B538" s="5">
        <v>2691</v>
      </c>
      <c r="C538" s="5" t="s">
        <v>98</v>
      </c>
      <c r="D538" s="5" t="s">
        <v>154</v>
      </c>
      <c r="E538" s="5" t="s">
        <v>22</v>
      </c>
      <c r="F538" s="5" t="s">
        <v>1234</v>
      </c>
      <c r="G538" s="5" t="s">
        <v>1240</v>
      </c>
      <c r="H538" s="5" t="s">
        <v>1241</v>
      </c>
      <c r="I538" s="5" t="s">
        <v>26</v>
      </c>
      <c r="J538" s="5" t="s">
        <v>110</v>
      </c>
      <c r="K538" s="6" t="s">
        <v>1242</v>
      </c>
      <c r="L538" s="6" t="s">
        <v>29</v>
      </c>
      <c r="M538" s="5">
        <f t="shared" si="2"/>
        <v>1</v>
      </c>
      <c r="N538" s="8" t="s">
        <v>1026</v>
      </c>
      <c r="O538" s="5"/>
      <c r="P538" s="5"/>
      <c r="Q538" s="5"/>
      <c r="R538" s="5"/>
      <c r="S538" s="5"/>
      <c r="T538" s="5"/>
      <c r="U538" s="5"/>
      <c r="V538" s="5"/>
      <c r="W538" s="5"/>
      <c r="X538" s="5"/>
      <c r="Y538" s="5"/>
      <c r="Z538" s="5"/>
    </row>
    <row r="539" spans="1:26" ht="15.75" customHeight="1">
      <c r="A539" s="5">
        <f t="shared" si="3"/>
        <v>1</v>
      </c>
      <c r="B539" s="5">
        <v>2693</v>
      </c>
      <c r="C539" s="5" t="s">
        <v>98</v>
      </c>
      <c r="D539" s="5" t="s">
        <v>139</v>
      </c>
      <c r="E539" s="5" t="s">
        <v>22</v>
      </c>
      <c r="F539" s="5" t="s">
        <v>1243</v>
      </c>
      <c r="G539" s="5" t="s">
        <v>1244</v>
      </c>
      <c r="H539" s="5" t="s">
        <v>279</v>
      </c>
      <c r="I539" s="5" t="s">
        <v>1187</v>
      </c>
      <c r="J539" s="5" t="s">
        <v>110</v>
      </c>
      <c r="K539" s="6" t="s">
        <v>1245</v>
      </c>
      <c r="L539" s="6" t="s">
        <v>29</v>
      </c>
      <c r="M539" s="5">
        <f t="shared" si="2"/>
        <v>1</v>
      </c>
      <c r="N539" s="8" t="s">
        <v>280</v>
      </c>
      <c r="O539" s="5"/>
      <c r="P539" s="5"/>
      <c r="Q539" s="5"/>
      <c r="R539" s="5"/>
      <c r="S539" s="5"/>
      <c r="T539" s="5"/>
      <c r="U539" s="5"/>
      <c r="V539" s="5"/>
      <c r="W539" s="5"/>
      <c r="X539" s="5"/>
      <c r="Y539" s="5"/>
      <c r="Z539" s="5"/>
    </row>
    <row r="540" spans="1:26" ht="15.75" customHeight="1">
      <c r="A540" s="5">
        <f t="shared" si="3"/>
        <v>2</v>
      </c>
      <c r="B540" s="5">
        <v>2693</v>
      </c>
      <c r="C540" s="5" t="s">
        <v>98</v>
      </c>
      <c r="D540" s="5" t="s">
        <v>139</v>
      </c>
      <c r="E540" s="5" t="s">
        <v>22</v>
      </c>
      <c r="F540" s="5" t="s">
        <v>1243</v>
      </c>
      <c r="G540" s="5" t="s">
        <v>1246</v>
      </c>
      <c r="H540" s="5" t="s">
        <v>279</v>
      </c>
      <c r="I540" s="5" t="s">
        <v>1187</v>
      </c>
      <c r="J540" s="5" t="s">
        <v>110</v>
      </c>
      <c r="K540" s="6" t="s">
        <v>1247</v>
      </c>
      <c r="L540" s="6" t="s">
        <v>29</v>
      </c>
      <c r="M540" s="5">
        <f t="shared" si="2"/>
        <v>1</v>
      </c>
      <c r="N540" s="8" t="s">
        <v>280</v>
      </c>
      <c r="O540" s="5"/>
      <c r="P540" s="5"/>
      <c r="Q540" s="5"/>
      <c r="R540" s="5"/>
      <c r="S540" s="5"/>
      <c r="T540" s="5"/>
      <c r="U540" s="5"/>
      <c r="V540" s="5"/>
      <c r="W540" s="5"/>
      <c r="X540" s="5"/>
      <c r="Y540" s="5"/>
      <c r="Z540" s="5"/>
    </row>
    <row r="541" spans="1:26" ht="15.75" customHeight="1">
      <c r="A541" s="5">
        <f t="shared" si="3"/>
        <v>3</v>
      </c>
      <c r="B541" s="5">
        <v>2693</v>
      </c>
      <c r="C541" s="5" t="s">
        <v>98</v>
      </c>
      <c r="D541" s="5" t="s">
        <v>139</v>
      </c>
      <c r="E541" s="5" t="s">
        <v>22</v>
      </c>
      <c r="F541" s="5" t="s">
        <v>1243</v>
      </c>
      <c r="G541" s="5" t="s">
        <v>1248</v>
      </c>
      <c r="H541" s="5" t="s">
        <v>1249</v>
      </c>
      <c r="I541" s="5" t="s">
        <v>1187</v>
      </c>
      <c r="J541" s="5" t="s">
        <v>110</v>
      </c>
      <c r="K541" s="5" t="s">
        <v>1250</v>
      </c>
      <c r="L541" s="5" t="s">
        <v>29</v>
      </c>
      <c r="M541" s="5">
        <f t="shared" si="2"/>
        <v>1</v>
      </c>
      <c r="N541" s="8" t="s">
        <v>280</v>
      </c>
      <c r="O541" s="5"/>
      <c r="P541" s="5"/>
      <c r="Q541" s="5"/>
      <c r="R541" s="5"/>
      <c r="S541" s="5"/>
      <c r="T541" s="5"/>
      <c r="U541" s="5"/>
      <c r="V541" s="5"/>
      <c r="W541" s="5"/>
      <c r="X541" s="5"/>
      <c r="Y541" s="5"/>
      <c r="Z541" s="5"/>
    </row>
    <row r="542" spans="1:26" ht="15.75" customHeight="1">
      <c r="A542" s="5">
        <f t="shared" si="3"/>
        <v>1</v>
      </c>
      <c r="B542" s="5">
        <v>2694</v>
      </c>
      <c r="C542" s="5" t="s">
        <v>98</v>
      </c>
      <c r="D542" s="5" t="s">
        <v>139</v>
      </c>
      <c r="E542" s="5" t="s">
        <v>22</v>
      </c>
      <c r="F542" s="5" t="s">
        <v>1251</v>
      </c>
      <c r="G542" s="5" t="s">
        <v>1252</v>
      </c>
      <c r="H542" s="5" t="s">
        <v>279</v>
      </c>
      <c r="I542" s="5" t="s">
        <v>1187</v>
      </c>
      <c r="J542" s="5" t="s">
        <v>110</v>
      </c>
      <c r="K542" s="5" t="s">
        <v>1253</v>
      </c>
      <c r="L542" s="5" t="s">
        <v>29</v>
      </c>
      <c r="M542" s="5">
        <f t="shared" si="2"/>
        <v>1</v>
      </c>
      <c r="N542" s="8" t="s">
        <v>280</v>
      </c>
      <c r="O542" s="5"/>
      <c r="P542" s="5"/>
      <c r="Q542" s="5"/>
      <c r="R542" s="5"/>
      <c r="S542" s="5"/>
      <c r="T542" s="5"/>
      <c r="U542" s="5"/>
      <c r="V542" s="5"/>
      <c r="W542" s="5"/>
      <c r="X542" s="5"/>
      <c r="Y542" s="5"/>
      <c r="Z542" s="5"/>
    </row>
    <row r="543" spans="1:26" ht="15.75" customHeight="1">
      <c r="A543" s="5">
        <f t="shared" si="3"/>
        <v>2</v>
      </c>
      <c r="B543" s="5">
        <v>2694</v>
      </c>
      <c r="C543" s="5" t="s">
        <v>98</v>
      </c>
      <c r="D543" s="5" t="s">
        <v>139</v>
      </c>
      <c r="E543" s="5" t="s">
        <v>22</v>
      </c>
      <c r="F543" s="5" t="s">
        <v>1251</v>
      </c>
      <c r="G543" s="5" t="s">
        <v>1254</v>
      </c>
      <c r="H543" s="5" t="s">
        <v>1249</v>
      </c>
      <c r="I543" s="5" t="s">
        <v>1187</v>
      </c>
      <c r="J543" s="5" t="s">
        <v>110</v>
      </c>
      <c r="K543" s="5" t="s">
        <v>1255</v>
      </c>
      <c r="L543" s="5" t="s">
        <v>34</v>
      </c>
      <c r="M543" s="5">
        <f t="shared" si="2"/>
        <v>1</v>
      </c>
      <c r="N543" s="8" t="s">
        <v>280</v>
      </c>
      <c r="O543" s="5"/>
      <c r="P543" s="5"/>
      <c r="Q543" s="5"/>
      <c r="R543" s="5"/>
      <c r="S543" s="5"/>
      <c r="T543" s="5"/>
      <c r="U543" s="5"/>
      <c r="V543" s="5"/>
      <c r="W543" s="5"/>
      <c r="X543" s="5"/>
      <c r="Y543" s="5"/>
      <c r="Z543" s="5"/>
    </row>
    <row r="544" spans="1:26" ht="15.75" customHeight="1">
      <c r="A544" s="5">
        <f t="shared" si="3"/>
        <v>1</v>
      </c>
      <c r="B544" s="5">
        <v>2695</v>
      </c>
      <c r="C544" s="5" t="s">
        <v>98</v>
      </c>
      <c r="D544" s="5" t="s">
        <v>139</v>
      </c>
      <c r="E544" s="5" t="s">
        <v>22</v>
      </c>
      <c r="F544" s="5" t="s">
        <v>1256</v>
      </c>
      <c r="G544" s="5" t="s">
        <v>1257</v>
      </c>
      <c r="H544" s="5" t="s">
        <v>279</v>
      </c>
      <c r="I544" s="5" t="s">
        <v>1187</v>
      </c>
      <c r="J544" s="5" t="s">
        <v>110</v>
      </c>
      <c r="K544" s="5" t="s">
        <v>1258</v>
      </c>
      <c r="L544" s="5" t="s">
        <v>29</v>
      </c>
      <c r="M544" s="5">
        <f t="shared" si="2"/>
        <v>1</v>
      </c>
      <c r="N544" s="8" t="s">
        <v>280</v>
      </c>
      <c r="O544" s="5"/>
      <c r="P544" s="5"/>
      <c r="Q544" s="5"/>
      <c r="R544" s="5"/>
      <c r="S544" s="5"/>
      <c r="T544" s="5"/>
      <c r="U544" s="5"/>
      <c r="V544" s="5"/>
      <c r="W544" s="5"/>
      <c r="X544" s="5"/>
      <c r="Y544" s="5"/>
      <c r="Z544" s="5"/>
    </row>
    <row r="545" spans="1:26" ht="15.75" customHeight="1">
      <c r="A545" s="5">
        <f t="shared" si="3"/>
        <v>1</v>
      </c>
      <c r="B545" s="5">
        <v>2702</v>
      </c>
      <c r="C545" s="5" t="s">
        <v>98</v>
      </c>
      <c r="D545" s="5" t="s">
        <v>144</v>
      </c>
      <c r="E545" s="5" t="s">
        <v>22</v>
      </c>
      <c r="F545" s="5" t="s">
        <v>1259</v>
      </c>
      <c r="G545" s="5" t="s">
        <v>1260</v>
      </c>
      <c r="H545" s="5" t="s">
        <v>1261</v>
      </c>
      <c r="I545" s="5" t="s">
        <v>1058</v>
      </c>
      <c r="J545" s="5" t="s">
        <v>110</v>
      </c>
      <c r="K545" s="6" t="s">
        <v>1262</v>
      </c>
      <c r="L545" s="6" t="s">
        <v>29</v>
      </c>
      <c r="M545" s="5">
        <f t="shared" si="2"/>
        <v>1</v>
      </c>
      <c r="N545" s="8" t="s">
        <v>1058</v>
      </c>
      <c r="O545" s="5"/>
      <c r="P545" s="5"/>
      <c r="Q545" s="5"/>
      <c r="R545" s="5"/>
      <c r="S545" s="5"/>
      <c r="T545" s="5"/>
      <c r="U545" s="5"/>
      <c r="V545" s="5"/>
      <c r="W545" s="5"/>
      <c r="X545" s="5"/>
      <c r="Y545" s="5"/>
      <c r="Z545" s="5"/>
    </row>
    <row r="546" spans="1:26" ht="15.75" customHeight="1">
      <c r="A546" s="5">
        <f t="shared" si="3"/>
        <v>2</v>
      </c>
      <c r="B546" s="5">
        <v>2702</v>
      </c>
      <c r="C546" s="5" t="s">
        <v>98</v>
      </c>
      <c r="D546" s="5" t="s">
        <v>144</v>
      </c>
      <c r="E546" s="5" t="s">
        <v>22</v>
      </c>
      <c r="F546" s="5" t="s">
        <v>1259</v>
      </c>
      <c r="G546" s="5" t="s">
        <v>1263</v>
      </c>
      <c r="H546" s="5" t="s">
        <v>1261</v>
      </c>
      <c r="I546" s="5" t="s">
        <v>1058</v>
      </c>
      <c r="J546" s="5" t="s">
        <v>110</v>
      </c>
      <c r="K546" s="6" t="s">
        <v>1264</v>
      </c>
      <c r="L546" s="6" t="s">
        <v>29</v>
      </c>
      <c r="M546" s="5">
        <f t="shared" si="2"/>
        <v>1</v>
      </c>
      <c r="N546" s="8" t="s">
        <v>1058</v>
      </c>
      <c r="O546" s="5"/>
      <c r="P546" s="5"/>
      <c r="Q546" s="5"/>
      <c r="R546" s="5"/>
      <c r="S546" s="5"/>
      <c r="T546" s="5"/>
      <c r="U546" s="5"/>
      <c r="V546" s="5"/>
      <c r="W546" s="5"/>
      <c r="X546" s="5"/>
      <c r="Y546" s="5"/>
      <c r="Z546" s="5"/>
    </row>
    <row r="547" spans="1:26" ht="15.75" customHeight="1">
      <c r="A547" s="5">
        <f t="shared" si="3"/>
        <v>3</v>
      </c>
      <c r="B547" s="5">
        <v>2702</v>
      </c>
      <c r="C547" s="5" t="s">
        <v>98</v>
      </c>
      <c r="D547" s="5" t="s">
        <v>144</v>
      </c>
      <c r="E547" s="5" t="s">
        <v>22</v>
      </c>
      <c r="F547" s="5" t="s">
        <v>1259</v>
      </c>
      <c r="G547" s="5" t="s">
        <v>1265</v>
      </c>
      <c r="H547" s="5" t="s">
        <v>1056</v>
      </c>
      <c r="I547" s="5" t="s">
        <v>1058</v>
      </c>
      <c r="J547" s="5" t="s">
        <v>110</v>
      </c>
      <c r="K547" s="6" t="s">
        <v>1266</v>
      </c>
      <c r="L547" s="6" t="s">
        <v>29</v>
      </c>
      <c r="M547" s="5">
        <f t="shared" si="2"/>
        <v>1</v>
      </c>
      <c r="N547" s="8" t="s">
        <v>1058</v>
      </c>
      <c r="O547" s="5"/>
      <c r="P547" s="5"/>
      <c r="Q547" s="5"/>
      <c r="R547" s="5"/>
      <c r="S547" s="5"/>
      <c r="T547" s="5"/>
      <c r="U547" s="5"/>
      <c r="V547" s="5"/>
      <c r="W547" s="5"/>
      <c r="X547" s="5"/>
      <c r="Y547" s="5"/>
      <c r="Z547" s="5"/>
    </row>
    <row r="548" spans="1:26" ht="15.75" customHeight="1">
      <c r="A548" s="5">
        <f t="shared" si="3"/>
        <v>4</v>
      </c>
      <c r="B548" s="5">
        <v>2702</v>
      </c>
      <c r="C548" s="5" t="s">
        <v>98</v>
      </c>
      <c r="D548" s="5" t="s">
        <v>144</v>
      </c>
      <c r="E548" s="5" t="s">
        <v>22</v>
      </c>
      <c r="F548" s="5" t="s">
        <v>1259</v>
      </c>
      <c r="G548" s="5" t="s">
        <v>1267</v>
      </c>
      <c r="H548" s="5" t="s">
        <v>1056</v>
      </c>
      <c r="I548" s="5" t="s">
        <v>1058</v>
      </c>
      <c r="J548" s="5" t="s">
        <v>110</v>
      </c>
      <c r="K548" s="6" t="s">
        <v>1268</v>
      </c>
      <c r="L548" s="6" t="s">
        <v>34</v>
      </c>
      <c r="M548" s="5">
        <f t="shared" si="2"/>
        <v>1</v>
      </c>
      <c r="N548" s="8" t="s">
        <v>1058</v>
      </c>
      <c r="O548" s="5"/>
      <c r="P548" s="5"/>
      <c r="Q548" s="5"/>
      <c r="R548" s="5"/>
      <c r="S548" s="5"/>
      <c r="T548" s="5"/>
      <c r="U548" s="5"/>
      <c r="V548" s="5"/>
      <c r="W548" s="5"/>
      <c r="X548" s="5"/>
      <c r="Y548" s="5"/>
      <c r="Z548" s="5"/>
    </row>
    <row r="549" spans="1:26" ht="15.75" customHeight="1">
      <c r="A549" s="5">
        <f t="shared" si="3"/>
        <v>1</v>
      </c>
      <c r="B549" s="5">
        <v>2703</v>
      </c>
      <c r="C549" s="5" t="s">
        <v>98</v>
      </c>
      <c r="D549" s="5" t="s">
        <v>144</v>
      </c>
      <c r="E549" s="5" t="s">
        <v>22</v>
      </c>
      <c r="F549" s="5" t="s">
        <v>1269</v>
      </c>
      <c r="G549" s="5" t="s">
        <v>1270</v>
      </c>
      <c r="H549" s="5" t="s">
        <v>1056</v>
      </c>
      <c r="I549" s="5" t="s">
        <v>1058</v>
      </c>
      <c r="J549" s="5" t="s">
        <v>110</v>
      </c>
      <c r="K549" s="6" t="s">
        <v>1271</v>
      </c>
      <c r="L549" s="6" t="s">
        <v>29</v>
      </c>
      <c r="M549" s="5">
        <f t="shared" si="2"/>
        <v>1</v>
      </c>
      <c r="N549" s="8" t="s">
        <v>1058</v>
      </c>
      <c r="O549" s="5"/>
      <c r="P549" s="5"/>
      <c r="Q549" s="5"/>
      <c r="R549" s="5"/>
      <c r="S549" s="5"/>
      <c r="T549" s="5"/>
      <c r="U549" s="5"/>
      <c r="V549" s="5"/>
      <c r="W549" s="5"/>
      <c r="X549" s="5"/>
      <c r="Y549" s="5"/>
      <c r="Z549" s="5"/>
    </row>
    <row r="550" spans="1:26" ht="15.75" customHeight="1">
      <c r="A550" s="5">
        <f t="shared" si="3"/>
        <v>2</v>
      </c>
      <c r="B550" s="5">
        <v>2703</v>
      </c>
      <c r="C550" s="5" t="s">
        <v>98</v>
      </c>
      <c r="D550" s="5" t="s">
        <v>144</v>
      </c>
      <c r="E550" s="5" t="s">
        <v>22</v>
      </c>
      <c r="F550" s="5" t="s">
        <v>1269</v>
      </c>
      <c r="G550" s="5" t="s">
        <v>1272</v>
      </c>
      <c r="H550" s="5" t="s">
        <v>1056</v>
      </c>
      <c r="I550" s="5" t="s">
        <v>1058</v>
      </c>
      <c r="J550" s="5" t="s">
        <v>110</v>
      </c>
      <c r="K550" s="6" t="s">
        <v>1273</v>
      </c>
      <c r="L550" s="6" t="s">
        <v>29</v>
      </c>
      <c r="M550" s="5">
        <f t="shared" si="2"/>
        <v>1</v>
      </c>
      <c r="N550" s="8" t="s">
        <v>1058</v>
      </c>
      <c r="O550" s="5"/>
      <c r="P550" s="5"/>
      <c r="Q550" s="5"/>
      <c r="R550" s="5"/>
      <c r="S550" s="5"/>
      <c r="T550" s="5"/>
      <c r="U550" s="5"/>
      <c r="V550" s="5"/>
      <c r="W550" s="5"/>
      <c r="X550" s="5"/>
      <c r="Y550" s="5"/>
      <c r="Z550" s="5"/>
    </row>
    <row r="551" spans="1:26" ht="15.75" customHeight="1">
      <c r="A551" s="5">
        <f t="shared" si="3"/>
        <v>3</v>
      </c>
      <c r="B551" s="5">
        <v>2703</v>
      </c>
      <c r="C551" s="5" t="s">
        <v>98</v>
      </c>
      <c r="D551" s="5" t="s">
        <v>144</v>
      </c>
      <c r="E551" s="5" t="s">
        <v>22</v>
      </c>
      <c r="F551" s="5" t="s">
        <v>1269</v>
      </c>
      <c r="G551" s="5" t="s">
        <v>1274</v>
      </c>
      <c r="H551" s="5" t="s">
        <v>1056</v>
      </c>
      <c r="I551" s="5" t="s">
        <v>1058</v>
      </c>
      <c r="J551" s="5" t="s">
        <v>110</v>
      </c>
      <c r="K551" s="6" t="s">
        <v>1275</v>
      </c>
      <c r="L551" s="6" t="s">
        <v>29</v>
      </c>
      <c r="M551" s="5">
        <f t="shared" si="2"/>
        <v>1</v>
      </c>
      <c r="N551" s="8" t="s">
        <v>1058</v>
      </c>
      <c r="O551" s="5"/>
      <c r="P551" s="5"/>
      <c r="Q551" s="5"/>
      <c r="R551" s="5"/>
      <c r="S551" s="5"/>
      <c r="T551" s="5"/>
      <c r="U551" s="5"/>
      <c r="V551" s="5"/>
      <c r="W551" s="5"/>
      <c r="X551" s="5"/>
      <c r="Y551" s="5"/>
      <c r="Z551" s="5"/>
    </row>
    <row r="552" spans="1:26" ht="15.75" customHeight="1">
      <c r="A552" s="5">
        <f t="shared" si="3"/>
        <v>1</v>
      </c>
      <c r="B552" s="5">
        <v>2704</v>
      </c>
      <c r="C552" s="5" t="s">
        <v>98</v>
      </c>
      <c r="D552" s="5" t="s">
        <v>144</v>
      </c>
      <c r="E552" s="5" t="s">
        <v>22</v>
      </c>
      <c r="F552" s="5" t="s">
        <v>1276</v>
      </c>
      <c r="G552" s="5" t="s">
        <v>1277</v>
      </c>
      <c r="H552" s="5" t="s">
        <v>1056</v>
      </c>
      <c r="I552" s="5" t="s">
        <v>1058</v>
      </c>
      <c r="J552" s="5" t="s">
        <v>110</v>
      </c>
      <c r="K552" s="6" t="s">
        <v>1278</v>
      </c>
      <c r="L552" s="6" t="s">
        <v>29</v>
      </c>
      <c r="M552" s="5">
        <f t="shared" si="2"/>
        <v>1</v>
      </c>
      <c r="N552" s="8" t="s">
        <v>1058</v>
      </c>
      <c r="O552" s="5"/>
      <c r="P552" s="5"/>
      <c r="Q552" s="5"/>
      <c r="R552" s="5"/>
      <c r="S552" s="5"/>
      <c r="T552" s="5"/>
      <c r="U552" s="5"/>
      <c r="V552" s="5"/>
      <c r="W552" s="5"/>
      <c r="X552" s="5"/>
      <c r="Y552" s="5"/>
      <c r="Z552" s="5"/>
    </row>
    <row r="553" spans="1:26" ht="15.75" customHeight="1">
      <c r="A553" s="5">
        <f t="shared" si="3"/>
        <v>2</v>
      </c>
      <c r="B553" s="5">
        <v>2704</v>
      </c>
      <c r="C553" s="5" t="s">
        <v>98</v>
      </c>
      <c r="D553" s="5" t="s">
        <v>144</v>
      </c>
      <c r="E553" s="5" t="s">
        <v>22</v>
      </c>
      <c r="F553" s="5" t="s">
        <v>1276</v>
      </c>
      <c r="G553" s="5" t="s">
        <v>1279</v>
      </c>
      <c r="H553" s="5" t="s">
        <v>1056</v>
      </c>
      <c r="I553" s="5" t="s">
        <v>1058</v>
      </c>
      <c r="J553" s="5" t="s">
        <v>110</v>
      </c>
      <c r="K553" s="6" t="s">
        <v>1280</v>
      </c>
      <c r="L553" s="6" t="s">
        <v>1281</v>
      </c>
      <c r="M553" s="5">
        <f t="shared" si="2"/>
        <v>1</v>
      </c>
      <c r="N553" s="8" t="s">
        <v>1058</v>
      </c>
      <c r="O553" s="5"/>
      <c r="P553" s="5"/>
      <c r="Q553" s="5"/>
      <c r="R553" s="5"/>
      <c r="S553" s="5"/>
      <c r="T553" s="5"/>
      <c r="U553" s="5"/>
      <c r="V553" s="5"/>
      <c r="W553" s="5"/>
      <c r="X553" s="5"/>
      <c r="Y553" s="5"/>
      <c r="Z553" s="5"/>
    </row>
    <row r="554" spans="1:26" ht="15.75" customHeight="1">
      <c r="A554" s="5">
        <f t="shared" si="3"/>
        <v>3</v>
      </c>
      <c r="B554" s="5">
        <v>2704</v>
      </c>
      <c r="C554" s="5" t="s">
        <v>98</v>
      </c>
      <c r="D554" s="5" t="s">
        <v>144</v>
      </c>
      <c r="E554" s="5" t="s">
        <v>22</v>
      </c>
      <c r="F554" s="5" t="s">
        <v>1276</v>
      </c>
      <c r="G554" s="5" t="s">
        <v>1282</v>
      </c>
      <c r="H554" s="5" t="s">
        <v>1056</v>
      </c>
      <c r="I554" s="5" t="s">
        <v>1058</v>
      </c>
      <c r="J554" s="5" t="s">
        <v>110</v>
      </c>
      <c r="K554" s="6" t="s">
        <v>1283</v>
      </c>
      <c r="L554" s="6" t="s">
        <v>34</v>
      </c>
      <c r="M554" s="5">
        <f t="shared" si="2"/>
        <v>1</v>
      </c>
      <c r="N554" s="8" t="s">
        <v>1058</v>
      </c>
      <c r="O554" s="5"/>
      <c r="P554" s="5"/>
      <c r="Q554" s="5"/>
      <c r="R554" s="5"/>
      <c r="S554" s="5"/>
      <c r="T554" s="5"/>
      <c r="U554" s="5"/>
      <c r="V554" s="5"/>
      <c r="W554" s="5"/>
      <c r="X554" s="5"/>
      <c r="Y554" s="5"/>
      <c r="Z554" s="5"/>
    </row>
    <row r="555" spans="1:26" ht="15.75" customHeight="1">
      <c r="A555" s="5">
        <f t="shared" si="3"/>
        <v>1</v>
      </c>
      <c r="B555" s="5">
        <v>2709</v>
      </c>
      <c r="C555" s="5" t="s">
        <v>98</v>
      </c>
      <c r="D555" s="5" t="s">
        <v>144</v>
      </c>
      <c r="E555" s="5" t="s">
        <v>22</v>
      </c>
      <c r="F555" s="5" t="s">
        <v>1284</v>
      </c>
      <c r="G555" s="5" t="s">
        <v>1285</v>
      </c>
      <c r="H555" s="5" t="s">
        <v>1041</v>
      </c>
      <c r="I555" s="5" t="s">
        <v>1058</v>
      </c>
      <c r="J555" s="5" t="s">
        <v>110</v>
      </c>
      <c r="K555" s="6" t="s">
        <v>1286</v>
      </c>
      <c r="L555" s="6" t="s">
        <v>29</v>
      </c>
      <c r="M555" s="5">
        <f t="shared" si="2"/>
        <v>1</v>
      </c>
      <c r="N555" s="8" t="s">
        <v>1058</v>
      </c>
      <c r="O555" s="5"/>
      <c r="P555" s="5"/>
      <c r="Q555" s="5"/>
      <c r="R555" s="5"/>
      <c r="S555" s="5"/>
      <c r="T555" s="5"/>
      <c r="U555" s="5"/>
      <c r="V555" s="5"/>
      <c r="W555" s="5"/>
      <c r="X555" s="5"/>
      <c r="Y555" s="5"/>
      <c r="Z555" s="5"/>
    </row>
    <row r="556" spans="1:26" ht="15.75" customHeight="1">
      <c r="A556" s="5">
        <f t="shared" si="3"/>
        <v>2</v>
      </c>
      <c r="B556" s="5">
        <v>2709</v>
      </c>
      <c r="C556" s="5" t="s">
        <v>98</v>
      </c>
      <c r="D556" s="5" t="s">
        <v>144</v>
      </c>
      <c r="E556" s="5" t="s">
        <v>22</v>
      </c>
      <c r="F556" s="5" t="s">
        <v>1284</v>
      </c>
      <c r="G556" s="5" t="s">
        <v>1287</v>
      </c>
      <c r="H556" s="5" t="s">
        <v>1041</v>
      </c>
      <c r="I556" s="5" t="s">
        <v>1058</v>
      </c>
      <c r="J556" s="5" t="s">
        <v>110</v>
      </c>
      <c r="K556" s="6" t="s">
        <v>1288</v>
      </c>
      <c r="L556" s="6" t="s">
        <v>29</v>
      </c>
      <c r="M556" s="5">
        <f t="shared" si="2"/>
        <v>1</v>
      </c>
      <c r="N556" s="8" t="s">
        <v>1058</v>
      </c>
      <c r="O556" s="5"/>
      <c r="P556" s="5"/>
      <c r="Q556" s="5"/>
      <c r="R556" s="5"/>
      <c r="S556" s="5"/>
      <c r="T556" s="5"/>
      <c r="U556" s="5"/>
      <c r="V556" s="5"/>
      <c r="W556" s="5"/>
      <c r="X556" s="5"/>
      <c r="Y556" s="5"/>
      <c r="Z556" s="5"/>
    </row>
    <row r="557" spans="1:26" ht="15.75" customHeight="1">
      <c r="A557" s="5">
        <f t="shared" si="3"/>
        <v>3</v>
      </c>
      <c r="B557" s="5">
        <v>2709</v>
      </c>
      <c r="C557" s="5" t="s">
        <v>98</v>
      </c>
      <c r="D557" s="5" t="s">
        <v>144</v>
      </c>
      <c r="E557" s="5" t="s">
        <v>22</v>
      </c>
      <c r="F557" s="5" t="s">
        <v>1284</v>
      </c>
      <c r="G557" s="5" t="s">
        <v>1289</v>
      </c>
      <c r="H557" s="5" t="s">
        <v>1041</v>
      </c>
      <c r="I557" s="5" t="s">
        <v>1058</v>
      </c>
      <c r="J557" s="5" t="s">
        <v>110</v>
      </c>
      <c r="K557" s="6" t="s">
        <v>1290</v>
      </c>
      <c r="L557" s="6" t="s">
        <v>29</v>
      </c>
      <c r="M557" s="5">
        <f t="shared" si="2"/>
        <v>1</v>
      </c>
      <c r="N557" s="8" t="s">
        <v>1058</v>
      </c>
      <c r="O557" s="5"/>
      <c r="P557" s="5"/>
      <c r="Q557" s="5"/>
      <c r="R557" s="5"/>
      <c r="S557" s="5"/>
      <c r="T557" s="5"/>
      <c r="U557" s="5"/>
      <c r="V557" s="5"/>
      <c r="W557" s="5"/>
      <c r="X557" s="5"/>
      <c r="Y557" s="5"/>
      <c r="Z557" s="5"/>
    </row>
    <row r="558" spans="1:26" ht="15.75" customHeight="1">
      <c r="A558" s="5">
        <f t="shared" si="3"/>
        <v>4</v>
      </c>
      <c r="B558" s="5">
        <v>2709</v>
      </c>
      <c r="C558" s="5" t="s">
        <v>98</v>
      </c>
      <c r="D558" s="5" t="s">
        <v>144</v>
      </c>
      <c r="E558" s="5" t="s">
        <v>22</v>
      </c>
      <c r="F558" s="5" t="s">
        <v>1284</v>
      </c>
      <c r="G558" s="5" t="s">
        <v>1291</v>
      </c>
      <c r="H558" s="5" t="s">
        <v>1041</v>
      </c>
      <c r="I558" s="5" t="s">
        <v>1058</v>
      </c>
      <c r="J558" s="5" t="s">
        <v>110</v>
      </c>
      <c r="K558" s="6" t="s">
        <v>1292</v>
      </c>
      <c r="L558" s="6" t="s">
        <v>29</v>
      </c>
      <c r="M558" s="5">
        <f t="shared" si="2"/>
        <v>1</v>
      </c>
      <c r="N558" s="8" t="s">
        <v>1058</v>
      </c>
      <c r="O558" s="5"/>
      <c r="P558" s="5"/>
      <c r="Q558" s="5"/>
      <c r="R558" s="5"/>
      <c r="S558" s="5"/>
      <c r="T558" s="5"/>
      <c r="U558" s="5"/>
      <c r="V558" s="5"/>
      <c r="W558" s="5"/>
      <c r="X558" s="5"/>
      <c r="Y558" s="5"/>
      <c r="Z558" s="5"/>
    </row>
    <row r="559" spans="1:26" ht="15.75" customHeight="1">
      <c r="A559" s="5">
        <f t="shared" si="3"/>
        <v>5</v>
      </c>
      <c r="B559" s="5">
        <v>2709</v>
      </c>
      <c r="C559" s="5" t="s">
        <v>98</v>
      </c>
      <c r="D559" s="5" t="s">
        <v>144</v>
      </c>
      <c r="E559" s="5" t="s">
        <v>22</v>
      </c>
      <c r="F559" s="5" t="s">
        <v>1284</v>
      </c>
      <c r="G559" s="5" t="s">
        <v>1293</v>
      </c>
      <c r="H559" s="5" t="s">
        <v>1041</v>
      </c>
      <c r="I559" s="5" t="s">
        <v>1058</v>
      </c>
      <c r="J559" s="5" t="s">
        <v>110</v>
      </c>
      <c r="K559" s="6" t="s">
        <v>1294</v>
      </c>
      <c r="L559" s="6" t="s">
        <v>29</v>
      </c>
      <c r="M559" s="5">
        <f t="shared" si="2"/>
        <v>1</v>
      </c>
      <c r="N559" s="8" t="s">
        <v>1058</v>
      </c>
      <c r="O559" s="5"/>
      <c r="P559" s="5"/>
      <c r="Q559" s="5"/>
      <c r="R559" s="5"/>
      <c r="S559" s="5"/>
      <c r="T559" s="5"/>
      <c r="U559" s="5"/>
      <c r="V559" s="5"/>
      <c r="W559" s="5"/>
      <c r="X559" s="5"/>
      <c r="Y559" s="5"/>
      <c r="Z559" s="5"/>
    </row>
    <row r="560" spans="1:26" ht="15.75" customHeight="1">
      <c r="A560" s="5">
        <f t="shared" si="3"/>
        <v>1</v>
      </c>
      <c r="B560" s="5">
        <v>2710</v>
      </c>
      <c r="C560" s="5" t="s">
        <v>98</v>
      </c>
      <c r="D560" s="5" t="s">
        <v>144</v>
      </c>
      <c r="E560" s="5" t="s">
        <v>22</v>
      </c>
      <c r="F560" s="5" t="s">
        <v>1295</v>
      </c>
      <c r="G560" s="5" t="s">
        <v>1296</v>
      </c>
      <c r="H560" s="5" t="s">
        <v>1297</v>
      </c>
      <c r="I560" s="5" t="s">
        <v>1058</v>
      </c>
      <c r="J560" s="5" t="s">
        <v>110</v>
      </c>
      <c r="K560" s="6" t="s">
        <v>1298</v>
      </c>
      <c r="L560" s="6" t="s">
        <v>29</v>
      </c>
      <c r="M560" s="5">
        <f t="shared" si="2"/>
        <v>1</v>
      </c>
      <c r="N560" s="8" t="s">
        <v>1058</v>
      </c>
      <c r="O560" s="5"/>
      <c r="P560" s="5"/>
      <c r="Q560" s="5"/>
      <c r="R560" s="5"/>
      <c r="S560" s="5"/>
      <c r="T560" s="5"/>
      <c r="U560" s="5"/>
      <c r="V560" s="5"/>
      <c r="W560" s="5"/>
      <c r="X560" s="5"/>
      <c r="Y560" s="5"/>
      <c r="Z560" s="5"/>
    </row>
    <row r="561" spans="1:26" ht="15.75" customHeight="1">
      <c r="A561" s="5">
        <f t="shared" si="3"/>
        <v>2</v>
      </c>
      <c r="B561" s="5">
        <v>2710</v>
      </c>
      <c r="C561" s="5" t="s">
        <v>98</v>
      </c>
      <c r="D561" s="5" t="s">
        <v>144</v>
      </c>
      <c r="E561" s="5" t="s">
        <v>22</v>
      </c>
      <c r="F561" s="5" t="s">
        <v>1295</v>
      </c>
      <c r="G561" s="5" t="s">
        <v>1299</v>
      </c>
      <c r="H561" s="5" t="s">
        <v>1297</v>
      </c>
      <c r="I561" s="5" t="s">
        <v>1058</v>
      </c>
      <c r="J561" s="5" t="s">
        <v>110</v>
      </c>
      <c r="K561" s="6" t="s">
        <v>1300</v>
      </c>
      <c r="L561" s="6" t="s">
        <v>29</v>
      </c>
      <c r="M561" s="5">
        <f t="shared" si="2"/>
        <v>1</v>
      </c>
      <c r="N561" s="8" t="s">
        <v>1058</v>
      </c>
      <c r="O561" s="5"/>
      <c r="P561" s="5"/>
      <c r="Q561" s="5"/>
      <c r="R561" s="5"/>
      <c r="S561" s="5"/>
      <c r="T561" s="5"/>
      <c r="U561" s="5"/>
      <c r="V561" s="5"/>
      <c r="W561" s="5"/>
      <c r="X561" s="5"/>
      <c r="Y561" s="5"/>
      <c r="Z561" s="5"/>
    </row>
    <row r="562" spans="1:26" ht="15.75" customHeight="1">
      <c r="A562" s="5">
        <f t="shared" si="3"/>
        <v>3</v>
      </c>
      <c r="B562" s="5">
        <v>2710</v>
      </c>
      <c r="C562" s="5" t="s">
        <v>98</v>
      </c>
      <c r="D562" s="5" t="s">
        <v>144</v>
      </c>
      <c r="E562" s="5" t="s">
        <v>22</v>
      </c>
      <c r="F562" s="5" t="s">
        <v>1295</v>
      </c>
      <c r="G562" s="5" t="s">
        <v>1301</v>
      </c>
      <c r="H562" s="5" t="s">
        <v>1297</v>
      </c>
      <c r="I562" s="5" t="s">
        <v>1058</v>
      </c>
      <c r="J562" s="5" t="s">
        <v>110</v>
      </c>
      <c r="K562" s="6" t="s">
        <v>1302</v>
      </c>
      <c r="L562" s="6" t="s">
        <v>29</v>
      </c>
      <c r="M562" s="5">
        <f t="shared" si="2"/>
        <v>1</v>
      </c>
      <c r="N562" s="8" t="s">
        <v>1058</v>
      </c>
      <c r="O562" s="5"/>
      <c r="P562" s="5"/>
      <c r="Q562" s="5"/>
      <c r="R562" s="5"/>
      <c r="S562" s="5"/>
      <c r="T562" s="5"/>
      <c r="U562" s="5"/>
      <c r="V562" s="5"/>
      <c r="W562" s="5"/>
      <c r="X562" s="5"/>
      <c r="Y562" s="5"/>
      <c r="Z562" s="5"/>
    </row>
    <row r="563" spans="1:26" ht="15.75" customHeight="1">
      <c r="A563" s="5">
        <f t="shared" si="3"/>
        <v>4</v>
      </c>
      <c r="B563" s="5">
        <v>2710</v>
      </c>
      <c r="C563" s="5" t="s">
        <v>98</v>
      </c>
      <c r="D563" s="5" t="s">
        <v>144</v>
      </c>
      <c r="E563" s="5" t="s">
        <v>22</v>
      </c>
      <c r="F563" s="5" t="s">
        <v>1295</v>
      </c>
      <c r="G563" s="5" t="s">
        <v>1303</v>
      </c>
      <c r="H563" s="5" t="s">
        <v>1297</v>
      </c>
      <c r="I563" s="5" t="s">
        <v>1058</v>
      </c>
      <c r="J563" s="5" t="s">
        <v>110</v>
      </c>
      <c r="K563" s="6" t="s">
        <v>1304</v>
      </c>
      <c r="L563" s="6" t="s">
        <v>29</v>
      </c>
      <c r="M563" s="5">
        <f t="shared" si="2"/>
        <v>1</v>
      </c>
      <c r="N563" s="8" t="s">
        <v>1058</v>
      </c>
      <c r="O563" s="5"/>
      <c r="P563" s="5"/>
      <c r="Q563" s="5"/>
      <c r="R563" s="5"/>
      <c r="S563" s="5"/>
      <c r="T563" s="5"/>
      <c r="U563" s="5"/>
      <c r="V563" s="5"/>
      <c r="W563" s="5"/>
      <c r="X563" s="5"/>
      <c r="Y563" s="5"/>
      <c r="Z563" s="5"/>
    </row>
    <row r="564" spans="1:26" ht="15.75" customHeight="1">
      <c r="A564" s="5">
        <f t="shared" si="3"/>
        <v>5</v>
      </c>
      <c r="B564" s="5">
        <v>2710</v>
      </c>
      <c r="C564" s="5" t="s">
        <v>98</v>
      </c>
      <c r="D564" s="5" t="s">
        <v>144</v>
      </c>
      <c r="E564" s="5" t="s">
        <v>22</v>
      </c>
      <c r="F564" s="5" t="s">
        <v>1295</v>
      </c>
      <c r="G564" s="5" t="s">
        <v>1305</v>
      </c>
      <c r="H564" s="5" t="s">
        <v>1297</v>
      </c>
      <c r="I564" s="5" t="s">
        <v>1058</v>
      </c>
      <c r="J564" s="5" t="s">
        <v>110</v>
      </c>
      <c r="K564" s="6" t="s">
        <v>1306</v>
      </c>
      <c r="L564" s="6" t="s">
        <v>29</v>
      </c>
      <c r="M564" s="5">
        <f t="shared" si="2"/>
        <v>1</v>
      </c>
      <c r="N564" s="8" t="s">
        <v>1058</v>
      </c>
      <c r="O564" s="5"/>
      <c r="P564" s="5"/>
      <c r="Q564" s="5"/>
      <c r="R564" s="5"/>
      <c r="S564" s="5"/>
      <c r="T564" s="5"/>
      <c r="U564" s="5"/>
      <c r="V564" s="5"/>
      <c r="W564" s="5"/>
      <c r="X564" s="5"/>
      <c r="Y564" s="5"/>
      <c r="Z564" s="5"/>
    </row>
    <row r="565" spans="1:26" ht="15.75" customHeight="1">
      <c r="A565" s="5">
        <f t="shared" si="3"/>
        <v>1</v>
      </c>
      <c r="B565" s="5">
        <v>2713</v>
      </c>
      <c r="C565" s="5" t="s">
        <v>98</v>
      </c>
      <c r="D565" s="5" t="s">
        <v>144</v>
      </c>
      <c r="E565" s="5" t="s">
        <v>22</v>
      </c>
      <c r="F565" s="5" t="s">
        <v>1307</v>
      </c>
      <c r="G565" s="5" t="s">
        <v>1308</v>
      </c>
      <c r="H565" s="5" t="s">
        <v>1297</v>
      </c>
      <c r="I565" s="5" t="s">
        <v>1058</v>
      </c>
      <c r="J565" s="5" t="s">
        <v>110</v>
      </c>
      <c r="K565" s="6" t="s">
        <v>1309</v>
      </c>
      <c r="L565" s="6" t="s">
        <v>29</v>
      </c>
      <c r="M565" s="5">
        <f t="shared" si="2"/>
        <v>1</v>
      </c>
      <c r="N565" s="8" t="s">
        <v>1058</v>
      </c>
      <c r="O565" s="5"/>
      <c r="P565" s="5"/>
      <c r="Q565" s="5"/>
      <c r="R565" s="5"/>
      <c r="S565" s="5"/>
      <c r="T565" s="5"/>
      <c r="U565" s="5"/>
      <c r="V565" s="5"/>
      <c r="W565" s="5"/>
      <c r="X565" s="5"/>
      <c r="Y565" s="5"/>
      <c r="Z565" s="5"/>
    </row>
    <row r="566" spans="1:26" ht="15.75" customHeight="1">
      <c r="A566" s="5">
        <f t="shared" si="3"/>
        <v>2</v>
      </c>
      <c r="B566" s="5">
        <v>2713</v>
      </c>
      <c r="C566" s="5" t="s">
        <v>98</v>
      </c>
      <c r="D566" s="5" t="s">
        <v>144</v>
      </c>
      <c r="E566" s="5" t="s">
        <v>22</v>
      </c>
      <c r="F566" s="5" t="s">
        <v>1307</v>
      </c>
      <c r="G566" s="5" t="s">
        <v>1310</v>
      </c>
      <c r="H566" s="5" t="s">
        <v>1297</v>
      </c>
      <c r="I566" s="5" t="s">
        <v>1058</v>
      </c>
      <c r="J566" s="5" t="s">
        <v>110</v>
      </c>
      <c r="K566" s="6" t="s">
        <v>1311</v>
      </c>
      <c r="L566" s="6" t="s">
        <v>29</v>
      </c>
      <c r="M566" s="5">
        <f t="shared" si="2"/>
        <v>1</v>
      </c>
      <c r="N566" s="8" t="s">
        <v>1058</v>
      </c>
      <c r="O566" s="5"/>
      <c r="P566" s="5"/>
      <c r="Q566" s="5"/>
      <c r="R566" s="5"/>
      <c r="S566" s="5"/>
      <c r="T566" s="5"/>
      <c r="U566" s="5"/>
      <c r="V566" s="5"/>
      <c r="W566" s="5"/>
      <c r="X566" s="5"/>
      <c r="Y566" s="5"/>
      <c r="Z566" s="5"/>
    </row>
    <row r="567" spans="1:26" ht="15.75" customHeight="1">
      <c r="A567" s="5">
        <f t="shared" si="3"/>
        <v>3</v>
      </c>
      <c r="B567" s="5">
        <v>2713</v>
      </c>
      <c r="C567" s="5" t="s">
        <v>98</v>
      </c>
      <c r="D567" s="5" t="s">
        <v>144</v>
      </c>
      <c r="E567" s="5" t="s">
        <v>22</v>
      </c>
      <c r="F567" s="5" t="s">
        <v>1307</v>
      </c>
      <c r="G567" s="5" t="s">
        <v>1312</v>
      </c>
      <c r="H567" s="5" t="s">
        <v>1297</v>
      </c>
      <c r="I567" s="5" t="s">
        <v>1058</v>
      </c>
      <c r="J567" s="5" t="s">
        <v>110</v>
      </c>
      <c r="K567" s="6" t="s">
        <v>1313</v>
      </c>
      <c r="L567" s="6" t="s">
        <v>29</v>
      </c>
      <c r="M567" s="5">
        <f t="shared" si="2"/>
        <v>1</v>
      </c>
      <c r="N567" s="8" t="s">
        <v>1058</v>
      </c>
      <c r="O567" s="5"/>
      <c r="P567" s="5"/>
      <c r="Q567" s="5"/>
      <c r="R567" s="5"/>
      <c r="S567" s="5"/>
      <c r="T567" s="5"/>
      <c r="U567" s="5"/>
      <c r="V567" s="5"/>
      <c r="W567" s="5"/>
      <c r="X567" s="5"/>
      <c r="Y567" s="5"/>
      <c r="Z567" s="5"/>
    </row>
    <row r="568" spans="1:26" ht="15.75" customHeight="1">
      <c r="A568" s="5">
        <f t="shared" si="3"/>
        <v>1</v>
      </c>
      <c r="B568" s="5">
        <v>2715</v>
      </c>
      <c r="C568" s="5" t="s">
        <v>98</v>
      </c>
      <c r="D568" s="5" t="s">
        <v>144</v>
      </c>
      <c r="E568" s="5" t="s">
        <v>22</v>
      </c>
      <c r="F568" s="5" t="s">
        <v>1314</v>
      </c>
      <c r="G568" s="5" t="s">
        <v>1315</v>
      </c>
      <c r="H568" s="5" t="s">
        <v>1297</v>
      </c>
      <c r="I568" s="5" t="s">
        <v>1058</v>
      </c>
      <c r="J568" s="5" t="s">
        <v>110</v>
      </c>
      <c r="K568" s="6" t="s">
        <v>1316</v>
      </c>
      <c r="L568" s="6" t="s">
        <v>29</v>
      </c>
      <c r="M568" s="5">
        <f t="shared" si="2"/>
        <v>1</v>
      </c>
      <c r="N568" s="8" t="s">
        <v>1058</v>
      </c>
      <c r="O568" s="5"/>
      <c r="P568" s="5"/>
      <c r="Q568" s="5"/>
      <c r="R568" s="5"/>
      <c r="S568" s="5"/>
      <c r="T568" s="5"/>
      <c r="U568" s="5"/>
      <c r="V568" s="5"/>
      <c r="W568" s="5"/>
      <c r="X568" s="5"/>
      <c r="Y568" s="5"/>
      <c r="Z568" s="5"/>
    </row>
    <row r="569" spans="1:26" ht="15.75" customHeight="1">
      <c r="A569" s="5">
        <f t="shared" si="3"/>
        <v>2</v>
      </c>
      <c r="B569" s="5">
        <v>2715</v>
      </c>
      <c r="C569" s="5" t="s">
        <v>98</v>
      </c>
      <c r="D569" s="5" t="s">
        <v>144</v>
      </c>
      <c r="E569" s="5" t="s">
        <v>22</v>
      </c>
      <c r="F569" s="5" t="s">
        <v>1314</v>
      </c>
      <c r="G569" s="5" t="s">
        <v>1317</v>
      </c>
      <c r="H569" s="5" t="s">
        <v>1297</v>
      </c>
      <c r="I569" s="5" t="s">
        <v>1058</v>
      </c>
      <c r="J569" s="5" t="s">
        <v>110</v>
      </c>
      <c r="K569" s="6" t="s">
        <v>1318</v>
      </c>
      <c r="L569" s="6" t="s">
        <v>29</v>
      </c>
      <c r="M569" s="5">
        <f t="shared" si="2"/>
        <v>1</v>
      </c>
      <c r="N569" s="8" t="s">
        <v>1058</v>
      </c>
      <c r="O569" s="5"/>
      <c r="P569" s="5"/>
      <c r="Q569" s="5"/>
      <c r="R569" s="5"/>
      <c r="S569" s="5"/>
      <c r="T569" s="5"/>
      <c r="U569" s="5"/>
      <c r="V569" s="5"/>
      <c r="W569" s="5"/>
      <c r="X569" s="5"/>
      <c r="Y569" s="5"/>
      <c r="Z569" s="5"/>
    </row>
    <row r="570" spans="1:26" ht="15.75" customHeight="1">
      <c r="A570" s="5">
        <f t="shared" si="3"/>
        <v>1</v>
      </c>
      <c r="B570" s="5">
        <v>2716</v>
      </c>
      <c r="C570" s="5" t="s">
        <v>98</v>
      </c>
      <c r="D570" s="5" t="s">
        <v>144</v>
      </c>
      <c r="E570" s="5" t="s">
        <v>22</v>
      </c>
      <c r="F570" s="5" t="s">
        <v>1319</v>
      </c>
      <c r="G570" s="5" t="s">
        <v>1320</v>
      </c>
      <c r="H570" s="5" t="s">
        <v>1321</v>
      </c>
      <c r="I570" s="5" t="s">
        <v>1058</v>
      </c>
      <c r="J570" s="5" t="s">
        <v>110</v>
      </c>
      <c r="K570" s="6" t="s">
        <v>1322</v>
      </c>
      <c r="L570" s="6" t="s">
        <v>29</v>
      </c>
      <c r="M570" s="5">
        <f t="shared" si="2"/>
        <v>1</v>
      </c>
      <c r="N570" s="8" t="s">
        <v>1058</v>
      </c>
      <c r="O570" s="5"/>
      <c r="P570" s="5"/>
      <c r="Q570" s="5"/>
      <c r="R570" s="5"/>
      <c r="S570" s="5"/>
      <c r="T570" s="5"/>
      <c r="U570" s="5"/>
      <c r="V570" s="5"/>
      <c r="W570" s="5"/>
      <c r="X570" s="5"/>
      <c r="Y570" s="5"/>
      <c r="Z570" s="5"/>
    </row>
    <row r="571" spans="1:26" ht="15.75" customHeight="1">
      <c r="A571" s="5">
        <f t="shared" si="3"/>
        <v>2</v>
      </c>
      <c r="B571" s="5">
        <v>2716</v>
      </c>
      <c r="C571" s="5" t="s">
        <v>98</v>
      </c>
      <c r="D571" s="5" t="s">
        <v>144</v>
      </c>
      <c r="E571" s="5" t="s">
        <v>22</v>
      </c>
      <c r="F571" s="5" t="s">
        <v>1319</v>
      </c>
      <c r="G571" s="5" t="s">
        <v>1323</v>
      </c>
      <c r="H571" s="5" t="s">
        <v>1321</v>
      </c>
      <c r="I571" s="5" t="s">
        <v>1058</v>
      </c>
      <c r="J571" s="5" t="s">
        <v>110</v>
      </c>
      <c r="K571" s="6" t="s">
        <v>1324</v>
      </c>
      <c r="L571" s="6" t="s">
        <v>29</v>
      </c>
      <c r="M571" s="5">
        <f t="shared" si="2"/>
        <v>1</v>
      </c>
      <c r="N571" s="8" t="s">
        <v>1058</v>
      </c>
      <c r="O571" s="5"/>
      <c r="P571" s="5"/>
      <c r="Q571" s="5"/>
      <c r="R571" s="5"/>
      <c r="S571" s="5"/>
      <c r="T571" s="5"/>
      <c r="U571" s="5"/>
      <c r="V571" s="5"/>
      <c r="W571" s="5"/>
      <c r="X571" s="5"/>
      <c r="Y571" s="5"/>
      <c r="Z571" s="5"/>
    </row>
    <row r="572" spans="1:26" ht="15.75" customHeight="1">
      <c r="A572" s="5">
        <f t="shared" si="3"/>
        <v>3</v>
      </c>
      <c r="B572" s="5">
        <v>2716</v>
      </c>
      <c r="C572" s="5" t="s">
        <v>98</v>
      </c>
      <c r="D572" s="5" t="s">
        <v>144</v>
      </c>
      <c r="E572" s="5" t="s">
        <v>22</v>
      </c>
      <c r="F572" s="5" t="s">
        <v>1319</v>
      </c>
      <c r="G572" s="5" t="s">
        <v>1325</v>
      </c>
      <c r="H572" s="5" t="s">
        <v>1321</v>
      </c>
      <c r="I572" s="5" t="s">
        <v>1058</v>
      </c>
      <c r="J572" s="5" t="s">
        <v>110</v>
      </c>
      <c r="K572" s="6" t="s">
        <v>1326</v>
      </c>
      <c r="L572" s="6" t="s">
        <v>29</v>
      </c>
      <c r="M572" s="5">
        <f t="shared" si="2"/>
        <v>1</v>
      </c>
      <c r="N572" s="8" t="s">
        <v>1058</v>
      </c>
      <c r="O572" s="5"/>
      <c r="P572" s="5"/>
      <c r="Q572" s="5"/>
      <c r="R572" s="5"/>
      <c r="S572" s="5"/>
      <c r="T572" s="5"/>
      <c r="U572" s="5"/>
      <c r="V572" s="5"/>
      <c r="W572" s="5"/>
      <c r="X572" s="5"/>
      <c r="Y572" s="5"/>
      <c r="Z572" s="5"/>
    </row>
    <row r="573" spans="1:26" ht="15.75" customHeight="1">
      <c r="A573" s="5">
        <f t="shared" si="3"/>
        <v>1</v>
      </c>
      <c r="B573" s="5">
        <v>2717</v>
      </c>
      <c r="C573" s="5" t="s">
        <v>98</v>
      </c>
      <c r="D573" s="5" t="s">
        <v>144</v>
      </c>
      <c r="E573" s="5" t="s">
        <v>22</v>
      </c>
      <c r="F573" s="5" t="s">
        <v>1327</v>
      </c>
      <c r="G573" s="5" t="s">
        <v>1328</v>
      </c>
      <c r="H573" s="5" t="s">
        <v>1321</v>
      </c>
      <c r="I573" s="5" t="s">
        <v>1058</v>
      </c>
      <c r="J573" s="5" t="s">
        <v>110</v>
      </c>
      <c r="K573" s="6" t="s">
        <v>1329</v>
      </c>
      <c r="L573" s="6" t="s">
        <v>34</v>
      </c>
      <c r="M573" s="5">
        <f t="shared" si="2"/>
        <v>1</v>
      </c>
      <c r="N573" s="8" t="s">
        <v>1058</v>
      </c>
      <c r="O573" s="5"/>
      <c r="P573" s="5"/>
      <c r="Q573" s="5"/>
      <c r="R573" s="5"/>
      <c r="S573" s="5"/>
      <c r="T573" s="5"/>
      <c r="U573" s="5"/>
      <c r="V573" s="5"/>
      <c r="W573" s="5"/>
      <c r="X573" s="5"/>
      <c r="Y573" s="5"/>
      <c r="Z573" s="5"/>
    </row>
    <row r="574" spans="1:26" ht="15.75" customHeight="1">
      <c r="A574" s="5">
        <f t="shared" si="3"/>
        <v>2</v>
      </c>
      <c r="B574" s="5">
        <v>2717</v>
      </c>
      <c r="C574" s="5" t="s">
        <v>98</v>
      </c>
      <c r="D574" s="5" t="s">
        <v>144</v>
      </c>
      <c r="E574" s="5" t="s">
        <v>22</v>
      </c>
      <c r="F574" s="5" t="s">
        <v>1327</v>
      </c>
      <c r="G574" s="5" t="s">
        <v>1330</v>
      </c>
      <c r="H574" s="5" t="s">
        <v>1321</v>
      </c>
      <c r="I574" s="5" t="s">
        <v>1058</v>
      </c>
      <c r="J574" s="5" t="s">
        <v>110</v>
      </c>
      <c r="K574" s="6" t="s">
        <v>1331</v>
      </c>
      <c r="L574" s="6" t="s">
        <v>29</v>
      </c>
      <c r="M574" s="5">
        <f t="shared" si="2"/>
        <v>1</v>
      </c>
      <c r="N574" s="8" t="s">
        <v>1058</v>
      </c>
      <c r="O574" s="5"/>
      <c r="P574" s="5"/>
      <c r="Q574" s="5"/>
      <c r="R574" s="5"/>
      <c r="S574" s="5"/>
      <c r="T574" s="5"/>
      <c r="U574" s="5"/>
      <c r="V574" s="5"/>
      <c r="W574" s="5"/>
      <c r="X574" s="5"/>
      <c r="Y574" s="5"/>
      <c r="Z574" s="5"/>
    </row>
    <row r="575" spans="1:26" ht="15.75" customHeight="1">
      <c r="A575" s="5">
        <f t="shared" si="3"/>
        <v>3</v>
      </c>
      <c r="B575" s="5">
        <v>2717</v>
      </c>
      <c r="C575" s="5" t="s">
        <v>98</v>
      </c>
      <c r="D575" s="5" t="s">
        <v>144</v>
      </c>
      <c r="E575" s="5" t="s">
        <v>22</v>
      </c>
      <c r="F575" s="5" t="s">
        <v>1327</v>
      </c>
      <c r="G575" s="5" t="s">
        <v>1332</v>
      </c>
      <c r="H575" s="5" t="s">
        <v>1321</v>
      </c>
      <c r="I575" s="5" t="s">
        <v>1058</v>
      </c>
      <c r="J575" s="5" t="s">
        <v>110</v>
      </c>
      <c r="K575" s="6" t="s">
        <v>1333</v>
      </c>
      <c r="L575" s="6" t="s">
        <v>34</v>
      </c>
      <c r="M575" s="5">
        <f t="shared" si="2"/>
        <v>1</v>
      </c>
      <c r="N575" s="8" t="s">
        <v>1058</v>
      </c>
      <c r="O575" s="5"/>
      <c r="P575" s="5"/>
      <c r="Q575" s="5"/>
      <c r="R575" s="5"/>
      <c r="S575" s="5"/>
      <c r="T575" s="5"/>
      <c r="U575" s="5"/>
      <c r="V575" s="5"/>
      <c r="W575" s="5"/>
      <c r="X575" s="5"/>
      <c r="Y575" s="5"/>
      <c r="Z575" s="5"/>
    </row>
    <row r="576" spans="1:26" ht="15.75" customHeight="1">
      <c r="A576" s="5">
        <f t="shared" si="3"/>
        <v>4</v>
      </c>
      <c r="B576" s="5">
        <v>2717</v>
      </c>
      <c r="C576" s="5" t="s">
        <v>98</v>
      </c>
      <c r="D576" s="5" t="s">
        <v>144</v>
      </c>
      <c r="E576" s="5" t="s">
        <v>22</v>
      </c>
      <c r="F576" s="5" t="s">
        <v>1327</v>
      </c>
      <c r="G576" s="5" t="s">
        <v>1334</v>
      </c>
      <c r="H576" s="5" t="s">
        <v>1321</v>
      </c>
      <c r="I576" s="5" t="s">
        <v>1058</v>
      </c>
      <c r="J576" s="5" t="s">
        <v>110</v>
      </c>
      <c r="K576" s="6" t="s">
        <v>1335</v>
      </c>
      <c r="L576" s="6" t="s">
        <v>29</v>
      </c>
      <c r="M576" s="5">
        <f t="shared" si="2"/>
        <v>1</v>
      </c>
      <c r="N576" s="8" t="s">
        <v>1058</v>
      </c>
      <c r="O576" s="5"/>
      <c r="P576" s="5"/>
      <c r="Q576" s="5"/>
      <c r="R576" s="5"/>
      <c r="S576" s="5"/>
      <c r="T576" s="5"/>
      <c r="U576" s="5"/>
      <c r="V576" s="5"/>
      <c r="W576" s="5"/>
      <c r="X576" s="5"/>
      <c r="Y576" s="5"/>
      <c r="Z576" s="5"/>
    </row>
    <row r="577" spans="1:26" ht="15.75" customHeight="1">
      <c r="A577" s="5">
        <f t="shared" si="3"/>
        <v>1</v>
      </c>
      <c r="B577" s="5">
        <v>2718</v>
      </c>
      <c r="C577" s="5" t="s">
        <v>98</v>
      </c>
      <c r="D577" s="5" t="s">
        <v>144</v>
      </c>
      <c r="E577" s="5" t="s">
        <v>22</v>
      </c>
      <c r="F577" s="5" t="s">
        <v>1336</v>
      </c>
      <c r="G577" s="5" t="s">
        <v>1337</v>
      </c>
      <c r="H577" s="5" t="s">
        <v>1321</v>
      </c>
      <c r="I577" s="5" t="s">
        <v>1058</v>
      </c>
      <c r="J577" s="5" t="s">
        <v>110</v>
      </c>
      <c r="K577" s="6" t="s">
        <v>1338</v>
      </c>
      <c r="L577" s="6" t="s">
        <v>29</v>
      </c>
      <c r="M577" s="5">
        <f t="shared" si="2"/>
        <v>1</v>
      </c>
      <c r="N577" s="8" t="s">
        <v>1058</v>
      </c>
      <c r="O577" s="5"/>
      <c r="P577" s="5"/>
      <c r="Q577" s="5"/>
      <c r="R577" s="5"/>
      <c r="S577" s="5"/>
      <c r="T577" s="5"/>
      <c r="U577" s="5"/>
      <c r="V577" s="5"/>
      <c r="W577" s="5"/>
      <c r="X577" s="5"/>
      <c r="Y577" s="5"/>
      <c r="Z577" s="5"/>
    </row>
    <row r="578" spans="1:26" ht="15.75" customHeight="1">
      <c r="A578" s="5">
        <f t="shared" si="3"/>
        <v>2</v>
      </c>
      <c r="B578" s="5">
        <v>2718</v>
      </c>
      <c r="C578" s="5" t="s">
        <v>98</v>
      </c>
      <c r="D578" s="5" t="s">
        <v>144</v>
      </c>
      <c r="E578" s="5" t="s">
        <v>22</v>
      </c>
      <c r="F578" s="5" t="s">
        <v>1336</v>
      </c>
      <c r="G578" s="5" t="s">
        <v>1339</v>
      </c>
      <c r="H578" s="5" t="s">
        <v>1321</v>
      </c>
      <c r="I578" s="5" t="s">
        <v>1058</v>
      </c>
      <c r="J578" s="5" t="s">
        <v>110</v>
      </c>
      <c r="K578" s="6" t="s">
        <v>1340</v>
      </c>
      <c r="L578" s="6" t="s">
        <v>29</v>
      </c>
      <c r="M578" s="5">
        <f t="shared" si="2"/>
        <v>1</v>
      </c>
      <c r="N578" s="8" t="s">
        <v>1058</v>
      </c>
      <c r="O578" s="5"/>
      <c r="P578" s="5"/>
      <c r="Q578" s="5"/>
      <c r="R578" s="5"/>
      <c r="S578" s="5"/>
      <c r="T578" s="5"/>
      <c r="U578" s="5"/>
      <c r="V578" s="5"/>
      <c r="W578" s="5"/>
      <c r="X578" s="5"/>
      <c r="Y578" s="5"/>
      <c r="Z578" s="5"/>
    </row>
    <row r="579" spans="1:26" ht="15.75" customHeight="1">
      <c r="A579" s="5">
        <f t="shared" si="3"/>
        <v>3</v>
      </c>
      <c r="B579" s="5">
        <v>2718</v>
      </c>
      <c r="C579" s="5" t="s">
        <v>98</v>
      </c>
      <c r="D579" s="5" t="s">
        <v>144</v>
      </c>
      <c r="E579" s="5" t="s">
        <v>22</v>
      </c>
      <c r="F579" s="5" t="s">
        <v>1336</v>
      </c>
      <c r="G579" s="5" t="s">
        <v>1341</v>
      </c>
      <c r="H579" s="5" t="s">
        <v>1321</v>
      </c>
      <c r="I579" s="5" t="s">
        <v>1058</v>
      </c>
      <c r="J579" s="5" t="s">
        <v>110</v>
      </c>
      <c r="K579" s="6" t="s">
        <v>1342</v>
      </c>
      <c r="L579" s="6" t="s">
        <v>29</v>
      </c>
      <c r="M579" s="5">
        <f t="shared" si="2"/>
        <v>1</v>
      </c>
      <c r="N579" s="8" t="s">
        <v>1058</v>
      </c>
      <c r="O579" s="5"/>
      <c r="P579" s="5"/>
      <c r="Q579" s="5"/>
      <c r="R579" s="5"/>
      <c r="S579" s="5"/>
      <c r="T579" s="5"/>
      <c r="U579" s="5"/>
      <c r="V579" s="5"/>
      <c r="W579" s="5"/>
      <c r="X579" s="5"/>
      <c r="Y579" s="5"/>
      <c r="Z579" s="5"/>
    </row>
    <row r="580" spans="1:26" ht="15.75" customHeight="1">
      <c r="A580" s="5">
        <f t="shared" si="3"/>
        <v>1</v>
      </c>
      <c r="B580" s="5">
        <v>2731</v>
      </c>
      <c r="C580" s="5" t="s">
        <v>98</v>
      </c>
      <c r="D580" s="5" t="s">
        <v>144</v>
      </c>
      <c r="E580" s="5" t="s">
        <v>22</v>
      </c>
      <c r="F580" s="5" t="s">
        <v>1343</v>
      </c>
      <c r="G580" s="5" t="s">
        <v>1344</v>
      </c>
      <c r="H580" s="5" t="s">
        <v>1261</v>
      </c>
      <c r="I580" s="5" t="s">
        <v>1058</v>
      </c>
      <c r="J580" s="5" t="s">
        <v>110</v>
      </c>
      <c r="K580" s="6" t="s">
        <v>1345</v>
      </c>
      <c r="L580" s="6" t="s">
        <v>29</v>
      </c>
      <c r="M580" s="5">
        <f t="shared" si="2"/>
        <v>1</v>
      </c>
      <c r="N580" s="8" t="s">
        <v>1058</v>
      </c>
      <c r="O580" s="5"/>
      <c r="P580" s="5"/>
      <c r="Q580" s="5"/>
      <c r="R580" s="5"/>
      <c r="S580" s="5"/>
      <c r="T580" s="5"/>
      <c r="U580" s="5"/>
      <c r="V580" s="5"/>
      <c r="W580" s="5"/>
      <c r="X580" s="5"/>
      <c r="Y580" s="5"/>
      <c r="Z580" s="5"/>
    </row>
    <row r="581" spans="1:26" ht="15.75" customHeight="1">
      <c r="A581" s="5">
        <f t="shared" si="3"/>
        <v>2</v>
      </c>
      <c r="B581" s="5">
        <v>2731</v>
      </c>
      <c r="C581" s="5" t="s">
        <v>98</v>
      </c>
      <c r="D581" s="5" t="s">
        <v>144</v>
      </c>
      <c r="E581" s="5" t="s">
        <v>22</v>
      </c>
      <c r="F581" s="5" t="s">
        <v>1343</v>
      </c>
      <c r="G581" s="5" t="s">
        <v>1346</v>
      </c>
      <c r="H581" s="5" t="s">
        <v>1261</v>
      </c>
      <c r="I581" s="5" t="s">
        <v>1058</v>
      </c>
      <c r="J581" s="5" t="s">
        <v>110</v>
      </c>
      <c r="K581" s="6" t="s">
        <v>1347</v>
      </c>
      <c r="L581" s="6" t="s">
        <v>29</v>
      </c>
      <c r="M581" s="5">
        <f t="shared" si="2"/>
        <v>1</v>
      </c>
      <c r="N581" s="8" t="s">
        <v>1058</v>
      </c>
      <c r="O581" s="5"/>
      <c r="P581" s="5"/>
      <c r="Q581" s="5"/>
      <c r="R581" s="5"/>
      <c r="S581" s="5"/>
      <c r="T581" s="5"/>
      <c r="U581" s="5"/>
      <c r="V581" s="5"/>
      <c r="W581" s="5"/>
      <c r="X581" s="5"/>
      <c r="Y581" s="5"/>
      <c r="Z581" s="5"/>
    </row>
    <row r="582" spans="1:26" ht="15.75" customHeight="1">
      <c r="A582" s="5">
        <f t="shared" si="3"/>
        <v>3</v>
      </c>
      <c r="B582" s="5">
        <v>2731</v>
      </c>
      <c r="C582" s="5" t="s">
        <v>98</v>
      </c>
      <c r="D582" s="5" t="s">
        <v>144</v>
      </c>
      <c r="E582" s="5" t="s">
        <v>22</v>
      </c>
      <c r="F582" s="5" t="s">
        <v>1343</v>
      </c>
      <c r="G582" s="5" t="s">
        <v>1348</v>
      </c>
      <c r="H582" s="5" t="s">
        <v>1261</v>
      </c>
      <c r="I582" s="5" t="s">
        <v>1058</v>
      </c>
      <c r="J582" s="5" t="s">
        <v>110</v>
      </c>
      <c r="K582" s="6" t="s">
        <v>1349</v>
      </c>
      <c r="L582" s="6" t="s">
        <v>29</v>
      </c>
      <c r="M582" s="5">
        <f t="shared" si="2"/>
        <v>1</v>
      </c>
      <c r="N582" s="8" t="s">
        <v>1058</v>
      </c>
      <c r="O582" s="5"/>
      <c r="P582" s="5"/>
      <c r="Q582" s="5"/>
      <c r="R582" s="5"/>
      <c r="S582" s="5"/>
      <c r="T582" s="5"/>
      <c r="U582" s="5"/>
      <c r="V582" s="5"/>
      <c r="W582" s="5"/>
      <c r="X582" s="5"/>
      <c r="Y582" s="5"/>
      <c r="Z582" s="5"/>
    </row>
    <row r="583" spans="1:26" ht="15.75" customHeight="1">
      <c r="A583" s="5">
        <f t="shared" si="3"/>
        <v>1</v>
      </c>
      <c r="B583" s="5">
        <v>2732</v>
      </c>
      <c r="C583" s="5" t="s">
        <v>98</v>
      </c>
      <c r="D583" s="5" t="s">
        <v>144</v>
      </c>
      <c r="E583" s="5" t="s">
        <v>22</v>
      </c>
      <c r="F583" s="5" t="s">
        <v>1350</v>
      </c>
      <c r="G583" s="5" t="s">
        <v>1351</v>
      </c>
      <c r="H583" s="5" t="s">
        <v>1261</v>
      </c>
      <c r="I583" s="5" t="s">
        <v>1058</v>
      </c>
      <c r="J583" s="5" t="s">
        <v>110</v>
      </c>
      <c r="K583" s="6" t="s">
        <v>1352</v>
      </c>
      <c r="L583" s="6" t="s">
        <v>29</v>
      </c>
      <c r="M583" s="5">
        <f t="shared" si="2"/>
        <v>1</v>
      </c>
      <c r="N583" s="8" t="s">
        <v>1058</v>
      </c>
      <c r="O583" s="5"/>
      <c r="P583" s="5"/>
      <c r="Q583" s="5"/>
      <c r="R583" s="5"/>
      <c r="S583" s="5"/>
      <c r="T583" s="5"/>
      <c r="U583" s="5"/>
      <c r="V583" s="5"/>
      <c r="W583" s="5"/>
      <c r="X583" s="5"/>
      <c r="Y583" s="5"/>
      <c r="Z583" s="5"/>
    </row>
    <row r="584" spans="1:26" ht="15.75" customHeight="1">
      <c r="A584" s="5">
        <f t="shared" si="3"/>
        <v>2</v>
      </c>
      <c r="B584" s="5">
        <v>2732</v>
      </c>
      <c r="C584" s="5" t="s">
        <v>98</v>
      </c>
      <c r="D584" s="5" t="s">
        <v>144</v>
      </c>
      <c r="E584" s="5" t="s">
        <v>22</v>
      </c>
      <c r="F584" s="5" t="s">
        <v>1350</v>
      </c>
      <c r="G584" s="5" t="s">
        <v>1353</v>
      </c>
      <c r="H584" s="5" t="s">
        <v>1261</v>
      </c>
      <c r="I584" s="5" t="s">
        <v>1058</v>
      </c>
      <c r="J584" s="5" t="s">
        <v>110</v>
      </c>
      <c r="K584" s="6" t="s">
        <v>1354</v>
      </c>
      <c r="L584" s="6" t="s">
        <v>29</v>
      </c>
      <c r="M584" s="5">
        <f t="shared" si="2"/>
        <v>1</v>
      </c>
      <c r="N584" s="8" t="s">
        <v>1058</v>
      </c>
      <c r="O584" s="5"/>
      <c r="P584" s="5"/>
      <c r="Q584" s="5"/>
      <c r="R584" s="5"/>
      <c r="S584" s="5"/>
      <c r="T584" s="5"/>
      <c r="U584" s="5"/>
      <c r="V584" s="5"/>
      <c r="W584" s="5"/>
      <c r="X584" s="5"/>
      <c r="Y584" s="5"/>
      <c r="Z584" s="5"/>
    </row>
    <row r="585" spans="1:26" ht="15.75" customHeight="1">
      <c r="A585" s="5">
        <f t="shared" si="3"/>
        <v>3</v>
      </c>
      <c r="B585" s="5">
        <v>2732</v>
      </c>
      <c r="C585" s="5" t="s">
        <v>98</v>
      </c>
      <c r="D585" s="5" t="s">
        <v>144</v>
      </c>
      <c r="E585" s="5" t="s">
        <v>22</v>
      </c>
      <c r="F585" s="5" t="s">
        <v>1350</v>
      </c>
      <c r="G585" s="5" t="s">
        <v>1355</v>
      </c>
      <c r="H585" s="5" t="s">
        <v>1261</v>
      </c>
      <c r="I585" s="5" t="s">
        <v>1058</v>
      </c>
      <c r="J585" s="5" t="s">
        <v>110</v>
      </c>
      <c r="K585" s="6" t="s">
        <v>1356</v>
      </c>
      <c r="L585" s="6" t="s">
        <v>29</v>
      </c>
      <c r="M585" s="5">
        <f t="shared" si="2"/>
        <v>1</v>
      </c>
      <c r="N585" s="8" t="s">
        <v>1058</v>
      </c>
      <c r="O585" s="5"/>
      <c r="P585" s="5"/>
      <c r="Q585" s="5"/>
      <c r="R585" s="5"/>
      <c r="S585" s="5"/>
      <c r="T585" s="5"/>
      <c r="U585" s="5"/>
      <c r="V585" s="5"/>
      <c r="W585" s="5"/>
      <c r="X585" s="5"/>
      <c r="Y585" s="5"/>
      <c r="Z585" s="5"/>
    </row>
    <row r="586" spans="1:26" ht="15.75" customHeight="1">
      <c r="A586" s="5">
        <f t="shared" si="3"/>
        <v>4</v>
      </c>
      <c r="B586" s="5">
        <v>2732</v>
      </c>
      <c r="C586" s="5" t="s">
        <v>98</v>
      </c>
      <c r="D586" s="5" t="s">
        <v>144</v>
      </c>
      <c r="E586" s="5" t="s">
        <v>22</v>
      </c>
      <c r="F586" s="5" t="s">
        <v>1350</v>
      </c>
      <c r="G586" s="5" t="s">
        <v>1357</v>
      </c>
      <c r="H586" s="5" t="s">
        <v>1261</v>
      </c>
      <c r="I586" s="5" t="s">
        <v>1058</v>
      </c>
      <c r="J586" s="5" t="s">
        <v>110</v>
      </c>
      <c r="K586" s="6" t="s">
        <v>1358</v>
      </c>
      <c r="L586" s="6" t="s">
        <v>29</v>
      </c>
      <c r="M586" s="5">
        <f t="shared" si="2"/>
        <v>1</v>
      </c>
      <c r="N586" s="8" t="s">
        <v>1058</v>
      </c>
      <c r="O586" s="5"/>
      <c r="P586" s="5"/>
      <c r="Q586" s="5"/>
      <c r="R586" s="5"/>
      <c r="S586" s="5"/>
      <c r="T586" s="5"/>
      <c r="U586" s="5"/>
      <c r="V586" s="5"/>
      <c r="W586" s="5"/>
      <c r="X586" s="5"/>
      <c r="Y586" s="5"/>
      <c r="Z586" s="5"/>
    </row>
    <row r="587" spans="1:26" ht="15.75" customHeight="1">
      <c r="A587" s="5">
        <f t="shared" si="3"/>
        <v>5</v>
      </c>
      <c r="B587" s="5">
        <v>2732</v>
      </c>
      <c r="C587" s="5" t="s">
        <v>98</v>
      </c>
      <c r="D587" s="5" t="s">
        <v>144</v>
      </c>
      <c r="E587" s="5" t="s">
        <v>22</v>
      </c>
      <c r="F587" s="5" t="s">
        <v>1350</v>
      </c>
      <c r="G587" s="5" t="s">
        <v>1359</v>
      </c>
      <c r="H587" s="5" t="s">
        <v>1261</v>
      </c>
      <c r="I587" s="5" t="s">
        <v>1058</v>
      </c>
      <c r="J587" s="5" t="s">
        <v>110</v>
      </c>
      <c r="K587" s="6" t="s">
        <v>1360</v>
      </c>
      <c r="L587" s="6" t="s">
        <v>29</v>
      </c>
      <c r="M587" s="5">
        <f t="shared" si="2"/>
        <v>1</v>
      </c>
      <c r="N587" s="8" t="s">
        <v>1058</v>
      </c>
      <c r="O587" s="5"/>
      <c r="P587" s="5"/>
      <c r="Q587" s="5"/>
      <c r="R587" s="5"/>
      <c r="S587" s="5"/>
      <c r="T587" s="5"/>
      <c r="U587" s="5"/>
      <c r="V587" s="5"/>
      <c r="W587" s="5"/>
      <c r="X587" s="5"/>
      <c r="Y587" s="5"/>
      <c r="Z587" s="5"/>
    </row>
    <row r="588" spans="1:26" ht="15.75" customHeight="1">
      <c r="A588" s="5">
        <f t="shared" si="3"/>
        <v>6</v>
      </c>
      <c r="B588" s="5">
        <v>2732</v>
      </c>
      <c r="C588" s="5" t="s">
        <v>98</v>
      </c>
      <c r="D588" s="5" t="s">
        <v>144</v>
      </c>
      <c r="E588" s="5" t="s">
        <v>22</v>
      </c>
      <c r="F588" s="5" t="s">
        <v>1350</v>
      </c>
      <c r="G588" s="5" t="s">
        <v>1346</v>
      </c>
      <c r="H588" s="5" t="s">
        <v>1261</v>
      </c>
      <c r="I588" s="5" t="s">
        <v>1058</v>
      </c>
      <c r="J588" s="5" t="s">
        <v>110</v>
      </c>
      <c r="K588" s="6" t="s">
        <v>1361</v>
      </c>
      <c r="L588" s="6" t="s">
        <v>29</v>
      </c>
      <c r="M588" s="5">
        <f t="shared" si="2"/>
        <v>1</v>
      </c>
      <c r="N588" s="8" t="s">
        <v>1058</v>
      </c>
      <c r="O588" s="5"/>
      <c r="P588" s="5"/>
      <c r="Q588" s="5"/>
      <c r="R588" s="5"/>
      <c r="S588" s="5"/>
      <c r="T588" s="5"/>
      <c r="U588" s="5"/>
      <c r="V588" s="5"/>
      <c r="W588" s="5"/>
      <c r="X588" s="5"/>
      <c r="Y588" s="5"/>
      <c r="Z588" s="5"/>
    </row>
    <row r="589" spans="1:26" ht="15.75" customHeight="1">
      <c r="A589" s="5">
        <f t="shared" si="3"/>
        <v>7</v>
      </c>
      <c r="B589" s="5">
        <v>2732</v>
      </c>
      <c r="C589" s="5" t="s">
        <v>98</v>
      </c>
      <c r="D589" s="5" t="s">
        <v>144</v>
      </c>
      <c r="E589" s="5" t="s">
        <v>22</v>
      </c>
      <c r="F589" s="5" t="s">
        <v>1350</v>
      </c>
      <c r="G589" s="5" t="s">
        <v>1362</v>
      </c>
      <c r="H589" s="5" t="s">
        <v>1261</v>
      </c>
      <c r="I589" s="5" t="s">
        <v>1058</v>
      </c>
      <c r="J589" s="5" t="s">
        <v>110</v>
      </c>
      <c r="K589" s="6" t="s">
        <v>1363</v>
      </c>
      <c r="L589" s="6" t="s">
        <v>29</v>
      </c>
      <c r="M589" s="5">
        <f t="shared" si="2"/>
        <v>1</v>
      </c>
      <c r="N589" s="8" t="s">
        <v>1058</v>
      </c>
      <c r="O589" s="5"/>
      <c r="P589" s="5"/>
      <c r="Q589" s="5"/>
      <c r="R589" s="5"/>
      <c r="S589" s="5"/>
      <c r="T589" s="5"/>
      <c r="U589" s="5"/>
      <c r="V589" s="5"/>
      <c r="W589" s="5"/>
      <c r="X589" s="5"/>
      <c r="Y589" s="5"/>
      <c r="Z589" s="5"/>
    </row>
    <row r="590" spans="1:26" ht="15.75" customHeight="1">
      <c r="A590" s="5">
        <f t="shared" si="3"/>
        <v>1</v>
      </c>
      <c r="B590" s="5">
        <v>2775</v>
      </c>
      <c r="C590" s="5" t="s">
        <v>98</v>
      </c>
      <c r="D590" s="5" t="s">
        <v>43</v>
      </c>
      <c r="E590" s="5" t="s">
        <v>22</v>
      </c>
      <c r="F590" s="5" t="s">
        <v>1364</v>
      </c>
      <c r="G590" s="5" t="s">
        <v>1365</v>
      </c>
      <c r="H590" s="5" t="s">
        <v>1366</v>
      </c>
      <c r="I590" s="5" t="s">
        <v>186</v>
      </c>
      <c r="J590" s="5" t="s">
        <v>110</v>
      </c>
      <c r="K590" s="6" t="s">
        <v>1367</v>
      </c>
      <c r="L590" s="11" t="s">
        <v>29</v>
      </c>
      <c r="M590" s="5">
        <f t="shared" si="2"/>
        <v>1</v>
      </c>
      <c r="N590" s="8" t="s">
        <v>186</v>
      </c>
      <c r="O590" s="5"/>
      <c r="P590" s="5"/>
      <c r="Q590" s="5"/>
      <c r="R590" s="5"/>
      <c r="S590" s="5"/>
      <c r="T590" s="5"/>
      <c r="U590" s="5"/>
      <c r="V590" s="5"/>
      <c r="W590" s="5"/>
      <c r="X590" s="5"/>
      <c r="Y590" s="5"/>
      <c r="Z590" s="5"/>
    </row>
    <row r="591" spans="1:26" ht="15.75" customHeight="1">
      <c r="A591" s="5">
        <f t="shared" si="3"/>
        <v>2</v>
      </c>
      <c r="B591" s="5">
        <v>2775</v>
      </c>
      <c r="C591" s="5" t="s">
        <v>98</v>
      </c>
      <c r="D591" s="5" t="s">
        <v>43</v>
      </c>
      <c r="E591" s="5" t="s">
        <v>22</v>
      </c>
      <c r="F591" s="5" t="s">
        <v>1364</v>
      </c>
      <c r="G591" s="5" t="s">
        <v>1368</v>
      </c>
      <c r="H591" s="5" t="s">
        <v>199</v>
      </c>
      <c r="I591" s="5" t="s">
        <v>186</v>
      </c>
      <c r="J591" s="5" t="s">
        <v>110</v>
      </c>
      <c r="K591" s="6" t="s">
        <v>1369</v>
      </c>
      <c r="L591" s="11" t="s">
        <v>34</v>
      </c>
      <c r="M591" s="5">
        <f t="shared" si="2"/>
        <v>1</v>
      </c>
      <c r="N591" s="8" t="s">
        <v>186</v>
      </c>
      <c r="O591" s="5"/>
      <c r="P591" s="5"/>
      <c r="Q591" s="5"/>
      <c r="R591" s="5"/>
      <c r="S591" s="5"/>
      <c r="T591" s="5"/>
      <c r="U591" s="5"/>
      <c r="V591" s="5"/>
      <c r="W591" s="5"/>
      <c r="X591" s="5"/>
      <c r="Y591" s="5"/>
      <c r="Z591" s="5"/>
    </row>
    <row r="592" spans="1:26" ht="15.75" customHeight="1">
      <c r="A592" s="5">
        <f t="shared" si="3"/>
        <v>3</v>
      </c>
      <c r="B592" s="5">
        <v>2775</v>
      </c>
      <c r="C592" s="5" t="s">
        <v>98</v>
      </c>
      <c r="D592" s="5" t="s">
        <v>43</v>
      </c>
      <c r="E592" s="5" t="s">
        <v>22</v>
      </c>
      <c r="F592" s="5" t="s">
        <v>1364</v>
      </c>
      <c r="G592" s="5" t="s">
        <v>1370</v>
      </c>
      <c r="H592" s="5" t="s">
        <v>199</v>
      </c>
      <c r="I592" s="5" t="s">
        <v>186</v>
      </c>
      <c r="J592" s="5" t="s">
        <v>110</v>
      </c>
      <c r="K592" s="6" t="s">
        <v>1371</v>
      </c>
      <c r="L592" s="11" t="s">
        <v>34</v>
      </c>
      <c r="M592" s="5">
        <f t="shared" si="2"/>
        <v>1</v>
      </c>
      <c r="N592" s="8" t="s">
        <v>186</v>
      </c>
      <c r="O592" s="5"/>
      <c r="P592" s="5"/>
      <c r="Q592" s="5"/>
      <c r="R592" s="5"/>
      <c r="S592" s="5"/>
      <c r="T592" s="5"/>
      <c r="U592" s="5"/>
      <c r="V592" s="5"/>
      <c r="W592" s="5"/>
      <c r="X592" s="5"/>
      <c r="Y592" s="5"/>
      <c r="Z592" s="5"/>
    </row>
    <row r="593" spans="1:26" ht="15.75" customHeight="1">
      <c r="A593" s="5">
        <f t="shared" si="3"/>
        <v>1</v>
      </c>
      <c r="B593" s="5">
        <v>2776</v>
      </c>
      <c r="C593" s="5" t="s">
        <v>98</v>
      </c>
      <c r="D593" s="5" t="s">
        <v>43</v>
      </c>
      <c r="E593" s="5" t="s">
        <v>22</v>
      </c>
      <c r="F593" s="5" t="s">
        <v>1372</v>
      </c>
      <c r="G593" s="5" t="s">
        <v>1373</v>
      </c>
      <c r="H593" s="5" t="s">
        <v>1366</v>
      </c>
      <c r="I593" s="5" t="s">
        <v>186</v>
      </c>
      <c r="J593" s="5" t="s">
        <v>110</v>
      </c>
      <c r="K593" s="6" t="s">
        <v>1374</v>
      </c>
      <c r="L593" s="11" t="s">
        <v>29</v>
      </c>
      <c r="M593" s="5">
        <f t="shared" si="2"/>
        <v>1</v>
      </c>
      <c r="N593" s="8" t="s">
        <v>186</v>
      </c>
      <c r="O593" s="5"/>
      <c r="P593" s="5"/>
      <c r="Q593" s="5"/>
      <c r="R593" s="5"/>
      <c r="S593" s="5"/>
      <c r="T593" s="5"/>
      <c r="U593" s="5"/>
      <c r="V593" s="5"/>
      <c r="W593" s="5"/>
      <c r="X593" s="5"/>
      <c r="Y593" s="5"/>
      <c r="Z593" s="5"/>
    </row>
    <row r="594" spans="1:26" ht="15.75" customHeight="1">
      <c r="A594" s="5">
        <f t="shared" si="3"/>
        <v>2</v>
      </c>
      <c r="B594" s="5">
        <v>2776</v>
      </c>
      <c r="C594" s="5" t="s">
        <v>98</v>
      </c>
      <c r="D594" s="5" t="s">
        <v>43</v>
      </c>
      <c r="E594" s="5" t="s">
        <v>22</v>
      </c>
      <c r="F594" s="5" t="s">
        <v>1372</v>
      </c>
      <c r="G594" s="5" t="s">
        <v>1375</v>
      </c>
      <c r="H594" s="5" t="s">
        <v>199</v>
      </c>
      <c r="I594" s="5" t="s">
        <v>186</v>
      </c>
      <c r="J594" s="5" t="s">
        <v>110</v>
      </c>
      <c r="K594" s="6" t="s">
        <v>1376</v>
      </c>
      <c r="L594" s="11" t="s">
        <v>29</v>
      </c>
      <c r="M594" s="5">
        <f t="shared" si="2"/>
        <v>1</v>
      </c>
      <c r="N594" s="8" t="s">
        <v>186</v>
      </c>
      <c r="O594" s="5"/>
      <c r="P594" s="5"/>
      <c r="Q594" s="5"/>
      <c r="R594" s="5"/>
      <c r="S594" s="5"/>
      <c r="T594" s="5"/>
      <c r="U594" s="5"/>
      <c r="V594" s="5"/>
      <c r="W594" s="5"/>
      <c r="X594" s="5"/>
      <c r="Y594" s="5"/>
      <c r="Z594" s="5"/>
    </row>
    <row r="595" spans="1:26" ht="15.75" customHeight="1">
      <c r="A595" s="5">
        <f t="shared" si="3"/>
        <v>3</v>
      </c>
      <c r="B595" s="5">
        <v>2776</v>
      </c>
      <c r="C595" s="5" t="s">
        <v>98</v>
      </c>
      <c r="D595" s="5" t="s">
        <v>43</v>
      </c>
      <c r="E595" s="5" t="s">
        <v>22</v>
      </c>
      <c r="F595" s="5" t="s">
        <v>1372</v>
      </c>
      <c r="G595" s="5" t="s">
        <v>1377</v>
      </c>
      <c r="H595" s="5" t="s">
        <v>1378</v>
      </c>
      <c r="I595" s="5" t="s">
        <v>186</v>
      </c>
      <c r="J595" s="5" t="s">
        <v>110</v>
      </c>
      <c r="K595" s="6" t="s">
        <v>1379</v>
      </c>
      <c r="L595" s="11" t="s">
        <v>29</v>
      </c>
      <c r="M595" s="5">
        <f t="shared" si="2"/>
        <v>1</v>
      </c>
      <c r="N595" s="8" t="s">
        <v>186</v>
      </c>
      <c r="O595" s="5"/>
      <c r="P595" s="5"/>
      <c r="Q595" s="5"/>
      <c r="R595" s="5"/>
      <c r="S595" s="5"/>
      <c r="T595" s="5"/>
      <c r="U595" s="5"/>
      <c r="V595" s="5"/>
      <c r="W595" s="5"/>
      <c r="X595" s="5"/>
      <c r="Y595" s="5"/>
      <c r="Z595" s="5"/>
    </row>
    <row r="596" spans="1:26" ht="15.75" customHeight="1">
      <c r="A596" s="5">
        <f t="shared" si="3"/>
        <v>4</v>
      </c>
      <c r="B596" s="5">
        <v>2776</v>
      </c>
      <c r="C596" s="5" t="s">
        <v>98</v>
      </c>
      <c r="D596" s="5" t="s">
        <v>43</v>
      </c>
      <c r="E596" s="5" t="s">
        <v>22</v>
      </c>
      <c r="F596" s="5" t="s">
        <v>1372</v>
      </c>
      <c r="G596" s="5" t="s">
        <v>1380</v>
      </c>
      <c r="H596" s="5" t="s">
        <v>1378</v>
      </c>
      <c r="I596" s="5" t="s">
        <v>186</v>
      </c>
      <c r="J596" s="5" t="s">
        <v>110</v>
      </c>
      <c r="K596" s="6" t="s">
        <v>1381</v>
      </c>
      <c r="L596" s="11" t="s">
        <v>29</v>
      </c>
      <c r="M596" s="5">
        <f t="shared" si="2"/>
        <v>1</v>
      </c>
      <c r="N596" s="8" t="s">
        <v>186</v>
      </c>
      <c r="O596" s="5"/>
      <c r="P596" s="5"/>
      <c r="Q596" s="5"/>
      <c r="R596" s="5"/>
      <c r="S596" s="5"/>
      <c r="T596" s="5"/>
      <c r="U596" s="5"/>
      <c r="V596" s="5"/>
      <c r="W596" s="5"/>
      <c r="X596" s="5"/>
      <c r="Y596" s="5"/>
      <c r="Z596" s="5"/>
    </row>
    <row r="597" spans="1:26" ht="15.75" customHeight="1">
      <c r="A597" s="5">
        <f t="shared" si="3"/>
        <v>5</v>
      </c>
      <c r="B597" s="5">
        <v>2776</v>
      </c>
      <c r="C597" s="5" t="s">
        <v>98</v>
      </c>
      <c r="D597" s="5" t="s">
        <v>43</v>
      </c>
      <c r="E597" s="5" t="s">
        <v>22</v>
      </c>
      <c r="F597" s="5" t="s">
        <v>1372</v>
      </c>
      <c r="G597" s="5" t="s">
        <v>1382</v>
      </c>
      <c r="H597" s="5" t="s">
        <v>1383</v>
      </c>
      <c r="I597" s="5" t="s">
        <v>186</v>
      </c>
      <c r="J597" s="5" t="s">
        <v>110</v>
      </c>
      <c r="K597" s="6" t="s">
        <v>1384</v>
      </c>
      <c r="L597" s="11" t="s">
        <v>29</v>
      </c>
      <c r="M597" s="5">
        <f t="shared" si="2"/>
        <v>1</v>
      </c>
      <c r="N597" s="8" t="s">
        <v>186</v>
      </c>
      <c r="O597" s="5"/>
      <c r="P597" s="5"/>
      <c r="Q597" s="5"/>
      <c r="R597" s="5"/>
      <c r="S597" s="5"/>
      <c r="T597" s="5"/>
      <c r="U597" s="5"/>
      <c r="V597" s="5"/>
      <c r="W597" s="5"/>
      <c r="X597" s="5"/>
      <c r="Y597" s="5"/>
      <c r="Z597" s="5"/>
    </row>
    <row r="598" spans="1:26" ht="15.75" customHeight="1">
      <c r="A598" s="5">
        <f t="shared" si="3"/>
        <v>6</v>
      </c>
      <c r="B598" s="5">
        <v>2776</v>
      </c>
      <c r="C598" s="5" t="s">
        <v>98</v>
      </c>
      <c r="D598" s="5" t="s">
        <v>43</v>
      </c>
      <c r="E598" s="5" t="s">
        <v>22</v>
      </c>
      <c r="F598" s="5" t="s">
        <v>1372</v>
      </c>
      <c r="G598" s="5" t="s">
        <v>1385</v>
      </c>
      <c r="H598" s="5" t="s">
        <v>199</v>
      </c>
      <c r="I598" s="5" t="s">
        <v>186</v>
      </c>
      <c r="J598" s="5" t="s">
        <v>110</v>
      </c>
      <c r="K598" s="6" t="s">
        <v>1386</v>
      </c>
      <c r="L598" s="11" t="s">
        <v>34</v>
      </c>
      <c r="M598" s="5">
        <f t="shared" si="2"/>
        <v>1</v>
      </c>
      <c r="N598" s="8" t="s">
        <v>186</v>
      </c>
      <c r="O598" s="5"/>
      <c r="P598" s="5"/>
      <c r="Q598" s="5"/>
      <c r="R598" s="5"/>
      <c r="S598" s="5"/>
      <c r="T598" s="5"/>
      <c r="U598" s="5"/>
      <c r="V598" s="5"/>
      <c r="W598" s="5"/>
      <c r="X598" s="5"/>
      <c r="Y598" s="5"/>
      <c r="Z598" s="5"/>
    </row>
    <row r="599" spans="1:26" ht="15.75" customHeight="1">
      <c r="A599" s="5">
        <f t="shared" si="3"/>
        <v>7</v>
      </c>
      <c r="B599" s="5">
        <v>2776</v>
      </c>
      <c r="C599" s="5" t="s">
        <v>98</v>
      </c>
      <c r="D599" s="5" t="s">
        <v>43</v>
      </c>
      <c r="E599" s="5" t="s">
        <v>22</v>
      </c>
      <c r="F599" s="5" t="s">
        <v>1372</v>
      </c>
      <c r="G599" s="5" t="s">
        <v>1387</v>
      </c>
      <c r="H599" s="5" t="s">
        <v>1388</v>
      </c>
      <c r="I599" s="5" t="s">
        <v>186</v>
      </c>
      <c r="J599" s="5" t="s">
        <v>110</v>
      </c>
      <c r="K599" s="6" t="s">
        <v>1389</v>
      </c>
      <c r="L599" s="11" t="s">
        <v>29</v>
      </c>
      <c r="M599" s="5">
        <f t="shared" si="2"/>
        <v>1</v>
      </c>
      <c r="N599" s="8" t="s">
        <v>186</v>
      </c>
      <c r="O599" s="5"/>
      <c r="P599" s="5"/>
      <c r="Q599" s="5"/>
      <c r="R599" s="5"/>
      <c r="S599" s="5"/>
      <c r="T599" s="5"/>
      <c r="U599" s="5"/>
      <c r="V599" s="5"/>
      <c r="W599" s="5"/>
      <c r="X599" s="5"/>
      <c r="Y599" s="5"/>
      <c r="Z599" s="5"/>
    </row>
    <row r="600" spans="1:26" ht="15.75" customHeight="1">
      <c r="A600" s="5">
        <f t="shared" si="3"/>
        <v>8</v>
      </c>
      <c r="B600" s="5">
        <v>2776</v>
      </c>
      <c r="C600" s="5" t="s">
        <v>98</v>
      </c>
      <c r="D600" s="5" t="s">
        <v>43</v>
      </c>
      <c r="E600" s="5" t="s">
        <v>22</v>
      </c>
      <c r="F600" s="5" t="s">
        <v>1372</v>
      </c>
      <c r="G600" s="5" t="s">
        <v>1390</v>
      </c>
      <c r="H600" s="5" t="s">
        <v>1383</v>
      </c>
      <c r="I600" s="5" t="s">
        <v>186</v>
      </c>
      <c r="J600" s="5" t="s">
        <v>110</v>
      </c>
      <c r="K600" s="6" t="s">
        <v>1391</v>
      </c>
      <c r="L600" s="11" t="s">
        <v>34</v>
      </c>
      <c r="M600" s="5">
        <f t="shared" si="2"/>
        <v>1</v>
      </c>
      <c r="N600" s="8" t="s">
        <v>186</v>
      </c>
      <c r="O600" s="5"/>
      <c r="P600" s="5"/>
      <c r="Q600" s="5"/>
      <c r="R600" s="5"/>
      <c r="S600" s="5"/>
      <c r="T600" s="5"/>
      <c r="U600" s="5"/>
      <c r="V600" s="5"/>
      <c r="W600" s="5"/>
      <c r="X600" s="5"/>
      <c r="Y600" s="5"/>
      <c r="Z600" s="5"/>
    </row>
    <row r="601" spans="1:26" ht="15.75" customHeight="1">
      <c r="A601" s="5">
        <v>1</v>
      </c>
      <c r="B601" s="5">
        <v>2665</v>
      </c>
      <c r="C601" s="5" t="s">
        <v>20</v>
      </c>
      <c r="D601" s="5" t="s">
        <v>1392</v>
      </c>
      <c r="E601" s="5" t="s">
        <v>1393</v>
      </c>
      <c r="F601" s="5" t="s">
        <v>23</v>
      </c>
      <c r="G601" s="5" t="s">
        <v>24</v>
      </c>
      <c r="H601" s="5" t="s">
        <v>1041</v>
      </c>
      <c r="I601" s="5" t="s">
        <v>1043</v>
      </c>
      <c r="J601" s="5" t="s">
        <v>1394</v>
      </c>
      <c r="K601" s="6" t="s">
        <v>1395</v>
      </c>
      <c r="L601" s="6" t="s">
        <v>29</v>
      </c>
      <c r="N601" s="8" t="s">
        <v>1043</v>
      </c>
    </row>
    <row r="602" spans="1:26" ht="15.75" customHeight="1">
      <c r="A602" s="5">
        <v>2</v>
      </c>
      <c r="B602" s="5">
        <v>2665</v>
      </c>
      <c r="C602" s="5" t="s">
        <v>20</v>
      </c>
      <c r="D602" s="5" t="s">
        <v>1392</v>
      </c>
      <c r="E602" s="5" t="s">
        <v>1393</v>
      </c>
      <c r="F602" s="5" t="s">
        <v>23</v>
      </c>
      <c r="G602" s="5" t="s">
        <v>40</v>
      </c>
      <c r="H602" s="5" t="s">
        <v>1041</v>
      </c>
      <c r="I602" s="5" t="s">
        <v>1043</v>
      </c>
      <c r="J602" s="5" t="s">
        <v>1394</v>
      </c>
      <c r="K602" s="6" t="s">
        <v>1396</v>
      </c>
      <c r="L602" s="6" t="s">
        <v>29</v>
      </c>
      <c r="N602" s="8" t="s">
        <v>1043</v>
      </c>
    </row>
    <row r="603" spans="1:26" ht="15.75" customHeight="1">
      <c r="A603" s="5">
        <v>1</v>
      </c>
      <c r="B603" s="5">
        <v>2803</v>
      </c>
      <c r="C603" s="5" t="s">
        <v>98</v>
      </c>
      <c r="D603" s="5" t="s">
        <v>1392</v>
      </c>
      <c r="E603" s="5" t="s">
        <v>1393</v>
      </c>
      <c r="F603" s="5" t="s">
        <v>1397</v>
      </c>
      <c r="G603" s="5" t="s">
        <v>1398</v>
      </c>
      <c r="H603" s="5" t="s">
        <v>1399</v>
      </c>
      <c r="I603" s="5" t="s">
        <v>1043</v>
      </c>
      <c r="J603" s="5" t="s">
        <v>1394</v>
      </c>
      <c r="K603" s="6" t="s">
        <v>1396</v>
      </c>
      <c r="L603" s="6" t="s">
        <v>29</v>
      </c>
      <c r="N603" s="8" t="s">
        <v>1043</v>
      </c>
    </row>
    <row r="604" spans="1:26" ht="15.75" customHeight="1">
      <c r="A604" s="5">
        <v>2</v>
      </c>
      <c r="B604" s="5">
        <v>2803</v>
      </c>
      <c r="C604" s="5" t="s">
        <v>98</v>
      </c>
      <c r="D604" s="5" t="s">
        <v>1392</v>
      </c>
      <c r="E604" s="5" t="s">
        <v>1393</v>
      </c>
      <c r="F604" s="5" t="s">
        <v>1397</v>
      </c>
      <c r="G604" s="5" t="s">
        <v>1400</v>
      </c>
      <c r="H604" s="5" t="s">
        <v>1399</v>
      </c>
      <c r="I604" s="5" t="s">
        <v>1043</v>
      </c>
      <c r="J604" s="5" t="s">
        <v>1394</v>
      </c>
      <c r="K604" s="6" t="s">
        <v>1396</v>
      </c>
      <c r="L604" s="6" t="s">
        <v>29</v>
      </c>
      <c r="N604" s="8" t="s">
        <v>1043</v>
      </c>
    </row>
    <row r="605" spans="1:26" ht="15.75" customHeight="1">
      <c r="A605" s="5">
        <v>3</v>
      </c>
      <c r="B605" s="5">
        <v>2803</v>
      </c>
      <c r="C605" s="5" t="s">
        <v>98</v>
      </c>
      <c r="D605" s="5" t="s">
        <v>1392</v>
      </c>
      <c r="E605" s="5" t="s">
        <v>1393</v>
      </c>
      <c r="F605" s="5" t="s">
        <v>1397</v>
      </c>
      <c r="G605" s="5" t="s">
        <v>1401</v>
      </c>
      <c r="H605" s="5" t="s">
        <v>1399</v>
      </c>
      <c r="I605" s="5" t="s">
        <v>1043</v>
      </c>
      <c r="J605" s="5" t="s">
        <v>1394</v>
      </c>
      <c r="K605" s="6" t="s">
        <v>1396</v>
      </c>
      <c r="L605" s="6" t="s">
        <v>29</v>
      </c>
      <c r="N605" s="8" t="s">
        <v>1043</v>
      </c>
    </row>
    <row r="606" spans="1:26" ht="15.75" customHeight="1">
      <c r="A606" s="5">
        <v>4</v>
      </c>
      <c r="B606" s="5">
        <v>2803</v>
      </c>
      <c r="C606" s="5" t="s">
        <v>98</v>
      </c>
      <c r="D606" s="5" t="s">
        <v>1392</v>
      </c>
      <c r="E606" s="5" t="s">
        <v>1393</v>
      </c>
      <c r="F606" s="5" t="s">
        <v>1397</v>
      </c>
      <c r="G606" s="5" t="s">
        <v>1402</v>
      </c>
      <c r="H606" s="5" t="s">
        <v>1399</v>
      </c>
      <c r="I606" s="5" t="s">
        <v>1043</v>
      </c>
      <c r="J606" s="5" t="s">
        <v>1394</v>
      </c>
      <c r="K606" s="6" t="s">
        <v>1396</v>
      </c>
      <c r="L606" s="6" t="s">
        <v>29</v>
      </c>
      <c r="N606" s="8" t="s">
        <v>1043</v>
      </c>
    </row>
    <row r="607" spans="1:26" ht="15.75" customHeight="1">
      <c r="A607" s="5">
        <v>5</v>
      </c>
      <c r="B607" s="5">
        <v>2803</v>
      </c>
      <c r="C607" s="5" t="s">
        <v>98</v>
      </c>
      <c r="D607" s="5" t="s">
        <v>1392</v>
      </c>
      <c r="E607" s="5" t="s">
        <v>1393</v>
      </c>
      <c r="F607" s="5" t="s">
        <v>1397</v>
      </c>
      <c r="G607" s="5" t="s">
        <v>1403</v>
      </c>
      <c r="H607" s="5" t="s">
        <v>1399</v>
      </c>
      <c r="I607" s="5" t="s">
        <v>1043</v>
      </c>
      <c r="J607" s="5" t="s">
        <v>1394</v>
      </c>
      <c r="K607" s="6" t="s">
        <v>1396</v>
      </c>
      <c r="L607" s="6" t="s">
        <v>29</v>
      </c>
      <c r="N607" s="8" t="s">
        <v>1043</v>
      </c>
    </row>
    <row r="608" spans="1:26" ht="15.75" customHeight="1">
      <c r="A608" s="5">
        <v>6</v>
      </c>
      <c r="B608" s="5">
        <v>2803</v>
      </c>
      <c r="C608" s="5" t="s">
        <v>98</v>
      </c>
      <c r="D608" s="5" t="s">
        <v>1392</v>
      </c>
      <c r="E608" s="5" t="s">
        <v>1393</v>
      </c>
      <c r="F608" s="5" t="s">
        <v>1397</v>
      </c>
      <c r="G608" s="5" t="s">
        <v>1404</v>
      </c>
      <c r="H608" s="5" t="s">
        <v>1399</v>
      </c>
      <c r="I608" s="5" t="s">
        <v>1043</v>
      </c>
      <c r="J608" s="5" t="s">
        <v>1394</v>
      </c>
      <c r="K608" s="6" t="s">
        <v>1396</v>
      </c>
      <c r="L608" s="6" t="s">
        <v>29</v>
      </c>
      <c r="N608" s="8" t="s">
        <v>1043</v>
      </c>
    </row>
    <row r="609" spans="1:14" ht="15.75" customHeight="1">
      <c r="A609" s="5">
        <v>7</v>
      </c>
      <c r="B609" s="5">
        <v>2803</v>
      </c>
      <c r="C609" s="5" t="s">
        <v>98</v>
      </c>
      <c r="D609" s="5" t="s">
        <v>1392</v>
      </c>
      <c r="E609" s="5" t="s">
        <v>1393</v>
      </c>
      <c r="F609" s="5" t="s">
        <v>1397</v>
      </c>
      <c r="G609" s="5" t="s">
        <v>1405</v>
      </c>
      <c r="H609" s="5" t="s">
        <v>1399</v>
      </c>
      <c r="I609" s="5" t="s">
        <v>1043</v>
      </c>
      <c r="J609" s="5" t="s">
        <v>1394</v>
      </c>
      <c r="K609" s="6" t="s">
        <v>1396</v>
      </c>
      <c r="L609" s="6" t="s">
        <v>29</v>
      </c>
      <c r="N609" s="8" t="s">
        <v>1043</v>
      </c>
    </row>
    <row r="610" spans="1:14" ht="15.75" customHeight="1">
      <c r="A610" s="5">
        <v>8</v>
      </c>
      <c r="B610" s="5">
        <v>2803</v>
      </c>
      <c r="C610" s="5" t="s">
        <v>98</v>
      </c>
      <c r="D610" s="5" t="s">
        <v>1392</v>
      </c>
      <c r="E610" s="5" t="s">
        <v>1393</v>
      </c>
      <c r="F610" s="5" t="s">
        <v>1397</v>
      </c>
      <c r="G610" s="5" t="s">
        <v>1406</v>
      </c>
      <c r="H610" s="5" t="s">
        <v>1399</v>
      </c>
      <c r="I610" s="5" t="s">
        <v>1043</v>
      </c>
      <c r="J610" s="5" t="s">
        <v>1394</v>
      </c>
      <c r="K610" s="6" t="s">
        <v>1396</v>
      </c>
      <c r="L610" s="6" t="s">
        <v>29</v>
      </c>
      <c r="N610" s="8" t="s">
        <v>1043</v>
      </c>
    </row>
    <row r="611" spans="1:14" ht="15.75" customHeight="1">
      <c r="A611" s="5">
        <v>9</v>
      </c>
      <c r="B611" s="5">
        <v>2803</v>
      </c>
      <c r="C611" s="5" t="s">
        <v>98</v>
      </c>
      <c r="D611" s="5" t="s">
        <v>1392</v>
      </c>
      <c r="E611" s="5" t="s">
        <v>1393</v>
      </c>
      <c r="F611" s="5" t="s">
        <v>1397</v>
      </c>
      <c r="G611" s="5" t="s">
        <v>1407</v>
      </c>
      <c r="H611" s="5" t="s">
        <v>1399</v>
      </c>
      <c r="I611" s="5" t="s">
        <v>1043</v>
      </c>
      <c r="J611" s="5" t="s">
        <v>1394</v>
      </c>
      <c r="K611" s="6" t="s">
        <v>1396</v>
      </c>
      <c r="L611" s="6" t="s">
        <v>29</v>
      </c>
      <c r="N611" s="8" t="s">
        <v>1043</v>
      </c>
    </row>
    <row r="612" spans="1:14" ht="15.75" customHeight="1">
      <c r="A612" s="5">
        <v>1</v>
      </c>
      <c r="B612" s="5">
        <v>2805</v>
      </c>
      <c r="C612" s="5" t="s">
        <v>98</v>
      </c>
      <c r="D612" s="5" t="s">
        <v>1392</v>
      </c>
      <c r="E612" s="5" t="s">
        <v>1393</v>
      </c>
      <c r="F612" s="5" t="s">
        <v>1408</v>
      </c>
      <c r="G612" s="5" t="s">
        <v>1409</v>
      </c>
      <c r="H612" s="5" t="s">
        <v>1399</v>
      </c>
      <c r="I612" s="5" t="s">
        <v>1043</v>
      </c>
      <c r="J612" s="5" t="s">
        <v>1394</v>
      </c>
      <c r="K612" s="6" t="s">
        <v>1396</v>
      </c>
      <c r="L612" s="6" t="s">
        <v>29</v>
      </c>
      <c r="N612" s="8" t="s">
        <v>1043</v>
      </c>
    </row>
    <row r="613" spans="1:14" ht="15.75" customHeight="1">
      <c r="A613" s="5">
        <v>2</v>
      </c>
      <c r="B613" s="5">
        <v>2805</v>
      </c>
      <c r="C613" s="5" t="s">
        <v>98</v>
      </c>
      <c r="D613" s="5" t="s">
        <v>1392</v>
      </c>
      <c r="E613" s="5" t="s">
        <v>1393</v>
      </c>
      <c r="F613" s="5" t="s">
        <v>1408</v>
      </c>
      <c r="G613" s="5" t="s">
        <v>1410</v>
      </c>
      <c r="H613" s="5" t="s">
        <v>1399</v>
      </c>
      <c r="I613" s="5" t="s">
        <v>1043</v>
      </c>
      <c r="J613" s="5" t="s">
        <v>1394</v>
      </c>
      <c r="K613" s="6" t="s">
        <v>1396</v>
      </c>
      <c r="L613" s="6" t="s">
        <v>29</v>
      </c>
      <c r="N613" s="8" t="s">
        <v>1043</v>
      </c>
    </row>
    <row r="614" spans="1:14" ht="15.75" customHeight="1">
      <c r="A614" s="5">
        <v>3</v>
      </c>
      <c r="B614" s="5">
        <v>2805</v>
      </c>
      <c r="C614" s="5" t="s">
        <v>98</v>
      </c>
      <c r="D614" s="5" t="s">
        <v>1392</v>
      </c>
      <c r="E614" s="5" t="s">
        <v>1393</v>
      </c>
      <c r="F614" s="5" t="s">
        <v>1408</v>
      </c>
      <c r="G614" s="5" t="s">
        <v>1411</v>
      </c>
      <c r="H614" s="5" t="s">
        <v>1399</v>
      </c>
      <c r="I614" s="5" t="s">
        <v>1043</v>
      </c>
      <c r="J614" s="5" t="s">
        <v>1394</v>
      </c>
      <c r="K614" s="6" t="s">
        <v>1396</v>
      </c>
      <c r="L614" s="6" t="s">
        <v>29</v>
      </c>
      <c r="N614" s="8" t="s">
        <v>1043</v>
      </c>
    </row>
    <row r="615" spans="1:14" ht="15.75" customHeight="1">
      <c r="A615" s="5">
        <v>4</v>
      </c>
      <c r="B615" s="5">
        <v>2805</v>
      </c>
      <c r="C615" s="5" t="s">
        <v>98</v>
      </c>
      <c r="D615" s="5" t="s">
        <v>1392</v>
      </c>
      <c r="E615" s="5" t="s">
        <v>1393</v>
      </c>
      <c r="F615" s="5" t="s">
        <v>1408</v>
      </c>
      <c r="G615" s="5" t="s">
        <v>1412</v>
      </c>
      <c r="H615" s="5" t="s">
        <v>1399</v>
      </c>
      <c r="I615" s="5" t="s">
        <v>1043</v>
      </c>
      <c r="J615" s="5" t="s">
        <v>1394</v>
      </c>
      <c r="K615" s="6" t="s">
        <v>1396</v>
      </c>
      <c r="L615" s="6" t="s">
        <v>29</v>
      </c>
      <c r="N615" s="8" t="s">
        <v>1043</v>
      </c>
    </row>
    <row r="616" spans="1:14" ht="15.75" customHeight="1">
      <c r="A616" s="5">
        <v>1</v>
      </c>
      <c r="B616" s="5">
        <v>2806</v>
      </c>
      <c r="C616" s="5" t="s">
        <v>98</v>
      </c>
      <c r="D616" s="5" t="s">
        <v>1392</v>
      </c>
      <c r="E616" s="5" t="s">
        <v>1393</v>
      </c>
      <c r="F616" s="5" t="s">
        <v>1413</v>
      </c>
      <c r="G616" s="5" t="s">
        <v>1414</v>
      </c>
      <c r="H616" s="5" t="s">
        <v>1415</v>
      </c>
      <c r="I616" s="5" t="s">
        <v>1043</v>
      </c>
      <c r="J616" s="5" t="s">
        <v>1394</v>
      </c>
      <c r="K616" s="6" t="s">
        <v>1396</v>
      </c>
      <c r="L616" s="6" t="s">
        <v>29</v>
      </c>
      <c r="N616" s="8" t="s">
        <v>1043</v>
      </c>
    </row>
    <row r="617" spans="1:14" ht="15.75" customHeight="1">
      <c r="A617" s="5">
        <v>2</v>
      </c>
      <c r="B617" s="5">
        <v>2806</v>
      </c>
      <c r="C617" s="5" t="s">
        <v>98</v>
      </c>
      <c r="D617" s="5" t="s">
        <v>1392</v>
      </c>
      <c r="E617" s="5" t="s">
        <v>1393</v>
      </c>
      <c r="F617" s="5" t="s">
        <v>1413</v>
      </c>
      <c r="G617" s="5" t="s">
        <v>1416</v>
      </c>
      <c r="H617" s="5" t="s">
        <v>1041</v>
      </c>
      <c r="I617" s="5" t="s">
        <v>1043</v>
      </c>
      <c r="J617" s="5" t="s">
        <v>1394</v>
      </c>
      <c r="K617" s="6" t="s">
        <v>1396</v>
      </c>
      <c r="L617" s="6" t="s">
        <v>29</v>
      </c>
      <c r="N617" s="8" t="s">
        <v>1043</v>
      </c>
    </row>
    <row r="618" spans="1:14" ht="15.75" customHeight="1">
      <c r="A618" s="26"/>
      <c r="J618" s="5"/>
      <c r="K618" s="5"/>
      <c r="L618" s="5"/>
    </row>
    <row r="619" spans="1:14" ht="15.75" customHeight="1">
      <c r="A619" s="26"/>
      <c r="J619" s="5"/>
      <c r="K619" s="5"/>
      <c r="L619" s="5"/>
    </row>
    <row r="620" spans="1:14" ht="15.75" customHeight="1">
      <c r="A620" s="26"/>
      <c r="J620" s="5"/>
      <c r="K620" s="5"/>
      <c r="L620" s="5"/>
    </row>
    <row r="621" spans="1:14" ht="15.75" customHeight="1">
      <c r="A621" s="26"/>
      <c r="J621" s="5"/>
      <c r="K621" s="5"/>
      <c r="L621" s="5"/>
    </row>
    <row r="622" spans="1:14" ht="15.75" customHeight="1">
      <c r="A622" s="26"/>
      <c r="J622" s="5"/>
      <c r="K622" s="5"/>
      <c r="L622" s="5"/>
    </row>
    <row r="623" spans="1:14" ht="15.75" customHeight="1">
      <c r="A623" s="26"/>
      <c r="J623" s="5"/>
      <c r="K623" s="5"/>
      <c r="L623" s="5"/>
    </row>
    <row r="624" spans="1:14" ht="15.75" customHeight="1">
      <c r="A624" s="26"/>
      <c r="J624" s="5"/>
      <c r="K624" s="5"/>
      <c r="L624" s="5"/>
    </row>
    <row r="625" spans="1:12" ht="15.75" customHeight="1">
      <c r="A625" s="26"/>
      <c r="J625" s="5"/>
      <c r="K625" s="5"/>
      <c r="L625" s="5"/>
    </row>
    <row r="626" spans="1:12" ht="15.75" customHeight="1">
      <c r="A626" s="26"/>
      <c r="J626" s="5"/>
      <c r="K626" s="5"/>
      <c r="L626" s="5"/>
    </row>
    <row r="627" spans="1:12" ht="15.75" customHeight="1">
      <c r="A627" s="26"/>
      <c r="J627" s="5"/>
      <c r="K627" s="5"/>
      <c r="L627" s="5"/>
    </row>
    <row r="628" spans="1:12" ht="15.75" customHeight="1">
      <c r="A628" s="26"/>
      <c r="J628" s="5"/>
      <c r="K628" s="5"/>
      <c r="L628" s="5"/>
    </row>
    <row r="629" spans="1:12" ht="15.75" customHeight="1">
      <c r="A629" s="26"/>
      <c r="J629" s="5"/>
      <c r="K629" s="5"/>
      <c r="L629" s="5"/>
    </row>
    <row r="630" spans="1:12" ht="15.75" customHeight="1">
      <c r="A630" s="26"/>
      <c r="J630" s="5"/>
      <c r="K630" s="5"/>
      <c r="L630" s="5"/>
    </row>
    <row r="631" spans="1:12" ht="15.75" customHeight="1">
      <c r="A631" s="26"/>
      <c r="J631" s="5"/>
      <c r="K631" s="5"/>
      <c r="L631" s="5"/>
    </row>
    <row r="632" spans="1:12" ht="15.75" customHeight="1">
      <c r="A632" s="26"/>
      <c r="J632" s="5"/>
      <c r="K632" s="5"/>
      <c r="L632" s="5"/>
    </row>
    <row r="633" spans="1:12" ht="15.75" customHeight="1">
      <c r="A633" s="26"/>
      <c r="J633" s="5"/>
      <c r="K633" s="5"/>
      <c r="L633" s="5"/>
    </row>
    <row r="634" spans="1:12" ht="15.75" customHeight="1">
      <c r="A634" s="26"/>
      <c r="J634" s="5"/>
      <c r="K634" s="5"/>
      <c r="L634" s="5"/>
    </row>
    <row r="635" spans="1:12" ht="15.75" customHeight="1">
      <c r="A635" s="26"/>
      <c r="J635" s="5"/>
      <c r="K635" s="5"/>
      <c r="L635" s="5"/>
    </row>
    <row r="636" spans="1:12" ht="15.75" customHeight="1">
      <c r="A636" s="26"/>
      <c r="J636" s="5"/>
      <c r="K636" s="5"/>
      <c r="L636" s="5"/>
    </row>
    <row r="637" spans="1:12" ht="15.75" customHeight="1">
      <c r="A637" s="26"/>
      <c r="J637" s="5"/>
      <c r="K637" s="5"/>
      <c r="L637" s="5"/>
    </row>
    <row r="638" spans="1:12" ht="15.75" customHeight="1">
      <c r="A638" s="26"/>
      <c r="J638" s="5"/>
      <c r="K638" s="5"/>
      <c r="L638" s="5"/>
    </row>
    <row r="639" spans="1:12" ht="15.75" customHeight="1">
      <c r="A639" s="26"/>
      <c r="J639" s="5"/>
      <c r="K639" s="5"/>
      <c r="L639" s="5"/>
    </row>
    <row r="640" spans="1:12" ht="15.75" customHeight="1">
      <c r="A640" s="26"/>
      <c r="J640" s="5"/>
      <c r="K640" s="5"/>
      <c r="L640" s="5"/>
    </row>
    <row r="641" spans="1:12" ht="15.75" customHeight="1">
      <c r="A641" s="26"/>
      <c r="J641" s="5"/>
      <c r="K641" s="5"/>
      <c r="L641" s="5"/>
    </row>
    <row r="642" spans="1:12" ht="15.75" customHeight="1">
      <c r="A642" s="26"/>
      <c r="J642" s="5"/>
      <c r="K642" s="5"/>
      <c r="L642" s="5"/>
    </row>
    <row r="643" spans="1:12" ht="15.75" customHeight="1">
      <c r="A643" s="26"/>
      <c r="J643" s="5"/>
      <c r="K643" s="5"/>
      <c r="L643" s="5"/>
    </row>
    <row r="644" spans="1:12" ht="15.75" customHeight="1">
      <c r="A644" s="26"/>
      <c r="J644" s="5"/>
      <c r="K644" s="5"/>
      <c r="L644" s="5"/>
    </row>
    <row r="645" spans="1:12" ht="15.75" customHeight="1">
      <c r="A645" s="26"/>
      <c r="J645" s="5"/>
      <c r="K645" s="5"/>
      <c r="L645" s="5"/>
    </row>
    <row r="646" spans="1:12" ht="15.75" customHeight="1">
      <c r="A646" s="26"/>
      <c r="J646" s="5"/>
      <c r="K646" s="5"/>
      <c r="L646" s="5"/>
    </row>
    <row r="647" spans="1:12" ht="15.75" customHeight="1">
      <c r="A647" s="26"/>
      <c r="J647" s="5"/>
      <c r="K647" s="5"/>
      <c r="L647" s="5"/>
    </row>
    <row r="648" spans="1:12" ht="15.75" customHeight="1">
      <c r="A648" s="26"/>
      <c r="J648" s="5"/>
      <c r="K648" s="5"/>
      <c r="L648" s="5"/>
    </row>
    <row r="649" spans="1:12" ht="15.75" customHeight="1">
      <c r="A649" s="26"/>
      <c r="J649" s="5"/>
      <c r="K649" s="5"/>
      <c r="L649" s="5"/>
    </row>
    <row r="650" spans="1:12" ht="15.75" customHeight="1">
      <c r="A650" s="26"/>
      <c r="J650" s="5"/>
      <c r="K650" s="5"/>
      <c r="L650" s="5"/>
    </row>
    <row r="651" spans="1:12" ht="15.75" customHeight="1">
      <c r="A651" s="26"/>
      <c r="J651" s="5"/>
      <c r="K651" s="5"/>
      <c r="L651" s="5"/>
    </row>
    <row r="652" spans="1:12" ht="15.75" customHeight="1">
      <c r="A652" s="26"/>
      <c r="J652" s="5"/>
      <c r="K652" s="5"/>
      <c r="L652" s="5"/>
    </row>
    <row r="653" spans="1:12" ht="15.75" customHeight="1">
      <c r="A653" s="26"/>
      <c r="J653" s="5"/>
      <c r="K653" s="5"/>
      <c r="L653" s="5"/>
    </row>
    <row r="654" spans="1:12" ht="15.75" customHeight="1">
      <c r="A654" s="26"/>
      <c r="J654" s="5"/>
      <c r="K654" s="5"/>
      <c r="L654" s="5"/>
    </row>
    <row r="655" spans="1:12" ht="15.75" customHeight="1">
      <c r="A655" s="26"/>
      <c r="J655" s="5"/>
      <c r="K655" s="5"/>
      <c r="L655" s="5"/>
    </row>
    <row r="656" spans="1:12" ht="15.75" customHeight="1">
      <c r="A656" s="26"/>
      <c r="J656" s="5"/>
      <c r="K656" s="5"/>
      <c r="L656" s="5"/>
    </row>
    <row r="657" spans="1:12" ht="15.75" customHeight="1">
      <c r="A657" s="26"/>
      <c r="J657" s="5"/>
      <c r="K657" s="5"/>
      <c r="L657" s="5"/>
    </row>
    <row r="658" spans="1:12" ht="15.75" customHeight="1">
      <c r="A658" s="26"/>
      <c r="J658" s="5"/>
      <c r="K658" s="5"/>
      <c r="L658" s="5"/>
    </row>
    <row r="659" spans="1:12" ht="15.75" customHeight="1">
      <c r="A659" s="26"/>
      <c r="J659" s="5"/>
      <c r="K659" s="5"/>
      <c r="L659" s="5"/>
    </row>
    <row r="660" spans="1:12" ht="15.75" customHeight="1">
      <c r="A660" s="26"/>
      <c r="J660" s="5"/>
      <c r="K660" s="5"/>
      <c r="L660" s="5"/>
    </row>
    <row r="661" spans="1:12" ht="15.75" customHeight="1">
      <c r="A661" s="26"/>
      <c r="J661" s="5"/>
      <c r="K661" s="5"/>
      <c r="L661" s="5"/>
    </row>
    <row r="662" spans="1:12" ht="15.75" customHeight="1">
      <c r="A662" s="26"/>
      <c r="J662" s="5"/>
      <c r="K662" s="5"/>
      <c r="L662" s="5"/>
    </row>
    <row r="663" spans="1:12" ht="15.75" customHeight="1">
      <c r="A663" s="26"/>
      <c r="J663" s="5"/>
      <c r="K663" s="5"/>
      <c r="L663" s="5"/>
    </row>
    <row r="664" spans="1:12" ht="15.75" customHeight="1">
      <c r="A664" s="26"/>
      <c r="J664" s="5"/>
      <c r="K664" s="5"/>
      <c r="L664" s="5"/>
    </row>
    <row r="665" spans="1:12" ht="15.75" customHeight="1">
      <c r="A665" s="26"/>
      <c r="J665" s="5"/>
      <c r="K665" s="5"/>
      <c r="L665" s="5"/>
    </row>
    <row r="666" spans="1:12" ht="15.75" customHeight="1">
      <c r="A666" s="26"/>
      <c r="J666" s="5"/>
      <c r="K666" s="5"/>
      <c r="L666" s="5"/>
    </row>
    <row r="667" spans="1:12" ht="15.75" customHeight="1">
      <c r="A667" s="26"/>
      <c r="J667" s="5"/>
      <c r="K667" s="5"/>
      <c r="L667" s="5"/>
    </row>
    <row r="668" spans="1:12" ht="15.75" customHeight="1">
      <c r="A668" s="26"/>
      <c r="J668" s="5"/>
      <c r="K668" s="5"/>
      <c r="L668" s="5"/>
    </row>
    <row r="669" spans="1:12" ht="15.75" customHeight="1">
      <c r="A669" s="26"/>
      <c r="J669" s="5"/>
      <c r="K669" s="5"/>
      <c r="L669" s="5"/>
    </row>
    <row r="670" spans="1:12" ht="15.75" customHeight="1">
      <c r="A670" s="26"/>
      <c r="J670" s="5"/>
      <c r="K670" s="5"/>
      <c r="L670" s="5"/>
    </row>
    <row r="671" spans="1:12" ht="15.75" customHeight="1">
      <c r="A671" s="26"/>
      <c r="J671" s="5"/>
      <c r="K671" s="5"/>
      <c r="L671" s="5"/>
    </row>
    <row r="672" spans="1:12" ht="15.75" customHeight="1">
      <c r="A672" s="26"/>
      <c r="J672" s="5"/>
      <c r="K672" s="5"/>
      <c r="L672" s="5"/>
    </row>
    <row r="673" spans="1:12" ht="15.75" customHeight="1">
      <c r="A673" s="26"/>
      <c r="J673" s="5"/>
      <c r="K673" s="5"/>
      <c r="L673" s="5"/>
    </row>
    <row r="674" spans="1:12" ht="15.75" customHeight="1">
      <c r="A674" s="26"/>
      <c r="J674" s="5"/>
      <c r="K674" s="5"/>
      <c r="L674" s="5"/>
    </row>
    <row r="675" spans="1:12" ht="15.75" customHeight="1">
      <c r="A675" s="26"/>
      <c r="J675" s="5"/>
      <c r="K675" s="5"/>
      <c r="L675" s="5"/>
    </row>
    <row r="676" spans="1:12" ht="15.75" customHeight="1">
      <c r="A676" s="26"/>
      <c r="J676" s="5"/>
      <c r="K676" s="5"/>
      <c r="L676" s="5"/>
    </row>
    <row r="677" spans="1:12" ht="15.75" customHeight="1">
      <c r="A677" s="26"/>
      <c r="J677" s="5"/>
      <c r="K677" s="5"/>
      <c r="L677" s="5"/>
    </row>
    <row r="678" spans="1:12" ht="15.75" customHeight="1">
      <c r="A678" s="26"/>
      <c r="J678" s="5"/>
      <c r="K678" s="5"/>
      <c r="L678" s="5"/>
    </row>
    <row r="679" spans="1:12" ht="15.75" customHeight="1">
      <c r="A679" s="26"/>
      <c r="J679" s="5"/>
      <c r="K679" s="5"/>
      <c r="L679" s="5"/>
    </row>
    <row r="680" spans="1:12" ht="15.75" customHeight="1">
      <c r="A680" s="26"/>
      <c r="J680" s="5"/>
      <c r="K680" s="5"/>
      <c r="L680" s="5"/>
    </row>
    <row r="681" spans="1:12" ht="15.75" customHeight="1">
      <c r="A681" s="26"/>
      <c r="J681" s="5"/>
      <c r="K681" s="5"/>
      <c r="L681" s="5"/>
    </row>
    <row r="682" spans="1:12" ht="15.75" customHeight="1">
      <c r="A682" s="26"/>
      <c r="J682" s="5"/>
      <c r="K682" s="5"/>
      <c r="L682" s="5"/>
    </row>
    <row r="683" spans="1:12" ht="15.75" customHeight="1">
      <c r="A683" s="26"/>
      <c r="J683" s="5"/>
      <c r="K683" s="5"/>
      <c r="L683" s="5"/>
    </row>
    <row r="684" spans="1:12" ht="15.75" customHeight="1">
      <c r="A684" s="26"/>
      <c r="J684" s="5"/>
      <c r="K684" s="5"/>
      <c r="L684" s="5"/>
    </row>
    <row r="685" spans="1:12" ht="15.75" customHeight="1">
      <c r="A685" s="26"/>
      <c r="J685" s="5"/>
      <c r="K685" s="5"/>
      <c r="L685" s="5"/>
    </row>
    <row r="686" spans="1:12" ht="15.75" customHeight="1">
      <c r="A686" s="26"/>
      <c r="J686" s="5"/>
      <c r="K686" s="5"/>
      <c r="L686" s="5"/>
    </row>
    <row r="687" spans="1:12" ht="15.75" customHeight="1">
      <c r="A687" s="26"/>
      <c r="J687" s="5"/>
      <c r="K687" s="5"/>
      <c r="L687" s="5"/>
    </row>
    <row r="688" spans="1:12" ht="15.75" customHeight="1">
      <c r="A688" s="26"/>
      <c r="J688" s="5"/>
      <c r="K688" s="5"/>
      <c r="L688" s="5"/>
    </row>
    <row r="689" spans="1:12" ht="15.75" customHeight="1">
      <c r="A689" s="26"/>
      <c r="J689" s="5"/>
      <c r="K689" s="5"/>
      <c r="L689" s="5"/>
    </row>
    <row r="690" spans="1:12" ht="15.75" customHeight="1">
      <c r="A690" s="26"/>
      <c r="J690" s="5"/>
      <c r="K690" s="5"/>
      <c r="L690" s="5"/>
    </row>
    <row r="691" spans="1:12" ht="15.75" customHeight="1">
      <c r="A691" s="26"/>
      <c r="J691" s="5"/>
      <c r="K691" s="5"/>
      <c r="L691" s="5"/>
    </row>
    <row r="692" spans="1:12" ht="15.75" customHeight="1">
      <c r="A692" s="26"/>
      <c r="J692" s="5"/>
      <c r="K692" s="5"/>
      <c r="L692" s="5"/>
    </row>
    <row r="693" spans="1:12" ht="15.75" customHeight="1">
      <c r="A693" s="26"/>
      <c r="J693" s="5"/>
      <c r="K693" s="5"/>
      <c r="L693" s="5"/>
    </row>
    <row r="694" spans="1:12" ht="15.75" customHeight="1">
      <c r="A694" s="26"/>
      <c r="J694" s="5"/>
      <c r="K694" s="5"/>
      <c r="L694" s="5"/>
    </row>
    <row r="695" spans="1:12" ht="15.75" customHeight="1">
      <c r="A695" s="26"/>
      <c r="J695" s="5"/>
      <c r="K695" s="5"/>
      <c r="L695" s="5"/>
    </row>
    <row r="696" spans="1:12" ht="15.75" customHeight="1">
      <c r="A696" s="26"/>
      <c r="J696" s="5"/>
      <c r="K696" s="5"/>
      <c r="L696" s="5"/>
    </row>
    <row r="697" spans="1:12" ht="15.75" customHeight="1">
      <c r="A697" s="26"/>
      <c r="J697" s="5"/>
      <c r="K697" s="5"/>
      <c r="L697" s="5"/>
    </row>
    <row r="698" spans="1:12" ht="15.75" customHeight="1">
      <c r="A698" s="26"/>
      <c r="J698" s="5"/>
      <c r="K698" s="5"/>
      <c r="L698" s="5"/>
    </row>
    <row r="699" spans="1:12" ht="15.75" customHeight="1">
      <c r="A699" s="26"/>
      <c r="J699" s="5"/>
      <c r="K699" s="5"/>
      <c r="L699" s="5"/>
    </row>
    <row r="700" spans="1:12" ht="15.75" customHeight="1">
      <c r="A700" s="26"/>
      <c r="J700" s="5"/>
      <c r="K700" s="5"/>
      <c r="L700" s="5"/>
    </row>
    <row r="701" spans="1:12" ht="15.75" customHeight="1">
      <c r="A701" s="26"/>
      <c r="J701" s="5"/>
      <c r="K701" s="5"/>
      <c r="L701" s="5"/>
    </row>
    <row r="702" spans="1:12" ht="15.75" customHeight="1">
      <c r="A702" s="26"/>
      <c r="J702" s="5"/>
      <c r="K702" s="5"/>
      <c r="L702" s="5"/>
    </row>
    <row r="703" spans="1:12" ht="15.75" customHeight="1">
      <c r="A703" s="26"/>
      <c r="J703" s="5"/>
      <c r="K703" s="5"/>
      <c r="L703" s="5"/>
    </row>
    <row r="704" spans="1:12" ht="15.75" customHeight="1">
      <c r="A704" s="26"/>
      <c r="J704" s="5"/>
      <c r="K704" s="5"/>
      <c r="L704" s="5"/>
    </row>
    <row r="705" spans="1:12" ht="15.75" customHeight="1">
      <c r="A705" s="26"/>
      <c r="J705" s="5"/>
      <c r="K705" s="5"/>
      <c r="L705" s="5"/>
    </row>
    <row r="706" spans="1:12" ht="15.75" customHeight="1">
      <c r="A706" s="26"/>
      <c r="J706" s="5"/>
      <c r="K706" s="5"/>
      <c r="L706" s="5"/>
    </row>
    <row r="707" spans="1:12" ht="15.75" customHeight="1">
      <c r="A707" s="26"/>
      <c r="J707" s="5"/>
      <c r="K707" s="5"/>
      <c r="L707" s="5"/>
    </row>
    <row r="708" spans="1:12" ht="15.75" customHeight="1">
      <c r="A708" s="26"/>
      <c r="J708" s="5"/>
      <c r="K708" s="5"/>
      <c r="L708" s="5"/>
    </row>
    <row r="709" spans="1:12" ht="15.75" customHeight="1">
      <c r="A709" s="26"/>
      <c r="J709" s="5"/>
      <c r="K709" s="5"/>
      <c r="L709" s="5"/>
    </row>
    <row r="710" spans="1:12" ht="15.75" customHeight="1">
      <c r="A710" s="26"/>
      <c r="J710" s="5"/>
      <c r="K710" s="5"/>
      <c r="L710" s="5"/>
    </row>
    <row r="711" spans="1:12" ht="15.75" customHeight="1">
      <c r="A711" s="26"/>
      <c r="J711" s="5"/>
      <c r="K711" s="5"/>
      <c r="L711" s="5"/>
    </row>
    <row r="712" spans="1:12" ht="15.75" customHeight="1">
      <c r="A712" s="26"/>
      <c r="J712" s="5"/>
      <c r="K712" s="5"/>
      <c r="L712" s="5"/>
    </row>
    <row r="713" spans="1:12" ht="15.75" customHeight="1">
      <c r="A713" s="26"/>
      <c r="J713" s="5"/>
      <c r="K713" s="5"/>
      <c r="L713" s="5"/>
    </row>
    <row r="714" spans="1:12" ht="15.75" customHeight="1">
      <c r="A714" s="26"/>
      <c r="J714" s="5"/>
      <c r="K714" s="5"/>
      <c r="L714" s="5"/>
    </row>
    <row r="715" spans="1:12" ht="15.75" customHeight="1">
      <c r="A715" s="26"/>
      <c r="J715" s="5"/>
      <c r="K715" s="5"/>
      <c r="L715" s="5"/>
    </row>
    <row r="716" spans="1:12" ht="15.75" customHeight="1">
      <c r="A716" s="26"/>
      <c r="J716" s="5"/>
      <c r="K716" s="5"/>
      <c r="L716" s="5"/>
    </row>
    <row r="717" spans="1:12" ht="15.75" customHeight="1">
      <c r="A717" s="26"/>
      <c r="J717" s="5"/>
      <c r="K717" s="5"/>
      <c r="L717" s="5"/>
    </row>
    <row r="718" spans="1:12" ht="15.75" customHeight="1">
      <c r="A718" s="26"/>
      <c r="J718" s="5"/>
      <c r="K718" s="5"/>
      <c r="L718" s="5"/>
    </row>
    <row r="719" spans="1:12" ht="15.75" customHeight="1">
      <c r="A719" s="26"/>
      <c r="J719" s="5"/>
      <c r="K719" s="5"/>
      <c r="L719" s="5"/>
    </row>
    <row r="720" spans="1:12" ht="15.75" customHeight="1">
      <c r="A720" s="26"/>
      <c r="J720" s="5"/>
      <c r="K720" s="5"/>
      <c r="L720" s="5"/>
    </row>
    <row r="721" spans="1:12" ht="15.75" customHeight="1">
      <c r="A721" s="26"/>
      <c r="J721" s="5"/>
      <c r="K721" s="5"/>
      <c r="L721" s="5"/>
    </row>
    <row r="722" spans="1:12" ht="15.75" customHeight="1">
      <c r="A722" s="26"/>
      <c r="J722" s="5"/>
      <c r="K722" s="5"/>
      <c r="L722" s="5"/>
    </row>
    <row r="723" spans="1:12" ht="15.75" customHeight="1">
      <c r="A723" s="26"/>
      <c r="J723" s="5"/>
      <c r="K723" s="5"/>
      <c r="L723" s="5"/>
    </row>
    <row r="724" spans="1:12" ht="15.75" customHeight="1">
      <c r="A724" s="26"/>
      <c r="J724" s="5"/>
      <c r="K724" s="5"/>
      <c r="L724" s="5"/>
    </row>
    <row r="725" spans="1:12" ht="15.75" customHeight="1">
      <c r="A725" s="26"/>
      <c r="J725" s="5"/>
      <c r="K725" s="5"/>
      <c r="L725" s="5"/>
    </row>
    <row r="726" spans="1:12" ht="15.75" customHeight="1">
      <c r="A726" s="26"/>
      <c r="J726" s="5"/>
      <c r="K726" s="5"/>
      <c r="L726" s="5"/>
    </row>
    <row r="727" spans="1:12" ht="15.75" customHeight="1">
      <c r="A727" s="26"/>
      <c r="J727" s="5"/>
      <c r="K727" s="5"/>
      <c r="L727" s="5"/>
    </row>
    <row r="728" spans="1:12" ht="15.75" customHeight="1">
      <c r="A728" s="26"/>
      <c r="J728" s="5"/>
      <c r="K728" s="5"/>
      <c r="L728" s="5"/>
    </row>
    <row r="729" spans="1:12" ht="15.75" customHeight="1">
      <c r="A729" s="26"/>
      <c r="J729" s="5"/>
      <c r="K729" s="5"/>
      <c r="L729" s="5"/>
    </row>
    <row r="730" spans="1:12" ht="15.75" customHeight="1">
      <c r="A730" s="26"/>
      <c r="J730" s="5"/>
      <c r="K730" s="5"/>
      <c r="L730" s="5"/>
    </row>
    <row r="731" spans="1:12" ht="15.75" customHeight="1">
      <c r="A731" s="26"/>
      <c r="J731" s="5"/>
      <c r="K731" s="5"/>
      <c r="L731" s="5"/>
    </row>
    <row r="732" spans="1:12" ht="15.75" customHeight="1">
      <c r="A732" s="26"/>
      <c r="J732" s="5"/>
      <c r="K732" s="5"/>
      <c r="L732" s="5"/>
    </row>
    <row r="733" spans="1:12" ht="15.75" customHeight="1">
      <c r="A733" s="26"/>
      <c r="J733" s="5"/>
      <c r="K733" s="5"/>
      <c r="L733" s="5"/>
    </row>
    <row r="734" spans="1:12" ht="15.75" customHeight="1">
      <c r="A734" s="26"/>
      <c r="J734" s="5"/>
      <c r="K734" s="5"/>
      <c r="L734" s="5"/>
    </row>
    <row r="735" spans="1:12" ht="15.75" customHeight="1">
      <c r="A735" s="26"/>
      <c r="J735" s="5"/>
      <c r="K735" s="5"/>
      <c r="L735" s="5"/>
    </row>
    <row r="736" spans="1:12" ht="15.75" customHeight="1">
      <c r="A736" s="26"/>
      <c r="J736" s="5"/>
      <c r="K736" s="5"/>
      <c r="L736" s="5"/>
    </row>
    <row r="737" spans="1:12" ht="15.75" customHeight="1">
      <c r="A737" s="26"/>
      <c r="J737" s="5"/>
      <c r="K737" s="5"/>
      <c r="L737" s="5"/>
    </row>
    <row r="738" spans="1:12" ht="15.75" customHeight="1">
      <c r="A738" s="26"/>
      <c r="J738" s="5"/>
      <c r="K738" s="5"/>
      <c r="L738" s="5"/>
    </row>
    <row r="739" spans="1:12" ht="15.75" customHeight="1">
      <c r="A739" s="26"/>
      <c r="J739" s="5"/>
      <c r="K739" s="5"/>
      <c r="L739" s="5"/>
    </row>
    <row r="740" spans="1:12" ht="15.75" customHeight="1">
      <c r="A740" s="26"/>
      <c r="J740" s="5"/>
      <c r="K740" s="5"/>
      <c r="L740" s="5"/>
    </row>
    <row r="741" spans="1:12" ht="15.75" customHeight="1">
      <c r="A741" s="26"/>
      <c r="J741" s="5"/>
      <c r="K741" s="5"/>
      <c r="L741" s="5"/>
    </row>
    <row r="742" spans="1:12" ht="15.75" customHeight="1">
      <c r="A742" s="26"/>
      <c r="J742" s="5"/>
      <c r="K742" s="5"/>
      <c r="L742" s="5"/>
    </row>
    <row r="743" spans="1:12" ht="15.75" customHeight="1">
      <c r="A743" s="26"/>
      <c r="J743" s="5"/>
      <c r="K743" s="5"/>
      <c r="L743" s="5"/>
    </row>
    <row r="744" spans="1:12" ht="15.75" customHeight="1">
      <c r="A744" s="26"/>
      <c r="J744" s="5"/>
      <c r="K744" s="5"/>
      <c r="L744" s="5"/>
    </row>
    <row r="745" spans="1:12" ht="15.75" customHeight="1">
      <c r="A745" s="26"/>
      <c r="J745" s="5"/>
      <c r="K745" s="5"/>
      <c r="L745" s="5"/>
    </row>
    <row r="746" spans="1:12" ht="15.75" customHeight="1">
      <c r="A746" s="26"/>
      <c r="J746" s="5"/>
      <c r="K746" s="5"/>
      <c r="L746" s="5"/>
    </row>
    <row r="747" spans="1:12" ht="15.75" customHeight="1">
      <c r="A747" s="26"/>
      <c r="J747" s="5"/>
      <c r="K747" s="5"/>
      <c r="L747" s="5"/>
    </row>
    <row r="748" spans="1:12" ht="15.75" customHeight="1">
      <c r="A748" s="26"/>
      <c r="J748" s="5"/>
      <c r="K748" s="5"/>
      <c r="L748" s="5"/>
    </row>
    <row r="749" spans="1:12" ht="15.75" customHeight="1">
      <c r="A749" s="26"/>
      <c r="J749" s="5"/>
      <c r="K749" s="5"/>
      <c r="L749" s="5"/>
    </row>
    <row r="750" spans="1:12" ht="15.75" customHeight="1">
      <c r="A750" s="26"/>
      <c r="J750" s="5"/>
      <c r="K750" s="5"/>
      <c r="L750" s="5"/>
    </row>
    <row r="751" spans="1:12" ht="15.75" customHeight="1">
      <c r="A751" s="26"/>
      <c r="J751" s="5"/>
      <c r="K751" s="5"/>
      <c r="L751" s="5"/>
    </row>
    <row r="752" spans="1:12" ht="15.75" customHeight="1">
      <c r="A752" s="26"/>
      <c r="J752" s="5"/>
      <c r="K752" s="5"/>
      <c r="L752" s="5"/>
    </row>
    <row r="753" spans="1:12" ht="15.75" customHeight="1">
      <c r="A753" s="26"/>
      <c r="J753" s="5"/>
      <c r="K753" s="5"/>
      <c r="L753" s="5"/>
    </row>
    <row r="754" spans="1:12" ht="15.75" customHeight="1">
      <c r="A754" s="26"/>
      <c r="J754" s="5"/>
      <c r="K754" s="5"/>
      <c r="L754" s="5"/>
    </row>
    <row r="755" spans="1:12" ht="15.75" customHeight="1">
      <c r="A755" s="26"/>
      <c r="J755" s="5"/>
      <c r="K755" s="5"/>
      <c r="L755" s="5"/>
    </row>
    <row r="756" spans="1:12" ht="15.75" customHeight="1">
      <c r="A756" s="26"/>
      <c r="J756" s="5"/>
      <c r="K756" s="5"/>
      <c r="L756" s="5"/>
    </row>
    <row r="757" spans="1:12" ht="15.75" customHeight="1">
      <c r="A757" s="26"/>
      <c r="J757" s="5"/>
      <c r="K757" s="5"/>
      <c r="L757" s="5"/>
    </row>
    <row r="758" spans="1:12" ht="15.75" customHeight="1">
      <c r="A758" s="26"/>
      <c r="J758" s="5"/>
      <c r="K758" s="5"/>
      <c r="L758" s="5"/>
    </row>
    <row r="759" spans="1:12" ht="15.75" customHeight="1">
      <c r="A759" s="26"/>
      <c r="J759" s="5"/>
      <c r="K759" s="5"/>
      <c r="L759" s="5"/>
    </row>
    <row r="760" spans="1:12" ht="15.75" customHeight="1">
      <c r="A760" s="26"/>
      <c r="J760" s="5"/>
      <c r="K760" s="5"/>
      <c r="L760" s="5"/>
    </row>
    <row r="761" spans="1:12" ht="15.75" customHeight="1">
      <c r="A761" s="26"/>
      <c r="J761" s="5"/>
      <c r="K761" s="5"/>
      <c r="L761" s="5"/>
    </row>
    <row r="762" spans="1:12" ht="15.75" customHeight="1">
      <c r="A762" s="26"/>
      <c r="J762" s="5"/>
      <c r="K762" s="5"/>
      <c r="L762" s="5"/>
    </row>
    <row r="763" spans="1:12" ht="15.75" customHeight="1">
      <c r="A763" s="26"/>
      <c r="J763" s="5"/>
      <c r="K763" s="5"/>
      <c r="L763" s="5"/>
    </row>
    <row r="764" spans="1:12" ht="15.75" customHeight="1">
      <c r="A764" s="26"/>
      <c r="J764" s="5"/>
      <c r="K764" s="5"/>
      <c r="L764" s="5"/>
    </row>
    <row r="765" spans="1:12" ht="15.75" customHeight="1">
      <c r="A765" s="26"/>
      <c r="J765" s="5"/>
      <c r="K765" s="5"/>
      <c r="L765" s="5"/>
    </row>
    <row r="766" spans="1:12" ht="15.75" customHeight="1">
      <c r="A766" s="26"/>
      <c r="J766" s="5"/>
      <c r="K766" s="5"/>
      <c r="L766" s="5"/>
    </row>
    <row r="767" spans="1:12" ht="15.75" customHeight="1">
      <c r="A767" s="26"/>
      <c r="J767" s="5"/>
      <c r="K767" s="5"/>
      <c r="L767" s="5"/>
    </row>
    <row r="768" spans="1:12" ht="15.75" customHeight="1">
      <c r="A768" s="26"/>
      <c r="J768" s="5"/>
      <c r="K768" s="5"/>
      <c r="L768" s="5"/>
    </row>
    <row r="769" spans="1:12" ht="15.75" customHeight="1">
      <c r="A769" s="26"/>
      <c r="J769" s="5"/>
      <c r="K769" s="5"/>
      <c r="L769" s="5"/>
    </row>
    <row r="770" spans="1:12" ht="15.75" customHeight="1">
      <c r="A770" s="26"/>
      <c r="J770" s="5"/>
      <c r="K770" s="5"/>
      <c r="L770" s="5"/>
    </row>
    <row r="771" spans="1:12" ht="15.75" customHeight="1">
      <c r="A771" s="26"/>
      <c r="J771" s="5"/>
      <c r="K771" s="5"/>
      <c r="L771" s="5"/>
    </row>
    <row r="772" spans="1:12" ht="15.75" customHeight="1">
      <c r="A772" s="26"/>
      <c r="J772" s="5"/>
      <c r="K772" s="5"/>
      <c r="L772" s="5"/>
    </row>
    <row r="773" spans="1:12" ht="15.75" customHeight="1">
      <c r="A773" s="26"/>
      <c r="J773" s="5"/>
      <c r="K773" s="5"/>
      <c r="L773" s="5"/>
    </row>
    <row r="774" spans="1:12" ht="15.75" customHeight="1">
      <c r="A774" s="26"/>
      <c r="J774" s="5"/>
      <c r="K774" s="5"/>
      <c r="L774" s="5"/>
    </row>
    <row r="775" spans="1:12" ht="15.75" customHeight="1">
      <c r="A775" s="26"/>
      <c r="J775" s="5"/>
      <c r="K775" s="5"/>
      <c r="L775" s="5"/>
    </row>
    <row r="776" spans="1:12" ht="15.75" customHeight="1">
      <c r="A776" s="26"/>
      <c r="J776" s="5"/>
      <c r="K776" s="5"/>
      <c r="L776" s="5"/>
    </row>
    <row r="777" spans="1:12" ht="15.75" customHeight="1">
      <c r="A777" s="26"/>
      <c r="J777" s="5"/>
      <c r="K777" s="5"/>
      <c r="L777" s="5"/>
    </row>
    <row r="778" spans="1:12" ht="15.75" customHeight="1">
      <c r="A778" s="26"/>
      <c r="J778" s="5"/>
      <c r="K778" s="5"/>
      <c r="L778" s="5"/>
    </row>
    <row r="779" spans="1:12" ht="15.75" customHeight="1">
      <c r="A779" s="26"/>
      <c r="J779" s="5"/>
      <c r="K779" s="5"/>
      <c r="L779" s="5"/>
    </row>
    <row r="780" spans="1:12" ht="15.75" customHeight="1">
      <c r="A780" s="26"/>
      <c r="J780" s="5"/>
      <c r="K780" s="5"/>
      <c r="L780" s="5"/>
    </row>
    <row r="781" spans="1:12" ht="15.75" customHeight="1">
      <c r="A781" s="26"/>
      <c r="J781" s="5"/>
      <c r="K781" s="5"/>
      <c r="L781" s="5"/>
    </row>
    <row r="782" spans="1:12" ht="15.75" customHeight="1">
      <c r="A782" s="26"/>
      <c r="J782" s="5"/>
      <c r="K782" s="5"/>
      <c r="L782" s="5"/>
    </row>
    <row r="783" spans="1:12" ht="15.75" customHeight="1">
      <c r="A783" s="26"/>
      <c r="J783" s="5"/>
      <c r="K783" s="5"/>
      <c r="L783" s="5"/>
    </row>
    <row r="784" spans="1:12" ht="15.75" customHeight="1">
      <c r="A784" s="26"/>
      <c r="J784" s="5"/>
      <c r="K784" s="5"/>
      <c r="L784" s="5"/>
    </row>
    <row r="785" spans="1:12" ht="15.75" customHeight="1">
      <c r="A785" s="26"/>
      <c r="J785" s="5"/>
      <c r="K785" s="5"/>
      <c r="L785" s="5"/>
    </row>
    <row r="786" spans="1:12" ht="15.75" customHeight="1">
      <c r="A786" s="26"/>
      <c r="J786" s="5"/>
      <c r="K786" s="5"/>
      <c r="L786" s="5"/>
    </row>
    <row r="787" spans="1:12" ht="15.75" customHeight="1">
      <c r="A787" s="26"/>
      <c r="J787" s="5"/>
      <c r="K787" s="5"/>
      <c r="L787" s="5"/>
    </row>
    <row r="788" spans="1:12" ht="15.75" customHeight="1">
      <c r="A788" s="26"/>
      <c r="J788" s="5"/>
      <c r="K788" s="5"/>
      <c r="L788" s="5"/>
    </row>
    <row r="789" spans="1:12" ht="15.75" customHeight="1">
      <c r="A789" s="26"/>
      <c r="J789" s="5"/>
      <c r="K789" s="5"/>
      <c r="L789" s="5"/>
    </row>
    <row r="790" spans="1:12" ht="15.75" customHeight="1">
      <c r="A790" s="26"/>
      <c r="J790" s="5"/>
      <c r="K790" s="5"/>
      <c r="L790" s="5"/>
    </row>
    <row r="791" spans="1:12" ht="15.75" customHeight="1">
      <c r="A791" s="26"/>
      <c r="J791" s="5"/>
      <c r="K791" s="5"/>
      <c r="L791" s="5"/>
    </row>
    <row r="792" spans="1:12" ht="15.75" customHeight="1">
      <c r="A792" s="26"/>
      <c r="J792" s="5"/>
      <c r="K792" s="5"/>
      <c r="L792" s="5"/>
    </row>
    <row r="793" spans="1:12" ht="15.75" customHeight="1">
      <c r="A793" s="26"/>
      <c r="J793" s="5"/>
      <c r="K793" s="5"/>
      <c r="L793" s="5"/>
    </row>
    <row r="794" spans="1:12" ht="15.75" customHeight="1">
      <c r="A794" s="26"/>
      <c r="J794" s="5"/>
      <c r="K794" s="5"/>
      <c r="L794" s="5"/>
    </row>
    <row r="795" spans="1:12" ht="15.75" customHeight="1">
      <c r="A795" s="26"/>
      <c r="J795" s="5"/>
      <c r="K795" s="5"/>
      <c r="L795" s="5"/>
    </row>
    <row r="796" spans="1:12" ht="15.75" customHeight="1">
      <c r="A796" s="26"/>
      <c r="J796" s="5"/>
      <c r="K796" s="5"/>
      <c r="L796" s="5"/>
    </row>
    <row r="797" spans="1:12" ht="15.75" customHeight="1">
      <c r="A797" s="26"/>
      <c r="J797" s="5"/>
      <c r="K797" s="5"/>
      <c r="L797" s="5"/>
    </row>
    <row r="798" spans="1:12" ht="15.75" customHeight="1">
      <c r="A798" s="26"/>
      <c r="J798" s="5"/>
      <c r="K798" s="5"/>
      <c r="L798" s="5"/>
    </row>
    <row r="799" spans="1:12" ht="15.75" customHeight="1">
      <c r="A799" s="26"/>
      <c r="J799" s="5"/>
      <c r="K799" s="5"/>
      <c r="L799" s="5"/>
    </row>
    <row r="800" spans="1:12" ht="15.75" customHeight="1">
      <c r="A800" s="26"/>
      <c r="J800" s="5"/>
      <c r="K800" s="5"/>
      <c r="L800" s="5"/>
    </row>
    <row r="801" spans="1:12" ht="15.75" customHeight="1">
      <c r="A801" s="5"/>
      <c r="B801" s="5"/>
      <c r="C801" s="5"/>
      <c r="D801" s="5"/>
      <c r="E801" s="5"/>
      <c r="F801" s="5"/>
      <c r="G801" s="5"/>
      <c r="H801" s="5"/>
      <c r="I801" s="5"/>
      <c r="J801" s="5"/>
      <c r="K801" s="5"/>
      <c r="L801" s="5"/>
    </row>
    <row r="802" spans="1:12" ht="15.75" customHeight="1">
      <c r="A802" s="5"/>
      <c r="B802" s="5"/>
      <c r="C802" s="5"/>
      <c r="D802" s="5"/>
      <c r="E802" s="5"/>
      <c r="F802" s="5"/>
      <c r="G802" s="5"/>
      <c r="H802" s="5"/>
      <c r="I802" s="5"/>
      <c r="J802" s="5"/>
      <c r="K802" s="5"/>
      <c r="L802" s="5"/>
    </row>
    <row r="803" spans="1:12" ht="15.75" customHeight="1">
      <c r="A803" s="5"/>
      <c r="B803" s="5"/>
      <c r="C803" s="5"/>
      <c r="D803" s="5"/>
      <c r="E803" s="5"/>
      <c r="F803" s="5"/>
      <c r="G803" s="5"/>
      <c r="H803" s="5"/>
      <c r="I803" s="5"/>
      <c r="J803" s="5"/>
      <c r="K803" s="5"/>
      <c r="L803" s="5"/>
    </row>
    <row r="804" spans="1:12" ht="15.75" customHeight="1">
      <c r="A804" s="5"/>
      <c r="B804" s="5"/>
      <c r="C804" s="5"/>
      <c r="D804" s="5"/>
      <c r="E804" s="5"/>
      <c r="F804" s="5"/>
      <c r="G804" s="5"/>
      <c r="H804" s="5"/>
      <c r="I804" s="5"/>
      <c r="J804" s="5"/>
      <c r="K804" s="5"/>
      <c r="L804" s="5"/>
    </row>
    <row r="805" spans="1:12" ht="15.75" customHeight="1">
      <c r="A805" s="5"/>
      <c r="B805" s="5"/>
      <c r="C805" s="5"/>
      <c r="D805" s="5"/>
      <c r="E805" s="5"/>
      <c r="F805" s="5"/>
      <c r="G805" s="5"/>
      <c r="H805" s="5"/>
      <c r="I805" s="5"/>
      <c r="J805" s="5"/>
      <c r="K805" s="5"/>
      <c r="L805" s="5"/>
    </row>
    <row r="806" spans="1:12" ht="15.75" customHeight="1">
      <c r="A806" s="5"/>
      <c r="B806" s="5"/>
      <c r="C806" s="5"/>
      <c r="D806" s="5"/>
      <c r="E806" s="5"/>
      <c r="F806" s="5"/>
      <c r="G806" s="5"/>
      <c r="H806" s="5"/>
      <c r="I806" s="5"/>
      <c r="J806" s="5"/>
      <c r="K806" s="5"/>
      <c r="L806" s="5"/>
    </row>
    <row r="807" spans="1:12" ht="15.75" customHeight="1">
      <c r="A807" s="5"/>
      <c r="B807" s="5"/>
      <c r="C807" s="5"/>
      <c r="D807" s="5"/>
      <c r="E807" s="5"/>
      <c r="F807" s="5"/>
      <c r="G807" s="5"/>
      <c r="H807" s="5"/>
      <c r="I807" s="5"/>
      <c r="J807" s="5"/>
      <c r="K807" s="5"/>
      <c r="L807" s="5"/>
    </row>
    <row r="808" spans="1:12" ht="15.75" customHeight="1">
      <c r="A808" s="5"/>
      <c r="B808" s="5"/>
      <c r="C808" s="5"/>
      <c r="D808" s="5"/>
      <c r="E808" s="5"/>
      <c r="F808" s="5"/>
      <c r="G808" s="5"/>
      <c r="H808" s="5"/>
      <c r="I808" s="5"/>
      <c r="J808" s="5"/>
      <c r="K808" s="5"/>
      <c r="L808" s="5"/>
    </row>
    <row r="809" spans="1:12" ht="15.75" customHeight="1">
      <c r="A809" s="5"/>
      <c r="B809" s="5"/>
      <c r="C809" s="5"/>
      <c r="D809" s="5"/>
      <c r="E809" s="5"/>
      <c r="F809" s="5"/>
      <c r="G809" s="5"/>
      <c r="H809" s="5"/>
      <c r="I809" s="5"/>
      <c r="J809" s="5"/>
      <c r="K809" s="5"/>
      <c r="L809" s="5"/>
    </row>
    <row r="810" spans="1:12" ht="15.75" customHeight="1">
      <c r="A810" s="5"/>
      <c r="B810" s="5"/>
      <c r="C810" s="5"/>
      <c r="D810" s="5"/>
      <c r="E810" s="5"/>
      <c r="F810" s="5"/>
      <c r="G810" s="5"/>
      <c r="H810" s="5"/>
      <c r="I810" s="5"/>
      <c r="J810" s="5"/>
      <c r="K810" s="5"/>
      <c r="L810" s="5"/>
    </row>
    <row r="811" spans="1:12" ht="15.75" customHeight="1">
      <c r="A811" s="5"/>
      <c r="B811" s="5"/>
      <c r="C811" s="5"/>
      <c r="D811" s="5"/>
      <c r="E811" s="5"/>
      <c r="F811" s="5"/>
      <c r="G811" s="5"/>
      <c r="H811" s="5"/>
      <c r="I811" s="5"/>
      <c r="J811" s="5"/>
      <c r="K811" s="5"/>
      <c r="L811" s="5"/>
    </row>
    <row r="812" spans="1:12" ht="15.75" customHeight="1">
      <c r="A812" s="5"/>
      <c r="B812" s="5"/>
      <c r="C812" s="5"/>
      <c r="D812" s="5"/>
      <c r="E812" s="5"/>
      <c r="F812" s="5"/>
      <c r="G812" s="5"/>
      <c r="H812" s="5"/>
      <c r="I812" s="5"/>
      <c r="J812" s="5"/>
      <c r="K812" s="5"/>
      <c r="L812" s="5"/>
    </row>
    <row r="813" spans="1:12" ht="15.75" customHeight="1">
      <c r="A813" s="5"/>
      <c r="B813" s="5"/>
      <c r="C813" s="5"/>
      <c r="D813" s="5"/>
      <c r="E813" s="5"/>
      <c r="F813" s="5"/>
      <c r="G813" s="5"/>
      <c r="H813" s="5"/>
      <c r="I813" s="5"/>
      <c r="J813" s="5"/>
      <c r="K813" s="5"/>
      <c r="L813" s="5"/>
    </row>
    <row r="814" spans="1:12" ht="15.75" customHeight="1">
      <c r="A814" s="5"/>
      <c r="B814" s="5"/>
      <c r="C814" s="5"/>
      <c r="D814" s="5"/>
      <c r="E814" s="5"/>
      <c r="F814" s="5"/>
      <c r="G814" s="5"/>
      <c r="H814" s="5"/>
      <c r="I814" s="5"/>
      <c r="J814" s="5"/>
      <c r="K814" s="5"/>
      <c r="L814" s="5"/>
    </row>
    <row r="815" spans="1:12" ht="15.75" customHeight="1">
      <c r="A815" s="5"/>
      <c r="B815" s="5"/>
      <c r="C815" s="5"/>
      <c r="D815" s="5"/>
      <c r="E815" s="5"/>
      <c r="F815" s="5"/>
      <c r="G815" s="5"/>
      <c r="H815" s="5"/>
      <c r="I815" s="5"/>
      <c r="J815" s="5"/>
      <c r="K815" s="5"/>
      <c r="L815" s="5"/>
    </row>
    <row r="816" spans="1:12" ht="15.75" customHeight="1">
      <c r="A816" s="5"/>
      <c r="B816" s="5"/>
      <c r="C816" s="5"/>
      <c r="D816" s="5"/>
      <c r="E816" s="5"/>
      <c r="F816" s="5"/>
      <c r="G816" s="5"/>
      <c r="H816" s="5"/>
      <c r="I816" s="5"/>
      <c r="J816" s="5"/>
      <c r="K816" s="5"/>
      <c r="L816" s="5"/>
    </row>
    <row r="817" spans="1:12" ht="15.75" customHeight="1">
      <c r="A817" s="5"/>
      <c r="B817" s="5"/>
      <c r="C817" s="5"/>
      <c r="D817" s="5"/>
      <c r="E817" s="5"/>
      <c r="F817" s="5"/>
      <c r="G817" s="5"/>
      <c r="H817" s="5"/>
      <c r="I817" s="5"/>
      <c r="J817" s="5"/>
      <c r="K817" s="5"/>
      <c r="L817" s="5"/>
    </row>
    <row r="818" spans="1:12" ht="15.75" customHeight="1">
      <c r="A818" s="5"/>
      <c r="B818" s="5"/>
      <c r="C818" s="5"/>
      <c r="D818" s="5"/>
      <c r="E818" s="5"/>
      <c r="F818" s="5"/>
      <c r="G818" s="5"/>
      <c r="H818" s="5"/>
      <c r="I818" s="5"/>
      <c r="J818" s="5"/>
      <c r="K818" s="5"/>
      <c r="L818" s="5"/>
    </row>
    <row r="819" spans="1:12" ht="15.75" customHeight="1">
      <c r="A819" s="5"/>
      <c r="B819" s="5"/>
      <c r="C819" s="5"/>
      <c r="D819" s="5"/>
      <c r="E819" s="5"/>
      <c r="F819" s="5"/>
      <c r="G819" s="5"/>
      <c r="H819" s="5"/>
      <c r="I819" s="5"/>
      <c r="J819" s="5"/>
      <c r="K819" s="5"/>
      <c r="L819" s="5"/>
    </row>
    <row r="820" spans="1:12" ht="15.75" customHeight="1">
      <c r="A820" s="5"/>
      <c r="B820" s="5"/>
      <c r="C820" s="5"/>
      <c r="D820" s="5"/>
      <c r="E820" s="5"/>
      <c r="F820" s="5"/>
      <c r="G820" s="5"/>
      <c r="H820" s="5"/>
      <c r="I820" s="5"/>
      <c r="J820" s="5"/>
      <c r="K820" s="5"/>
      <c r="L820" s="5"/>
    </row>
    <row r="821" spans="1:12" ht="15.75" customHeight="1">
      <c r="A821" s="5"/>
      <c r="B821" s="5"/>
      <c r="C821" s="5"/>
      <c r="D821" s="5"/>
      <c r="E821" s="5"/>
      <c r="F821" s="5"/>
      <c r="G821" s="5"/>
      <c r="H821" s="5"/>
      <c r="I821" s="5"/>
      <c r="J821" s="5"/>
      <c r="K821" s="5"/>
      <c r="L821" s="5"/>
    </row>
    <row r="822" spans="1:12" ht="15.75" customHeight="1">
      <c r="A822" s="5"/>
      <c r="B822" s="5"/>
      <c r="C822" s="5"/>
      <c r="D822" s="5"/>
      <c r="E822" s="5"/>
      <c r="F822" s="5"/>
      <c r="G822" s="5"/>
      <c r="H822" s="5"/>
      <c r="I822" s="5"/>
      <c r="J822" s="5"/>
      <c r="K822" s="5"/>
      <c r="L822" s="5"/>
    </row>
    <row r="823" spans="1:12" ht="15.75" customHeight="1">
      <c r="A823" s="5"/>
      <c r="B823" s="5"/>
      <c r="C823" s="5"/>
      <c r="D823" s="5"/>
      <c r="E823" s="5"/>
      <c r="F823" s="5"/>
      <c r="G823" s="5"/>
      <c r="H823" s="5"/>
      <c r="I823" s="5"/>
      <c r="J823" s="5"/>
      <c r="K823" s="5"/>
      <c r="L823" s="5"/>
    </row>
    <row r="824" spans="1:12" ht="15.75" customHeight="1">
      <c r="A824" s="5"/>
      <c r="B824" s="5"/>
      <c r="C824" s="5"/>
      <c r="D824" s="5"/>
      <c r="E824" s="5"/>
      <c r="F824" s="5"/>
      <c r="G824" s="5"/>
      <c r="H824" s="5"/>
      <c r="I824" s="5"/>
      <c r="J824" s="5"/>
      <c r="K824" s="5"/>
      <c r="L824" s="5"/>
    </row>
    <row r="825" spans="1:12" ht="15.75" customHeight="1">
      <c r="A825" s="5"/>
      <c r="B825" s="5"/>
      <c r="C825" s="5"/>
      <c r="D825" s="5"/>
      <c r="E825" s="5"/>
      <c r="F825" s="5"/>
      <c r="G825" s="5"/>
      <c r="H825" s="5"/>
      <c r="I825" s="5"/>
      <c r="J825" s="5"/>
      <c r="K825" s="5"/>
      <c r="L825" s="5"/>
    </row>
    <row r="826" spans="1:12" ht="15.75" customHeight="1">
      <c r="A826" s="5"/>
      <c r="B826" s="5"/>
      <c r="C826" s="5"/>
      <c r="D826" s="5"/>
      <c r="E826" s="5"/>
      <c r="F826" s="5"/>
      <c r="G826" s="5"/>
      <c r="H826" s="5"/>
      <c r="I826" s="5"/>
      <c r="J826" s="5"/>
      <c r="K826" s="5"/>
      <c r="L826" s="5"/>
    </row>
    <row r="827" spans="1:12" ht="15.75" customHeight="1">
      <c r="A827" s="5"/>
      <c r="B827" s="5"/>
      <c r="C827" s="5"/>
      <c r="D827" s="5"/>
      <c r="E827" s="5"/>
      <c r="F827" s="5"/>
      <c r="G827" s="5"/>
      <c r="H827" s="5"/>
      <c r="I827" s="5"/>
      <c r="J827" s="5"/>
      <c r="K827" s="5"/>
      <c r="L827" s="5"/>
    </row>
    <row r="828" spans="1:12" ht="15.75" customHeight="1">
      <c r="A828" s="5"/>
      <c r="B828" s="5"/>
      <c r="C828" s="5"/>
      <c r="D828" s="5"/>
      <c r="E828" s="5"/>
      <c r="F828" s="5"/>
      <c r="G828" s="5"/>
      <c r="H828" s="5"/>
      <c r="I828" s="5"/>
      <c r="J828" s="5"/>
      <c r="K828" s="5"/>
      <c r="L828" s="5"/>
    </row>
    <row r="829" spans="1:12" ht="15.75" customHeight="1">
      <c r="A829" s="5"/>
      <c r="B829" s="5"/>
      <c r="C829" s="5"/>
      <c r="D829" s="5"/>
      <c r="E829" s="5"/>
      <c r="F829" s="5"/>
      <c r="G829" s="5"/>
      <c r="H829" s="5"/>
      <c r="I829" s="5"/>
      <c r="J829" s="5"/>
      <c r="K829" s="5"/>
      <c r="L829" s="5"/>
    </row>
    <row r="830" spans="1:12" ht="15.75" customHeight="1">
      <c r="A830" s="5"/>
      <c r="B830" s="5"/>
      <c r="C830" s="5"/>
      <c r="D830" s="5"/>
      <c r="E830" s="5"/>
      <c r="F830" s="5"/>
      <c r="G830" s="5"/>
      <c r="H830" s="5"/>
      <c r="I830" s="5"/>
      <c r="J830" s="5"/>
      <c r="K830" s="5"/>
      <c r="L830" s="5"/>
    </row>
    <row r="831" spans="1:12" ht="15.75" customHeight="1">
      <c r="A831" s="5"/>
      <c r="B831" s="5"/>
      <c r="C831" s="5"/>
      <c r="D831" s="5"/>
      <c r="E831" s="5"/>
      <c r="F831" s="5"/>
      <c r="G831" s="5"/>
      <c r="H831" s="5"/>
      <c r="I831" s="5"/>
      <c r="J831" s="5"/>
      <c r="K831" s="5"/>
      <c r="L831" s="5"/>
    </row>
    <row r="832" spans="1:12" ht="15.75" customHeight="1">
      <c r="A832" s="5"/>
      <c r="B832" s="5"/>
      <c r="C832" s="5"/>
      <c r="D832" s="5"/>
      <c r="E832" s="5"/>
      <c r="F832" s="5"/>
      <c r="G832" s="5"/>
      <c r="H832" s="5"/>
      <c r="I832" s="5"/>
      <c r="J832" s="5"/>
      <c r="K832" s="5"/>
      <c r="L832" s="5"/>
    </row>
    <row r="833" spans="1:12" ht="15.75" customHeight="1">
      <c r="A833" s="5"/>
      <c r="B833" s="5"/>
      <c r="C833" s="5"/>
      <c r="D833" s="5"/>
      <c r="E833" s="5"/>
      <c r="F833" s="5"/>
      <c r="G833" s="5"/>
      <c r="H833" s="5"/>
      <c r="I833" s="5"/>
      <c r="J833" s="5"/>
      <c r="K833" s="5"/>
      <c r="L833" s="5"/>
    </row>
    <row r="834" spans="1:12" ht="15.75" customHeight="1">
      <c r="A834" s="5"/>
      <c r="B834" s="5"/>
      <c r="C834" s="5"/>
      <c r="D834" s="5"/>
      <c r="E834" s="5"/>
      <c r="F834" s="5"/>
      <c r="G834" s="5"/>
      <c r="H834" s="5"/>
      <c r="I834" s="5"/>
      <c r="J834" s="5"/>
      <c r="K834" s="5"/>
      <c r="L834" s="5"/>
    </row>
    <row r="835" spans="1:12" ht="15.75" customHeight="1">
      <c r="A835" s="5"/>
      <c r="B835" s="5"/>
      <c r="C835" s="5"/>
      <c r="D835" s="5"/>
      <c r="E835" s="5"/>
      <c r="F835" s="5"/>
      <c r="G835" s="5"/>
      <c r="H835" s="5"/>
      <c r="I835" s="5"/>
      <c r="J835" s="5"/>
      <c r="K835" s="5"/>
      <c r="L835" s="5"/>
    </row>
    <row r="836" spans="1:12" ht="15.75" customHeight="1">
      <c r="A836" s="5"/>
      <c r="B836" s="5"/>
      <c r="C836" s="5"/>
      <c r="D836" s="5"/>
      <c r="E836" s="5"/>
      <c r="F836" s="5"/>
      <c r="G836" s="5"/>
      <c r="H836" s="5"/>
      <c r="I836" s="5"/>
      <c r="J836" s="5"/>
      <c r="K836" s="5"/>
      <c r="L836" s="5"/>
    </row>
    <row r="837" spans="1:12" ht="15.75" customHeight="1">
      <c r="A837" s="5"/>
      <c r="B837" s="5"/>
      <c r="C837" s="5"/>
      <c r="D837" s="5"/>
      <c r="E837" s="5"/>
      <c r="F837" s="5"/>
      <c r="G837" s="5"/>
      <c r="H837" s="5"/>
      <c r="I837" s="5"/>
      <c r="J837" s="5"/>
      <c r="K837" s="5"/>
      <c r="L837" s="5"/>
    </row>
    <row r="838" spans="1:12" ht="15.75" customHeight="1">
      <c r="A838" s="5"/>
      <c r="B838" s="5"/>
      <c r="C838" s="5"/>
      <c r="D838" s="5"/>
      <c r="E838" s="5"/>
      <c r="F838" s="5"/>
      <c r="G838" s="5"/>
      <c r="H838" s="5"/>
      <c r="I838" s="5"/>
      <c r="J838" s="5"/>
      <c r="K838" s="5"/>
      <c r="L838" s="5"/>
    </row>
    <row r="839" spans="1:12" ht="15.75" customHeight="1">
      <c r="A839" s="5"/>
      <c r="B839" s="5"/>
      <c r="C839" s="5"/>
      <c r="D839" s="5"/>
      <c r="E839" s="5"/>
      <c r="F839" s="5"/>
      <c r="G839" s="5"/>
      <c r="H839" s="5"/>
      <c r="I839" s="5"/>
      <c r="J839" s="5"/>
      <c r="K839" s="5"/>
      <c r="L839" s="5"/>
    </row>
    <row r="840" spans="1:12" ht="15.75" customHeight="1">
      <c r="A840" s="5"/>
      <c r="B840" s="5"/>
      <c r="C840" s="5"/>
      <c r="D840" s="5"/>
      <c r="E840" s="5"/>
      <c r="F840" s="5"/>
      <c r="G840" s="5"/>
      <c r="H840" s="5"/>
      <c r="I840" s="5"/>
      <c r="J840" s="5"/>
      <c r="K840" s="5"/>
      <c r="L840" s="5"/>
    </row>
    <row r="841" spans="1:12" ht="15.75" customHeight="1">
      <c r="A841" s="5"/>
      <c r="B841" s="5"/>
      <c r="C841" s="5"/>
      <c r="D841" s="5"/>
      <c r="E841" s="5"/>
      <c r="F841" s="5"/>
      <c r="G841" s="5"/>
      <c r="H841" s="5"/>
      <c r="I841" s="5"/>
      <c r="J841" s="5"/>
      <c r="K841" s="5"/>
      <c r="L841" s="5"/>
    </row>
    <row r="842" spans="1:12" ht="15.75" customHeight="1">
      <c r="A842" s="5"/>
      <c r="B842" s="5"/>
      <c r="C842" s="5"/>
      <c r="D842" s="5"/>
      <c r="E842" s="5"/>
      <c r="F842" s="5"/>
      <c r="G842" s="5"/>
      <c r="H842" s="5"/>
      <c r="I842" s="5"/>
      <c r="J842" s="5"/>
      <c r="K842" s="5"/>
      <c r="L842" s="5"/>
    </row>
    <row r="843" spans="1:12" ht="15.75" customHeight="1">
      <c r="A843" s="5"/>
      <c r="B843" s="5"/>
      <c r="C843" s="5"/>
      <c r="D843" s="5"/>
      <c r="E843" s="5"/>
      <c r="F843" s="5"/>
      <c r="G843" s="5"/>
      <c r="H843" s="5"/>
      <c r="I843" s="5"/>
      <c r="J843" s="5"/>
      <c r="K843" s="5"/>
      <c r="L843" s="5"/>
    </row>
    <row r="844" spans="1:12" ht="15.75" customHeight="1">
      <c r="A844" s="5"/>
      <c r="B844" s="5"/>
      <c r="C844" s="5"/>
      <c r="D844" s="5"/>
      <c r="E844" s="5"/>
      <c r="F844" s="5"/>
      <c r="G844" s="5"/>
      <c r="H844" s="5"/>
      <c r="I844" s="5"/>
      <c r="J844" s="5"/>
      <c r="K844" s="5"/>
      <c r="L844" s="5"/>
    </row>
    <row r="845" spans="1:12" ht="15.75" customHeight="1">
      <c r="A845" s="5"/>
      <c r="B845" s="5"/>
      <c r="C845" s="5"/>
      <c r="D845" s="5"/>
      <c r="E845" s="5"/>
      <c r="F845" s="5"/>
      <c r="G845" s="5"/>
      <c r="H845" s="5"/>
      <c r="I845" s="5"/>
      <c r="J845" s="5"/>
      <c r="K845" s="5"/>
      <c r="L845" s="5"/>
    </row>
    <row r="846" spans="1:12" ht="15.75" customHeight="1">
      <c r="A846" s="5"/>
      <c r="B846" s="5"/>
      <c r="C846" s="5"/>
      <c r="D846" s="5"/>
      <c r="E846" s="5"/>
      <c r="F846" s="5"/>
      <c r="G846" s="5"/>
      <c r="H846" s="5"/>
      <c r="I846" s="5"/>
      <c r="J846" s="5"/>
      <c r="K846" s="5"/>
      <c r="L846" s="5"/>
    </row>
    <row r="847" spans="1:12" ht="15.75" customHeight="1">
      <c r="A847" s="5"/>
      <c r="B847" s="5"/>
      <c r="C847" s="5"/>
      <c r="D847" s="5"/>
      <c r="E847" s="5"/>
      <c r="F847" s="5"/>
      <c r="G847" s="5"/>
      <c r="H847" s="5"/>
      <c r="I847" s="5"/>
      <c r="J847" s="5"/>
      <c r="K847" s="5"/>
      <c r="L847" s="5"/>
    </row>
    <row r="848" spans="1:12" ht="15.75" customHeight="1">
      <c r="A848" s="5"/>
      <c r="B848" s="5"/>
      <c r="C848" s="5"/>
      <c r="D848" s="5"/>
      <c r="E848" s="5"/>
      <c r="F848" s="5"/>
      <c r="G848" s="5"/>
      <c r="H848" s="5"/>
      <c r="I848" s="5"/>
      <c r="J848" s="5"/>
      <c r="K848" s="5"/>
      <c r="L848" s="5"/>
    </row>
    <row r="849" spans="1:12" ht="15.75" customHeight="1">
      <c r="A849" s="5"/>
      <c r="B849" s="5"/>
      <c r="C849" s="5"/>
      <c r="D849" s="5"/>
      <c r="E849" s="5"/>
      <c r="F849" s="5"/>
      <c r="G849" s="5"/>
      <c r="H849" s="5"/>
      <c r="I849" s="5"/>
      <c r="J849" s="5"/>
      <c r="K849" s="5"/>
      <c r="L849" s="5"/>
    </row>
    <row r="850" spans="1:12" ht="15.75" customHeight="1">
      <c r="A850" s="5"/>
      <c r="B850" s="5"/>
      <c r="C850" s="5"/>
      <c r="D850" s="5"/>
      <c r="E850" s="5"/>
      <c r="F850" s="5"/>
      <c r="G850" s="5"/>
      <c r="H850" s="5"/>
      <c r="I850" s="5"/>
      <c r="J850" s="5"/>
      <c r="K850" s="5"/>
      <c r="L850" s="5"/>
    </row>
    <row r="851" spans="1:12" ht="15.75" customHeight="1">
      <c r="A851" s="5"/>
      <c r="B851" s="5"/>
      <c r="C851" s="5"/>
      <c r="D851" s="5"/>
      <c r="E851" s="5"/>
      <c r="F851" s="5"/>
      <c r="G851" s="5"/>
      <c r="H851" s="5"/>
      <c r="I851" s="5"/>
      <c r="J851" s="5"/>
      <c r="K851" s="5"/>
      <c r="L851" s="5"/>
    </row>
    <row r="852" spans="1:12" ht="15.75" customHeight="1">
      <c r="A852" s="5"/>
      <c r="B852" s="5"/>
      <c r="C852" s="5"/>
      <c r="D852" s="5"/>
      <c r="E852" s="5"/>
      <c r="F852" s="5"/>
      <c r="G852" s="5"/>
      <c r="H852" s="5"/>
      <c r="I852" s="5"/>
      <c r="J852" s="5"/>
      <c r="K852" s="5"/>
      <c r="L852" s="5"/>
    </row>
    <row r="853" spans="1:12" ht="15.75" customHeight="1">
      <c r="A853" s="5"/>
      <c r="B853" s="5"/>
      <c r="C853" s="5"/>
      <c r="D853" s="5"/>
      <c r="E853" s="5"/>
      <c r="F853" s="5"/>
      <c r="G853" s="5"/>
      <c r="H853" s="5"/>
      <c r="I853" s="5"/>
      <c r="J853" s="5"/>
      <c r="K853" s="5"/>
      <c r="L853" s="5"/>
    </row>
    <row r="854" spans="1:12" ht="15.75" customHeight="1">
      <c r="A854" s="5"/>
      <c r="B854" s="5"/>
      <c r="C854" s="5"/>
      <c r="D854" s="5"/>
      <c r="E854" s="5"/>
      <c r="F854" s="5"/>
      <c r="G854" s="5"/>
      <c r="H854" s="5"/>
      <c r="I854" s="5"/>
      <c r="J854" s="5"/>
      <c r="K854" s="5"/>
      <c r="L854" s="5"/>
    </row>
    <row r="855" spans="1:12" ht="15.75" customHeight="1">
      <c r="A855" s="5"/>
      <c r="B855" s="5"/>
      <c r="C855" s="5"/>
      <c r="D855" s="5"/>
      <c r="E855" s="5"/>
      <c r="F855" s="5"/>
      <c r="G855" s="5"/>
      <c r="H855" s="5"/>
      <c r="I855" s="5"/>
      <c r="J855" s="5"/>
      <c r="K855" s="5"/>
      <c r="L855" s="5"/>
    </row>
    <row r="856" spans="1:12" ht="15.75" customHeight="1">
      <c r="A856" s="5"/>
      <c r="B856" s="5"/>
      <c r="C856" s="5"/>
      <c r="D856" s="5"/>
      <c r="E856" s="5"/>
      <c r="F856" s="5"/>
      <c r="G856" s="5"/>
      <c r="H856" s="5"/>
      <c r="I856" s="5"/>
      <c r="J856" s="5"/>
      <c r="K856" s="5"/>
      <c r="L856" s="5"/>
    </row>
    <row r="857" spans="1:12" ht="15.75" customHeight="1">
      <c r="A857" s="5"/>
      <c r="B857" s="5"/>
      <c r="C857" s="5"/>
      <c r="D857" s="5"/>
      <c r="E857" s="5"/>
      <c r="F857" s="5"/>
      <c r="G857" s="5"/>
      <c r="H857" s="5"/>
      <c r="I857" s="5"/>
      <c r="J857" s="5"/>
      <c r="K857" s="5"/>
      <c r="L857" s="5"/>
    </row>
    <row r="858" spans="1:12" ht="15.75" customHeight="1">
      <c r="A858" s="5"/>
      <c r="B858" s="5"/>
      <c r="C858" s="5"/>
      <c r="D858" s="5"/>
      <c r="E858" s="5"/>
      <c r="F858" s="5"/>
      <c r="G858" s="5"/>
      <c r="H858" s="5"/>
      <c r="I858" s="5"/>
      <c r="J858" s="5"/>
      <c r="K858" s="5"/>
      <c r="L858" s="5"/>
    </row>
    <row r="859" spans="1:12" ht="15.75" customHeight="1">
      <c r="A859" s="5"/>
      <c r="B859" s="5"/>
      <c r="C859" s="5"/>
      <c r="D859" s="5"/>
      <c r="E859" s="5"/>
      <c r="F859" s="5"/>
      <c r="G859" s="5"/>
      <c r="H859" s="5"/>
      <c r="I859" s="5"/>
      <c r="J859" s="5"/>
      <c r="K859" s="5"/>
      <c r="L859" s="5"/>
    </row>
    <row r="860" spans="1:12" ht="15.75" customHeight="1">
      <c r="A860" s="5"/>
      <c r="B860" s="5"/>
      <c r="C860" s="5"/>
      <c r="D860" s="5"/>
      <c r="E860" s="5"/>
      <c r="F860" s="5"/>
      <c r="G860" s="5"/>
      <c r="H860" s="5"/>
      <c r="I860" s="5"/>
      <c r="J860" s="5"/>
      <c r="K860" s="5"/>
      <c r="L860" s="5"/>
    </row>
    <row r="861" spans="1:12" ht="15.75" customHeight="1">
      <c r="A861" s="5"/>
      <c r="B861" s="5"/>
      <c r="C861" s="5"/>
      <c r="D861" s="5"/>
      <c r="E861" s="5"/>
      <c r="F861" s="5"/>
      <c r="G861" s="5"/>
      <c r="H861" s="5"/>
      <c r="I861" s="5"/>
      <c r="J861" s="5"/>
      <c r="K861" s="5"/>
      <c r="L861" s="5"/>
    </row>
    <row r="862" spans="1:12" ht="15.75" customHeight="1">
      <c r="A862" s="5"/>
      <c r="B862" s="5"/>
      <c r="C862" s="5"/>
      <c r="D862" s="5"/>
      <c r="E862" s="5"/>
      <c r="F862" s="5"/>
      <c r="G862" s="5"/>
      <c r="H862" s="5"/>
      <c r="I862" s="5"/>
      <c r="J862" s="5"/>
      <c r="K862" s="5"/>
      <c r="L862" s="5"/>
    </row>
    <row r="863" spans="1:12" ht="15.75" customHeight="1">
      <c r="A863" s="5"/>
      <c r="B863" s="5"/>
      <c r="C863" s="5"/>
      <c r="D863" s="5"/>
      <c r="E863" s="5"/>
      <c r="F863" s="5"/>
      <c r="G863" s="5"/>
      <c r="H863" s="5"/>
      <c r="I863" s="5"/>
      <c r="J863" s="5"/>
      <c r="K863" s="5"/>
      <c r="L863" s="5"/>
    </row>
    <row r="864" spans="1:12" ht="15.75" customHeight="1">
      <c r="A864" s="5"/>
      <c r="B864" s="5"/>
      <c r="C864" s="5"/>
      <c r="D864" s="5"/>
      <c r="E864" s="5"/>
      <c r="F864" s="5"/>
      <c r="G864" s="5"/>
      <c r="H864" s="5"/>
      <c r="I864" s="5"/>
      <c r="J864" s="5"/>
      <c r="K864" s="5"/>
      <c r="L864" s="5"/>
    </row>
    <row r="865" spans="1:12" ht="15.75" customHeight="1">
      <c r="A865" s="5"/>
      <c r="B865" s="5"/>
      <c r="C865" s="5"/>
      <c r="D865" s="5"/>
      <c r="E865" s="5"/>
      <c r="F865" s="5"/>
      <c r="G865" s="5"/>
      <c r="H865" s="5"/>
      <c r="I865" s="5"/>
      <c r="J865" s="5"/>
      <c r="K865" s="5"/>
      <c r="L865" s="5"/>
    </row>
    <row r="866" spans="1:12" ht="15.75" customHeight="1">
      <c r="A866" s="5"/>
      <c r="B866" s="5"/>
      <c r="C866" s="5"/>
      <c r="D866" s="5"/>
      <c r="E866" s="5"/>
      <c r="F866" s="5"/>
      <c r="G866" s="5"/>
      <c r="H866" s="5"/>
      <c r="I866" s="5"/>
      <c r="J866" s="5"/>
      <c r="K866" s="5"/>
      <c r="L866" s="5"/>
    </row>
    <row r="867" spans="1:12" ht="15.75" customHeight="1">
      <c r="A867" s="5"/>
      <c r="B867" s="5"/>
      <c r="C867" s="5"/>
      <c r="D867" s="5"/>
      <c r="E867" s="5"/>
      <c r="F867" s="5"/>
      <c r="G867" s="5"/>
      <c r="H867" s="5"/>
      <c r="I867" s="5"/>
      <c r="J867" s="5"/>
      <c r="K867" s="5"/>
      <c r="L867" s="5"/>
    </row>
    <row r="868" spans="1:12" ht="15.75" customHeight="1">
      <c r="A868" s="5"/>
      <c r="B868" s="5"/>
      <c r="C868" s="5"/>
      <c r="D868" s="5"/>
      <c r="E868" s="5"/>
      <c r="F868" s="5"/>
      <c r="G868" s="5"/>
      <c r="H868" s="5"/>
      <c r="I868" s="5"/>
      <c r="J868" s="5"/>
      <c r="K868" s="5"/>
      <c r="L868" s="5"/>
    </row>
    <row r="869" spans="1:12" ht="15.75" customHeight="1">
      <c r="A869" s="5"/>
      <c r="B869" s="5"/>
      <c r="C869" s="5"/>
      <c r="D869" s="5"/>
      <c r="E869" s="5"/>
      <c r="F869" s="5"/>
      <c r="G869" s="5"/>
      <c r="H869" s="5"/>
      <c r="I869" s="5"/>
      <c r="J869" s="5"/>
      <c r="K869" s="5"/>
      <c r="L869" s="5"/>
    </row>
    <row r="870" spans="1:12" ht="15.75" customHeight="1">
      <c r="A870" s="5"/>
      <c r="B870" s="5"/>
      <c r="C870" s="5"/>
      <c r="D870" s="5"/>
      <c r="E870" s="5"/>
      <c r="F870" s="5"/>
      <c r="G870" s="5"/>
      <c r="H870" s="5"/>
      <c r="I870" s="5"/>
      <c r="J870" s="5"/>
      <c r="K870" s="5"/>
      <c r="L870" s="5"/>
    </row>
    <row r="871" spans="1:12" ht="15.75" customHeight="1">
      <c r="A871" s="5"/>
      <c r="B871" s="5"/>
      <c r="C871" s="5"/>
      <c r="D871" s="5"/>
      <c r="E871" s="5"/>
      <c r="F871" s="5"/>
      <c r="G871" s="5"/>
      <c r="H871" s="5"/>
      <c r="I871" s="5"/>
      <c r="J871" s="5"/>
      <c r="K871" s="5"/>
      <c r="L871" s="5"/>
    </row>
    <row r="872" spans="1:12" ht="15.75" customHeight="1">
      <c r="A872" s="5"/>
      <c r="B872" s="5"/>
      <c r="C872" s="5"/>
      <c r="D872" s="5"/>
      <c r="E872" s="5"/>
      <c r="F872" s="5"/>
      <c r="G872" s="5"/>
      <c r="H872" s="5"/>
      <c r="I872" s="5"/>
      <c r="J872" s="5"/>
      <c r="K872" s="5"/>
      <c r="L872" s="5"/>
    </row>
    <row r="873" spans="1:12" ht="15.75" customHeight="1">
      <c r="A873" s="5"/>
      <c r="B873" s="5"/>
      <c r="C873" s="5"/>
      <c r="D873" s="5"/>
      <c r="E873" s="5"/>
      <c r="F873" s="5"/>
      <c r="G873" s="5"/>
      <c r="H873" s="5"/>
      <c r="I873" s="5"/>
      <c r="J873" s="5"/>
      <c r="K873" s="5"/>
      <c r="L873" s="5"/>
    </row>
    <row r="874" spans="1:12" ht="15.75" customHeight="1">
      <c r="A874" s="5"/>
      <c r="B874" s="5"/>
      <c r="C874" s="5"/>
      <c r="D874" s="5"/>
      <c r="E874" s="5"/>
      <c r="F874" s="5"/>
      <c r="G874" s="5"/>
      <c r="H874" s="5"/>
      <c r="I874" s="5"/>
      <c r="J874" s="5"/>
      <c r="K874" s="5"/>
      <c r="L874" s="5"/>
    </row>
    <row r="875" spans="1:12" ht="15.75" customHeight="1">
      <c r="A875" s="5"/>
      <c r="B875" s="5"/>
      <c r="C875" s="5"/>
      <c r="D875" s="5"/>
      <c r="E875" s="5"/>
      <c r="F875" s="5"/>
      <c r="G875" s="5"/>
      <c r="H875" s="5"/>
      <c r="I875" s="5"/>
      <c r="J875" s="5"/>
      <c r="K875" s="5"/>
      <c r="L875" s="5"/>
    </row>
    <row r="876" spans="1:12" ht="15.75" customHeight="1">
      <c r="A876" s="5"/>
      <c r="B876" s="5"/>
      <c r="C876" s="5"/>
      <c r="D876" s="5"/>
      <c r="E876" s="5"/>
      <c r="F876" s="5"/>
      <c r="G876" s="5"/>
      <c r="H876" s="5"/>
      <c r="I876" s="5"/>
      <c r="J876" s="5"/>
      <c r="K876" s="5"/>
      <c r="L876" s="5"/>
    </row>
    <row r="877" spans="1:12" ht="15.75" customHeight="1">
      <c r="A877" s="5"/>
      <c r="B877" s="5"/>
      <c r="C877" s="5"/>
      <c r="D877" s="5"/>
      <c r="E877" s="5"/>
      <c r="F877" s="5"/>
      <c r="G877" s="5"/>
      <c r="H877" s="5"/>
      <c r="I877" s="5"/>
      <c r="J877" s="5"/>
      <c r="K877" s="5"/>
      <c r="L877" s="5"/>
    </row>
    <row r="878" spans="1:12" ht="15.75" customHeight="1">
      <c r="A878" s="5"/>
      <c r="B878" s="5"/>
      <c r="C878" s="5"/>
      <c r="D878" s="5"/>
      <c r="E878" s="5"/>
      <c r="F878" s="5"/>
      <c r="G878" s="5"/>
      <c r="H878" s="5"/>
      <c r="I878" s="5"/>
      <c r="J878" s="5"/>
      <c r="K878" s="5"/>
      <c r="L878" s="5"/>
    </row>
    <row r="879" spans="1:12" ht="15.75" customHeight="1">
      <c r="A879" s="5"/>
      <c r="B879" s="5"/>
      <c r="C879" s="5"/>
      <c r="D879" s="5"/>
      <c r="E879" s="5"/>
      <c r="F879" s="5"/>
      <c r="G879" s="5"/>
      <c r="H879" s="5"/>
      <c r="I879" s="5"/>
      <c r="J879" s="5"/>
      <c r="K879" s="5"/>
      <c r="L879" s="5"/>
    </row>
    <row r="880" spans="1:12" ht="15.75" customHeight="1">
      <c r="A880" s="5"/>
      <c r="B880" s="5"/>
      <c r="C880" s="5"/>
      <c r="D880" s="5"/>
      <c r="E880" s="5"/>
      <c r="F880" s="5"/>
      <c r="G880" s="5"/>
      <c r="H880" s="5"/>
      <c r="I880" s="5"/>
      <c r="J880" s="5"/>
      <c r="K880" s="5"/>
      <c r="L880" s="5"/>
    </row>
    <row r="881" spans="1:12" ht="15.75" customHeight="1">
      <c r="A881" s="5"/>
      <c r="B881" s="5"/>
      <c r="C881" s="5"/>
      <c r="D881" s="5"/>
      <c r="E881" s="5"/>
      <c r="F881" s="5"/>
      <c r="G881" s="5"/>
      <c r="H881" s="5"/>
      <c r="I881" s="5"/>
      <c r="J881" s="5"/>
      <c r="K881" s="5"/>
      <c r="L881" s="5"/>
    </row>
    <row r="882" spans="1:12" ht="15.75" customHeight="1">
      <c r="A882" s="5"/>
      <c r="B882" s="5"/>
      <c r="C882" s="5"/>
      <c r="D882" s="5"/>
      <c r="E882" s="5"/>
      <c r="F882" s="5"/>
      <c r="G882" s="5"/>
      <c r="H882" s="5"/>
      <c r="I882" s="5"/>
      <c r="J882" s="5"/>
      <c r="K882" s="5"/>
      <c r="L882" s="5"/>
    </row>
    <row r="883" spans="1:12" ht="15.75" customHeight="1">
      <c r="A883" s="5"/>
      <c r="B883" s="5"/>
      <c r="C883" s="5"/>
      <c r="D883" s="5"/>
      <c r="E883" s="5"/>
      <c r="F883" s="5"/>
      <c r="G883" s="5"/>
      <c r="H883" s="5"/>
      <c r="I883" s="5"/>
      <c r="J883" s="5"/>
      <c r="K883" s="5"/>
      <c r="L883" s="5"/>
    </row>
    <row r="884" spans="1:12" ht="15.75" customHeight="1">
      <c r="A884" s="5"/>
      <c r="B884" s="5"/>
      <c r="C884" s="5"/>
      <c r="D884" s="5"/>
      <c r="E884" s="5"/>
      <c r="F884" s="5"/>
      <c r="G884" s="5"/>
      <c r="H884" s="5"/>
      <c r="I884" s="5"/>
      <c r="J884" s="5"/>
      <c r="K884" s="5"/>
      <c r="L884" s="5"/>
    </row>
    <row r="885" spans="1:12" ht="15.75" customHeight="1">
      <c r="A885" s="5"/>
      <c r="B885" s="5"/>
      <c r="C885" s="5"/>
      <c r="D885" s="5"/>
      <c r="E885" s="5"/>
      <c r="F885" s="5"/>
      <c r="G885" s="5"/>
      <c r="H885" s="5"/>
      <c r="I885" s="5"/>
      <c r="J885" s="5"/>
      <c r="K885" s="5"/>
      <c r="L885" s="5"/>
    </row>
    <row r="886" spans="1:12" ht="15.75" customHeight="1">
      <c r="A886" s="5"/>
      <c r="B886" s="5"/>
      <c r="C886" s="5"/>
      <c r="D886" s="5"/>
      <c r="E886" s="5"/>
      <c r="F886" s="5"/>
      <c r="G886" s="5"/>
      <c r="H886" s="5"/>
      <c r="I886" s="5"/>
      <c r="J886" s="5"/>
      <c r="K886" s="5"/>
      <c r="L886" s="5"/>
    </row>
    <row r="887" spans="1:12" ht="15.75" customHeight="1">
      <c r="A887" s="5"/>
      <c r="B887" s="5"/>
      <c r="C887" s="5"/>
      <c r="D887" s="5"/>
      <c r="E887" s="5"/>
      <c r="F887" s="5"/>
      <c r="G887" s="5"/>
      <c r="H887" s="5"/>
      <c r="I887" s="5"/>
      <c r="J887" s="5"/>
      <c r="K887" s="5"/>
      <c r="L887" s="5"/>
    </row>
    <row r="888" spans="1:12" ht="15.75" customHeight="1">
      <c r="A888" s="5"/>
      <c r="B888" s="5"/>
      <c r="C888" s="5"/>
      <c r="D888" s="5"/>
      <c r="E888" s="5"/>
      <c r="F888" s="5"/>
      <c r="G888" s="5"/>
      <c r="H888" s="5"/>
      <c r="I888" s="5"/>
      <c r="J888" s="5"/>
      <c r="K888" s="5"/>
      <c r="L888" s="5"/>
    </row>
    <row r="889" spans="1:12" ht="15.75" customHeight="1">
      <c r="A889" s="5"/>
      <c r="B889" s="5"/>
      <c r="C889" s="5"/>
      <c r="D889" s="5"/>
      <c r="E889" s="5"/>
      <c r="F889" s="5"/>
      <c r="G889" s="5"/>
      <c r="H889" s="5"/>
      <c r="I889" s="5"/>
      <c r="J889" s="5"/>
      <c r="K889" s="5"/>
      <c r="L889" s="5"/>
    </row>
    <row r="890" spans="1:12" ht="15.75" customHeight="1">
      <c r="A890" s="5"/>
      <c r="B890" s="5"/>
      <c r="C890" s="5"/>
      <c r="D890" s="5"/>
      <c r="E890" s="5"/>
      <c r="F890" s="5"/>
      <c r="G890" s="5"/>
      <c r="H890" s="5"/>
      <c r="I890" s="5"/>
      <c r="J890" s="5"/>
      <c r="K890" s="5"/>
      <c r="L890" s="5"/>
    </row>
    <row r="891" spans="1:12" ht="15.75" customHeight="1">
      <c r="A891" s="5"/>
      <c r="B891" s="5"/>
      <c r="C891" s="5"/>
      <c r="D891" s="5"/>
      <c r="E891" s="5"/>
      <c r="F891" s="5"/>
      <c r="G891" s="5"/>
      <c r="H891" s="5"/>
      <c r="I891" s="5"/>
      <c r="J891" s="5"/>
      <c r="K891" s="5"/>
      <c r="L891" s="5"/>
    </row>
    <row r="892" spans="1:12" ht="15.75" customHeight="1">
      <c r="A892" s="5"/>
      <c r="B892" s="5"/>
      <c r="C892" s="5"/>
      <c r="D892" s="5"/>
      <c r="E892" s="5"/>
      <c r="F892" s="5"/>
      <c r="G892" s="5"/>
      <c r="H892" s="5"/>
      <c r="I892" s="5"/>
      <c r="J892" s="5"/>
      <c r="K892" s="5"/>
      <c r="L892" s="5"/>
    </row>
    <row r="893" spans="1:12" ht="15.75" customHeight="1">
      <c r="A893" s="5"/>
      <c r="B893" s="5"/>
      <c r="C893" s="5"/>
      <c r="D893" s="5"/>
      <c r="E893" s="5"/>
      <c r="F893" s="5"/>
      <c r="G893" s="5"/>
      <c r="H893" s="5"/>
      <c r="I893" s="5"/>
      <c r="J893" s="5"/>
      <c r="K893" s="5"/>
      <c r="L893" s="5"/>
    </row>
    <row r="894" spans="1:12" ht="15.75" customHeight="1">
      <c r="A894" s="5"/>
      <c r="B894" s="5"/>
      <c r="C894" s="5"/>
      <c r="D894" s="5"/>
      <c r="E894" s="5"/>
      <c r="F894" s="5"/>
      <c r="G894" s="5"/>
      <c r="H894" s="5"/>
      <c r="I894" s="5"/>
      <c r="J894" s="5"/>
      <c r="K894" s="5"/>
      <c r="L894" s="5"/>
    </row>
    <row r="895" spans="1:12" ht="15.75" customHeight="1">
      <c r="A895" s="5"/>
      <c r="B895" s="5"/>
      <c r="C895" s="5"/>
      <c r="D895" s="5"/>
      <c r="E895" s="5"/>
      <c r="F895" s="5"/>
      <c r="G895" s="5"/>
      <c r="H895" s="5"/>
      <c r="I895" s="5"/>
      <c r="J895" s="5"/>
      <c r="K895" s="5"/>
      <c r="L895" s="5"/>
    </row>
    <row r="896" spans="1:12" ht="15.75" customHeight="1">
      <c r="A896" s="5"/>
      <c r="B896" s="5"/>
      <c r="C896" s="5"/>
      <c r="D896" s="5"/>
      <c r="E896" s="5"/>
      <c r="F896" s="5"/>
      <c r="G896" s="5"/>
      <c r="H896" s="5"/>
      <c r="I896" s="5"/>
      <c r="J896" s="5"/>
      <c r="K896" s="5"/>
      <c r="L896" s="5"/>
    </row>
    <row r="897" spans="1:12" ht="15.75" customHeight="1">
      <c r="A897" s="5"/>
      <c r="B897" s="5"/>
      <c r="C897" s="5"/>
      <c r="D897" s="5"/>
      <c r="E897" s="5"/>
      <c r="F897" s="5"/>
      <c r="G897" s="5"/>
      <c r="H897" s="5"/>
      <c r="I897" s="5"/>
      <c r="J897" s="5"/>
      <c r="K897" s="5"/>
      <c r="L897" s="5"/>
    </row>
    <row r="898" spans="1:12" ht="15.75" customHeight="1">
      <c r="A898" s="5"/>
      <c r="B898" s="5"/>
      <c r="C898" s="5"/>
      <c r="D898" s="5"/>
      <c r="E898" s="5"/>
      <c r="F898" s="5"/>
      <c r="G898" s="5"/>
      <c r="H898" s="5"/>
      <c r="I898" s="5"/>
      <c r="J898" s="5"/>
      <c r="K898" s="5"/>
      <c r="L898" s="5"/>
    </row>
    <row r="899" spans="1:12" ht="15.75" customHeight="1">
      <c r="A899" s="5"/>
      <c r="B899" s="5"/>
      <c r="C899" s="5"/>
      <c r="D899" s="5"/>
      <c r="E899" s="5"/>
      <c r="F899" s="5"/>
      <c r="G899" s="5"/>
      <c r="H899" s="5"/>
      <c r="I899" s="5"/>
      <c r="J899" s="5"/>
      <c r="K899" s="5"/>
      <c r="L899" s="5"/>
    </row>
    <row r="900" spans="1:12" ht="15.75" customHeight="1">
      <c r="A900" s="5"/>
      <c r="B900" s="5"/>
      <c r="C900" s="5"/>
      <c r="D900" s="5"/>
      <c r="E900" s="5"/>
      <c r="F900" s="5"/>
      <c r="G900" s="5"/>
      <c r="H900" s="5"/>
      <c r="I900" s="5"/>
      <c r="J900" s="5"/>
      <c r="K900" s="5"/>
      <c r="L900" s="5"/>
    </row>
    <row r="901" spans="1:12" ht="15.75" customHeight="1">
      <c r="A901" s="5"/>
      <c r="B901" s="5"/>
      <c r="C901" s="5"/>
      <c r="D901" s="5"/>
      <c r="E901" s="5"/>
      <c r="F901" s="5"/>
      <c r="G901" s="5"/>
      <c r="H901" s="5"/>
      <c r="I901" s="5"/>
      <c r="J901" s="5"/>
      <c r="K901" s="5"/>
      <c r="L901" s="5"/>
    </row>
    <row r="902" spans="1:12" ht="15.75" customHeight="1">
      <c r="A902" s="5"/>
      <c r="B902" s="5"/>
      <c r="C902" s="5"/>
      <c r="D902" s="5"/>
      <c r="E902" s="5"/>
      <c r="F902" s="5"/>
      <c r="G902" s="5"/>
      <c r="H902" s="5"/>
      <c r="I902" s="5"/>
      <c r="J902" s="5"/>
      <c r="K902" s="5"/>
      <c r="L902" s="5"/>
    </row>
    <row r="903" spans="1:12" ht="15.75" customHeight="1">
      <c r="A903" s="5"/>
      <c r="B903" s="5"/>
      <c r="C903" s="5"/>
      <c r="D903" s="5"/>
      <c r="E903" s="5"/>
      <c r="F903" s="5"/>
      <c r="G903" s="5"/>
      <c r="H903" s="5"/>
      <c r="I903" s="5"/>
      <c r="J903" s="5"/>
      <c r="K903" s="5"/>
      <c r="L903" s="5"/>
    </row>
    <row r="904" spans="1:12" ht="15.75" customHeight="1">
      <c r="A904" s="5"/>
      <c r="B904" s="5"/>
      <c r="C904" s="5"/>
      <c r="D904" s="5"/>
      <c r="E904" s="5"/>
      <c r="F904" s="5"/>
      <c r="G904" s="5"/>
      <c r="H904" s="5"/>
      <c r="I904" s="5"/>
      <c r="J904" s="5"/>
      <c r="K904" s="5"/>
      <c r="L904" s="5"/>
    </row>
    <row r="905" spans="1:12" ht="15.75" customHeight="1">
      <c r="A905" s="5"/>
      <c r="B905" s="5"/>
      <c r="C905" s="5"/>
      <c r="D905" s="5"/>
      <c r="E905" s="5"/>
      <c r="F905" s="5"/>
      <c r="G905" s="5"/>
      <c r="H905" s="5"/>
      <c r="I905" s="5"/>
      <c r="J905" s="5"/>
      <c r="K905" s="5"/>
      <c r="L905" s="5"/>
    </row>
    <row r="906" spans="1:12" ht="15.75" customHeight="1">
      <c r="A906" s="5"/>
      <c r="B906" s="5"/>
      <c r="C906" s="5"/>
      <c r="D906" s="5"/>
      <c r="E906" s="5"/>
      <c r="F906" s="5"/>
      <c r="G906" s="5"/>
      <c r="H906" s="5"/>
      <c r="I906" s="5"/>
      <c r="J906" s="5"/>
      <c r="K906" s="5"/>
      <c r="L906" s="5"/>
    </row>
    <row r="907" spans="1:12" ht="15.75" customHeight="1">
      <c r="A907" s="5"/>
      <c r="B907" s="5"/>
      <c r="C907" s="5"/>
      <c r="D907" s="5"/>
      <c r="E907" s="5"/>
      <c r="F907" s="5"/>
      <c r="G907" s="5"/>
      <c r="H907" s="5"/>
      <c r="I907" s="5"/>
      <c r="J907" s="5"/>
      <c r="K907" s="5"/>
      <c r="L907" s="5"/>
    </row>
    <row r="908" spans="1:12" ht="15.75" customHeight="1">
      <c r="A908" s="5"/>
      <c r="B908" s="5"/>
      <c r="C908" s="5"/>
      <c r="D908" s="5"/>
      <c r="E908" s="5"/>
      <c r="F908" s="5"/>
      <c r="G908" s="5"/>
      <c r="H908" s="5"/>
      <c r="I908" s="5"/>
      <c r="J908" s="5"/>
      <c r="K908" s="5"/>
      <c r="L908" s="5"/>
    </row>
    <row r="909" spans="1:12" ht="15.75" customHeight="1">
      <c r="A909" s="5"/>
      <c r="B909" s="5"/>
      <c r="C909" s="5"/>
      <c r="D909" s="5"/>
      <c r="E909" s="5"/>
      <c r="F909" s="5"/>
      <c r="G909" s="5"/>
      <c r="H909" s="5"/>
      <c r="I909" s="5"/>
      <c r="J909" s="5"/>
      <c r="K909" s="5"/>
      <c r="L909" s="5"/>
    </row>
    <row r="910" spans="1:12" ht="15.75" customHeight="1">
      <c r="A910" s="5"/>
      <c r="B910" s="5"/>
      <c r="C910" s="5"/>
      <c r="D910" s="5"/>
      <c r="E910" s="5"/>
      <c r="F910" s="5"/>
      <c r="G910" s="5"/>
      <c r="H910" s="5"/>
      <c r="I910" s="5"/>
      <c r="J910" s="5"/>
      <c r="K910" s="5"/>
      <c r="L910" s="5"/>
    </row>
    <row r="911" spans="1:12" ht="15.75" customHeight="1">
      <c r="A911" s="5"/>
      <c r="B911" s="5"/>
      <c r="C911" s="5"/>
      <c r="D911" s="5"/>
      <c r="E911" s="5"/>
      <c r="F911" s="5"/>
      <c r="G911" s="5"/>
      <c r="H911" s="5"/>
      <c r="I911" s="5"/>
      <c r="J911" s="5"/>
      <c r="K911" s="5"/>
      <c r="L911" s="5"/>
    </row>
    <row r="912" spans="1:12" ht="15.75" customHeight="1">
      <c r="A912" s="5"/>
      <c r="B912" s="5"/>
      <c r="C912" s="5"/>
      <c r="D912" s="5"/>
      <c r="E912" s="5"/>
      <c r="F912" s="5"/>
      <c r="G912" s="5"/>
      <c r="H912" s="5"/>
      <c r="I912" s="5"/>
      <c r="J912" s="5"/>
      <c r="K912" s="5"/>
      <c r="L912" s="5"/>
    </row>
    <row r="913" spans="1:12" ht="15.75" customHeight="1">
      <c r="A913" s="5"/>
      <c r="B913" s="5"/>
      <c r="C913" s="5"/>
      <c r="D913" s="5"/>
      <c r="E913" s="5"/>
      <c r="F913" s="5"/>
      <c r="G913" s="5"/>
      <c r="H913" s="5"/>
      <c r="I913" s="5"/>
      <c r="J913" s="5"/>
      <c r="K913" s="5"/>
      <c r="L913" s="5"/>
    </row>
    <row r="914" spans="1:12" ht="15.75" customHeight="1">
      <c r="A914" s="5"/>
      <c r="B914" s="5"/>
      <c r="C914" s="5"/>
      <c r="D914" s="5"/>
      <c r="E914" s="5"/>
      <c r="F914" s="5"/>
      <c r="G914" s="5"/>
      <c r="H914" s="5"/>
      <c r="I914" s="5"/>
      <c r="J914" s="5"/>
      <c r="K914" s="5"/>
      <c r="L914" s="5"/>
    </row>
    <row r="915" spans="1:12" ht="15.75" customHeight="1">
      <c r="A915" s="5"/>
      <c r="B915" s="5"/>
      <c r="C915" s="5"/>
      <c r="D915" s="5"/>
      <c r="E915" s="5"/>
      <c r="F915" s="5"/>
      <c r="G915" s="5"/>
      <c r="H915" s="5"/>
      <c r="I915" s="5"/>
      <c r="J915" s="5"/>
      <c r="K915" s="5"/>
      <c r="L915" s="5"/>
    </row>
    <row r="916" spans="1:12" ht="15.75" customHeight="1">
      <c r="A916" s="5"/>
      <c r="B916" s="5"/>
      <c r="C916" s="5"/>
      <c r="D916" s="5"/>
      <c r="E916" s="5"/>
      <c r="F916" s="5"/>
      <c r="G916" s="5"/>
      <c r="H916" s="5"/>
      <c r="I916" s="5"/>
      <c r="J916" s="5"/>
      <c r="K916" s="5"/>
      <c r="L916" s="5"/>
    </row>
    <row r="917" spans="1:12" ht="15.75" customHeight="1">
      <c r="A917" s="5"/>
      <c r="B917" s="5"/>
      <c r="C917" s="5"/>
      <c r="D917" s="5"/>
      <c r="E917" s="5"/>
      <c r="F917" s="5"/>
      <c r="G917" s="5"/>
      <c r="H917" s="5"/>
      <c r="I917" s="5"/>
      <c r="J917" s="5"/>
      <c r="K917" s="5"/>
      <c r="L917" s="5"/>
    </row>
    <row r="918" spans="1:12" ht="15.75" customHeight="1">
      <c r="A918" s="5"/>
      <c r="B918" s="5"/>
      <c r="C918" s="5"/>
      <c r="D918" s="5"/>
      <c r="E918" s="5"/>
      <c r="F918" s="5"/>
      <c r="G918" s="5"/>
      <c r="H918" s="5"/>
      <c r="I918" s="5"/>
      <c r="J918" s="5"/>
      <c r="K918" s="5"/>
      <c r="L918" s="5"/>
    </row>
    <row r="919" spans="1:12" ht="15.75" customHeight="1">
      <c r="A919" s="5"/>
      <c r="B919" s="5"/>
      <c r="C919" s="5"/>
      <c r="D919" s="5"/>
      <c r="E919" s="5"/>
      <c r="F919" s="5"/>
      <c r="G919" s="5"/>
      <c r="H919" s="5"/>
      <c r="I919" s="5"/>
      <c r="J919" s="5"/>
      <c r="K919" s="5"/>
      <c r="L919" s="5"/>
    </row>
    <row r="920" spans="1:12" ht="15.75" customHeight="1">
      <c r="A920" s="5"/>
      <c r="B920" s="5"/>
      <c r="C920" s="5"/>
      <c r="D920" s="5"/>
      <c r="E920" s="5"/>
      <c r="F920" s="5"/>
      <c r="G920" s="5"/>
      <c r="H920" s="5"/>
      <c r="I920" s="5"/>
      <c r="J920" s="5"/>
      <c r="K920" s="5"/>
      <c r="L920" s="5"/>
    </row>
    <row r="921" spans="1:12" ht="15.75" customHeight="1">
      <c r="A921" s="5"/>
      <c r="B921" s="5"/>
      <c r="C921" s="5"/>
      <c r="D921" s="5"/>
      <c r="E921" s="5"/>
      <c r="F921" s="5"/>
      <c r="G921" s="5"/>
      <c r="H921" s="5"/>
      <c r="I921" s="5"/>
      <c r="J921" s="5"/>
      <c r="K921" s="5"/>
      <c r="L921" s="5"/>
    </row>
    <row r="922" spans="1:12" ht="15.75" customHeight="1">
      <c r="A922" s="5"/>
      <c r="B922" s="5"/>
      <c r="C922" s="5"/>
      <c r="D922" s="5"/>
      <c r="E922" s="5"/>
      <c r="F922" s="5"/>
      <c r="G922" s="5"/>
      <c r="H922" s="5"/>
      <c r="I922" s="5"/>
      <c r="J922" s="5"/>
      <c r="K922" s="5"/>
      <c r="L922" s="5"/>
    </row>
    <row r="923" spans="1:12" ht="15.75" customHeight="1">
      <c r="A923" s="5"/>
      <c r="B923" s="5"/>
      <c r="C923" s="5"/>
      <c r="D923" s="5"/>
      <c r="E923" s="5"/>
      <c r="F923" s="5"/>
      <c r="G923" s="5"/>
      <c r="H923" s="5"/>
      <c r="I923" s="5"/>
      <c r="J923" s="5"/>
      <c r="K923" s="5"/>
      <c r="L923" s="5"/>
    </row>
    <row r="924" spans="1:12" ht="15.75" customHeight="1">
      <c r="A924" s="5"/>
      <c r="B924" s="5"/>
      <c r="C924" s="5"/>
      <c r="D924" s="5"/>
      <c r="E924" s="5"/>
      <c r="F924" s="5"/>
      <c r="G924" s="5"/>
      <c r="H924" s="5"/>
      <c r="I924" s="5"/>
      <c r="J924" s="5"/>
      <c r="K924" s="5"/>
      <c r="L924" s="5"/>
    </row>
    <row r="925" spans="1:12" ht="15.75" customHeight="1">
      <c r="A925" s="5"/>
      <c r="B925" s="5"/>
      <c r="C925" s="5"/>
      <c r="D925" s="5"/>
      <c r="E925" s="5"/>
      <c r="F925" s="5"/>
      <c r="G925" s="5"/>
      <c r="H925" s="5"/>
      <c r="I925" s="5"/>
      <c r="J925" s="5"/>
      <c r="K925" s="5"/>
      <c r="L925" s="5"/>
    </row>
    <row r="926" spans="1:12" ht="15.75" customHeight="1">
      <c r="A926" s="5"/>
      <c r="B926" s="5"/>
      <c r="C926" s="5"/>
      <c r="D926" s="5"/>
      <c r="E926" s="5"/>
      <c r="F926" s="5"/>
      <c r="G926" s="5"/>
      <c r="H926" s="5"/>
      <c r="I926" s="5"/>
      <c r="J926" s="5"/>
      <c r="K926" s="5"/>
      <c r="L926" s="5"/>
    </row>
    <row r="927" spans="1:12" ht="15.75" customHeight="1">
      <c r="A927" s="5"/>
      <c r="B927" s="5"/>
      <c r="C927" s="5"/>
      <c r="D927" s="5"/>
      <c r="E927" s="5"/>
      <c r="F927" s="5"/>
      <c r="G927" s="5"/>
      <c r="H927" s="5"/>
      <c r="I927" s="5"/>
      <c r="J927" s="5"/>
      <c r="K927" s="5"/>
      <c r="L927" s="5"/>
    </row>
    <row r="928" spans="1:12" ht="15.75" customHeight="1">
      <c r="A928" s="5"/>
      <c r="B928" s="5"/>
      <c r="C928" s="5"/>
      <c r="D928" s="5"/>
      <c r="E928" s="5"/>
      <c r="F928" s="5"/>
      <c r="G928" s="5"/>
      <c r="H928" s="5"/>
      <c r="I928" s="5"/>
      <c r="J928" s="5"/>
      <c r="K928" s="5"/>
      <c r="L928" s="5"/>
    </row>
    <row r="929" spans="1:12" ht="15.75" customHeight="1">
      <c r="A929" s="5"/>
      <c r="B929" s="5"/>
      <c r="C929" s="5"/>
      <c r="D929" s="5"/>
      <c r="E929" s="5"/>
      <c r="F929" s="5"/>
      <c r="G929" s="5"/>
      <c r="H929" s="5"/>
      <c r="I929" s="5"/>
      <c r="J929" s="5"/>
      <c r="K929" s="5"/>
      <c r="L929" s="5"/>
    </row>
    <row r="930" spans="1:12" ht="15.75" customHeight="1">
      <c r="A930" s="5"/>
      <c r="B930" s="5"/>
      <c r="C930" s="5"/>
      <c r="D930" s="5"/>
      <c r="E930" s="5"/>
      <c r="F930" s="5"/>
      <c r="G930" s="5"/>
      <c r="H930" s="5"/>
      <c r="I930" s="5"/>
      <c r="J930" s="5"/>
      <c r="K930" s="5"/>
      <c r="L930" s="5"/>
    </row>
    <row r="931" spans="1:12" ht="15.75" customHeight="1">
      <c r="A931" s="5"/>
      <c r="B931" s="5"/>
      <c r="C931" s="5"/>
      <c r="D931" s="5"/>
      <c r="E931" s="5"/>
      <c r="F931" s="5"/>
      <c r="G931" s="5"/>
      <c r="H931" s="5"/>
      <c r="I931" s="5"/>
      <c r="J931" s="5"/>
      <c r="K931" s="5"/>
      <c r="L931" s="5"/>
    </row>
    <row r="932" spans="1:12" ht="15.75" customHeight="1">
      <c r="A932" s="5"/>
      <c r="B932" s="5"/>
      <c r="C932" s="5"/>
      <c r="D932" s="5"/>
      <c r="E932" s="5"/>
      <c r="F932" s="5"/>
      <c r="G932" s="5"/>
      <c r="H932" s="5"/>
      <c r="I932" s="5"/>
      <c r="J932" s="5"/>
      <c r="K932" s="5"/>
      <c r="L932" s="5"/>
    </row>
    <row r="933" spans="1:12" ht="15.75" customHeight="1">
      <c r="A933" s="5"/>
      <c r="B933" s="5"/>
      <c r="C933" s="5"/>
      <c r="D933" s="5"/>
      <c r="E933" s="5"/>
      <c r="F933" s="5"/>
      <c r="G933" s="5"/>
      <c r="H933" s="5"/>
      <c r="I933" s="5"/>
      <c r="J933" s="5"/>
      <c r="K933" s="5"/>
      <c r="L933" s="5"/>
    </row>
    <row r="934" spans="1:12" ht="15.75" customHeight="1">
      <c r="A934" s="5"/>
      <c r="B934" s="5"/>
      <c r="C934" s="5"/>
      <c r="D934" s="5"/>
      <c r="E934" s="5"/>
      <c r="F934" s="5"/>
      <c r="G934" s="5"/>
      <c r="H934" s="5"/>
      <c r="I934" s="5"/>
      <c r="J934" s="5"/>
      <c r="K934" s="5"/>
      <c r="L934" s="5"/>
    </row>
    <row r="935" spans="1:12" ht="15.75" customHeight="1">
      <c r="A935" s="5"/>
      <c r="B935" s="5"/>
      <c r="C935" s="5"/>
      <c r="D935" s="5"/>
      <c r="E935" s="5"/>
      <c r="F935" s="5"/>
      <c r="G935" s="5"/>
      <c r="H935" s="5"/>
      <c r="I935" s="5"/>
      <c r="J935" s="5"/>
      <c r="K935" s="5"/>
      <c r="L935" s="5"/>
    </row>
    <row r="936" spans="1:12" ht="15.75" customHeight="1">
      <c r="A936" s="5"/>
      <c r="B936" s="5"/>
      <c r="C936" s="5"/>
      <c r="D936" s="5"/>
      <c r="E936" s="5"/>
      <c r="F936" s="5"/>
      <c r="G936" s="5"/>
      <c r="H936" s="5"/>
      <c r="I936" s="5"/>
      <c r="J936" s="5"/>
      <c r="K936" s="5"/>
      <c r="L936" s="5"/>
    </row>
    <row r="937" spans="1:12" ht="15.75" customHeight="1">
      <c r="A937" s="5"/>
      <c r="B937" s="5"/>
      <c r="C937" s="5"/>
      <c r="D937" s="5"/>
      <c r="E937" s="5"/>
      <c r="F937" s="5"/>
      <c r="G937" s="5"/>
      <c r="H937" s="5"/>
      <c r="I937" s="5"/>
      <c r="J937" s="5"/>
      <c r="K937" s="5"/>
      <c r="L937" s="5"/>
    </row>
    <row r="938" spans="1:12" ht="15.75" customHeight="1">
      <c r="A938" s="5"/>
      <c r="B938" s="5"/>
      <c r="C938" s="5"/>
      <c r="D938" s="5"/>
      <c r="E938" s="5"/>
      <c r="F938" s="5"/>
      <c r="G938" s="5"/>
      <c r="H938" s="5"/>
      <c r="I938" s="5"/>
      <c r="J938" s="5"/>
      <c r="K938" s="5"/>
      <c r="L938" s="5"/>
    </row>
    <row r="939" spans="1:12" ht="15.75" customHeight="1">
      <c r="A939" s="5"/>
      <c r="B939" s="5"/>
      <c r="C939" s="5"/>
      <c r="D939" s="5"/>
      <c r="E939" s="5"/>
      <c r="F939" s="5"/>
      <c r="G939" s="5"/>
      <c r="H939" s="5"/>
      <c r="I939" s="5"/>
      <c r="J939" s="5"/>
      <c r="K939" s="5"/>
      <c r="L939" s="5"/>
    </row>
    <row r="940" spans="1:12" ht="15.75" customHeight="1">
      <c r="A940" s="5"/>
      <c r="B940" s="5"/>
      <c r="C940" s="5"/>
      <c r="D940" s="5"/>
      <c r="E940" s="5"/>
      <c r="F940" s="5"/>
      <c r="G940" s="5"/>
      <c r="H940" s="5"/>
      <c r="I940" s="5"/>
      <c r="J940" s="5"/>
      <c r="K940" s="5"/>
      <c r="L940" s="5"/>
    </row>
    <row r="941" spans="1:12" ht="15.75" customHeight="1">
      <c r="A941" s="5"/>
      <c r="B941" s="5"/>
      <c r="C941" s="5"/>
      <c r="D941" s="5"/>
      <c r="E941" s="5"/>
      <c r="F941" s="5"/>
      <c r="G941" s="5"/>
      <c r="H941" s="5"/>
      <c r="I941" s="5"/>
      <c r="J941" s="5"/>
      <c r="K941" s="5"/>
      <c r="L941" s="5"/>
    </row>
    <row r="942" spans="1:12" ht="15.75" customHeight="1">
      <c r="A942" s="5"/>
      <c r="B942" s="5"/>
      <c r="C942" s="5"/>
      <c r="D942" s="5"/>
      <c r="E942" s="5"/>
      <c r="F942" s="5"/>
      <c r="G942" s="5"/>
      <c r="H942" s="5"/>
      <c r="I942" s="5"/>
      <c r="J942" s="5"/>
      <c r="K942" s="5"/>
      <c r="L942" s="5"/>
    </row>
    <row r="943" spans="1:12" ht="15.75" customHeight="1">
      <c r="A943" s="5"/>
      <c r="B943" s="5"/>
      <c r="C943" s="5"/>
      <c r="D943" s="5"/>
      <c r="E943" s="5"/>
      <c r="F943" s="5"/>
      <c r="G943" s="5"/>
      <c r="H943" s="5"/>
      <c r="I943" s="5"/>
      <c r="J943" s="5"/>
      <c r="K943" s="5"/>
      <c r="L943" s="5"/>
    </row>
    <row r="944" spans="1:12" ht="15.75" customHeight="1">
      <c r="A944" s="5"/>
      <c r="B944" s="5"/>
      <c r="C944" s="5"/>
      <c r="D944" s="5"/>
      <c r="E944" s="5"/>
      <c r="F944" s="5"/>
      <c r="G944" s="5"/>
      <c r="H944" s="5"/>
      <c r="I944" s="5"/>
      <c r="J944" s="5"/>
      <c r="K944" s="5"/>
      <c r="L944" s="5"/>
    </row>
    <row r="945" spans="1:12" ht="15.75" customHeight="1">
      <c r="A945" s="5"/>
      <c r="B945" s="5"/>
      <c r="C945" s="5"/>
      <c r="D945" s="5"/>
      <c r="E945" s="5"/>
      <c r="F945" s="5"/>
      <c r="G945" s="5"/>
      <c r="H945" s="5"/>
      <c r="I945" s="5"/>
      <c r="J945" s="5"/>
      <c r="K945" s="5"/>
      <c r="L945" s="5"/>
    </row>
    <row r="946" spans="1:12" ht="15.75" customHeight="1">
      <c r="A946" s="5"/>
      <c r="B946" s="5"/>
      <c r="C946" s="5"/>
      <c r="D946" s="5"/>
      <c r="E946" s="5"/>
      <c r="F946" s="5"/>
      <c r="G946" s="5"/>
      <c r="H946" s="5"/>
      <c r="I946" s="5"/>
      <c r="J946" s="5"/>
      <c r="K946" s="5"/>
      <c r="L946" s="5"/>
    </row>
    <row r="947" spans="1:12" ht="15.75" customHeight="1">
      <c r="A947" s="5"/>
      <c r="B947" s="5"/>
      <c r="C947" s="5"/>
      <c r="D947" s="5"/>
      <c r="E947" s="5"/>
      <c r="F947" s="5"/>
      <c r="G947" s="5"/>
      <c r="H947" s="5"/>
      <c r="I947" s="5"/>
      <c r="J947" s="5"/>
      <c r="K947" s="5"/>
      <c r="L947" s="5"/>
    </row>
    <row r="948" spans="1:12" ht="15.75" customHeight="1">
      <c r="A948" s="5"/>
      <c r="B948" s="5"/>
      <c r="C948" s="5"/>
      <c r="D948" s="5"/>
      <c r="E948" s="5"/>
      <c r="F948" s="5"/>
      <c r="G948" s="5"/>
      <c r="H948" s="5"/>
      <c r="I948" s="5"/>
      <c r="J948" s="5"/>
      <c r="K948" s="5"/>
      <c r="L948" s="5"/>
    </row>
    <row r="949" spans="1:12" ht="15.75" customHeight="1">
      <c r="A949" s="5"/>
      <c r="B949" s="5"/>
      <c r="C949" s="5"/>
      <c r="D949" s="5"/>
      <c r="E949" s="5"/>
      <c r="F949" s="5"/>
      <c r="G949" s="5"/>
      <c r="H949" s="5"/>
      <c r="I949" s="5"/>
      <c r="J949" s="5"/>
      <c r="K949" s="5"/>
      <c r="L949" s="5"/>
    </row>
    <row r="950" spans="1:12" ht="15.75" customHeight="1">
      <c r="A950" s="5"/>
      <c r="B950" s="5"/>
      <c r="C950" s="5"/>
      <c r="D950" s="5"/>
      <c r="E950" s="5"/>
      <c r="F950" s="5"/>
      <c r="G950" s="5"/>
      <c r="H950" s="5"/>
      <c r="I950" s="5"/>
      <c r="J950" s="5"/>
      <c r="K950" s="5"/>
      <c r="L950" s="5"/>
    </row>
    <row r="951" spans="1:12" ht="15.75" customHeight="1">
      <c r="A951" s="5"/>
      <c r="B951" s="5"/>
      <c r="C951" s="5"/>
      <c r="D951" s="5"/>
      <c r="E951" s="5"/>
      <c r="F951" s="5"/>
      <c r="G951" s="5"/>
      <c r="H951" s="5"/>
      <c r="I951" s="5"/>
      <c r="J951" s="5"/>
      <c r="K951" s="5"/>
      <c r="L951" s="5"/>
    </row>
    <row r="952" spans="1:12" ht="15.75" customHeight="1">
      <c r="A952" s="5"/>
      <c r="B952" s="5"/>
      <c r="C952" s="5"/>
      <c r="D952" s="5"/>
      <c r="E952" s="5"/>
      <c r="F952" s="5"/>
      <c r="G952" s="5"/>
      <c r="H952" s="5"/>
      <c r="I952" s="5"/>
      <c r="J952" s="5"/>
      <c r="K952" s="5"/>
      <c r="L952" s="5"/>
    </row>
    <row r="953" spans="1:12" ht="15.75" customHeight="1">
      <c r="A953" s="5"/>
      <c r="B953" s="5"/>
      <c r="C953" s="5"/>
      <c r="D953" s="5"/>
      <c r="E953" s="5"/>
      <c r="F953" s="5"/>
      <c r="G953" s="5"/>
      <c r="H953" s="5"/>
      <c r="I953" s="5"/>
      <c r="J953" s="5"/>
      <c r="K953" s="5"/>
      <c r="L953" s="5"/>
    </row>
    <row r="954" spans="1:12" ht="15.75" customHeight="1">
      <c r="A954" s="5"/>
      <c r="B954" s="5"/>
      <c r="C954" s="5"/>
      <c r="D954" s="5"/>
      <c r="E954" s="5"/>
      <c r="F954" s="5"/>
      <c r="G954" s="5"/>
      <c r="H954" s="5"/>
      <c r="I954" s="5"/>
      <c r="J954" s="5"/>
      <c r="K954" s="5"/>
      <c r="L954" s="5"/>
    </row>
    <row r="955" spans="1:12" ht="15.75" customHeight="1">
      <c r="A955" s="5"/>
      <c r="B955" s="5"/>
      <c r="C955" s="5"/>
      <c r="D955" s="5"/>
      <c r="E955" s="5"/>
      <c r="F955" s="5"/>
      <c r="G955" s="5"/>
      <c r="H955" s="5"/>
      <c r="I955" s="5"/>
      <c r="J955" s="5"/>
      <c r="K955" s="5"/>
      <c r="L955" s="5"/>
    </row>
    <row r="956" spans="1:12" ht="15.75" customHeight="1">
      <c r="A956" s="5"/>
      <c r="B956" s="5"/>
      <c r="C956" s="5"/>
      <c r="D956" s="5"/>
      <c r="E956" s="5"/>
      <c r="F956" s="5"/>
      <c r="G956" s="5"/>
      <c r="H956" s="5"/>
      <c r="I956" s="5"/>
      <c r="J956" s="5"/>
      <c r="K956" s="5"/>
      <c r="L956" s="5"/>
    </row>
    <row r="957" spans="1:12" ht="15.75" customHeight="1">
      <c r="A957" s="5"/>
      <c r="B957" s="5"/>
      <c r="C957" s="5"/>
      <c r="D957" s="5"/>
      <c r="E957" s="5"/>
      <c r="F957" s="5"/>
      <c r="G957" s="5"/>
      <c r="H957" s="5"/>
      <c r="I957" s="5"/>
      <c r="J957" s="5"/>
      <c r="K957" s="5"/>
      <c r="L957" s="5"/>
    </row>
    <row r="958" spans="1:12" ht="15.75" customHeight="1">
      <c r="A958" s="5"/>
      <c r="B958" s="5"/>
      <c r="C958" s="5"/>
      <c r="D958" s="5"/>
      <c r="E958" s="5"/>
      <c r="F958" s="5"/>
      <c r="G958" s="5"/>
      <c r="H958" s="5"/>
      <c r="I958" s="5"/>
      <c r="J958" s="5"/>
      <c r="K958" s="5"/>
      <c r="L958" s="5"/>
    </row>
    <row r="959" spans="1:12" ht="15.75" customHeight="1">
      <c r="A959" s="5"/>
      <c r="B959" s="5"/>
      <c r="C959" s="5"/>
      <c r="D959" s="5"/>
      <c r="E959" s="5"/>
      <c r="F959" s="5"/>
      <c r="G959" s="5"/>
      <c r="H959" s="5"/>
      <c r="I959" s="5"/>
      <c r="J959" s="5"/>
      <c r="K959" s="5"/>
      <c r="L959" s="5"/>
    </row>
    <row r="960" spans="1:12" ht="15.75" customHeight="1">
      <c r="A960" s="5"/>
      <c r="B960" s="5"/>
      <c r="C960" s="5"/>
      <c r="D960" s="5"/>
      <c r="E960" s="5"/>
      <c r="F960" s="5"/>
      <c r="G960" s="5"/>
      <c r="H960" s="5"/>
      <c r="I960" s="5"/>
      <c r="J960" s="5"/>
      <c r="K960" s="5"/>
      <c r="L960" s="5"/>
    </row>
    <row r="961" spans="1:12" ht="15.75" customHeight="1">
      <c r="A961" s="5"/>
      <c r="B961" s="5"/>
      <c r="C961" s="5"/>
      <c r="D961" s="5"/>
      <c r="E961" s="5"/>
      <c r="F961" s="5"/>
      <c r="G961" s="5"/>
      <c r="H961" s="5"/>
      <c r="I961" s="5"/>
      <c r="J961" s="5"/>
      <c r="K961" s="5"/>
      <c r="L961" s="5"/>
    </row>
    <row r="962" spans="1:12" ht="15.75" customHeight="1">
      <c r="A962" s="5"/>
      <c r="B962" s="5"/>
      <c r="C962" s="5"/>
      <c r="D962" s="5"/>
      <c r="E962" s="5"/>
      <c r="F962" s="5"/>
      <c r="G962" s="5"/>
      <c r="H962" s="5"/>
      <c r="I962" s="5"/>
      <c r="J962" s="5"/>
      <c r="K962" s="5"/>
      <c r="L962" s="5"/>
    </row>
    <row r="963" spans="1:12" ht="15.75" customHeight="1">
      <c r="A963" s="5"/>
      <c r="B963" s="5"/>
      <c r="C963" s="5"/>
      <c r="D963" s="5"/>
      <c r="E963" s="5"/>
      <c r="F963" s="5"/>
      <c r="G963" s="5"/>
      <c r="H963" s="5"/>
      <c r="I963" s="5"/>
      <c r="J963" s="5"/>
      <c r="K963" s="5"/>
      <c r="L963" s="5"/>
    </row>
    <row r="964" spans="1:12" ht="15.75" customHeight="1">
      <c r="A964" s="5"/>
      <c r="B964" s="5"/>
      <c r="C964" s="5"/>
      <c r="D964" s="5"/>
      <c r="E964" s="5"/>
      <c r="F964" s="5"/>
      <c r="G964" s="5"/>
      <c r="H964" s="5"/>
      <c r="I964" s="5"/>
      <c r="J964" s="5"/>
      <c r="K964" s="5"/>
      <c r="L964" s="5"/>
    </row>
    <row r="965" spans="1:12" ht="15.75" customHeight="1">
      <c r="A965" s="5"/>
      <c r="B965" s="5"/>
      <c r="C965" s="5"/>
      <c r="D965" s="5"/>
      <c r="E965" s="5"/>
      <c r="F965" s="5"/>
      <c r="G965" s="5"/>
      <c r="H965" s="5"/>
      <c r="I965" s="5"/>
      <c r="J965" s="5"/>
      <c r="K965" s="5"/>
      <c r="L965" s="5"/>
    </row>
    <row r="966" spans="1:12" ht="15.75" customHeight="1">
      <c r="A966" s="5"/>
      <c r="B966" s="5"/>
      <c r="C966" s="5"/>
      <c r="D966" s="5"/>
      <c r="E966" s="5"/>
      <c r="F966" s="5"/>
      <c r="G966" s="5"/>
      <c r="H966" s="5"/>
      <c r="I966" s="5"/>
      <c r="J966" s="5"/>
      <c r="K966" s="5"/>
      <c r="L966" s="5"/>
    </row>
    <row r="967" spans="1:12" ht="15.75" customHeight="1">
      <c r="A967" s="5"/>
      <c r="B967" s="5"/>
      <c r="C967" s="5"/>
      <c r="D967" s="5"/>
      <c r="E967" s="5"/>
      <c r="F967" s="5"/>
      <c r="G967" s="5"/>
      <c r="H967" s="5"/>
      <c r="I967" s="5"/>
      <c r="J967" s="5"/>
      <c r="K967" s="5"/>
      <c r="L967" s="5"/>
    </row>
    <row r="968" spans="1:12" ht="15.75" customHeight="1">
      <c r="A968" s="5"/>
      <c r="B968" s="5"/>
      <c r="C968" s="5"/>
      <c r="D968" s="5"/>
      <c r="E968" s="5"/>
      <c r="F968" s="5"/>
      <c r="G968" s="5"/>
      <c r="H968" s="5"/>
      <c r="I968" s="5"/>
      <c r="J968" s="5"/>
      <c r="K968" s="5"/>
      <c r="L968" s="5"/>
    </row>
    <row r="969" spans="1:12" ht="15.75" customHeight="1">
      <c r="A969" s="5"/>
      <c r="B969" s="5"/>
      <c r="C969" s="5"/>
      <c r="D969" s="5"/>
      <c r="E969" s="5"/>
      <c r="F969" s="5"/>
      <c r="G969" s="5"/>
      <c r="H969" s="5"/>
      <c r="I969" s="5"/>
      <c r="J969" s="5"/>
      <c r="K969" s="5"/>
      <c r="L969" s="5"/>
    </row>
    <row r="970" spans="1:12" ht="15.75" customHeight="1">
      <c r="A970" s="5"/>
      <c r="B970" s="5"/>
      <c r="C970" s="5"/>
      <c r="D970" s="5"/>
      <c r="E970" s="5"/>
      <c r="F970" s="5"/>
      <c r="G970" s="5"/>
      <c r="H970" s="5"/>
      <c r="I970" s="5"/>
      <c r="J970" s="5"/>
      <c r="K970" s="5"/>
      <c r="L970" s="5"/>
    </row>
    <row r="971" spans="1:12" ht="15.75" customHeight="1">
      <c r="A971" s="5"/>
      <c r="B971" s="5"/>
      <c r="C971" s="5"/>
      <c r="D971" s="5"/>
      <c r="E971" s="5"/>
      <c r="F971" s="5"/>
      <c r="G971" s="5"/>
      <c r="H971" s="5"/>
      <c r="I971" s="5"/>
      <c r="J971" s="5"/>
      <c r="K971" s="5"/>
      <c r="L971" s="5"/>
    </row>
    <row r="972" spans="1:12" ht="15.75" customHeight="1">
      <c r="A972" s="5"/>
      <c r="B972" s="5"/>
      <c r="C972" s="5"/>
      <c r="D972" s="5"/>
      <c r="E972" s="5"/>
      <c r="F972" s="5"/>
      <c r="G972" s="5"/>
      <c r="H972" s="5"/>
      <c r="I972" s="5"/>
      <c r="J972" s="5"/>
      <c r="K972" s="5"/>
      <c r="L972" s="5"/>
    </row>
    <row r="973" spans="1:12" ht="15.75" customHeight="1">
      <c r="A973" s="5"/>
      <c r="B973" s="5"/>
      <c r="C973" s="5"/>
      <c r="D973" s="5"/>
      <c r="E973" s="5"/>
      <c r="F973" s="5"/>
      <c r="G973" s="5"/>
      <c r="H973" s="5"/>
      <c r="I973" s="5"/>
      <c r="J973" s="5"/>
      <c r="K973" s="5"/>
      <c r="L973" s="5"/>
    </row>
    <row r="974" spans="1:12" ht="15.75" customHeight="1">
      <c r="A974" s="5"/>
      <c r="B974" s="5"/>
      <c r="C974" s="5"/>
      <c r="D974" s="5"/>
      <c r="E974" s="5"/>
      <c r="F974" s="5"/>
      <c r="G974" s="5"/>
      <c r="H974" s="5"/>
      <c r="I974" s="5"/>
      <c r="J974" s="5"/>
      <c r="K974" s="5"/>
      <c r="L974" s="5"/>
    </row>
    <row r="975" spans="1:12" ht="15.75" customHeight="1">
      <c r="A975" s="5"/>
      <c r="B975" s="5"/>
      <c r="C975" s="5"/>
      <c r="D975" s="5"/>
      <c r="E975" s="5"/>
      <c r="F975" s="5"/>
      <c r="G975" s="5"/>
      <c r="H975" s="5"/>
      <c r="I975" s="5"/>
      <c r="J975" s="5"/>
      <c r="K975" s="5"/>
      <c r="L975" s="5"/>
    </row>
    <row r="976" spans="1:12" ht="15.75" customHeight="1">
      <c r="A976" s="5"/>
      <c r="B976" s="5"/>
      <c r="C976" s="5"/>
      <c r="D976" s="5"/>
      <c r="E976" s="5"/>
      <c r="F976" s="5"/>
      <c r="G976" s="5"/>
      <c r="H976" s="5"/>
      <c r="I976" s="5"/>
      <c r="J976" s="5"/>
      <c r="K976" s="5"/>
      <c r="L976" s="5"/>
    </row>
    <row r="977" spans="1:12" ht="15.75" customHeight="1">
      <c r="A977" s="5"/>
      <c r="B977" s="5"/>
      <c r="C977" s="5"/>
      <c r="D977" s="5"/>
      <c r="E977" s="5"/>
      <c r="F977" s="5"/>
      <c r="G977" s="5"/>
      <c r="H977" s="5"/>
      <c r="I977" s="5"/>
      <c r="J977" s="5"/>
      <c r="K977" s="5"/>
      <c r="L977" s="5"/>
    </row>
    <row r="978" spans="1:12" ht="15.75" customHeight="1">
      <c r="A978" s="5"/>
      <c r="B978" s="5"/>
      <c r="C978" s="5"/>
      <c r="D978" s="5"/>
      <c r="E978" s="5"/>
      <c r="F978" s="5"/>
      <c r="G978" s="5"/>
      <c r="H978" s="5"/>
      <c r="I978" s="5"/>
      <c r="J978" s="5"/>
      <c r="K978" s="5"/>
      <c r="L978" s="5"/>
    </row>
    <row r="979" spans="1:12" ht="15.75" customHeight="1">
      <c r="A979" s="5"/>
      <c r="B979" s="5"/>
      <c r="C979" s="5"/>
      <c r="D979" s="5"/>
      <c r="E979" s="5"/>
      <c r="F979" s="5"/>
      <c r="G979" s="5"/>
      <c r="H979" s="5"/>
      <c r="I979" s="5"/>
      <c r="J979" s="5"/>
      <c r="K979" s="5"/>
      <c r="L979" s="5"/>
    </row>
    <row r="980" spans="1:12" ht="15.75" customHeight="1">
      <c r="A980" s="5"/>
      <c r="B980" s="5"/>
      <c r="C980" s="5"/>
      <c r="D980" s="5"/>
      <c r="E980" s="5"/>
      <c r="F980" s="5"/>
      <c r="G980" s="5"/>
      <c r="H980" s="5"/>
      <c r="I980" s="5"/>
      <c r="J980" s="5"/>
      <c r="K980" s="5"/>
      <c r="L980" s="5"/>
    </row>
    <row r="981" spans="1:12" ht="15.75" customHeight="1">
      <c r="A981" s="5"/>
      <c r="B981" s="5"/>
      <c r="C981" s="5"/>
      <c r="D981" s="5"/>
      <c r="E981" s="5"/>
      <c r="F981" s="5"/>
      <c r="G981" s="5"/>
      <c r="H981" s="5"/>
      <c r="I981" s="5"/>
      <c r="J981" s="5"/>
      <c r="K981" s="5"/>
      <c r="L981" s="5"/>
    </row>
    <row r="982" spans="1:12" ht="15.75" customHeight="1">
      <c r="A982" s="5"/>
      <c r="B982" s="5"/>
      <c r="C982" s="5"/>
      <c r="D982" s="5"/>
      <c r="E982" s="5"/>
      <c r="F982" s="5"/>
      <c r="G982" s="5"/>
      <c r="H982" s="5"/>
      <c r="I982" s="5"/>
      <c r="J982" s="5"/>
      <c r="K982" s="5"/>
      <c r="L982" s="5"/>
    </row>
    <row r="983" spans="1:12" ht="15.75" customHeight="1">
      <c r="A983" s="5"/>
      <c r="B983" s="5"/>
      <c r="C983" s="5"/>
      <c r="D983" s="5"/>
      <c r="E983" s="5"/>
      <c r="F983" s="5"/>
      <c r="G983" s="5"/>
      <c r="H983" s="5"/>
      <c r="I983" s="5"/>
      <c r="J983" s="5"/>
      <c r="K983" s="5"/>
      <c r="L983" s="5"/>
    </row>
    <row r="984" spans="1:12" ht="15.75" customHeight="1">
      <c r="A984" s="5"/>
      <c r="B984" s="5"/>
      <c r="C984" s="5"/>
      <c r="D984" s="5"/>
      <c r="E984" s="5"/>
      <c r="F984" s="5"/>
      <c r="G984" s="5"/>
      <c r="H984" s="5"/>
      <c r="I984" s="5"/>
      <c r="J984" s="5"/>
      <c r="K984" s="5"/>
      <c r="L984" s="5"/>
    </row>
    <row r="985" spans="1:12" ht="15.75" customHeight="1">
      <c r="A985" s="5"/>
      <c r="B985" s="5"/>
      <c r="C985" s="5"/>
      <c r="D985" s="5"/>
      <c r="E985" s="5"/>
      <c r="F985" s="5"/>
      <c r="G985" s="5"/>
      <c r="H985" s="5"/>
      <c r="I985" s="5"/>
      <c r="J985" s="5"/>
      <c r="K985" s="5"/>
      <c r="L985" s="5"/>
    </row>
    <row r="986" spans="1:12" ht="15.75" customHeight="1">
      <c r="A986" s="5"/>
      <c r="B986" s="5"/>
      <c r="C986" s="5"/>
      <c r="D986" s="5"/>
      <c r="E986" s="5"/>
      <c r="F986" s="5"/>
      <c r="G986" s="5"/>
      <c r="H986" s="5"/>
      <c r="I986" s="5"/>
      <c r="J986" s="5"/>
      <c r="K986" s="5"/>
      <c r="L986" s="5"/>
    </row>
    <row r="987" spans="1:12" ht="15.75" customHeight="1">
      <c r="A987" s="5"/>
      <c r="B987" s="5"/>
      <c r="C987" s="5"/>
      <c r="D987" s="5"/>
      <c r="E987" s="5"/>
      <c r="F987" s="5"/>
      <c r="G987" s="5"/>
      <c r="H987" s="5"/>
      <c r="I987" s="5"/>
      <c r="J987" s="5"/>
      <c r="K987" s="5"/>
      <c r="L987" s="5"/>
    </row>
    <row r="988" spans="1:12" ht="15.75" customHeight="1">
      <c r="A988" s="5"/>
      <c r="B988" s="5"/>
      <c r="C988" s="5"/>
      <c r="D988" s="5"/>
      <c r="E988" s="5"/>
      <c r="F988" s="5"/>
      <c r="G988" s="5"/>
      <c r="H988" s="5"/>
      <c r="I988" s="5"/>
      <c r="J988" s="5"/>
      <c r="K988" s="5"/>
      <c r="L988" s="5"/>
    </row>
    <row r="989" spans="1:12" ht="15.75" customHeight="1">
      <c r="A989" s="5"/>
      <c r="B989" s="5"/>
      <c r="C989" s="5"/>
      <c r="D989" s="5"/>
      <c r="E989" s="5"/>
      <c r="F989" s="5"/>
      <c r="G989" s="5"/>
      <c r="H989" s="5"/>
      <c r="I989" s="5"/>
      <c r="J989" s="5"/>
      <c r="K989" s="5"/>
      <c r="L989" s="5"/>
    </row>
    <row r="990" spans="1:12" ht="15.75" customHeight="1">
      <c r="A990" s="5"/>
      <c r="B990" s="5"/>
      <c r="C990" s="5"/>
      <c r="D990" s="5"/>
      <c r="E990" s="5"/>
      <c r="F990" s="5"/>
      <c r="G990" s="5"/>
      <c r="H990" s="5"/>
      <c r="I990" s="5"/>
      <c r="J990" s="5"/>
      <c r="K990" s="5"/>
      <c r="L990" s="5"/>
    </row>
    <row r="991" spans="1:12" ht="15.75" customHeight="1">
      <c r="A991" s="5"/>
      <c r="B991" s="5"/>
      <c r="C991" s="5"/>
      <c r="D991" s="5"/>
      <c r="E991" s="5"/>
      <c r="F991" s="5"/>
      <c r="G991" s="5"/>
      <c r="H991" s="5"/>
      <c r="I991" s="5"/>
      <c r="J991" s="5"/>
      <c r="K991" s="5"/>
      <c r="L991" s="5"/>
    </row>
    <row r="992" spans="1:12" ht="15.75" customHeight="1">
      <c r="A992" s="5"/>
      <c r="B992" s="5"/>
      <c r="C992" s="5"/>
      <c r="D992" s="5"/>
      <c r="E992" s="5"/>
      <c r="F992" s="5"/>
      <c r="G992" s="5"/>
      <c r="H992" s="5"/>
      <c r="I992" s="5"/>
      <c r="J992" s="5"/>
      <c r="K992" s="5"/>
      <c r="L992" s="5"/>
    </row>
    <row r="993" spans="1:12" ht="15.75" customHeight="1">
      <c r="A993" s="5"/>
      <c r="B993" s="5"/>
      <c r="C993" s="5"/>
      <c r="D993" s="5"/>
      <c r="E993" s="5"/>
      <c r="F993" s="5"/>
      <c r="G993" s="5"/>
      <c r="H993" s="5"/>
      <c r="I993" s="5"/>
      <c r="J993" s="5"/>
      <c r="K993" s="5"/>
      <c r="L993" s="5"/>
    </row>
    <row r="994" spans="1:12" ht="15.75" customHeight="1">
      <c r="A994" s="5"/>
      <c r="B994" s="5"/>
      <c r="C994" s="5"/>
      <c r="D994" s="5"/>
      <c r="E994" s="5"/>
      <c r="F994" s="5"/>
      <c r="G994" s="5"/>
      <c r="H994" s="5"/>
      <c r="I994" s="5"/>
      <c r="J994" s="5"/>
      <c r="K994" s="5"/>
      <c r="L994" s="5"/>
    </row>
    <row r="995" spans="1:12" ht="15.75" customHeight="1">
      <c r="A995" s="5"/>
      <c r="B995" s="5"/>
      <c r="C995" s="5"/>
      <c r="D995" s="5"/>
      <c r="E995" s="5"/>
      <c r="F995" s="5"/>
      <c r="G995" s="5"/>
      <c r="H995" s="5"/>
      <c r="I995" s="5"/>
      <c r="J995" s="5"/>
      <c r="K995" s="5"/>
      <c r="L995" s="5"/>
    </row>
    <row r="996" spans="1:12" ht="15.75" customHeight="1">
      <c r="A996" s="5"/>
      <c r="B996" s="5"/>
      <c r="C996" s="5"/>
      <c r="D996" s="5"/>
      <c r="E996" s="5"/>
      <c r="F996" s="5"/>
      <c r="G996" s="5"/>
      <c r="H996" s="5"/>
      <c r="I996" s="5"/>
      <c r="J996" s="5"/>
      <c r="K996" s="5"/>
      <c r="L996" s="5"/>
    </row>
    <row r="997" spans="1:12" ht="15.75" customHeight="1">
      <c r="A997" s="5"/>
      <c r="B997" s="5"/>
      <c r="C997" s="5"/>
      <c r="D997" s="5"/>
      <c r="E997" s="5"/>
      <c r="F997" s="5"/>
      <c r="G997" s="5"/>
      <c r="H997" s="5"/>
      <c r="I997" s="5"/>
      <c r="J997" s="5"/>
      <c r="K997" s="5"/>
      <c r="L997" s="5"/>
    </row>
    <row r="998" spans="1:12" ht="15.75" customHeight="1">
      <c r="A998" s="5"/>
      <c r="B998" s="5"/>
      <c r="C998" s="5"/>
      <c r="D998" s="5"/>
      <c r="E998" s="5"/>
      <c r="F998" s="5"/>
      <c r="G998" s="5"/>
      <c r="H998" s="5"/>
      <c r="I998" s="5"/>
      <c r="J998" s="5"/>
      <c r="K998" s="5"/>
      <c r="L998" s="5"/>
    </row>
    <row r="999" spans="1:12" ht="15.75" customHeight="1">
      <c r="A999" s="5"/>
      <c r="B999" s="5"/>
      <c r="C999" s="5"/>
      <c r="D999" s="5"/>
      <c r="E999" s="5"/>
      <c r="F999" s="5"/>
      <c r="G999" s="5"/>
      <c r="H999" s="5"/>
      <c r="I999" s="5"/>
      <c r="J999" s="5"/>
      <c r="K999" s="5"/>
      <c r="L999" s="5"/>
    </row>
    <row r="1000" spans="1:12" ht="15.75" customHeight="1">
      <c r="A1000" s="5"/>
      <c r="B1000" s="5"/>
      <c r="C1000" s="5"/>
      <c r="D1000" s="5"/>
      <c r="E1000" s="5"/>
      <c r="F1000" s="5"/>
      <c r="G1000" s="5"/>
      <c r="H1000" s="5"/>
      <c r="I1000" s="5"/>
      <c r="J1000" s="5"/>
      <c r="K1000" s="5"/>
      <c r="L1000" s="5"/>
    </row>
  </sheetData>
  <autoFilter ref="A1:Z617"/>
  <pageMargins left="0.78749999999999998" right="0.78749999999999998" top="1.0249999999999999" bottom="1.0249999999999999" header="0" footer="0"/>
  <pageSetup orientation="portrait"/>
  <headerFooter>
    <oddHeader>&amp;C&amp;A</oddHeader>
    <oddFooter>&amp;CPágina &amp;P</oddFooter>
  </headerFooter>
  <drawing r:id="rId1"/>
  <extLst>
    <ext xmlns:x14="http://schemas.microsoft.com/office/spreadsheetml/2009/9/main" uri="{CCE6A557-97BC-4b89-ADB6-D9C93CAAB3DF}">
      <x14:dataValidations xmlns:xm="http://schemas.microsoft.com/office/excel/2006/main" count="1">
        <x14:dataValidation type="list" allowBlank="1" showErrorMessage="1">
          <x14:formula1>
            <xm:f>Hoja2!$A$2:$A$3</xm:f>
          </x14:formula1>
          <xm:sqref>L2:L514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Z1000"/>
  <sheetViews>
    <sheetView workbookViewId="0">
      <pane ySplit="1" topLeftCell="A2" activePane="bottomLeft" state="frozen"/>
      <selection pane="bottomLeft" activeCell="B3" sqref="B3"/>
    </sheetView>
  </sheetViews>
  <sheetFormatPr baseColWidth="10" defaultColWidth="14.42578125" defaultRowHeight="15" customHeight="1"/>
  <cols>
    <col min="1" max="2" width="9.140625" customWidth="1"/>
    <col min="3" max="3" width="13.140625" customWidth="1"/>
    <col min="4" max="4" width="12.140625" customWidth="1"/>
    <col min="5" max="5" width="9.140625" customWidth="1"/>
    <col min="6" max="6" width="63.5703125" customWidth="1"/>
    <col min="7" max="7" width="54.7109375" customWidth="1"/>
    <col min="8" max="8" width="21.140625" customWidth="1"/>
    <col min="9" max="9" width="37.7109375" customWidth="1"/>
    <col min="10" max="10" width="19.5703125" customWidth="1"/>
    <col min="11" max="11" width="68.28515625" customWidth="1"/>
    <col min="12" max="12" width="23.42578125" customWidth="1"/>
    <col min="13" max="13" width="9.140625" customWidth="1"/>
    <col min="14" max="14" width="20.42578125" customWidth="1"/>
    <col min="15" max="26" width="9.140625" customWidth="1"/>
  </cols>
  <sheetData>
    <row r="1" spans="1:14">
      <c r="A1" s="2" t="s">
        <v>1</v>
      </c>
      <c r="B1" s="2" t="s">
        <v>9</v>
      </c>
      <c r="C1" s="2" t="s">
        <v>10</v>
      </c>
      <c r="D1" s="2" t="s">
        <v>5</v>
      </c>
      <c r="E1" s="2" t="s">
        <v>11</v>
      </c>
      <c r="F1" s="2" t="s">
        <v>12</v>
      </c>
      <c r="G1" s="2" t="s">
        <v>13</v>
      </c>
      <c r="H1" s="2" t="s">
        <v>14</v>
      </c>
      <c r="I1" s="2" t="s">
        <v>15</v>
      </c>
      <c r="J1" s="2" t="s">
        <v>7</v>
      </c>
      <c r="K1" s="2" t="s">
        <v>16</v>
      </c>
      <c r="L1" s="2" t="s">
        <v>17</v>
      </c>
      <c r="M1" s="2" t="s">
        <v>18</v>
      </c>
      <c r="N1" s="4" t="s">
        <v>19</v>
      </c>
    </row>
    <row r="2" spans="1:14" ht="60" hidden="1">
      <c r="A2" s="5">
        <v>1</v>
      </c>
      <c r="B2" s="5">
        <v>2657</v>
      </c>
      <c r="C2" s="5" t="s">
        <v>20</v>
      </c>
      <c r="D2" s="5" t="s">
        <v>21</v>
      </c>
      <c r="E2" s="5" t="s">
        <v>22</v>
      </c>
      <c r="F2" s="5" t="s">
        <v>23</v>
      </c>
      <c r="G2" s="5" t="s">
        <v>24</v>
      </c>
      <c r="H2" s="5" t="s">
        <v>25</v>
      </c>
      <c r="I2" s="5" t="s">
        <v>26</v>
      </c>
      <c r="J2" s="5" t="s">
        <v>27</v>
      </c>
      <c r="K2" s="6" t="s">
        <v>28</v>
      </c>
      <c r="L2" s="6" t="s">
        <v>29</v>
      </c>
      <c r="M2" s="5">
        <f t="shared" ref="M2:M95" si="0">+IF(AND(K2&lt;&gt;"",L2&lt;&gt;""),1,0)</f>
        <v>1</v>
      </c>
      <c r="N2" s="8" t="s">
        <v>30</v>
      </c>
    </row>
    <row r="3" spans="1:14" ht="75" hidden="1">
      <c r="A3" s="5">
        <f t="shared" ref="A3:A402" si="1">+IF(B3=B2,A2+1,1)</f>
        <v>2</v>
      </c>
      <c r="B3" s="5">
        <v>2657</v>
      </c>
      <c r="C3" s="5" t="s">
        <v>20</v>
      </c>
      <c r="D3" s="5" t="s">
        <v>21</v>
      </c>
      <c r="E3" s="5" t="s">
        <v>22</v>
      </c>
      <c r="F3" s="5" t="s">
        <v>23</v>
      </c>
      <c r="G3" s="5" t="s">
        <v>24</v>
      </c>
      <c r="H3" s="5" t="s">
        <v>32</v>
      </c>
      <c r="I3" s="5" t="s">
        <v>26</v>
      </c>
      <c r="J3" s="5" t="s">
        <v>27</v>
      </c>
      <c r="K3" s="6" t="s">
        <v>33</v>
      </c>
      <c r="L3" s="6" t="s">
        <v>34</v>
      </c>
      <c r="M3" s="5">
        <f t="shared" si="0"/>
        <v>1</v>
      </c>
      <c r="N3" s="8" t="s">
        <v>36</v>
      </c>
    </row>
    <row r="4" spans="1:14" ht="60" hidden="1">
      <c r="A4" s="5">
        <f t="shared" si="1"/>
        <v>3</v>
      </c>
      <c r="B4" s="5">
        <v>2657</v>
      </c>
      <c r="C4" s="5" t="s">
        <v>20</v>
      </c>
      <c r="D4" s="5" t="s">
        <v>21</v>
      </c>
      <c r="E4" s="5" t="s">
        <v>22</v>
      </c>
      <c r="F4" s="5" t="s">
        <v>23</v>
      </c>
      <c r="G4" s="5" t="s">
        <v>40</v>
      </c>
      <c r="H4" s="5" t="s">
        <v>25</v>
      </c>
      <c r="I4" s="5" t="s">
        <v>26</v>
      </c>
      <c r="J4" s="5" t="s">
        <v>27</v>
      </c>
      <c r="K4" s="6" t="s">
        <v>41</v>
      </c>
      <c r="L4" s="6" t="s">
        <v>29</v>
      </c>
      <c r="M4" s="5">
        <f t="shared" si="0"/>
        <v>1</v>
      </c>
      <c r="N4" s="8" t="s">
        <v>30</v>
      </c>
    </row>
    <row r="5" spans="1:14" ht="75" hidden="1">
      <c r="A5" s="5">
        <f t="shared" si="1"/>
        <v>4</v>
      </c>
      <c r="B5" s="5">
        <v>2657</v>
      </c>
      <c r="C5" s="5" t="s">
        <v>20</v>
      </c>
      <c r="D5" s="5" t="s">
        <v>21</v>
      </c>
      <c r="E5" s="5" t="s">
        <v>22</v>
      </c>
      <c r="F5" s="5" t="s">
        <v>23</v>
      </c>
      <c r="G5" s="5" t="s">
        <v>40</v>
      </c>
      <c r="H5" s="5" t="s">
        <v>32</v>
      </c>
      <c r="I5" s="5" t="s">
        <v>26</v>
      </c>
      <c r="J5" s="5" t="s">
        <v>27</v>
      </c>
      <c r="K5" s="6" t="s">
        <v>42</v>
      </c>
      <c r="L5" s="11" t="s">
        <v>29</v>
      </c>
      <c r="M5" s="5">
        <f t="shared" si="0"/>
        <v>1</v>
      </c>
      <c r="N5" s="8" t="s">
        <v>36</v>
      </c>
    </row>
    <row r="6" spans="1:14" ht="60" hidden="1">
      <c r="A6" s="5">
        <f t="shared" si="1"/>
        <v>1</v>
      </c>
      <c r="B6" s="5">
        <v>2658</v>
      </c>
      <c r="C6" s="5" t="s">
        <v>20</v>
      </c>
      <c r="D6" s="5" t="s">
        <v>44</v>
      </c>
      <c r="E6" s="5" t="s">
        <v>22</v>
      </c>
      <c r="F6" s="5" t="s">
        <v>23</v>
      </c>
      <c r="G6" s="5" t="s">
        <v>24</v>
      </c>
      <c r="H6" s="5" t="s">
        <v>45</v>
      </c>
      <c r="I6" s="5" t="s">
        <v>46</v>
      </c>
      <c r="J6" s="5" t="s">
        <v>27</v>
      </c>
      <c r="K6" s="6" t="s">
        <v>47</v>
      </c>
      <c r="L6" s="11" t="s">
        <v>29</v>
      </c>
      <c r="M6" s="5">
        <f t="shared" si="0"/>
        <v>1</v>
      </c>
      <c r="N6" s="8" t="s">
        <v>48</v>
      </c>
    </row>
    <row r="7" spans="1:14" ht="60" hidden="1">
      <c r="A7" s="5">
        <f t="shared" si="1"/>
        <v>2</v>
      </c>
      <c r="B7" s="5">
        <v>2658</v>
      </c>
      <c r="C7" s="5" t="s">
        <v>20</v>
      </c>
      <c r="D7" s="5" t="s">
        <v>44</v>
      </c>
      <c r="E7" s="5" t="s">
        <v>22</v>
      </c>
      <c r="F7" s="5" t="s">
        <v>23</v>
      </c>
      <c r="G7" s="5" t="s">
        <v>40</v>
      </c>
      <c r="H7" s="5" t="s">
        <v>45</v>
      </c>
      <c r="I7" s="5" t="s">
        <v>46</v>
      </c>
      <c r="J7" s="5" t="s">
        <v>27</v>
      </c>
      <c r="K7" s="6" t="s">
        <v>49</v>
      </c>
      <c r="L7" s="11" t="s">
        <v>29</v>
      </c>
      <c r="M7" s="5">
        <f t="shared" si="0"/>
        <v>1</v>
      </c>
      <c r="N7" s="8" t="s">
        <v>48</v>
      </c>
    </row>
    <row r="8" spans="1:14" ht="60" hidden="1">
      <c r="A8" s="5">
        <f t="shared" si="1"/>
        <v>1</v>
      </c>
      <c r="B8" s="5">
        <v>2664</v>
      </c>
      <c r="C8" s="5" t="s">
        <v>20</v>
      </c>
      <c r="D8" s="5" t="s">
        <v>50</v>
      </c>
      <c r="E8" s="5" t="s">
        <v>22</v>
      </c>
      <c r="F8" s="5" t="s">
        <v>23</v>
      </c>
      <c r="G8" s="5" t="s">
        <v>24</v>
      </c>
      <c r="H8" s="5" t="s">
        <v>51</v>
      </c>
      <c r="I8" s="5" t="s">
        <v>52</v>
      </c>
      <c r="J8" s="5" t="s">
        <v>27</v>
      </c>
      <c r="K8" s="6" t="s">
        <v>53</v>
      </c>
      <c r="L8" s="11" t="s">
        <v>29</v>
      </c>
      <c r="M8" s="5">
        <f t="shared" si="0"/>
        <v>1</v>
      </c>
      <c r="N8" s="8" t="s">
        <v>52</v>
      </c>
    </row>
    <row r="9" spans="1:14" ht="60" hidden="1">
      <c r="A9" s="5">
        <f t="shared" si="1"/>
        <v>2</v>
      </c>
      <c r="B9" s="5">
        <v>2664</v>
      </c>
      <c r="C9" s="5" t="s">
        <v>20</v>
      </c>
      <c r="D9" s="5" t="s">
        <v>50</v>
      </c>
      <c r="E9" s="5" t="s">
        <v>22</v>
      </c>
      <c r="F9" s="5" t="s">
        <v>23</v>
      </c>
      <c r="G9" s="5" t="s">
        <v>40</v>
      </c>
      <c r="H9" s="5" t="s">
        <v>51</v>
      </c>
      <c r="I9" s="5" t="s">
        <v>52</v>
      </c>
      <c r="J9" s="5" t="s">
        <v>27</v>
      </c>
      <c r="K9" s="6" t="s">
        <v>54</v>
      </c>
      <c r="L9" s="11" t="s">
        <v>29</v>
      </c>
      <c r="M9" s="5">
        <f t="shared" si="0"/>
        <v>1</v>
      </c>
      <c r="N9" s="8" t="s">
        <v>52</v>
      </c>
    </row>
    <row r="10" spans="1:14" ht="60" hidden="1">
      <c r="A10" s="5">
        <f t="shared" si="1"/>
        <v>1</v>
      </c>
      <c r="B10" s="5">
        <v>2676</v>
      </c>
      <c r="C10" s="5" t="s">
        <v>20</v>
      </c>
      <c r="D10" s="5" t="s">
        <v>50</v>
      </c>
      <c r="E10" s="5" t="s">
        <v>22</v>
      </c>
      <c r="F10" s="5" t="s">
        <v>56</v>
      </c>
      <c r="G10" s="5" t="s">
        <v>57</v>
      </c>
      <c r="H10" s="5" t="s">
        <v>58</v>
      </c>
      <c r="I10" s="5" t="s">
        <v>26</v>
      </c>
      <c r="J10" s="5" t="s">
        <v>27</v>
      </c>
      <c r="K10" s="6" t="s">
        <v>59</v>
      </c>
      <c r="L10" s="11" t="s">
        <v>29</v>
      </c>
      <c r="M10" s="5">
        <f t="shared" si="0"/>
        <v>1</v>
      </c>
      <c r="N10" s="8" t="s">
        <v>52</v>
      </c>
    </row>
    <row r="11" spans="1:14" ht="60" hidden="1">
      <c r="A11" s="5">
        <f t="shared" si="1"/>
        <v>2</v>
      </c>
      <c r="B11" s="5">
        <v>2676</v>
      </c>
      <c r="C11" s="5" t="s">
        <v>20</v>
      </c>
      <c r="D11" s="5" t="s">
        <v>50</v>
      </c>
      <c r="E11" s="5" t="s">
        <v>22</v>
      </c>
      <c r="F11" s="5" t="s">
        <v>56</v>
      </c>
      <c r="G11" s="5" t="s">
        <v>60</v>
      </c>
      <c r="H11" s="5" t="s">
        <v>58</v>
      </c>
      <c r="I11" s="5" t="s">
        <v>26</v>
      </c>
      <c r="J11" s="5" t="s">
        <v>27</v>
      </c>
      <c r="K11" s="13" t="s">
        <v>61</v>
      </c>
      <c r="L11" s="11" t="s">
        <v>34</v>
      </c>
      <c r="M11" s="5">
        <f t="shared" si="0"/>
        <v>1</v>
      </c>
      <c r="N11" s="8" t="s">
        <v>52</v>
      </c>
    </row>
    <row r="12" spans="1:14" ht="60" hidden="1">
      <c r="A12" s="5">
        <f t="shared" si="1"/>
        <v>3</v>
      </c>
      <c r="B12" s="5">
        <v>2676</v>
      </c>
      <c r="C12" s="5" t="s">
        <v>20</v>
      </c>
      <c r="D12" s="5" t="s">
        <v>50</v>
      </c>
      <c r="E12" s="5" t="s">
        <v>22</v>
      </c>
      <c r="F12" s="5" t="s">
        <v>56</v>
      </c>
      <c r="G12" s="5" t="s">
        <v>63</v>
      </c>
      <c r="H12" s="5" t="s">
        <v>58</v>
      </c>
      <c r="I12" s="5" t="s">
        <v>26</v>
      </c>
      <c r="J12" s="5" t="s">
        <v>27</v>
      </c>
      <c r="K12" s="6" t="s">
        <v>64</v>
      </c>
      <c r="L12" s="11" t="s">
        <v>29</v>
      </c>
      <c r="M12" s="5">
        <f t="shared" si="0"/>
        <v>1</v>
      </c>
      <c r="N12" s="8" t="s">
        <v>52</v>
      </c>
    </row>
    <row r="13" spans="1:14" ht="75" hidden="1">
      <c r="A13" s="5">
        <f t="shared" si="1"/>
        <v>4</v>
      </c>
      <c r="B13" s="5">
        <v>2676</v>
      </c>
      <c r="C13" s="5" t="s">
        <v>20</v>
      </c>
      <c r="D13" s="5" t="s">
        <v>50</v>
      </c>
      <c r="E13" s="5" t="s">
        <v>22</v>
      </c>
      <c r="F13" s="5" t="s">
        <v>56</v>
      </c>
      <c r="G13" s="5" t="s">
        <v>65</v>
      </c>
      <c r="H13" s="5" t="s">
        <v>58</v>
      </c>
      <c r="I13" s="5" t="s">
        <v>26</v>
      </c>
      <c r="J13" s="5" t="s">
        <v>27</v>
      </c>
      <c r="K13" s="6" t="s">
        <v>66</v>
      </c>
      <c r="L13" s="11" t="s">
        <v>29</v>
      </c>
      <c r="M13" s="5">
        <f t="shared" si="0"/>
        <v>1</v>
      </c>
      <c r="N13" s="8" t="s">
        <v>52</v>
      </c>
    </row>
    <row r="14" spans="1:14" ht="60" hidden="1">
      <c r="A14" s="5">
        <f t="shared" si="1"/>
        <v>5</v>
      </c>
      <c r="B14" s="5">
        <v>2676</v>
      </c>
      <c r="C14" s="5" t="s">
        <v>20</v>
      </c>
      <c r="D14" s="5" t="s">
        <v>50</v>
      </c>
      <c r="E14" s="5" t="s">
        <v>22</v>
      </c>
      <c r="F14" s="5" t="s">
        <v>56</v>
      </c>
      <c r="G14" s="5" t="s">
        <v>68</v>
      </c>
      <c r="H14" s="5" t="s">
        <v>69</v>
      </c>
      <c r="I14" s="5" t="s">
        <v>26</v>
      </c>
      <c r="J14" s="5" t="s">
        <v>27</v>
      </c>
      <c r="K14" s="6" t="s">
        <v>70</v>
      </c>
      <c r="L14" s="5" t="s">
        <v>29</v>
      </c>
      <c r="M14" s="5">
        <f t="shared" si="0"/>
        <v>1</v>
      </c>
      <c r="N14" s="8" t="s">
        <v>71</v>
      </c>
    </row>
    <row r="15" spans="1:14" ht="60" hidden="1">
      <c r="A15" s="5">
        <f t="shared" si="1"/>
        <v>6</v>
      </c>
      <c r="B15" s="5">
        <v>2676</v>
      </c>
      <c r="C15" s="5" t="s">
        <v>20</v>
      </c>
      <c r="D15" s="5" t="s">
        <v>50</v>
      </c>
      <c r="E15" s="5" t="s">
        <v>22</v>
      </c>
      <c r="F15" s="5" t="s">
        <v>56</v>
      </c>
      <c r="G15" s="5" t="s">
        <v>68</v>
      </c>
      <c r="H15" s="5" t="s">
        <v>45</v>
      </c>
      <c r="I15" s="5" t="s">
        <v>26</v>
      </c>
      <c r="J15" s="5" t="s">
        <v>27</v>
      </c>
      <c r="K15" s="6" t="s">
        <v>72</v>
      </c>
      <c r="L15" s="5" t="s">
        <v>29</v>
      </c>
      <c r="M15" s="5">
        <f t="shared" si="0"/>
        <v>1</v>
      </c>
      <c r="N15" s="8" t="s">
        <v>48</v>
      </c>
    </row>
    <row r="16" spans="1:14" ht="60" hidden="1">
      <c r="A16" s="5">
        <f t="shared" si="1"/>
        <v>7</v>
      </c>
      <c r="B16" s="5">
        <v>2676</v>
      </c>
      <c r="C16" s="5" t="s">
        <v>20</v>
      </c>
      <c r="D16" s="5" t="s">
        <v>50</v>
      </c>
      <c r="E16" s="5" t="s">
        <v>22</v>
      </c>
      <c r="F16" s="5" t="s">
        <v>56</v>
      </c>
      <c r="G16" s="5" t="s">
        <v>68</v>
      </c>
      <c r="H16" s="5" t="s">
        <v>73</v>
      </c>
      <c r="I16" s="5" t="s">
        <v>26</v>
      </c>
      <c r="J16" s="5" t="s">
        <v>27</v>
      </c>
      <c r="K16" s="6" t="s">
        <v>74</v>
      </c>
      <c r="L16" s="5" t="s">
        <v>29</v>
      </c>
      <c r="M16" s="5">
        <f t="shared" si="0"/>
        <v>1</v>
      </c>
      <c r="N16" s="8" t="s">
        <v>75</v>
      </c>
    </row>
    <row r="17" spans="1:14" ht="60" hidden="1">
      <c r="A17" s="5">
        <f t="shared" si="1"/>
        <v>8</v>
      </c>
      <c r="B17" s="5">
        <v>2676</v>
      </c>
      <c r="C17" s="5" t="s">
        <v>20</v>
      </c>
      <c r="D17" s="5" t="s">
        <v>50</v>
      </c>
      <c r="E17" s="5" t="s">
        <v>22</v>
      </c>
      <c r="F17" s="5" t="s">
        <v>56</v>
      </c>
      <c r="G17" s="5" t="s">
        <v>68</v>
      </c>
      <c r="H17" s="5" t="s">
        <v>76</v>
      </c>
      <c r="I17" s="5" t="s">
        <v>26</v>
      </c>
      <c r="J17" s="5" t="s">
        <v>27</v>
      </c>
      <c r="K17" s="6" t="s">
        <v>77</v>
      </c>
      <c r="L17" s="5" t="s">
        <v>29</v>
      </c>
      <c r="M17" s="5">
        <f t="shared" si="0"/>
        <v>1</v>
      </c>
      <c r="N17" s="8" t="s">
        <v>78</v>
      </c>
    </row>
    <row r="18" spans="1:14" ht="60" hidden="1">
      <c r="A18" s="5">
        <f t="shared" si="1"/>
        <v>9</v>
      </c>
      <c r="B18" s="5">
        <v>2676</v>
      </c>
      <c r="C18" s="5" t="s">
        <v>20</v>
      </c>
      <c r="D18" s="5" t="s">
        <v>50</v>
      </c>
      <c r="E18" s="5" t="s">
        <v>22</v>
      </c>
      <c r="F18" s="5" t="s">
        <v>56</v>
      </c>
      <c r="G18" s="5" t="s">
        <v>80</v>
      </c>
      <c r="H18" s="5" t="s">
        <v>58</v>
      </c>
      <c r="I18" s="5" t="s">
        <v>26</v>
      </c>
      <c r="J18" s="5" t="s">
        <v>27</v>
      </c>
      <c r="K18" s="6" t="s">
        <v>81</v>
      </c>
      <c r="L18" s="5" t="s">
        <v>29</v>
      </c>
      <c r="M18" s="5">
        <f t="shared" si="0"/>
        <v>1</v>
      </c>
      <c r="N18" s="8" t="s">
        <v>52</v>
      </c>
    </row>
    <row r="19" spans="1:14" ht="75" hidden="1">
      <c r="A19" s="5">
        <f t="shared" si="1"/>
        <v>1</v>
      </c>
      <c r="B19" s="5">
        <v>2681</v>
      </c>
      <c r="C19" s="5" t="s">
        <v>20</v>
      </c>
      <c r="D19" s="5" t="s">
        <v>44</v>
      </c>
      <c r="E19" s="5" t="s">
        <v>22</v>
      </c>
      <c r="F19" s="5" t="s">
        <v>82</v>
      </c>
      <c r="G19" s="5" t="s">
        <v>83</v>
      </c>
      <c r="H19" s="5" t="s">
        <v>45</v>
      </c>
      <c r="I19" s="5" t="s">
        <v>46</v>
      </c>
      <c r="J19" s="5" t="s">
        <v>27</v>
      </c>
      <c r="K19" s="6" t="s">
        <v>84</v>
      </c>
      <c r="L19" s="11" t="s">
        <v>29</v>
      </c>
      <c r="M19" s="5">
        <f t="shared" si="0"/>
        <v>1</v>
      </c>
      <c r="N19" s="8" t="s">
        <v>48</v>
      </c>
    </row>
    <row r="20" spans="1:14" ht="75" hidden="1">
      <c r="A20" s="5">
        <f t="shared" si="1"/>
        <v>2</v>
      </c>
      <c r="B20" s="5">
        <v>2681</v>
      </c>
      <c r="C20" s="5" t="s">
        <v>20</v>
      </c>
      <c r="D20" s="5" t="s">
        <v>44</v>
      </c>
      <c r="E20" s="5" t="s">
        <v>22</v>
      </c>
      <c r="F20" s="5" t="s">
        <v>82</v>
      </c>
      <c r="G20" s="5" t="s">
        <v>85</v>
      </c>
      <c r="H20" s="5" t="s">
        <v>45</v>
      </c>
      <c r="I20" s="5" t="s">
        <v>46</v>
      </c>
      <c r="J20" s="5" t="s">
        <v>27</v>
      </c>
      <c r="K20" s="6" t="s">
        <v>86</v>
      </c>
      <c r="L20" s="11" t="s">
        <v>29</v>
      </c>
      <c r="M20" s="5">
        <f t="shared" si="0"/>
        <v>1</v>
      </c>
      <c r="N20" s="8" t="s">
        <v>48</v>
      </c>
    </row>
    <row r="21" spans="1:14" ht="15.75" hidden="1" customHeight="1">
      <c r="A21" s="5">
        <f t="shared" si="1"/>
        <v>3</v>
      </c>
      <c r="B21" s="5">
        <v>2681</v>
      </c>
      <c r="C21" s="5" t="s">
        <v>20</v>
      </c>
      <c r="D21" s="5" t="s">
        <v>44</v>
      </c>
      <c r="E21" s="5" t="s">
        <v>22</v>
      </c>
      <c r="F21" s="5" t="s">
        <v>82</v>
      </c>
      <c r="G21" s="5" t="s">
        <v>87</v>
      </c>
      <c r="H21" s="5" t="s">
        <v>45</v>
      </c>
      <c r="I21" s="5" t="s">
        <v>46</v>
      </c>
      <c r="J21" s="5" t="s">
        <v>27</v>
      </c>
      <c r="K21" s="6" t="s">
        <v>88</v>
      </c>
      <c r="L21" s="11" t="s">
        <v>29</v>
      </c>
      <c r="M21" s="5">
        <f t="shared" si="0"/>
        <v>1</v>
      </c>
      <c r="N21" s="8" t="s">
        <v>48</v>
      </c>
    </row>
    <row r="22" spans="1:14" ht="15.75" hidden="1" customHeight="1">
      <c r="A22" s="5">
        <f t="shared" si="1"/>
        <v>1</v>
      </c>
      <c r="B22" s="5">
        <v>2682</v>
      </c>
      <c r="C22" s="5" t="s">
        <v>20</v>
      </c>
      <c r="D22" s="5" t="s">
        <v>44</v>
      </c>
      <c r="E22" s="5" t="s">
        <v>22</v>
      </c>
      <c r="F22" s="5" t="s">
        <v>89</v>
      </c>
      <c r="G22" s="5" t="s">
        <v>90</v>
      </c>
      <c r="H22" s="5" t="s">
        <v>45</v>
      </c>
      <c r="I22" s="5" t="s">
        <v>46</v>
      </c>
      <c r="J22" s="5" t="s">
        <v>27</v>
      </c>
      <c r="K22" s="6" t="s">
        <v>91</v>
      </c>
      <c r="L22" s="11" t="s">
        <v>29</v>
      </c>
      <c r="M22" s="5">
        <f t="shared" si="0"/>
        <v>1</v>
      </c>
      <c r="N22" s="8" t="s">
        <v>48</v>
      </c>
    </row>
    <row r="23" spans="1:14" ht="15.75" hidden="1" customHeight="1">
      <c r="A23" s="5">
        <f t="shared" si="1"/>
        <v>2</v>
      </c>
      <c r="B23" s="5">
        <v>2682</v>
      </c>
      <c r="C23" s="5" t="s">
        <v>20</v>
      </c>
      <c r="D23" s="5" t="s">
        <v>44</v>
      </c>
      <c r="E23" s="5" t="s">
        <v>22</v>
      </c>
      <c r="F23" s="5" t="s">
        <v>89</v>
      </c>
      <c r="G23" s="5" t="s">
        <v>93</v>
      </c>
      <c r="H23" s="5" t="s">
        <v>45</v>
      </c>
      <c r="I23" s="5" t="s">
        <v>46</v>
      </c>
      <c r="J23" s="5" t="s">
        <v>27</v>
      </c>
      <c r="K23" s="6" t="s">
        <v>94</v>
      </c>
      <c r="L23" s="11" t="s">
        <v>29</v>
      </c>
      <c r="M23" s="5">
        <f t="shared" si="0"/>
        <v>1</v>
      </c>
      <c r="N23" s="8" t="s">
        <v>48</v>
      </c>
    </row>
    <row r="24" spans="1:14" ht="15.75" hidden="1" customHeight="1">
      <c r="A24" s="5">
        <f t="shared" si="1"/>
        <v>3</v>
      </c>
      <c r="B24" s="5">
        <v>2682</v>
      </c>
      <c r="C24" s="5" t="s">
        <v>20</v>
      </c>
      <c r="D24" s="5" t="s">
        <v>44</v>
      </c>
      <c r="E24" s="5" t="s">
        <v>22</v>
      </c>
      <c r="F24" s="5" t="s">
        <v>89</v>
      </c>
      <c r="G24" s="5" t="s">
        <v>95</v>
      </c>
      <c r="H24" s="5" t="s">
        <v>45</v>
      </c>
      <c r="I24" s="5" t="s">
        <v>46</v>
      </c>
      <c r="J24" s="5" t="s">
        <v>27</v>
      </c>
      <c r="K24" s="6" t="s">
        <v>96</v>
      </c>
      <c r="L24" s="11" t="s">
        <v>29</v>
      </c>
      <c r="M24" s="5">
        <f t="shared" si="0"/>
        <v>1</v>
      </c>
      <c r="N24" s="8" t="s">
        <v>48</v>
      </c>
    </row>
    <row r="25" spans="1:14" ht="15.75" hidden="1" customHeight="1">
      <c r="A25" s="5">
        <f t="shared" si="1"/>
        <v>1</v>
      </c>
      <c r="B25" s="5">
        <v>2696</v>
      </c>
      <c r="C25" s="5" t="s">
        <v>98</v>
      </c>
      <c r="D25" s="5" t="s">
        <v>21</v>
      </c>
      <c r="E25" s="5" t="s">
        <v>22</v>
      </c>
      <c r="F25" s="5" t="s">
        <v>99</v>
      </c>
      <c r="G25" s="5" t="s">
        <v>100</v>
      </c>
      <c r="H25" s="5" t="s">
        <v>32</v>
      </c>
      <c r="I25" s="5" t="s">
        <v>101</v>
      </c>
      <c r="J25" s="5" t="s">
        <v>27</v>
      </c>
      <c r="K25" s="6" t="s">
        <v>102</v>
      </c>
      <c r="L25" s="6" t="s">
        <v>29</v>
      </c>
      <c r="M25" s="5">
        <f t="shared" si="0"/>
        <v>1</v>
      </c>
      <c r="N25" s="8" t="s">
        <v>36</v>
      </c>
    </row>
    <row r="26" spans="1:14" ht="15.75" hidden="1" customHeight="1">
      <c r="A26" s="5">
        <f t="shared" si="1"/>
        <v>2</v>
      </c>
      <c r="B26" s="5">
        <v>2696</v>
      </c>
      <c r="C26" s="5" t="s">
        <v>98</v>
      </c>
      <c r="D26" s="5" t="s">
        <v>21</v>
      </c>
      <c r="E26" s="5" t="s">
        <v>22</v>
      </c>
      <c r="F26" s="5" t="s">
        <v>99</v>
      </c>
      <c r="G26" s="5" t="s">
        <v>103</v>
      </c>
      <c r="H26" s="5" t="s">
        <v>32</v>
      </c>
      <c r="I26" s="5" t="s">
        <v>101</v>
      </c>
      <c r="J26" s="5" t="s">
        <v>27</v>
      </c>
      <c r="K26" s="6" t="s">
        <v>105</v>
      </c>
      <c r="L26" s="6" t="s">
        <v>34</v>
      </c>
      <c r="M26" s="5">
        <f t="shared" si="0"/>
        <v>1</v>
      </c>
      <c r="N26" s="8" t="s">
        <v>36</v>
      </c>
    </row>
    <row r="27" spans="1:14" ht="15.75" hidden="1" customHeight="1">
      <c r="A27" s="5">
        <f t="shared" si="1"/>
        <v>3</v>
      </c>
      <c r="B27" s="5">
        <v>2696</v>
      </c>
      <c r="C27" s="5" t="s">
        <v>98</v>
      </c>
      <c r="D27" s="5" t="s">
        <v>21</v>
      </c>
      <c r="E27" s="5" t="s">
        <v>22</v>
      </c>
      <c r="F27" s="5" t="s">
        <v>99</v>
      </c>
      <c r="G27" s="5" t="s">
        <v>106</v>
      </c>
      <c r="H27" s="5" t="s">
        <v>32</v>
      </c>
      <c r="I27" s="5" t="s">
        <v>101</v>
      </c>
      <c r="J27" s="5" t="s">
        <v>27</v>
      </c>
      <c r="K27" s="6" t="s">
        <v>107</v>
      </c>
      <c r="L27" s="6" t="s">
        <v>34</v>
      </c>
      <c r="M27" s="5">
        <f t="shared" si="0"/>
        <v>1</v>
      </c>
      <c r="N27" s="8" t="s">
        <v>36</v>
      </c>
    </row>
    <row r="28" spans="1:14" ht="15.75" hidden="1" customHeight="1">
      <c r="A28" s="5">
        <f t="shared" si="1"/>
        <v>4</v>
      </c>
      <c r="B28" s="5">
        <v>2696</v>
      </c>
      <c r="C28" s="5" t="s">
        <v>98</v>
      </c>
      <c r="D28" s="5" t="s">
        <v>21</v>
      </c>
      <c r="E28" s="5" t="s">
        <v>22</v>
      </c>
      <c r="F28" s="5" t="s">
        <v>99</v>
      </c>
      <c r="G28" s="5" t="s">
        <v>108</v>
      </c>
      <c r="H28" s="5" t="s">
        <v>32</v>
      </c>
      <c r="I28" s="5" t="s">
        <v>101</v>
      </c>
      <c r="J28" s="5" t="s">
        <v>27</v>
      </c>
      <c r="K28" s="6" t="s">
        <v>109</v>
      </c>
      <c r="L28" s="6" t="s">
        <v>34</v>
      </c>
      <c r="M28" s="5">
        <f t="shared" si="0"/>
        <v>1</v>
      </c>
      <c r="N28" s="8" t="s">
        <v>36</v>
      </c>
    </row>
    <row r="29" spans="1:14" ht="15.75" hidden="1" customHeight="1">
      <c r="A29" s="5">
        <f t="shared" si="1"/>
        <v>1</v>
      </c>
      <c r="B29" s="5">
        <v>2697</v>
      </c>
      <c r="C29" s="5" t="s">
        <v>98</v>
      </c>
      <c r="D29" s="5" t="s">
        <v>21</v>
      </c>
      <c r="E29" s="5" t="s">
        <v>22</v>
      </c>
      <c r="F29" s="5" t="s">
        <v>111</v>
      </c>
      <c r="G29" s="5" t="s">
        <v>112</v>
      </c>
      <c r="H29" s="5" t="s">
        <v>113</v>
      </c>
      <c r="I29" s="5" t="s">
        <v>30</v>
      </c>
      <c r="J29" s="5" t="s">
        <v>27</v>
      </c>
      <c r="K29" s="6" t="s">
        <v>114</v>
      </c>
      <c r="L29" s="6" t="s">
        <v>29</v>
      </c>
      <c r="M29" s="5">
        <f t="shared" si="0"/>
        <v>1</v>
      </c>
      <c r="N29" s="8" t="s">
        <v>30</v>
      </c>
    </row>
    <row r="30" spans="1:14" ht="15.75" hidden="1" customHeight="1">
      <c r="A30" s="5">
        <f t="shared" si="1"/>
        <v>2</v>
      </c>
      <c r="B30" s="5">
        <v>2697</v>
      </c>
      <c r="C30" s="5" t="s">
        <v>98</v>
      </c>
      <c r="D30" s="5" t="s">
        <v>21</v>
      </c>
      <c r="E30" s="5" t="s">
        <v>22</v>
      </c>
      <c r="F30" s="5" t="s">
        <v>111</v>
      </c>
      <c r="G30" s="5" t="s">
        <v>115</v>
      </c>
      <c r="H30" s="5" t="s">
        <v>113</v>
      </c>
      <c r="I30" s="5" t="s">
        <v>30</v>
      </c>
      <c r="J30" s="5" t="s">
        <v>27</v>
      </c>
      <c r="K30" s="6" t="s">
        <v>116</v>
      </c>
      <c r="L30" s="6" t="s">
        <v>29</v>
      </c>
      <c r="M30" s="5">
        <f t="shared" si="0"/>
        <v>1</v>
      </c>
      <c r="N30" s="8" t="s">
        <v>30</v>
      </c>
    </row>
    <row r="31" spans="1:14" ht="15.75" hidden="1" customHeight="1">
      <c r="A31" s="15">
        <f t="shared" si="1"/>
        <v>3</v>
      </c>
      <c r="B31" s="5">
        <v>2697</v>
      </c>
      <c r="C31" s="5" t="s">
        <v>98</v>
      </c>
      <c r="D31" s="5" t="s">
        <v>21</v>
      </c>
      <c r="E31" s="5" t="s">
        <v>22</v>
      </c>
      <c r="F31" s="5" t="s">
        <v>111</v>
      </c>
      <c r="G31" s="5" t="s">
        <v>117</v>
      </c>
      <c r="H31" s="5" t="s">
        <v>113</v>
      </c>
      <c r="I31" s="5" t="s">
        <v>30</v>
      </c>
      <c r="J31" s="5" t="s">
        <v>27</v>
      </c>
      <c r="K31" s="11" t="s">
        <v>118</v>
      </c>
      <c r="L31" s="6" t="s">
        <v>29</v>
      </c>
      <c r="M31" s="5">
        <f t="shared" si="0"/>
        <v>1</v>
      </c>
      <c r="N31" s="8" t="s">
        <v>30</v>
      </c>
    </row>
    <row r="32" spans="1:14" ht="15.75" hidden="1" customHeight="1">
      <c r="A32" s="5">
        <f t="shared" si="1"/>
        <v>4</v>
      </c>
      <c r="B32" s="5">
        <v>2697</v>
      </c>
      <c r="C32" s="5" t="s">
        <v>98</v>
      </c>
      <c r="D32" s="5" t="s">
        <v>21</v>
      </c>
      <c r="E32" s="5" t="s">
        <v>22</v>
      </c>
      <c r="F32" s="5" t="s">
        <v>111</v>
      </c>
      <c r="G32" s="5" t="s">
        <v>119</v>
      </c>
      <c r="H32" s="5" t="s">
        <v>113</v>
      </c>
      <c r="I32" s="5" t="s">
        <v>30</v>
      </c>
      <c r="J32" s="5" t="s">
        <v>27</v>
      </c>
      <c r="K32" s="6" t="s">
        <v>120</v>
      </c>
      <c r="L32" s="6" t="s">
        <v>29</v>
      </c>
      <c r="M32" s="5">
        <f t="shared" si="0"/>
        <v>1</v>
      </c>
      <c r="N32" s="8" t="s">
        <v>30</v>
      </c>
    </row>
    <row r="33" spans="1:14" ht="15.75" hidden="1" customHeight="1">
      <c r="A33" s="5">
        <f t="shared" si="1"/>
        <v>5</v>
      </c>
      <c r="B33" s="5">
        <v>2697</v>
      </c>
      <c r="C33" s="5" t="s">
        <v>98</v>
      </c>
      <c r="D33" s="5" t="s">
        <v>21</v>
      </c>
      <c r="E33" s="5" t="s">
        <v>22</v>
      </c>
      <c r="F33" s="5" t="s">
        <v>111</v>
      </c>
      <c r="G33" s="5" t="s">
        <v>121</v>
      </c>
      <c r="H33" s="5" t="s">
        <v>113</v>
      </c>
      <c r="I33" s="5" t="s">
        <v>30</v>
      </c>
      <c r="J33" s="5" t="s">
        <v>27</v>
      </c>
      <c r="K33" s="6" t="s">
        <v>122</v>
      </c>
      <c r="L33" s="6" t="s">
        <v>29</v>
      </c>
      <c r="M33" s="5">
        <f t="shared" si="0"/>
        <v>1</v>
      </c>
      <c r="N33" s="8" t="s">
        <v>30</v>
      </c>
    </row>
    <row r="34" spans="1:14" ht="15.75" hidden="1" customHeight="1">
      <c r="A34" s="5">
        <f t="shared" si="1"/>
        <v>1</v>
      </c>
      <c r="B34" s="5">
        <v>2698</v>
      </c>
      <c r="C34" s="5" t="s">
        <v>98</v>
      </c>
      <c r="D34" s="5" t="s">
        <v>21</v>
      </c>
      <c r="E34" s="5" t="s">
        <v>22</v>
      </c>
      <c r="F34" s="5" t="s">
        <v>123</v>
      </c>
      <c r="G34" s="5" t="s">
        <v>124</v>
      </c>
      <c r="H34" s="5" t="s">
        <v>125</v>
      </c>
      <c r="I34" s="5" t="s">
        <v>30</v>
      </c>
      <c r="J34" s="5" t="s">
        <v>27</v>
      </c>
      <c r="K34" s="6" t="s">
        <v>126</v>
      </c>
      <c r="L34" s="6" t="s">
        <v>29</v>
      </c>
      <c r="M34" s="5">
        <f t="shared" si="0"/>
        <v>1</v>
      </c>
      <c r="N34" s="8" t="s">
        <v>30</v>
      </c>
    </row>
    <row r="35" spans="1:14" ht="15.75" hidden="1" customHeight="1">
      <c r="A35" s="5">
        <f t="shared" si="1"/>
        <v>1</v>
      </c>
      <c r="B35" s="5">
        <v>2699</v>
      </c>
      <c r="C35" s="5" t="s">
        <v>98</v>
      </c>
      <c r="D35" s="5" t="s">
        <v>21</v>
      </c>
      <c r="E35" s="5" t="s">
        <v>22</v>
      </c>
      <c r="F35" s="5" t="s">
        <v>127</v>
      </c>
      <c r="G35" s="5" t="s">
        <v>128</v>
      </c>
      <c r="H35" s="5" t="s">
        <v>129</v>
      </c>
      <c r="I35" s="5" t="s">
        <v>30</v>
      </c>
      <c r="J35" s="5" t="s">
        <v>27</v>
      </c>
      <c r="K35" s="6" t="s">
        <v>130</v>
      </c>
      <c r="L35" s="6" t="s">
        <v>34</v>
      </c>
      <c r="M35" s="5">
        <f t="shared" si="0"/>
        <v>1</v>
      </c>
      <c r="N35" s="8" t="s">
        <v>30</v>
      </c>
    </row>
    <row r="36" spans="1:14" ht="15.75" hidden="1" customHeight="1">
      <c r="A36" s="5">
        <f t="shared" si="1"/>
        <v>2</v>
      </c>
      <c r="B36" s="5">
        <v>2699</v>
      </c>
      <c r="C36" s="5" t="s">
        <v>98</v>
      </c>
      <c r="D36" s="5" t="s">
        <v>21</v>
      </c>
      <c r="E36" s="5" t="s">
        <v>22</v>
      </c>
      <c r="F36" s="5" t="s">
        <v>127</v>
      </c>
      <c r="G36" s="5" t="s">
        <v>132</v>
      </c>
      <c r="H36" s="5" t="s">
        <v>129</v>
      </c>
      <c r="I36" s="5" t="s">
        <v>30</v>
      </c>
      <c r="J36" s="5" t="s">
        <v>27</v>
      </c>
      <c r="K36" s="6" t="s">
        <v>133</v>
      </c>
      <c r="L36" s="6" t="s">
        <v>34</v>
      </c>
      <c r="M36" s="5">
        <f t="shared" si="0"/>
        <v>1</v>
      </c>
      <c r="N36" s="8" t="s">
        <v>30</v>
      </c>
    </row>
    <row r="37" spans="1:14" ht="15.75" hidden="1" customHeight="1">
      <c r="A37" s="5">
        <f t="shared" si="1"/>
        <v>3</v>
      </c>
      <c r="B37" s="5">
        <v>2699</v>
      </c>
      <c r="C37" s="5" t="s">
        <v>98</v>
      </c>
      <c r="D37" s="5" t="s">
        <v>21</v>
      </c>
      <c r="E37" s="5" t="s">
        <v>22</v>
      </c>
      <c r="F37" s="5" t="s">
        <v>127</v>
      </c>
      <c r="G37" s="5" t="s">
        <v>134</v>
      </c>
      <c r="H37" s="5" t="s">
        <v>129</v>
      </c>
      <c r="I37" s="5" t="s">
        <v>30</v>
      </c>
      <c r="J37" s="5" t="s">
        <v>27</v>
      </c>
      <c r="K37" s="6" t="s">
        <v>135</v>
      </c>
      <c r="L37" s="6" t="s">
        <v>29</v>
      </c>
      <c r="M37" s="5">
        <f t="shared" si="0"/>
        <v>1</v>
      </c>
      <c r="N37" s="8" t="s">
        <v>30</v>
      </c>
    </row>
    <row r="38" spans="1:14" ht="15.75" hidden="1" customHeight="1">
      <c r="A38" s="5">
        <f t="shared" si="1"/>
        <v>4</v>
      </c>
      <c r="B38" s="5">
        <v>2699</v>
      </c>
      <c r="C38" s="5" t="s">
        <v>98</v>
      </c>
      <c r="D38" s="5" t="s">
        <v>21</v>
      </c>
      <c r="E38" s="5" t="s">
        <v>22</v>
      </c>
      <c r="F38" s="5" t="s">
        <v>127</v>
      </c>
      <c r="G38" s="5" t="s">
        <v>137</v>
      </c>
      <c r="H38" s="5" t="s">
        <v>129</v>
      </c>
      <c r="I38" s="5" t="s">
        <v>30</v>
      </c>
      <c r="J38" s="5" t="s">
        <v>27</v>
      </c>
      <c r="K38" s="6" t="s">
        <v>138</v>
      </c>
      <c r="L38" s="6" t="s">
        <v>29</v>
      </c>
      <c r="M38" s="5">
        <f t="shared" si="0"/>
        <v>1</v>
      </c>
      <c r="N38" s="8" t="s">
        <v>30</v>
      </c>
    </row>
    <row r="39" spans="1:14" ht="15.75" hidden="1" customHeight="1">
      <c r="A39" s="5">
        <f t="shared" si="1"/>
        <v>1</v>
      </c>
      <c r="B39" s="5">
        <v>2700</v>
      </c>
      <c r="C39" s="5" t="s">
        <v>98</v>
      </c>
      <c r="D39" s="5" t="s">
        <v>21</v>
      </c>
      <c r="E39" s="5" t="s">
        <v>22</v>
      </c>
      <c r="F39" s="5" t="s">
        <v>140</v>
      </c>
      <c r="G39" s="5" t="s">
        <v>141</v>
      </c>
      <c r="H39" s="5" t="s">
        <v>142</v>
      </c>
      <c r="I39" s="5" t="s">
        <v>30</v>
      </c>
      <c r="J39" s="5" t="s">
        <v>27</v>
      </c>
      <c r="K39" s="6" t="s">
        <v>143</v>
      </c>
      <c r="L39" s="6" t="s">
        <v>29</v>
      </c>
      <c r="M39" s="5">
        <f t="shared" si="0"/>
        <v>1</v>
      </c>
      <c r="N39" s="8" t="s">
        <v>30</v>
      </c>
    </row>
    <row r="40" spans="1:14" ht="15.75" hidden="1" customHeight="1">
      <c r="A40" s="5">
        <f t="shared" si="1"/>
        <v>2</v>
      </c>
      <c r="B40" s="5">
        <v>2700</v>
      </c>
      <c r="C40" s="5" t="s">
        <v>98</v>
      </c>
      <c r="D40" s="5" t="s">
        <v>21</v>
      </c>
      <c r="E40" s="5" t="s">
        <v>22</v>
      </c>
      <c r="F40" s="5" t="s">
        <v>140</v>
      </c>
      <c r="G40" s="5" t="s">
        <v>145</v>
      </c>
      <c r="H40" s="5" t="s">
        <v>142</v>
      </c>
      <c r="I40" s="5" t="s">
        <v>30</v>
      </c>
      <c r="J40" s="5" t="s">
        <v>27</v>
      </c>
      <c r="K40" s="6" t="s">
        <v>146</v>
      </c>
      <c r="L40" s="6" t="s">
        <v>29</v>
      </c>
      <c r="M40" s="5">
        <f t="shared" si="0"/>
        <v>1</v>
      </c>
      <c r="N40" s="8" t="s">
        <v>30</v>
      </c>
    </row>
    <row r="41" spans="1:14" ht="15.75" hidden="1" customHeight="1">
      <c r="A41" s="5">
        <f t="shared" si="1"/>
        <v>1</v>
      </c>
      <c r="B41" s="5">
        <v>2701</v>
      </c>
      <c r="C41" s="5" t="s">
        <v>98</v>
      </c>
      <c r="D41" s="5" t="s">
        <v>21</v>
      </c>
      <c r="E41" s="5" t="s">
        <v>22</v>
      </c>
      <c r="F41" s="5" t="s">
        <v>148</v>
      </c>
      <c r="G41" s="5" t="s">
        <v>149</v>
      </c>
      <c r="H41" s="5" t="s">
        <v>150</v>
      </c>
      <c r="I41" s="5" t="s">
        <v>30</v>
      </c>
      <c r="J41" s="5" t="s">
        <v>27</v>
      </c>
      <c r="K41" s="6" t="s">
        <v>151</v>
      </c>
      <c r="L41" s="6" t="s">
        <v>29</v>
      </c>
      <c r="M41" s="5">
        <f t="shared" si="0"/>
        <v>1</v>
      </c>
      <c r="N41" s="8" t="s">
        <v>30</v>
      </c>
    </row>
    <row r="42" spans="1:14" ht="15.75" hidden="1" customHeight="1">
      <c r="A42" s="5">
        <f t="shared" si="1"/>
        <v>2</v>
      </c>
      <c r="B42" s="5">
        <v>2701</v>
      </c>
      <c r="C42" s="5" t="s">
        <v>98</v>
      </c>
      <c r="D42" s="5" t="s">
        <v>21</v>
      </c>
      <c r="E42" s="5" t="s">
        <v>22</v>
      </c>
      <c r="F42" s="5" t="s">
        <v>148</v>
      </c>
      <c r="G42" s="5" t="s">
        <v>152</v>
      </c>
      <c r="H42" s="5" t="s">
        <v>150</v>
      </c>
      <c r="I42" s="5" t="s">
        <v>30</v>
      </c>
      <c r="J42" s="5" t="s">
        <v>27</v>
      </c>
      <c r="K42" s="6" t="s">
        <v>153</v>
      </c>
      <c r="L42" s="6" t="s">
        <v>34</v>
      </c>
      <c r="M42" s="5">
        <f t="shared" si="0"/>
        <v>1</v>
      </c>
      <c r="N42" s="8" t="s">
        <v>30</v>
      </c>
    </row>
    <row r="43" spans="1:14" ht="15.75" hidden="1" customHeight="1">
      <c r="A43" s="5">
        <f t="shared" si="1"/>
        <v>3</v>
      </c>
      <c r="B43" s="5">
        <v>2701</v>
      </c>
      <c r="C43" s="5" t="s">
        <v>98</v>
      </c>
      <c r="D43" s="5" t="s">
        <v>21</v>
      </c>
      <c r="E43" s="5" t="s">
        <v>22</v>
      </c>
      <c r="F43" s="5" t="s">
        <v>148</v>
      </c>
      <c r="G43" s="5" t="s">
        <v>155</v>
      </c>
      <c r="H43" s="5" t="s">
        <v>150</v>
      </c>
      <c r="I43" s="5" t="s">
        <v>30</v>
      </c>
      <c r="J43" s="5" t="s">
        <v>27</v>
      </c>
      <c r="K43" s="6" t="s">
        <v>156</v>
      </c>
      <c r="L43" s="6" t="s">
        <v>29</v>
      </c>
      <c r="M43" s="5">
        <f t="shared" si="0"/>
        <v>1</v>
      </c>
      <c r="N43" s="8" t="s">
        <v>30</v>
      </c>
    </row>
    <row r="44" spans="1:14" ht="15.75" hidden="1" customHeight="1">
      <c r="A44" s="5">
        <f t="shared" si="1"/>
        <v>1</v>
      </c>
      <c r="B44" s="5">
        <v>2747</v>
      </c>
      <c r="C44" s="5" t="s">
        <v>98</v>
      </c>
      <c r="D44" s="5" t="s">
        <v>44</v>
      </c>
      <c r="E44" s="5" t="s">
        <v>22</v>
      </c>
      <c r="F44" s="5" t="s">
        <v>158</v>
      </c>
      <c r="G44" s="5" t="s">
        <v>159</v>
      </c>
      <c r="H44" s="5" t="s">
        <v>45</v>
      </c>
      <c r="I44" s="5" t="s">
        <v>46</v>
      </c>
      <c r="J44" s="5" t="s">
        <v>27</v>
      </c>
      <c r="K44" s="6" t="s">
        <v>160</v>
      </c>
      <c r="L44" s="6" t="s">
        <v>29</v>
      </c>
      <c r="M44" s="5">
        <f t="shared" si="0"/>
        <v>1</v>
      </c>
      <c r="N44" s="8" t="s">
        <v>48</v>
      </c>
    </row>
    <row r="45" spans="1:14" ht="15.75" hidden="1" customHeight="1">
      <c r="A45" s="5">
        <f t="shared" si="1"/>
        <v>2</v>
      </c>
      <c r="B45" s="5">
        <v>2747</v>
      </c>
      <c r="C45" s="5" t="s">
        <v>98</v>
      </c>
      <c r="D45" s="5" t="s">
        <v>44</v>
      </c>
      <c r="E45" s="5" t="s">
        <v>22</v>
      </c>
      <c r="F45" s="5" t="s">
        <v>158</v>
      </c>
      <c r="G45" s="5" t="s">
        <v>162</v>
      </c>
      <c r="H45" s="5" t="s">
        <v>45</v>
      </c>
      <c r="I45" s="5" t="s">
        <v>46</v>
      </c>
      <c r="J45" s="5" t="s">
        <v>27</v>
      </c>
      <c r="K45" s="6" t="s">
        <v>163</v>
      </c>
      <c r="L45" s="6" t="s">
        <v>29</v>
      </c>
      <c r="M45" s="5">
        <f t="shared" si="0"/>
        <v>1</v>
      </c>
      <c r="N45" s="8" t="s">
        <v>48</v>
      </c>
    </row>
    <row r="46" spans="1:14" ht="15.75" hidden="1" customHeight="1">
      <c r="A46" s="5">
        <f t="shared" si="1"/>
        <v>3</v>
      </c>
      <c r="B46" s="5">
        <v>2747</v>
      </c>
      <c r="C46" s="5" t="s">
        <v>98</v>
      </c>
      <c r="D46" s="5" t="s">
        <v>44</v>
      </c>
      <c r="E46" s="5" t="s">
        <v>22</v>
      </c>
      <c r="F46" s="5" t="s">
        <v>158</v>
      </c>
      <c r="G46" s="5" t="s">
        <v>164</v>
      </c>
      <c r="H46" s="5" t="s">
        <v>45</v>
      </c>
      <c r="I46" s="5" t="s">
        <v>46</v>
      </c>
      <c r="J46" s="5" t="s">
        <v>27</v>
      </c>
      <c r="K46" s="6" t="s">
        <v>165</v>
      </c>
      <c r="L46" s="6" t="s">
        <v>34</v>
      </c>
      <c r="M46" s="5">
        <f t="shared" si="0"/>
        <v>1</v>
      </c>
      <c r="N46" s="8" t="s">
        <v>48</v>
      </c>
    </row>
    <row r="47" spans="1:14" ht="15.75" hidden="1" customHeight="1">
      <c r="A47" s="5">
        <f t="shared" si="1"/>
        <v>1</v>
      </c>
      <c r="B47" s="5">
        <v>2748</v>
      </c>
      <c r="C47" s="5" t="s">
        <v>98</v>
      </c>
      <c r="D47" s="5" t="s">
        <v>44</v>
      </c>
      <c r="E47" s="5" t="s">
        <v>22</v>
      </c>
      <c r="F47" s="5" t="s">
        <v>167</v>
      </c>
      <c r="G47" s="5" t="s">
        <v>168</v>
      </c>
      <c r="H47" s="5" t="s">
        <v>45</v>
      </c>
      <c r="I47" s="5" t="s">
        <v>46</v>
      </c>
      <c r="J47" s="5" t="s">
        <v>27</v>
      </c>
      <c r="K47" s="6" t="s">
        <v>169</v>
      </c>
      <c r="L47" s="6" t="s">
        <v>34</v>
      </c>
      <c r="M47" s="5">
        <f t="shared" si="0"/>
        <v>1</v>
      </c>
      <c r="N47" s="8" t="s">
        <v>48</v>
      </c>
    </row>
    <row r="48" spans="1:14" ht="15.75" hidden="1" customHeight="1">
      <c r="A48" s="5">
        <f t="shared" si="1"/>
        <v>2</v>
      </c>
      <c r="B48" s="5">
        <v>2748</v>
      </c>
      <c r="C48" s="5" t="s">
        <v>98</v>
      </c>
      <c r="D48" s="5" t="s">
        <v>44</v>
      </c>
      <c r="E48" s="5" t="s">
        <v>22</v>
      </c>
      <c r="F48" s="5" t="s">
        <v>167</v>
      </c>
      <c r="G48" s="5" t="s">
        <v>171</v>
      </c>
      <c r="H48" s="5" t="s">
        <v>45</v>
      </c>
      <c r="I48" s="5" t="s">
        <v>46</v>
      </c>
      <c r="J48" s="5" t="s">
        <v>27</v>
      </c>
      <c r="K48" s="6" t="s">
        <v>172</v>
      </c>
      <c r="L48" s="6" t="s">
        <v>34</v>
      </c>
      <c r="M48" s="5">
        <f t="shared" si="0"/>
        <v>1</v>
      </c>
      <c r="N48" s="8" t="s">
        <v>48</v>
      </c>
    </row>
    <row r="49" spans="1:14" ht="15.75" hidden="1" customHeight="1">
      <c r="A49" s="5">
        <f t="shared" si="1"/>
        <v>3</v>
      </c>
      <c r="B49" s="5">
        <v>2748</v>
      </c>
      <c r="C49" s="5" t="s">
        <v>98</v>
      </c>
      <c r="D49" s="5" t="s">
        <v>44</v>
      </c>
      <c r="E49" s="5" t="s">
        <v>22</v>
      </c>
      <c r="F49" s="5" t="s">
        <v>167</v>
      </c>
      <c r="G49" s="5" t="s">
        <v>173</v>
      </c>
      <c r="H49" s="5" t="s">
        <v>45</v>
      </c>
      <c r="I49" s="5" t="s">
        <v>46</v>
      </c>
      <c r="J49" s="5" t="s">
        <v>27</v>
      </c>
      <c r="K49" s="6" t="s">
        <v>174</v>
      </c>
      <c r="L49" s="6" t="s">
        <v>29</v>
      </c>
      <c r="M49" s="5">
        <f t="shared" si="0"/>
        <v>1</v>
      </c>
      <c r="N49" s="8" t="s">
        <v>48</v>
      </c>
    </row>
    <row r="50" spans="1:14" ht="15.75" hidden="1" customHeight="1">
      <c r="A50" s="5">
        <f t="shared" si="1"/>
        <v>4</v>
      </c>
      <c r="B50" s="5">
        <v>2748</v>
      </c>
      <c r="C50" s="5" t="s">
        <v>98</v>
      </c>
      <c r="D50" s="5" t="s">
        <v>44</v>
      </c>
      <c r="E50" s="5" t="s">
        <v>22</v>
      </c>
      <c r="F50" s="5" t="s">
        <v>167</v>
      </c>
      <c r="G50" s="5" t="s">
        <v>176</v>
      </c>
      <c r="H50" s="5" t="s">
        <v>45</v>
      </c>
      <c r="I50" s="5" t="s">
        <v>46</v>
      </c>
      <c r="J50" s="5" t="s">
        <v>27</v>
      </c>
      <c r="K50" s="6" t="s">
        <v>177</v>
      </c>
      <c r="L50" s="6" t="s">
        <v>29</v>
      </c>
      <c r="M50" s="5">
        <f t="shared" si="0"/>
        <v>1</v>
      </c>
      <c r="N50" s="8" t="s">
        <v>48</v>
      </c>
    </row>
    <row r="51" spans="1:14" ht="15.75" hidden="1" customHeight="1">
      <c r="A51" s="5">
        <f t="shared" si="1"/>
        <v>5</v>
      </c>
      <c r="B51" s="5">
        <v>2748</v>
      </c>
      <c r="C51" s="5" t="s">
        <v>98</v>
      </c>
      <c r="D51" s="5" t="s">
        <v>44</v>
      </c>
      <c r="E51" s="5" t="s">
        <v>22</v>
      </c>
      <c r="F51" s="5" t="s">
        <v>167</v>
      </c>
      <c r="G51" s="5" t="s">
        <v>179</v>
      </c>
      <c r="H51" s="5" t="s">
        <v>45</v>
      </c>
      <c r="I51" s="5" t="s">
        <v>46</v>
      </c>
      <c r="J51" s="5" t="s">
        <v>27</v>
      </c>
      <c r="K51" s="6" t="s">
        <v>180</v>
      </c>
      <c r="L51" s="6" t="s">
        <v>29</v>
      </c>
      <c r="M51" s="5">
        <f t="shared" si="0"/>
        <v>1</v>
      </c>
      <c r="N51" s="8" t="s">
        <v>48</v>
      </c>
    </row>
    <row r="52" spans="1:14" ht="15.75" hidden="1" customHeight="1">
      <c r="A52" s="5">
        <f t="shared" si="1"/>
        <v>1</v>
      </c>
      <c r="B52" s="5">
        <v>2751</v>
      </c>
      <c r="C52" s="5" t="s">
        <v>98</v>
      </c>
      <c r="D52" s="5" t="s">
        <v>182</v>
      </c>
      <c r="E52" s="5" t="s">
        <v>22</v>
      </c>
      <c r="F52" s="5" t="s">
        <v>183</v>
      </c>
      <c r="G52" s="5" t="s">
        <v>184</v>
      </c>
      <c r="H52" s="5" t="s">
        <v>185</v>
      </c>
      <c r="I52" s="5" t="s">
        <v>186</v>
      </c>
      <c r="J52" s="5" t="s">
        <v>27</v>
      </c>
      <c r="K52" s="6" t="s">
        <v>187</v>
      </c>
      <c r="L52" s="6" t="s">
        <v>29</v>
      </c>
      <c r="M52" s="5">
        <f t="shared" si="0"/>
        <v>1</v>
      </c>
      <c r="N52" s="8" t="s">
        <v>186</v>
      </c>
    </row>
    <row r="53" spans="1:14" ht="15.75" hidden="1" customHeight="1">
      <c r="A53" s="5">
        <f t="shared" si="1"/>
        <v>1</v>
      </c>
      <c r="B53" s="5">
        <v>2752</v>
      </c>
      <c r="C53" s="5" t="s">
        <v>98</v>
      </c>
      <c r="D53" s="5" t="s">
        <v>182</v>
      </c>
      <c r="E53" s="5" t="s">
        <v>22</v>
      </c>
      <c r="F53" s="5" t="s">
        <v>188</v>
      </c>
      <c r="G53" s="5" t="s">
        <v>189</v>
      </c>
      <c r="H53" s="5" t="s">
        <v>190</v>
      </c>
      <c r="I53" s="5" t="s">
        <v>186</v>
      </c>
      <c r="J53" s="5" t="s">
        <v>27</v>
      </c>
      <c r="K53" s="6" t="s">
        <v>191</v>
      </c>
      <c r="L53" s="6" t="s">
        <v>34</v>
      </c>
      <c r="M53" s="5">
        <f t="shared" si="0"/>
        <v>1</v>
      </c>
      <c r="N53" s="8" t="s">
        <v>186</v>
      </c>
    </row>
    <row r="54" spans="1:14" ht="15.75" hidden="1" customHeight="1">
      <c r="A54" s="5">
        <f t="shared" si="1"/>
        <v>2</v>
      </c>
      <c r="B54" s="5">
        <v>2752</v>
      </c>
      <c r="C54" s="5" t="s">
        <v>98</v>
      </c>
      <c r="D54" s="5" t="s">
        <v>182</v>
      </c>
      <c r="E54" s="5" t="s">
        <v>22</v>
      </c>
      <c r="F54" s="5" t="s">
        <v>188</v>
      </c>
      <c r="G54" s="5" t="s">
        <v>192</v>
      </c>
      <c r="H54" s="5" t="s">
        <v>190</v>
      </c>
      <c r="I54" s="5" t="s">
        <v>186</v>
      </c>
      <c r="J54" s="5" t="s">
        <v>27</v>
      </c>
      <c r="K54" s="6" t="s">
        <v>193</v>
      </c>
      <c r="L54" s="6" t="s">
        <v>29</v>
      </c>
      <c r="M54" s="5">
        <f t="shared" si="0"/>
        <v>1</v>
      </c>
      <c r="N54" s="8" t="s">
        <v>186</v>
      </c>
    </row>
    <row r="55" spans="1:14" ht="15.75" hidden="1" customHeight="1">
      <c r="A55" s="5">
        <f t="shared" si="1"/>
        <v>3</v>
      </c>
      <c r="B55" s="5">
        <v>2752</v>
      </c>
      <c r="C55" s="5" t="s">
        <v>98</v>
      </c>
      <c r="D55" s="5" t="s">
        <v>182</v>
      </c>
      <c r="E55" s="5" t="s">
        <v>22</v>
      </c>
      <c r="F55" s="5" t="s">
        <v>188</v>
      </c>
      <c r="G55" s="5" t="s">
        <v>194</v>
      </c>
      <c r="H55" s="5" t="s">
        <v>190</v>
      </c>
      <c r="I55" s="5" t="s">
        <v>186</v>
      </c>
      <c r="J55" s="5" t="s">
        <v>27</v>
      </c>
      <c r="K55" s="6" t="s">
        <v>196</v>
      </c>
      <c r="L55" s="6" t="s">
        <v>34</v>
      </c>
      <c r="M55" s="5">
        <f t="shared" si="0"/>
        <v>1</v>
      </c>
      <c r="N55" s="8" t="s">
        <v>186</v>
      </c>
    </row>
    <row r="56" spans="1:14" ht="15.75" hidden="1" customHeight="1">
      <c r="A56" s="5">
        <f t="shared" si="1"/>
        <v>1</v>
      </c>
      <c r="B56" s="5">
        <v>2753</v>
      </c>
      <c r="C56" s="5" t="s">
        <v>98</v>
      </c>
      <c r="D56" s="5" t="s">
        <v>182</v>
      </c>
      <c r="E56" s="5" t="s">
        <v>22</v>
      </c>
      <c r="F56" s="5" t="s">
        <v>197</v>
      </c>
      <c r="G56" s="5" t="s">
        <v>198</v>
      </c>
      <c r="H56" s="5" t="s">
        <v>199</v>
      </c>
      <c r="I56" s="5" t="s">
        <v>186</v>
      </c>
      <c r="J56" s="5" t="s">
        <v>27</v>
      </c>
      <c r="K56" s="6" t="s">
        <v>200</v>
      </c>
      <c r="L56" s="6" t="s">
        <v>29</v>
      </c>
      <c r="M56" s="5">
        <f t="shared" si="0"/>
        <v>1</v>
      </c>
      <c r="N56" s="8" t="s">
        <v>186</v>
      </c>
    </row>
    <row r="57" spans="1:14" ht="15.75" hidden="1" customHeight="1">
      <c r="A57" s="5">
        <f t="shared" si="1"/>
        <v>2</v>
      </c>
      <c r="B57" s="5">
        <v>2753</v>
      </c>
      <c r="C57" s="5" t="s">
        <v>98</v>
      </c>
      <c r="D57" s="5" t="s">
        <v>182</v>
      </c>
      <c r="E57" s="5" t="s">
        <v>22</v>
      </c>
      <c r="F57" s="5" t="s">
        <v>197</v>
      </c>
      <c r="G57" s="5" t="s">
        <v>202</v>
      </c>
      <c r="H57" s="5" t="s">
        <v>199</v>
      </c>
      <c r="I57" s="5" t="s">
        <v>186</v>
      </c>
      <c r="J57" s="5" t="s">
        <v>27</v>
      </c>
      <c r="K57" s="6" t="s">
        <v>203</v>
      </c>
      <c r="L57" s="6" t="s">
        <v>29</v>
      </c>
      <c r="M57" s="5">
        <f t="shared" si="0"/>
        <v>1</v>
      </c>
      <c r="N57" s="8" t="s">
        <v>186</v>
      </c>
    </row>
    <row r="58" spans="1:14" ht="15.75" hidden="1" customHeight="1">
      <c r="A58" s="5">
        <f t="shared" si="1"/>
        <v>3</v>
      </c>
      <c r="B58" s="5">
        <v>2753</v>
      </c>
      <c r="C58" s="5" t="s">
        <v>98</v>
      </c>
      <c r="D58" s="5" t="s">
        <v>182</v>
      </c>
      <c r="E58" s="5" t="s">
        <v>22</v>
      </c>
      <c r="F58" s="5" t="s">
        <v>197</v>
      </c>
      <c r="G58" s="5" t="s">
        <v>204</v>
      </c>
      <c r="H58" s="5" t="s">
        <v>199</v>
      </c>
      <c r="I58" s="5" t="s">
        <v>186</v>
      </c>
      <c r="J58" s="5" t="s">
        <v>27</v>
      </c>
      <c r="K58" s="6" t="s">
        <v>205</v>
      </c>
      <c r="L58" s="6" t="s">
        <v>34</v>
      </c>
      <c r="M58" s="5">
        <f t="shared" si="0"/>
        <v>1</v>
      </c>
      <c r="N58" s="8" t="s">
        <v>186</v>
      </c>
    </row>
    <row r="59" spans="1:14" ht="15.75" hidden="1" customHeight="1">
      <c r="A59" s="5">
        <f t="shared" si="1"/>
        <v>4</v>
      </c>
      <c r="B59" s="5">
        <v>2753</v>
      </c>
      <c r="C59" s="5" t="s">
        <v>98</v>
      </c>
      <c r="D59" s="5" t="s">
        <v>182</v>
      </c>
      <c r="E59" s="5" t="s">
        <v>22</v>
      </c>
      <c r="F59" s="5" t="s">
        <v>197</v>
      </c>
      <c r="G59" s="5" t="s">
        <v>206</v>
      </c>
      <c r="H59" s="5" t="s">
        <v>199</v>
      </c>
      <c r="I59" s="5" t="s">
        <v>186</v>
      </c>
      <c r="J59" s="5" t="s">
        <v>27</v>
      </c>
      <c r="K59" s="6" t="s">
        <v>207</v>
      </c>
      <c r="L59" s="6" t="s">
        <v>34</v>
      </c>
      <c r="M59" s="5">
        <f t="shared" si="0"/>
        <v>1</v>
      </c>
      <c r="N59" s="8" t="s">
        <v>186</v>
      </c>
    </row>
    <row r="60" spans="1:14" ht="15.75" hidden="1" customHeight="1">
      <c r="A60" s="5">
        <f t="shared" si="1"/>
        <v>1</v>
      </c>
      <c r="B60" s="5">
        <v>2799</v>
      </c>
      <c r="C60" s="5" t="s">
        <v>98</v>
      </c>
      <c r="D60" s="5" t="s">
        <v>50</v>
      </c>
      <c r="E60" s="5" t="s">
        <v>22</v>
      </c>
      <c r="F60" s="5" t="s">
        <v>208</v>
      </c>
      <c r="G60" s="5" t="s">
        <v>209</v>
      </c>
      <c r="H60" s="5" t="s">
        <v>58</v>
      </c>
      <c r="I60" s="5" t="s">
        <v>26</v>
      </c>
      <c r="J60" s="5" t="s">
        <v>27</v>
      </c>
      <c r="K60" s="6" t="s">
        <v>210</v>
      </c>
      <c r="L60" s="6" t="s">
        <v>29</v>
      </c>
      <c r="M60" s="5">
        <f t="shared" si="0"/>
        <v>1</v>
      </c>
      <c r="N60" s="8" t="s">
        <v>52</v>
      </c>
    </row>
    <row r="61" spans="1:14" ht="15.75" hidden="1" customHeight="1">
      <c r="A61" s="5">
        <f t="shared" si="1"/>
        <v>2</v>
      </c>
      <c r="B61" s="5">
        <v>2799</v>
      </c>
      <c r="C61" s="5" t="s">
        <v>98</v>
      </c>
      <c r="D61" s="5" t="s">
        <v>50</v>
      </c>
      <c r="E61" s="5" t="s">
        <v>22</v>
      </c>
      <c r="F61" s="5" t="s">
        <v>208</v>
      </c>
      <c r="G61" s="5" t="s">
        <v>211</v>
      </c>
      <c r="H61" s="5" t="s">
        <v>58</v>
      </c>
      <c r="I61" s="5" t="s">
        <v>26</v>
      </c>
      <c r="J61" s="5" t="s">
        <v>27</v>
      </c>
      <c r="K61" s="6" t="s">
        <v>212</v>
      </c>
      <c r="L61" s="6" t="s">
        <v>34</v>
      </c>
      <c r="M61" s="5">
        <f t="shared" si="0"/>
        <v>1</v>
      </c>
      <c r="N61" s="8" t="s">
        <v>52</v>
      </c>
    </row>
    <row r="62" spans="1:14" ht="15.75" hidden="1" customHeight="1">
      <c r="A62" s="5">
        <f t="shared" si="1"/>
        <v>3</v>
      </c>
      <c r="B62" s="5">
        <v>2799</v>
      </c>
      <c r="C62" s="5" t="s">
        <v>98</v>
      </c>
      <c r="D62" s="5" t="s">
        <v>50</v>
      </c>
      <c r="E62" s="5" t="s">
        <v>22</v>
      </c>
      <c r="F62" s="5" t="s">
        <v>208</v>
      </c>
      <c r="G62" s="5" t="s">
        <v>213</v>
      </c>
      <c r="H62" s="5" t="s">
        <v>58</v>
      </c>
      <c r="I62" s="5" t="s">
        <v>26</v>
      </c>
      <c r="J62" s="5" t="s">
        <v>27</v>
      </c>
      <c r="K62" s="6" t="s">
        <v>214</v>
      </c>
      <c r="L62" s="6" t="s">
        <v>29</v>
      </c>
      <c r="M62" s="5">
        <f t="shared" si="0"/>
        <v>1</v>
      </c>
      <c r="N62" s="8" t="s">
        <v>52</v>
      </c>
    </row>
    <row r="63" spans="1:14" ht="15.75" hidden="1" customHeight="1">
      <c r="A63" s="5">
        <f t="shared" si="1"/>
        <v>4</v>
      </c>
      <c r="B63" s="5">
        <v>2799</v>
      </c>
      <c r="C63" s="5" t="s">
        <v>98</v>
      </c>
      <c r="D63" s="5" t="s">
        <v>50</v>
      </c>
      <c r="E63" s="5" t="s">
        <v>22</v>
      </c>
      <c r="F63" s="5" t="s">
        <v>208</v>
      </c>
      <c r="G63" s="5" t="s">
        <v>215</v>
      </c>
      <c r="H63" s="5" t="s">
        <v>58</v>
      </c>
      <c r="I63" s="5" t="s">
        <v>26</v>
      </c>
      <c r="J63" s="5" t="s">
        <v>27</v>
      </c>
      <c r="K63" s="6" t="s">
        <v>216</v>
      </c>
      <c r="L63" s="6" t="s">
        <v>29</v>
      </c>
      <c r="M63" s="5">
        <f t="shared" si="0"/>
        <v>1</v>
      </c>
      <c r="N63" s="8" t="s">
        <v>52</v>
      </c>
    </row>
    <row r="64" spans="1:14" ht="15.75" hidden="1" customHeight="1">
      <c r="A64" s="5">
        <f t="shared" si="1"/>
        <v>5</v>
      </c>
      <c r="B64" s="5">
        <v>2799</v>
      </c>
      <c r="C64" s="5" t="s">
        <v>98</v>
      </c>
      <c r="D64" s="5" t="s">
        <v>50</v>
      </c>
      <c r="E64" s="5" t="s">
        <v>22</v>
      </c>
      <c r="F64" s="5" t="s">
        <v>208</v>
      </c>
      <c r="G64" s="5" t="s">
        <v>217</v>
      </c>
      <c r="H64" s="5" t="s">
        <v>58</v>
      </c>
      <c r="I64" s="5" t="s">
        <v>26</v>
      </c>
      <c r="J64" s="5" t="s">
        <v>27</v>
      </c>
      <c r="K64" s="6" t="s">
        <v>218</v>
      </c>
      <c r="L64" s="6" t="s">
        <v>34</v>
      </c>
      <c r="M64" s="5">
        <f t="shared" si="0"/>
        <v>1</v>
      </c>
      <c r="N64" s="8" t="s">
        <v>52</v>
      </c>
    </row>
    <row r="65" spans="1:14" ht="15.75" hidden="1" customHeight="1">
      <c r="A65" s="5">
        <f t="shared" si="1"/>
        <v>6</v>
      </c>
      <c r="B65" s="5">
        <v>2799</v>
      </c>
      <c r="C65" s="5" t="s">
        <v>98</v>
      </c>
      <c r="D65" s="5" t="s">
        <v>50</v>
      </c>
      <c r="E65" s="5" t="s">
        <v>22</v>
      </c>
      <c r="F65" s="5" t="s">
        <v>208</v>
      </c>
      <c r="G65" s="5" t="s">
        <v>219</v>
      </c>
      <c r="H65" s="5" t="s">
        <v>58</v>
      </c>
      <c r="I65" s="5" t="s">
        <v>26</v>
      </c>
      <c r="J65" s="5" t="s">
        <v>27</v>
      </c>
      <c r="K65" s="6" t="s">
        <v>220</v>
      </c>
      <c r="L65" s="6" t="s">
        <v>29</v>
      </c>
      <c r="M65" s="5">
        <f t="shared" si="0"/>
        <v>1</v>
      </c>
      <c r="N65" s="8" t="s">
        <v>52</v>
      </c>
    </row>
    <row r="66" spans="1:14" ht="15.75" hidden="1" customHeight="1">
      <c r="A66" s="5">
        <f t="shared" si="1"/>
        <v>7</v>
      </c>
      <c r="B66" s="5">
        <v>2799</v>
      </c>
      <c r="C66" s="5" t="s">
        <v>98</v>
      </c>
      <c r="D66" s="5" t="s">
        <v>50</v>
      </c>
      <c r="E66" s="5" t="s">
        <v>22</v>
      </c>
      <c r="F66" s="5" t="s">
        <v>208</v>
      </c>
      <c r="G66" s="5" t="s">
        <v>221</v>
      </c>
      <c r="H66" s="5" t="s">
        <v>58</v>
      </c>
      <c r="I66" s="5" t="s">
        <v>26</v>
      </c>
      <c r="J66" s="5" t="s">
        <v>27</v>
      </c>
      <c r="K66" s="6" t="s">
        <v>222</v>
      </c>
      <c r="L66" s="6" t="s">
        <v>34</v>
      </c>
      <c r="M66" s="5">
        <f t="shared" si="0"/>
        <v>1</v>
      </c>
      <c r="N66" s="8" t="s">
        <v>52</v>
      </c>
    </row>
    <row r="67" spans="1:14" ht="15.75" hidden="1" customHeight="1">
      <c r="A67" s="5">
        <f t="shared" si="1"/>
        <v>8</v>
      </c>
      <c r="B67" s="5">
        <v>2799</v>
      </c>
      <c r="C67" s="5" t="s">
        <v>98</v>
      </c>
      <c r="D67" s="5" t="s">
        <v>50</v>
      </c>
      <c r="E67" s="5" t="s">
        <v>22</v>
      </c>
      <c r="F67" s="5" t="s">
        <v>208</v>
      </c>
      <c r="G67" s="5" t="s">
        <v>223</v>
      </c>
      <c r="H67" s="5" t="s">
        <v>58</v>
      </c>
      <c r="I67" s="5" t="s">
        <v>26</v>
      </c>
      <c r="J67" s="5" t="s">
        <v>27</v>
      </c>
      <c r="K67" s="6" t="s">
        <v>224</v>
      </c>
      <c r="L67" s="6" t="s">
        <v>29</v>
      </c>
      <c r="M67" s="5">
        <f t="shared" si="0"/>
        <v>1</v>
      </c>
      <c r="N67" s="8" t="s">
        <v>52</v>
      </c>
    </row>
    <row r="68" spans="1:14" ht="15.75" hidden="1" customHeight="1">
      <c r="A68" s="5">
        <f t="shared" si="1"/>
        <v>9</v>
      </c>
      <c r="B68" s="5">
        <v>2799</v>
      </c>
      <c r="C68" s="5" t="s">
        <v>98</v>
      </c>
      <c r="D68" s="5" t="s">
        <v>50</v>
      </c>
      <c r="E68" s="5" t="s">
        <v>22</v>
      </c>
      <c r="F68" s="5" t="s">
        <v>208</v>
      </c>
      <c r="G68" s="5" t="s">
        <v>225</v>
      </c>
      <c r="H68" s="5" t="s">
        <v>58</v>
      </c>
      <c r="I68" s="5" t="s">
        <v>26</v>
      </c>
      <c r="J68" s="5" t="s">
        <v>27</v>
      </c>
      <c r="K68" s="6" t="s">
        <v>226</v>
      </c>
      <c r="L68" s="6" t="s">
        <v>29</v>
      </c>
      <c r="M68" s="5">
        <f t="shared" si="0"/>
        <v>1</v>
      </c>
      <c r="N68" s="8" t="s">
        <v>52</v>
      </c>
    </row>
    <row r="69" spans="1:14" ht="15.75" hidden="1" customHeight="1">
      <c r="A69" s="5">
        <f t="shared" si="1"/>
        <v>10</v>
      </c>
      <c r="B69" s="5">
        <v>2799</v>
      </c>
      <c r="C69" s="5" t="s">
        <v>98</v>
      </c>
      <c r="D69" s="5" t="s">
        <v>50</v>
      </c>
      <c r="E69" s="5" t="s">
        <v>22</v>
      </c>
      <c r="F69" s="5" t="s">
        <v>208</v>
      </c>
      <c r="G69" s="5" t="s">
        <v>227</v>
      </c>
      <c r="H69" s="5" t="s">
        <v>58</v>
      </c>
      <c r="I69" s="5" t="s">
        <v>26</v>
      </c>
      <c r="J69" s="5" t="s">
        <v>27</v>
      </c>
      <c r="K69" s="6" t="s">
        <v>228</v>
      </c>
      <c r="L69" s="6" t="s">
        <v>34</v>
      </c>
      <c r="M69" s="5">
        <f t="shared" si="0"/>
        <v>1</v>
      </c>
      <c r="N69" s="8" t="s">
        <v>52</v>
      </c>
    </row>
    <row r="70" spans="1:14" ht="15.75" hidden="1" customHeight="1">
      <c r="A70" s="5">
        <f t="shared" si="1"/>
        <v>11</v>
      </c>
      <c r="B70" s="5">
        <v>2799</v>
      </c>
      <c r="C70" s="5" t="s">
        <v>98</v>
      </c>
      <c r="D70" s="5" t="s">
        <v>50</v>
      </c>
      <c r="E70" s="5" t="s">
        <v>22</v>
      </c>
      <c r="F70" s="5" t="s">
        <v>208</v>
      </c>
      <c r="G70" s="5" t="s">
        <v>229</v>
      </c>
      <c r="H70" s="5" t="s">
        <v>58</v>
      </c>
      <c r="I70" s="5" t="s">
        <v>26</v>
      </c>
      <c r="J70" s="5" t="s">
        <v>27</v>
      </c>
      <c r="K70" s="6" t="s">
        <v>230</v>
      </c>
      <c r="L70" s="6" t="s">
        <v>29</v>
      </c>
      <c r="M70" s="5">
        <f t="shared" si="0"/>
        <v>1</v>
      </c>
      <c r="N70" s="8" t="s">
        <v>52</v>
      </c>
    </row>
    <row r="71" spans="1:14" ht="15.75" hidden="1" customHeight="1">
      <c r="A71" s="5">
        <f t="shared" si="1"/>
        <v>12</v>
      </c>
      <c r="B71" s="5">
        <v>2799</v>
      </c>
      <c r="C71" s="5" t="s">
        <v>98</v>
      </c>
      <c r="D71" s="5" t="s">
        <v>50</v>
      </c>
      <c r="E71" s="5" t="s">
        <v>22</v>
      </c>
      <c r="F71" s="5" t="s">
        <v>208</v>
      </c>
      <c r="G71" s="5" t="s">
        <v>231</v>
      </c>
      <c r="H71" s="5" t="s">
        <v>58</v>
      </c>
      <c r="I71" s="5" t="s">
        <v>26</v>
      </c>
      <c r="J71" s="5" t="s">
        <v>27</v>
      </c>
      <c r="K71" s="6" t="s">
        <v>232</v>
      </c>
      <c r="L71" s="6" t="s">
        <v>29</v>
      </c>
      <c r="M71" s="5">
        <f t="shared" si="0"/>
        <v>1</v>
      </c>
      <c r="N71" s="8" t="s">
        <v>52</v>
      </c>
    </row>
    <row r="72" spans="1:14" ht="15.75" hidden="1" customHeight="1">
      <c r="A72" s="5">
        <f t="shared" si="1"/>
        <v>1</v>
      </c>
      <c r="B72" s="5">
        <v>2800</v>
      </c>
      <c r="C72" s="5" t="s">
        <v>98</v>
      </c>
      <c r="D72" s="5" t="s">
        <v>50</v>
      </c>
      <c r="E72" s="5" t="s">
        <v>22</v>
      </c>
      <c r="F72" s="5" t="s">
        <v>233</v>
      </c>
      <c r="G72" s="5" t="s">
        <v>234</v>
      </c>
      <c r="H72" s="5" t="s">
        <v>235</v>
      </c>
      <c r="I72" s="5" t="s">
        <v>26</v>
      </c>
      <c r="J72" s="5" t="s">
        <v>27</v>
      </c>
      <c r="K72" s="6" t="s">
        <v>236</v>
      </c>
      <c r="L72" s="6" t="s">
        <v>29</v>
      </c>
      <c r="M72" s="5">
        <f t="shared" si="0"/>
        <v>1</v>
      </c>
      <c r="N72" s="8" t="s">
        <v>52</v>
      </c>
    </row>
    <row r="73" spans="1:14" ht="15.75" hidden="1" customHeight="1">
      <c r="A73" s="5">
        <f t="shared" si="1"/>
        <v>2</v>
      </c>
      <c r="B73" s="5">
        <v>2800</v>
      </c>
      <c r="C73" s="5" t="s">
        <v>98</v>
      </c>
      <c r="D73" s="5" t="s">
        <v>50</v>
      </c>
      <c r="E73" s="5" t="s">
        <v>22</v>
      </c>
      <c r="F73" s="5" t="s">
        <v>233</v>
      </c>
      <c r="G73" s="5" t="s">
        <v>237</v>
      </c>
      <c r="H73" s="5" t="s">
        <v>238</v>
      </c>
      <c r="I73" s="5" t="s">
        <v>26</v>
      </c>
      <c r="J73" s="5" t="s">
        <v>27</v>
      </c>
      <c r="K73" s="6" t="s">
        <v>239</v>
      </c>
      <c r="L73" s="6" t="s">
        <v>34</v>
      </c>
      <c r="M73" s="5">
        <f t="shared" si="0"/>
        <v>1</v>
      </c>
      <c r="N73" s="8" t="s">
        <v>71</v>
      </c>
    </row>
    <row r="74" spans="1:14" ht="15.75" hidden="1" customHeight="1">
      <c r="A74" s="5">
        <f t="shared" si="1"/>
        <v>3</v>
      </c>
      <c r="B74" s="5">
        <v>2800</v>
      </c>
      <c r="C74" s="5" t="s">
        <v>98</v>
      </c>
      <c r="D74" s="5" t="s">
        <v>50</v>
      </c>
      <c r="E74" s="5" t="s">
        <v>22</v>
      </c>
      <c r="F74" s="5" t="s">
        <v>233</v>
      </c>
      <c r="G74" s="5" t="s">
        <v>240</v>
      </c>
      <c r="H74" s="5" t="s">
        <v>58</v>
      </c>
      <c r="I74" s="5" t="s">
        <v>26</v>
      </c>
      <c r="J74" s="5" t="s">
        <v>27</v>
      </c>
      <c r="K74" s="6" t="s">
        <v>241</v>
      </c>
      <c r="L74" s="6" t="s">
        <v>29</v>
      </c>
      <c r="M74" s="5">
        <f t="shared" si="0"/>
        <v>1</v>
      </c>
      <c r="N74" s="8" t="s">
        <v>52</v>
      </c>
    </row>
    <row r="75" spans="1:14" ht="15.75" hidden="1" customHeight="1">
      <c r="A75" s="5">
        <f t="shared" si="1"/>
        <v>4</v>
      </c>
      <c r="B75" s="5">
        <v>2800</v>
      </c>
      <c r="C75" s="5" t="s">
        <v>98</v>
      </c>
      <c r="D75" s="5" t="s">
        <v>50</v>
      </c>
      <c r="E75" s="5" t="s">
        <v>22</v>
      </c>
      <c r="F75" s="5" t="s">
        <v>233</v>
      </c>
      <c r="G75" s="5" t="s">
        <v>242</v>
      </c>
      <c r="H75" s="5" t="s">
        <v>58</v>
      </c>
      <c r="I75" s="5" t="s">
        <v>26</v>
      </c>
      <c r="J75" s="5" t="s">
        <v>27</v>
      </c>
      <c r="K75" s="6" t="s">
        <v>243</v>
      </c>
      <c r="L75" s="6" t="s">
        <v>29</v>
      </c>
      <c r="M75" s="5">
        <f t="shared" si="0"/>
        <v>1</v>
      </c>
      <c r="N75" s="8" t="s">
        <v>52</v>
      </c>
    </row>
    <row r="76" spans="1:14" ht="15.75" hidden="1" customHeight="1">
      <c r="A76" s="5">
        <f t="shared" si="1"/>
        <v>5</v>
      </c>
      <c r="B76" s="5">
        <v>2800</v>
      </c>
      <c r="C76" s="5" t="s">
        <v>98</v>
      </c>
      <c r="D76" s="5" t="s">
        <v>50</v>
      </c>
      <c r="E76" s="5" t="s">
        <v>22</v>
      </c>
      <c r="F76" s="5" t="s">
        <v>233</v>
      </c>
      <c r="G76" s="5" t="s">
        <v>244</v>
      </c>
      <c r="H76" s="5" t="s">
        <v>58</v>
      </c>
      <c r="I76" s="5" t="s">
        <v>26</v>
      </c>
      <c r="J76" s="5" t="s">
        <v>27</v>
      </c>
      <c r="K76" s="6" t="s">
        <v>245</v>
      </c>
      <c r="L76" s="6" t="s">
        <v>29</v>
      </c>
      <c r="M76" s="5">
        <f t="shared" si="0"/>
        <v>1</v>
      </c>
      <c r="N76" s="8" t="s">
        <v>52</v>
      </c>
    </row>
    <row r="77" spans="1:14" ht="15.75" hidden="1" customHeight="1">
      <c r="A77" s="5">
        <f t="shared" si="1"/>
        <v>6</v>
      </c>
      <c r="B77" s="5">
        <v>2800</v>
      </c>
      <c r="C77" s="5" t="s">
        <v>98</v>
      </c>
      <c r="D77" s="5" t="s">
        <v>50</v>
      </c>
      <c r="E77" s="5" t="s">
        <v>22</v>
      </c>
      <c r="F77" s="5" t="s">
        <v>233</v>
      </c>
      <c r="G77" s="5" t="s">
        <v>246</v>
      </c>
      <c r="H77" s="5" t="s">
        <v>238</v>
      </c>
      <c r="I77" s="5" t="s">
        <v>26</v>
      </c>
      <c r="J77" s="5" t="s">
        <v>27</v>
      </c>
      <c r="K77" s="6" t="s">
        <v>247</v>
      </c>
      <c r="L77" s="6" t="s">
        <v>34</v>
      </c>
      <c r="M77" s="5">
        <f t="shared" si="0"/>
        <v>1</v>
      </c>
      <c r="N77" s="8" t="s">
        <v>71</v>
      </c>
    </row>
    <row r="78" spans="1:14" ht="15.75" hidden="1" customHeight="1">
      <c r="A78" s="5">
        <f t="shared" si="1"/>
        <v>7</v>
      </c>
      <c r="B78" s="5">
        <v>2800</v>
      </c>
      <c r="C78" s="5" t="s">
        <v>98</v>
      </c>
      <c r="D78" s="5" t="s">
        <v>50</v>
      </c>
      <c r="E78" s="5" t="s">
        <v>22</v>
      </c>
      <c r="F78" s="5" t="s">
        <v>233</v>
      </c>
      <c r="G78" s="5" t="s">
        <v>248</v>
      </c>
      <c r="H78" s="5" t="s">
        <v>235</v>
      </c>
      <c r="I78" s="5" t="s">
        <v>26</v>
      </c>
      <c r="J78" s="5" t="s">
        <v>27</v>
      </c>
      <c r="K78" s="6" t="s">
        <v>236</v>
      </c>
      <c r="L78" s="6" t="s">
        <v>29</v>
      </c>
      <c r="M78" s="5">
        <f t="shared" si="0"/>
        <v>1</v>
      </c>
      <c r="N78" s="8" t="s">
        <v>52</v>
      </c>
    </row>
    <row r="79" spans="1:14" ht="15.75" hidden="1" customHeight="1">
      <c r="A79" s="5">
        <f t="shared" si="1"/>
        <v>8</v>
      </c>
      <c r="B79" s="5">
        <v>2800</v>
      </c>
      <c r="C79" s="5" t="s">
        <v>98</v>
      </c>
      <c r="D79" s="5" t="s">
        <v>50</v>
      </c>
      <c r="E79" s="5" t="s">
        <v>22</v>
      </c>
      <c r="F79" s="5" t="s">
        <v>233</v>
      </c>
      <c r="G79" s="5" t="s">
        <v>249</v>
      </c>
      <c r="H79" s="5" t="s">
        <v>238</v>
      </c>
      <c r="I79" s="5" t="s">
        <v>26</v>
      </c>
      <c r="J79" s="5" t="s">
        <v>27</v>
      </c>
      <c r="K79" s="6" t="s">
        <v>250</v>
      </c>
      <c r="L79" s="6" t="s">
        <v>34</v>
      </c>
      <c r="M79" s="5">
        <f t="shared" si="0"/>
        <v>1</v>
      </c>
      <c r="N79" s="8" t="s">
        <v>71</v>
      </c>
    </row>
    <row r="80" spans="1:14" ht="15.75" hidden="1" customHeight="1">
      <c r="A80" s="5">
        <f t="shared" si="1"/>
        <v>1</v>
      </c>
      <c r="B80" s="5">
        <v>2801</v>
      </c>
      <c r="C80" s="5" t="s">
        <v>98</v>
      </c>
      <c r="D80" s="5" t="s">
        <v>50</v>
      </c>
      <c r="E80" s="5" t="s">
        <v>22</v>
      </c>
      <c r="F80" s="5" t="s">
        <v>251</v>
      </c>
      <c r="G80" s="5" t="s">
        <v>252</v>
      </c>
      <c r="H80" s="5" t="s">
        <v>58</v>
      </c>
      <c r="I80" s="5" t="s">
        <v>26</v>
      </c>
      <c r="J80" s="5" t="s">
        <v>27</v>
      </c>
      <c r="K80" s="6" t="s">
        <v>253</v>
      </c>
      <c r="L80" s="6" t="s">
        <v>29</v>
      </c>
      <c r="M80" s="5">
        <f t="shared" si="0"/>
        <v>1</v>
      </c>
      <c r="N80" s="8" t="s">
        <v>52</v>
      </c>
    </row>
    <row r="81" spans="1:14" ht="15.75" hidden="1" customHeight="1">
      <c r="A81" s="5">
        <f t="shared" si="1"/>
        <v>2</v>
      </c>
      <c r="B81" s="5">
        <v>2801</v>
      </c>
      <c r="C81" s="5" t="s">
        <v>98</v>
      </c>
      <c r="D81" s="5" t="s">
        <v>50</v>
      </c>
      <c r="E81" s="5" t="s">
        <v>22</v>
      </c>
      <c r="F81" s="5" t="s">
        <v>251</v>
      </c>
      <c r="G81" s="5" t="s">
        <v>254</v>
      </c>
      <c r="H81" s="5" t="s">
        <v>58</v>
      </c>
      <c r="I81" s="5" t="s">
        <v>26</v>
      </c>
      <c r="J81" s="5" t="s">
        <v>27</v>
      </c>
      <c r="K81" s="6" t="s">
        <v>255</v>
      </c>
      <c r="L81" s="6" t="s">
        <v>34</v>
      </c>
      <c r="M81" s="5">
        <f t="shared" si="0"/>
        <v>1</v>
      </c>
      <c r="N81" s="8" t="s">
        <v>52</v>
      </c>
    </row>
    <row r="82" spans="1:14" ht="15.75" hidden="1" customHeight="1">
      <c r="A82" s="5">
        <f t="shared" si="1"/>
        <v>3</v>
      </c>
      <c r="B82" s="5">
        <v>2801</v>
      </c>
      <c r="C82" s="5" t="s">
        <v>98</v>
      </c>
      <c r="D82" s="5" t="s">
        <v>50</v>
      </c>
      <c r="E82" s="5" t="s">
        <v>22</v>
      </c>
      <c r="F82" s="5" t="s">
        <v>251</v>
      </c>
      <c r="G82" s="5" t="s">
        <v>256</v>
      </c>
      <c r="H82" s="5" t="s">
        <v>58</v>
      </c>
      <c r="I82" s="5" t="s">
        <v>26</v>
      </c>
      <c r="J82" s="5" t="s">
        <v>27</v>
      </c>
      <c r="K82" s="6" t="s">
        <v>257</v>
      </c>
      <c r="L82" s="6" t="s">
        <v>29</v>
      </c>
      <c r="M82" s="5">
        <f t="shared" si="0"/>
        <v>1</v>
      </c>
      <c r="N82" s="8" t="s">
        <v>52</v>
      </c>
    </row>
    <row r="83" spans="1:14" ht="15.75" hidden="1" customHeight="1">
      <c r="A83" s="5">
        <f t="shared" si="1"/>
        <v>1</v>
      </c>
      <c r="B83" s="5">
        <v>2802</v>
      </c>
      <c r="C83" s="5" t="s">
        <v>98</v>
      </c>
      <c r="D83" s="5" t="s">
        <v>50</v>
      </c>
      <c r="E83" s="5" t="s">
        <v>22</v>
      </c>
      <c r="F83" s="5" t="s">
        <v>258</v>
      </c>
      <c r="G83" s="5" t="s">
        <v>259</v>
      </c>
      <c r="H83" s="5" t="s">
        <v>235</v>
      </c>
      <c r="I83" s="5" t="s">
        <v>52</v>
      </c>
      <c r="J83" s="5" t="s">
        <v>27</v>
      </c>
      <c r="K83" s="6" t="s">
        <v>260</v>
      </c>
      <c r="L83" s="6" t="s">
        <v>29</v>
      </c>
      <c r="M83" s="5">
        <f t="shared" si="0"/>
        <v>1</v>
      </c>
      <c r="N83" s="8" t="s">
        <v>52</v>
      </c>
    </row>
    <row r="84" spans="1:14" ht="15.75" hidden="1" customHeight="1">
      <c r="A84" s="5">
        <f t="shared" si="1"/>
        <v>2</v>
      </c>
      <c r="B84" s="5">
        <v>2802</v>
      </c>
      <c r="C84" s="5" t="s">
        <v>98</v>
      </c>
      <c r="D84" s="5" t="s">
        <v>50</v>
      </c>
      <c r="E84" s="5" t="s">
        <v>22</v>
      </c>
      <c r="F84" s="5" t="s">
        <v>258</v>
      </c>
      <c r="G84" s="5" t="s">
        <v>261</v>
      </c>
      <c r="H84" s="5" t="s">
        <v>58</v>
      </c>
      <c r="I84" s="5" t="s">
        <v>52</v>
      </c>
      <c r="J84" s="5" t="s">
        <v>27</v>
      </c>
      <c r="K84" s="6" t="s">
        <v>262</v>
      </c>
      <c r="L84" s="6" t="s">
        <v>29</v>
      </c>
      <c r="M84" s="5">
        <f t="shared" si="0"/>
        <v>1</v>
      </c>
      <c r="N84" s="8" t="s">
        <v>52</v>
      </c>
    </row>
    <row r="85" spans="1:14" ht="15.75" hidden="1" customHeight="1">
      <c r="A85" s="5">
        <f t="shared" si="1"/>
        <v>3</v>
      </c>
      <c r="B85" s="5">
        <v>2802</v>
      </c>
      <c r="C85" s="5" t="s">
        <v>98</v>
      </c>
      <c r="D85" s="5" t="s">
        <v>50</v>
      </c>
      <c r="E85" s="5" t="s">
        <v>22</v>
      </c>
      <c r="F85" s="5" t="s">
        <v>258</v>
      </c>
      <c r="G85" s="5" t="s">
        <v>263</v>
      </c>
      <c r="H85" s="5" t="s">
        <v>58</v>
      </c>
      <c r="I85" s="5" t="s">
        <v>52</v>
      </c>
      <c r="J85" s="5" t="s">
        <v>27</v>
      </c>
      <c r="K85" s="6" t="s">
        <v>264</v>
      </c>
      <c r="L85" s="6" t="s">
        <v>29</v>
      </c>
      <c r="M85" s="5">
        <f t="shared" si="0"/>
        <v>1</v>
      </c>
      <c r="N85" s="8" t="s">
        <v>52</v>
      </c>
    </row>
    <row r="86" spans="1:14" ht="15.75" hidden="1" customHeight="1">
      <c r="A86" s="5">
        <f t="shared" si="1"/>
        <v>4</v>
      </c>
      <c r="B86" s="5">
        <v>2802</v>
      </c>
      <c r="C86" s="5" t="s">
        <v>98</v>
      </c>
      <c r="D86" s="5" t="s">
        <v>50</v>
      </c>
      <c r="E86" s="5" t="s">
        <v>22</v>
      </c>
      <c r="F86" s="5" t="s">
        <v>258</v>
      </c>
      <c r="G86" s="5" t="s">
        <v>265</v>
      </c>
      <c r="H86" s="5" t="s">
        <v>58</v>
      </c>
      <c r="I86" s="5" t="s">
        <v>52</v>
      </c>
      <c r="J86" s="5" t="s">
        <v>27</v>
      </c>
      <c r="K86" s="6" t="s">
        <v>266</v>
      </c>
      <c r="L86" s="6" t="s">
        <v>29</v>
      </c>
      <c r="M86" s="5">
        <f t="shared" si="0"/>
        <v>1</v>
      </c>
      <c r="N86" s="8" t="s">
        <v>52</v>
      </c>
    </row>
    <row r="87" spans="1:14" ht="15.75" hidden="1" customHeight="1">
      <c r="A87" s="5">
        <f t="shared" si="1"/>
        <v>5</v>
      </c>
      <c r="B87" s="5">
        <v>2802</v>
      </c>
      <c r="C87" s="5" t="s">
        <v>98</v>
      </c>
      <c r="D87" s="5" t="s">
        <v>50</v>
      </c>
      <c r="E87" s="5" t="s">
        <v>22</v>
      </c>
      <c r="F87" s="5" t="s">
        <v>258</v>
      </c>
      <c r="G87" s="5" t="s">
        <v>267</v>
      </c>
      <c r="H87" s="5" t="s">
        <v>58</v>
      </c>
      <c r="I87" s="5" t="s">
        <v>52</v>
      </c>
      <c r="J87" s="5" t="s">
        <v>27</v>
      </c>
      <c r="K87" s="6" t="s">
        <v>268</v>
      </c>
      <c r="L87" s="6" t="s">
        <v>29</v>
      </c>
      <c r="M87" s="5">
        <f t="shared" si="0"/>
        <v>1</v>
      </c>
      <c r="N87" s="8" t="s">
        <v>52</v>
      </c>
    </row>
    <row r="88" spans="1:14" ht="15.75" hidden="1" customHeight="1">
      <c r="A88" s="5">
        <f t="shared" si="1"/>
        <v>1</v>
      </c>
      <c r="B88" s="5">
        <v>2652</v>
      </c>
      <c r="C88" s="5" t="s">
        <v>20</v>
      </c>
      <c r="D88" s="5" t="s">
        <v>43</v>
      </c>
      <c r="E88" s="5" t="s">
        <v>22</v>
      </c>
      <c r="F88" s="5" t="s">
        <v>23</v>
      </c>
      <c r="G88" s="5" t="s">
        <v>24</v>
      </c>
      <c r="H88" s="5" t="s">
        <v>199</v>
      </c>
      <c r="I88" s="5" t="s">
        <v>186</v>
      </c>
      <c r="J88" s="5" t="s">
        <v>39</v>
      </c>
      <c r="K88" s="6" t="s">
        <v>269</v>
      </c>
      <c r="L88" s="6" t="s">
        <v>29</v>
      </c>
      <c r="M88" s="5">
        <f t="shared" si="0"/>
        <v>1</v>
      </c>
      <c r="N88" s="8" t="s">
        <v>186</v>
      </c>
    </row>
    <row r="89" spans="1:14" ht="15.75" hidden="1" customHeight="1">
      <c r="A89" s="5">
        <f t="shared" si="1"/>
        <v>2</v>
      </c>
      <c r="B89" s="5">
        <v>2652</v>
      </c>
      <c r="C89" s="5" t="s">
        <v>20</v>
      </c>
      <c r="D89" s="5" t="s">
        <v>43</v>
      </c>
      <c r="E89" s="5" t="s">
        <v>22</v>
      </c>
      <c r="F89" s="5" t="s">
        <v>23</v>
      </c>
      <c r="G89" s="5" t="s">
        <v>270</v>
      </c>
      <c r="H89" s="5" t="s">
        <v>199</v>
      </c>
      <c r="I89" s="5" t="s">
        <v>186</v>
      </c>
      <c r="J89" s="5" t="s">
        <v>39</v>
      </c>
      <c r="K89" s="6" t="s">
        <v>271</v>
      </c>
      <c r="L89" s="6" t="s">
        <v>29</v>
      </c>
      <c r="M89" s="5">
        <f t="shared" si="0"/>
        <v>1</v>
      </c>
      <c r="N89" s="8" t="s">
        <v>186</v>
      </c>
    </row>
    <row r="90" spans="1:14" ht="15.75" hidden="1" customHeight="1">
      <c r="A90" s="5">
        <f t="shared" si="1"/>
        <v>3</v>
      </c>
      <c r="B90" s="5">
        <v>2652</v>
      </c>
      <c r="C90" s="5" t="s">
        <v>20</v>
      </c>
      <c r="D90" s="5" t="s">
        <v>43</v>
      </c>
      <c r="E90" s="5" t="s">
        <v>22</v>
      </c>
      <c r="F90" s="5" t="s">
        <v>23</v>
      </c>
      <c r="G90" s="5" t="s">
        <v>40</v>
      </c>
      <c r="H90" s="5" t="s">
        <v>199</v>
      </c>
      <c r="I90" s="5" t="s">
        <v>186</v>
      </c>
      <c r="J90" s="5" t="s">
        <v>39</v>
      </c>
      <c r="K90" s="6" t="s">
        <v>272</v>
      </c>
      <c r="L90" s="6" t="s">
        <v>29</v>
      </c>
      <c r="M90" s="5">
        <f t="shared" si="0"/>
        <v>1</v>
      </c>
      <c r="N90" s="8" t="s">
        <v>186</v>
      </c>
    </row>
    <row r="91" spans="1:14" ht="15.75" hidden="1" customHeight="1">
      <c r="A91" s="5">
        <f t="shared" si="1"/>
        <v>1</v>
      </c>
      <c r="B91" s="5">
        <v>2655</v>
      </c>
      <c r="C91" s="5" t="s">
        <v>20</v>
      </c>
      <c r="D91" s="5" t="s">
        <v>92</v>
      </c>
      <c r="E91" s="5" t="s">
        <v>22</v>
      </c>
      <c r="F91" s="5" t="s">
        <v>23</v>
      </c>
      <c r="G91" s="5" t="s">
        <v>24</v>
      </c>
      <c r="H91" s="5" t="s">
        <v>273</v>
      </c>
      <c r="I91" s="5" t="s">
        <v>26</v>
      </c>
      <c r="J91" s="5" t="s">
        <v>39</v>
      </c>
      <c r="K91" s="6" t="s">
        <v>269</v>
      </c>
      <c r="L91" s="6" t="s">
        <v>29</v>
      </c>
      <c r="M91" s="5">
        <f t="shared" si="0"/>
        <v>1</v>
      </c>
      <c r="N91" s="8" t="s">
        <v>274</v>
      </c>
    </row>
    <row r="92" spans="1:14" ht="15.75" hidden="1" customHeight="1">
      <c r="A92" s="5">
        <f t="shared" si="1"/>
        <v>2</v>
      </c>
      <c r="B92" s="5">
        <v>2655</v>
      </c>
      <c r="C92" s="5" t="s">
        <v>20</v>
      </c>
      <c r="D92" s="5" t="s">
        <v>92</v>
      </c>
      <c r="E92" s="5" t="s">
        <v>22</v>
      </c>
      <c r="F92" s="5" t="s">
        <v>23</v>
      </c>
      <c r="G92" s="5" t="s">
        <v>24</v>
      </c>
      <c r="H92" s="5" t="s">
        <v>275</v>
      </c>
      <c r="I92" s="5" t="s">
        <v>26</v>
      </c>
      <c r="J92" s="5" t="s">
        <v>39</v>
      </c>
      <c r="K92" s="6" t="s">
        <v>269</v>
      </c>
      <c r="L92" s="6" t="s">
        <v>29</v>
      </c>
      <c r="M92" s="5">
        <f t="shared" si="0"/>
        <v>1</v>
      </c>
      <c r="N92" s="8" t="s">
        <v>276</v>
      </c>
    </row>
    <row r="93" spans="1:14" ht="15.75" hidden="1" customHeight="1">
      <c r="A93" s="5">
        <f t="shared" si="1"/>
        <v>3</v>
      </c>
      <c r="B93" s="5">
        <v>2655</v>
      </c>
      <c r="C93" s="5" t="s">
        <v>20</v>
      </c>
      <c r="D93" s="5" t="s">
        <v>92</v>
      </c>
      <c r="E93" s="5" t="s">
        <v>22</v>
      </c>
      <c r="F93" s="5" t="s">
        <v>23</v>
      </c>
      <c r="G93" s="5" t="s">
        <v>24</v>
      </c>
      <c r="H93" s="5" t="s">
        <v>277</v>
      </c>
      <c r="I93" s="5" t="s">
        <v>26</v>
      </c>
      <c r="J93" s="5" t="s">
        <v>39</v>
      </c>
      <c r="K93" s="6" t="s">
        <v>269</v>
      </c>
      <c r="L93" s="6" t="s">
        <v>29</v>
      </c>
      <c r="M93" s="5">
        <f t="shared" si="0"/>
        <v>1</v>
      </c>
      <c r="N93" s="8" t="s">
        <v>278</v>
      </c>
    </row>
    <row r="94" spans="1:14" ht="15.75" hidden="1" customHeight="1">
      <c r="A94" s="5">
        <f t="shared" si="1"/>
        <v>4</v>
      </c>
      <c r="B94" s="5">
        <v>2655</v>
      </c>
      <c r="C94" s="5" t="s">
        <v>20</v>
      </c>
      <c r="D94" s="5" t="s">
        <v>92</v>
      </c>
      <c r="E94" s="5" t="s">
        <v>22</v>
      </c>
      <c r="F94" s="5" t="s">
        <v>23</v>
      </c>
      <c r="G94" s="5" t="s">
        <v>24</v>
      </c>
      <c r="H94" s="5" t="s">
        <v>279</v>
      </c>
      <c r="I94" s="5" t="s">
        <v>26</v>
      </c>
      <c r="J94" s="5" t="s">
        <v>39</v>
      </c>
      <c r="K94" s="6" t="s">
        <v>269</v>
      </c>
      <c r="L94" s="6" t="s">
        <v>29</v>
      </c>
      <c r="M94" s="5">
        <f t="shared" si="0"/>
        <v>1</v>
      </c>
      <c r="N94" s="8" t="s">
        <v>280</v>
      </c>
    </row>
    <row r="95" spans="1:14" ht="15.75" hidden="1" customHeight="1">
      <c r="A95" s="5">
        <f t="shared" si="1"/>
        <v>5</v>
      </c>
      <c r="B95" s="5">
        <v>2655</v>
      </c>
      <c r="C95" s="5" t="s">
        <v>20</v>
      </c>
      <c r="D95" s="5" t="s">
        <v>92</v>
      </c>
      <c r="E95" s="5" t="s">
        <v>22</v>
      </c>
      <c r="F95" s="5" t="s">
        <v>23</v>
      </c>
      <c r="G95" s="5" t="s">
        <v>40</v>
      </c>
      <c r="H95" s="5" t="s">
        <v>273</v>
      </c>
      <c r="I95" s="5" t="s">
        <v>26</v>
      </c>
      <c r="J95" s="5" t="s">
        <v>39</v>
      </c>
      <c r="K95" s="6" t="s">
        <v>281</v>
      </c>
      <c r="L95" s="6" t="s">
        <v>29</v>
      </c>
      <c r="M95" s="5">
        <f t="shared" si="0"/>
        <v>1</v>
      </c>
      <c r="N95" s="8" t="s">
        <v>274</v>
      </c>
    </row>
    <row r="96" spans="1:14" ht="15.75" hidden="1" customHeight="1">
      <c r="A96" s="5">
        <f t="shared" si="1"/>
        <v>6</v>
      </c>
      <c r="B96" s="5">
        <v>2655</v>
      </c>
      <c r="C96" s="5" t="s">
        <v>20</v>
      </c>
      <c r="D96" s="5" t="s">
        <v>92</v>
      </c>
      <c r="E96" s="5" t="s">
        <v>22</v>
      </c>
      <c r="F96" s="5" t="s">
        <v>23</v>
      </c>
      <c r="G96" s="5" t="s">
        <v>40</v>
      </c>
      <c r="H96" s="5" t="s">
        <v>275</v>
      </c>
      <c r="I96" s="5" t="s">
        <v>26</v>
      </c>
      <c r="J96" s="5" t="s">
        <v>39</v>
      </c>
      <c r="K96" s="6" t="s">
        <v>281</v>
      </c>
      <c r="L96" s="6" t="s">
        <v>29</v>
      </c>
      <c r="M96" s="5">
        <f>+IF(AND(K95&lt;&gt;"",L96&lt;&gt;""),1,0)</f>
        <v>1</v>
      </c>
      <c r="N96" s="8" t="s">
        <v>276</v>
      </c>
    </row>
    <row r="97" spans="1:14" ht="15.75" hidden="1" customHeight="1">
      <c r="A97" s="5">
        <f t="shared" si="1"/>
        <v>7</v>
      </c>
      <c r="B97" s="5">
        <v>2655</v>
      </c>
      <c r="C97" s="5" t="s">
        <v>20</v>
      </c>
      <c r="D97" s="5" t="s">
        <v>92</v>
      </c>
      <c r="E97" s="5" t="s">
        <v>22</v>
      </c>
      <c r="F97" s="5" t="s">
        <v>23</v>
      </c>
      <c r="G97" s="5" t="s">
        <v>40</v>
      </c>
      <c r="H97" s="5" t="s">
        <v>277</v>
      </c>
      <c r="I97" s="5" t="s">
        <v>26</v>
      </c>
      <c r="J97" s="5" t="s">
        <v>39</v>
      </c>
      <c r="K97" s="6" t="s">
        <v>282</v>
      </c>
      <c r="L97" s="6" t="s">
        <v>34</v>
      </c>
      <c r="M97" s="5">
        <f t="shared" ref="M97:M600" si="2">+IF(AND(K97&lt;&gt;"",L97&lt;&gt;""),1,0)</f>
        <v>1</v>
      </c>
      <c r="N97" s="8" t="s">
        <v>278</v>
      </c>
    </row>
    <row r="98" spans="1:14" ht="15.75" hidden="1" customHeight="1">
      <c r="A98" s="5">
        <f t="shared" si="1"/>
        <v>8</v>
      </c>
      <c r="B98" s="5">
        <v>2655</v>
      </c>
      <c r="C98" s="5" t="s">
        <v>20</v>
      </c>
      <c r="D98" s="5" t="s">
        <v>92</v>
      </c>
      <c r="E98" s="5" t="s">
        <v>22</v>
      </c>
      <c r="F98" s="5" t="s">
        <v>23</v>
      </c>
      <c r="G98" s="5" t="s">
        <v>40</v>
      </c>
      <c r="H98" s="5" t="s">
        <v>279</v>
      </c>
      <c r="I98" s="5" t="s">
        <v>26</v>
      </c>
      <c r="J98" s="5" t="s">
        <v>39</v>
      </c>
      <c r="K98" s="6" t="s">
        <v>283</v>
      </c>
      <c r="L98" s="6" t="s">
        <v>34</v>
      </c>
      <c r="M98" s="5">
        <f t="shared" si="2"/>
        <v>1</v>
      </c>
      <c r="N98" s="8" t="s">
        <v>280</v>
      </c>
    </row>
    <row r="99" spans="1:14" ht="15.75" hidden="1" customHeight="1">
      <c r="A99" s="5">
        <f t="shared" si="1"/>
        <v>1</v>
      </c>
      <c r="B99" s="5">
        <v>2667</v>
      </c>
      <c r="C99" s="5" t="s">
        <v>20</v>
      </c>
      <c r="D99" s="5" t="s">
        <v>157</v>
      </c>
      <c r="E99" s="5" t="s">
        <v>22</v>
      </c>
      <c r="F99" s="5" t="s">
        <v>23</v>
      </c>
      <c r="G99" s="5" t="s">
        <v>24</v>
      </c>
      <c r="H99" s="5" t="s">
        <v>284</v>
      </c>
      <c r="I99" s="5" t="s">
        <v>285</v>
      </c>
      <c r="J99" s="5" t="s">
        <v>39</v>
      </c>
      <c r="K99" s="6" t="s">
        <v>269</v>
      </c>
      <c r="L99" s="6" t="s">
        <v>29</v>
      </c>
      <c r="M99" s="5">
        <f t="shared" si="2"/>
        <v>1</v>
      </c>
      <c r="N99" s="8" t="s">
        <v>286</v>
      </c>
    </row>
    <row r="100" spans="1:14" ht="15.75" hidden="1" customHeight="1">
      <c r="A100" s="5">
        <f t="shared" si="1"/>
        <v>2</v>
      </c>
      <c r="B100" s="5">
        <v>2667</v>
      </c>
      <c r="C100" s="5" t="s">
        <v>20</v>
      </c>
      <c r="D100" s="5" t="s">
        <v>157</v>
      </c>
      <c r="E100" s="5" t="s">
        <v>22</v>
      </c>
      <c r="F100" s="5" t="s">
        <v>23</v>
      </c>
      <c r="G100" s="5" t="s">
        <v>40</v>
      </c>
      <c r="H100" s="5" t="s">
        <v>284</v>
      </c>
      <c r="I100" s="5" t="s">
        <v>285</v>
      </c>
      <c r="J100" s="5" t="s">
        <v>39</v>
      </c>
      <c r="K100" s="6" t="s">
        <v>287</v>
      </c>
      <c r="L100" s="6" t="s">
        <v>29</v>
      </c>
      <c r="M100" s="5">
        <f t="shared" si="2"/>
        <v>1</v>
      </c>
      <c r="N100" s="8" t="s">
        <v>286</v>
      </c>
    </row>
    <row r="101" spans="1:14" ht="15.75" hidden="1" customHeight="1">
      <c r="A101" s="5">
        <f t="shared" si="1"/>
        <v>1</v>
      </c>
      <c r="B101" s="5">
        <v>2668</v>
      </c>
      <c r="C101" s="5" t="s">
        <v>20</v>
      </c>
      <c r="D101" s="5" t="s">
        <v>161</v>
      </c>
      <c r="E101" s="5" t="s">
        <v>22</v>
      </c>
      <c r="F101" s="5" t="s">
        <v>23</v>
      </c>
      <c r="G101" s="5" t="s">
        <v>24</v>
      </c>
      <c r="H101" s="5" t="s">
        <v>288</v>
      </c>
      <c r="I101" s="5" t="s">
        <v>289</v>
      </c>
      <c r="J101" s="5" t="s">
        <v>39</v>
      </c>
      <c r="K101" s="6" t="s">
        <v>269</v>
      </c>
      <c r="L101" s="6" t="s">
        <v>29</v>
      </c>
      <c r="M101" s="5">
        <f t="shared" si="2"/>
        <v>1</v>
      </c>
      <c r="N101" s="8" t="s">
        <v>289</v>
      </c>
    </row>
    <row r="102" spans="1:14" ht="15.75" hidden="1" customHeight="1">
      <c r="A102" s="5">
        <f t="shared" si="1"/>
        <v>2</v>
      </c>
      <c r="B102" s="5">
        <v>2668</v>
      </c>
      <c r="C102" s="5" t="s">
        <v>20</v>
      </c>
      <c r="D102" s="5" t="s">
        <v>161</v>
      </c>
      <c r="E102" s="5" t="s">
        <v>22</v>
      </c>
      <c r="F102" s="5" t="s">
        <v>23</v>
      </c>
      <c r="G102" s="5" t="s">
        <v>40</v>
      </c>
      <c r="H102" s="5" t="s">
        <v>288</v>
      </c>
      <c r="I102" s="5" t="s">
        <v>289</v>
      </c>
      <c r="J102" s="5" t="s">
        <v>39</v>
      </c>
      <c r="K102" s="6" t="s">
        <v>290</v>
      </c>
      <c r="L102" s="6" t="s">
        <v>29</v>
      </c>
      <c r="M102" s="5">
        <f t="shared" si="2"/>
        <v>1</v>
      </c>
      <c r="N102" s="8" t="s">
        <v>289</v>
      </c>
    </row>
    <row r="103" spans="1:14" ht="15.75" hidden="1" customHeight="1">
      <c r="A103" s="5">
        <f t="shared" si="1"/>
        <v>1</v>
      </c>
      <c r="B103" s="5">
        <v>2711</v>
      </c>
      <c r="C103" s="5" t="s">
        <v>98</v>
      </c>
      <c r="D103" s="5" t="s">
        <v>178</v>
      </c>
      <c r="E103" s="5" t="s">
        <v>22</v>
      </c>
      <c r="F103" s="5" t="s">
        <v>291</v>
      </c>
      <c r="G103" s="5" t="s">
        <v>292</v>
      </c>
      <c r="H103" s="5" t="s">
        <v>293</v>
      </c>
      <c r="I103" s="5" t="s">
        <v>26</v>
      </c>
      <c r="J103" s="5" t="s">
        <v>39</v>
      </c>
      <c r="K103" s="6" t="s">
        <v>294</v>
      </c>
      <c r="L103" s="6" t="s">
        <v>29</v>
      </c>
      <c r="M103" s="5">
        <f t="shared" si="2"/>
        <v>1</v>
      </c>
      <c r="N103" s="8" t="s">
        <v>52</v>
      </c>
    </row>
    <row r="104" spans="1:14" ht="15.75" hidden="1" customHeight="1">
      <c r="A104" s="5">
        <f t="shared" si="1"/>
        <v>2</v>
      </c>
      <c r="B104" s="5">
        <v>2711</v>
      </c>
      <c r="C104" s="5" t="s">
        <v>98</v>
      </c>
      <c r="D104" s="5" t="s">
        <v>178</v>
      </c>
      <c r="E104" s="5" t="s">
        <v>22</v>
      </c>
      <c r="F104" s="5" t="s">
        <v>291</v>
      </c>
      <c r="G104" s="5" t="s">
        <v>295</v>
      </c>
      <c r="H104" s="5" t="s">
        <v>293</v>
      </c>
      <c r="I104" s="5" t="s">
        <v>26</v>
      </c>
      <c r="J104" s="5" t="s">
        <v>39</v>
      </c>
      <c r="K104" s="6" t="s">
        <v>296</v>
      </c>
      <c r="L104" s="6" t="s">
        <v>29</v>
      </c>
      <c r="M104" s="5">
        <f t="shared" si="2"/>
        <v>1</v>
      </c>
      <c r="N104" s="8" t="s">
        <v>52</v>
      </c>
    </row>
    <row r="105" spans="1:14" ht="15.75" hidden="1" customHeight="1">
      <c r="A105" s="5">
        <f t="shared" si="1"/>
        <v>3</v>
      </c>
      <c r="B105" s="5">
        <v>2711</v>
      </c>
      <c r="C105" s="5" t="s">
        <v>98</v>
      </c>
      <c r="D105" s="5" t="s">
        <v>178</v>
      </c>
      <c r="E105" s="5" t="s">
        <v>22</v>
      </c>
      <c r="F105" s="5" t="s">
        <v>291</v>
      </c>
      <c r="G105" s="5" t="s">
        <v>297</v>
      </c>
      <c r="H105" s="5" t="s">
        <v>293</v>
      </c>
      <c r="I105" s="5" t="s">
        <v>26</v>
      </c>
      <c r="J105" s="5" t="s">
        <v>39</v>
      </c>
      <c r="K105" s="6" t="s">
        <v>269</v>
      </c>
      <c r="L105" s="6" t="s">
        <v>29</v>
      </c>
      <c r="M105" s="5">
        <f t="shared" si="2"/>
        <v>1</v>
      </c>
      <c r="N105" s="8" t="s">
        <v>52</v>
      </c>
    </row>
    <row r="106" spans="1:14" ht="15.75" hidden="1" customHeight="1">
      <c r="A106" s="5">
        <f t="shared" si="1"/>
        <v>4</v>
      </c>
      <c r="B106" s="5">
        <v>2711</v>
      </c>
      <c r="C106" s="5" t="s">
        <v>98</v>
      </c>
      <c r="D106" s="5" t="s">
        <v>178</v>
      </c>
      <c r="E106" s="5" t="s">
        <v>22</v>
      </c>
      <c r="F106" s="5" t="s">
        <v>291</v>
      </c>
      <c r="G106" s="5" t="s">
        <v>298</v>
      </c>
      <c r="H106" s="5" t="s">
        <v>293</v>
      </c>
      <c r="I106" s="5" t="s">
        <v>26</v>
      </c>
      <c r="J106" s="5" t="s">
        <v>39</v>
      </c>
      <c r="K106" s="6" t="s">
        <v>299</v>
      </c>
      <c r="L106" s="6" t="s">
        <v>29</v>
      </c>
      <c r="M106" s="5">
        <f t="shared" si="2"/>
        <v>1</v>
      </c>
      <c r="N106" s="8" t="s">
        <v>52</v>
      </c>
    </row>
    <row r="107" spans="1:14" ht="15.75" hidden="1" customHeight="1">
      <c r="A107" s="5">
        <f t="shared" si="1"/>
        <v>5</v>
      </c>
      <c r="B107" s="5">
        <v>2711</v>
      </c>
      <c r="C107" s="5" t="s">
        <v>98</v>
      </c>
      <c r="D107" s="5" t="s">
        <v>178</v>
      </c>
      <c r="E107" s="5" t="s">
        <v>22</v>
      </c>
      <c r="F107" s="5" t="s">
        <v>291</v>
      </c>
      <c r="G107" s="5" t="s">
        <v>300</v>
      </c>
      <c r="H107" s="5" t="s">
        <v>293</v>
      </c>
      <c r="I107" s="5" t="s">
        <v>26</v>
      </c>
      <c r="J107" s="5" t="s">
        <v>39</v>
      </c>
      <c r="K107" s="6" t="s">
        <v>301</v>
      </c>
      <c r="L107" s="6" t="s">
        <v>29</v>
      </c>
      <c r="M107" s="5">
        <f t="shared" si="2"/>
        <v>1</v>
      </c>
      <c r="N107" s="8" t="s">
        <v>52</v>
      </c>
    </row>
    <row r="108" spans="1:14" ht="15.75" hidden="1" customHeight="1">
      <c r="A108" s="5">
        <f t="shared" si="1"/>
        <v>1</v>
      </c>
      <c r="B108" s="5">
        <v>2712</v>
      </c>
      <c r="C108" s="5" t="s">
        <v>98</v>
      </c>
      <c r="D108" s="5" t="s">
        <v>178</v>
      </c>
      <c r="E108" s="5" t="s">
        <v>22</v>
      </c>
      <c r="F108" s="5" t="s">
        <v>302</v>
      </c>
      <c r="G108" s="5" t="s">
        <v>303</v>
      </c>
      <c r="H108" s="5" t="s">
        <v>293</v>
      </c>
      <c r="I108" s="5" t="s">
        <v>26</v>
      </c>
      <c r="J108" s="5" t="s">
        <v>39</v>
      </c>
      <c r="K108" s="6" t="s">
        <v>304</v>
      </c>
      <c r="L108" s="6" t="s">
        <v>34</v>
      </c>
      <c r="M108" s="5">
        <f t="shared" si="2"/>
        <v>1</v>
      </c>
      <c r="N108" s="8" t="s">
        <v>52</v>
      </c>
    </row>
    <row r="109" spans="1:14" ht="15.75" hidden="1" customHeight="1">
      <c r="A109" s="5">
        <f t="shared" si="1"/>
        <v>2</v>
      </c>
      <c r="B109" s="5">
        <v>2712</v>
      </c>
      <c r="C109" s="5" t="s">
        <v>98</v>
      </c>
      <c r="D109" s="5" t="s">
        <v>178</v>
      </c>
      <c r="E109" s="5" t="s">
        <v>22</v>
      </c>
      <c r="F109" s="5" t="s">
        <v>302</v>
      </c>
      <c r="G109" s="5" t="s">
        <v>305</v>
      </c>
      <c r="H109" s="5" t="s">
        <v>293</v>
      </c>
      <c r="I109" s="5" t="s">
        <v>26</v>
      </c>
      <c r="J109" s="5" t="s">
        <v>39</v>
      </c>
      <c r="K109" s="6" t="s">
        <v>306</v>
      </c>
      <c r="L109" s="6" t="s">
        <v>34</v>
      </c>
      <c r="M109" s="5">
        <f t="shared" si="2"/>
        <v>1</v>
      </c>
      <c r="N109" s="8" t="s">
        <v>52</v>
      </c>
    </row>
    <row r="110" spans="1:14" ht="15.75" hidden="1" customHeight="1">
      <c r="A110" s="5">
        <f t="shared" si="1"/>
        <v>3</v>
      </c>
      <c r="B110" s="5">
        <v>2712</v>
      </c>
      <c r="C110" s="5" t="s">
        <v>98</v>
      </c>
      <c r="D110" s="5" t="s">
        <v>178</v>
      </c>
      <c r="E110" s="5" t="s">
        <v>22</v>
      </c>
      <c r="F110" s="5" t="s">
        <v>302</v>
      </c>
      <c r="G110" s="5" t="s">
        <v>307</v>
      </c>
      <c r="H110" s="5" t="s">
        <v>293</v>
      </c>
      <c r="I110" s="5" t="s">
        <v>26</v>
      </c>
      <c r="J110" s="5" t="s">
        <v>39</v>
      </c>
      <c r="K110" s="6" t="s">
        <v>308</v>
      </c>
      <c r="L110" s="6" t="s">
        <v>34</v>
      </c>
      <c r="M110" s="5">
        <f t="shared" si="2"/>
        <v>1</v>
      </c>
      <c r="N110" s="8" t="s">
        <v>52</v>
      </c>
    </row>
    <row r="111" spans="1:14" ht="15.75" hidden="1" customHeight="1">
      <c r="A111" s="5">
        <f t="shared" si="1"/>
        <v>4</v>
      </c>
      <c r="B111" s="5">
        <v>2712</v>
      </c>
      <c r="C111" s="5" t="s">
        <v>98</v>
      </c>
      <c r="D111" s="5" t="s">
        <v>178</v>
      </c>
      <c r="E111" s="5" t="s">
        <v>22</v>
      </c>
      <c r="F111" s="5" t="s">
        <v>302</v>
      </c>
      <c r="G111" s="5" t="s">
        <v>309</v>
      </c>
      <c r="H111" s="5" t="s">
        <v>293</v>
      </c>
      <c r="I111" s="5" t="s">
        <v>26</v>
      </c>
      <c r="J111" s="5" t="s">
        <v>39</v>
      </c>
      <c r="K111" s="6" t="s">
        <v>269</v>
      </c>
      <c r="L111" s="6" t="s">
        <v>29</v>
      </c>
      <c r="M111" s="5">
        <f t="shared" si="2"/>
        <v>1</v>
      </c>
      <c r="N111" s="8" t="s">
        <v>52</v>
      </c>
    </row>
    <row r="112" spans="1:14" ht="15.75" hidden="1" customHeight="1">
      <c r="A112" s="5">
        <f t="shared" si="1"/>
        <v>1</v>
      </c>
      <c r="B112" s="5">
        <v>2714</v>
      </c>
      <c r="C112" s="5" t="s">
        <v>98</v>
      </c>
      <c r="D112" s="5" t="s">
        <v>178</v>
      </c>
      <c r="E112" s="5" t="s">
        <v>22</v>
      </c>
      <c r="F112" s="5" t="s">
        <v>310</v>
      </c>
      <c r="G112" s="5" t="s">
        <v>311</v>
      </c>
      <c r="H112" s="5" t="s">
        <v>293</v>
      </c>
      <c r="I112" s="5" t="s">
        <v>26</v>
      </c>
      <c r="J112" s="5" t="s">
        <v>39</v>
      </c>
      <c r="K112" s="6" t="s">
        <v>269</v>
      </c>
      <c r="L112" s="6" t="s">
        <v>29</v>
      </c>
      <c r="M112" s="5">
        <f t="shared" si="2"/>
        <v>1</v>
      </c>
      <c r="N112" s="8" t="s">
        <v>52</v>
      </c>
    </row>
    <row r="113" spans="1:14" ht="15.75" hidden="1" customHeight="1">
      <c r="A113" s="5">
        <f t="shared" si="1"/>
        <v>2</v>
      </c>
      <c r="B113" s="5">
        <v>2714</v>
      </c>
      <c r="C113" s="5" t="s">
        <v>98</v>
      </c>
      <c r="D113" s="5" t="s">
        <v>178</v>
      </c>
      <c r="E113" s="5" t="s">
        <v>22</v>
      </c>
      <c r="F113" s="5" t="s">
        <v>310</v>
      </c>
      <c r="G113" s="5" t="s">
        <v>312</v>
      </c>
      <c r="H113" s="5" t="s">
        <v>293</v>
      </c>
      <c r="I113" s="5" t="s">
        <v>26</v>
      </c>
      <c r="J113" s="5" t="s">
        <v>39</v>
      </c>
      <c r="K113" s="6" t="s">
        <v>304</v>
      </c>
      <c r="L113" s="6" t="s">
        <v>34</v>
      </c>
      <c r="M113" s="5">
        <f t="shared" si="2"/>
        <v>1</v>
      </c>
      <c r="N113" s="8" t="s">
        <v>52</v>
      </c>
    </row>
    <row r="114" spans="1:14" ht="15.75" hidden="1" customHeight="1">
      <c r="A114" s="5">
        <f t="shared" si="1"/>
        <v>3</v>
      </c>
      <c r="B114" s="5">
        <v>2714</v>
      </c>
      <c r="C114" s="5" t="s">
        <v>98</v>
      </c>
      <c r="D114" s="5" t="s">
        <v>178</v>
      </c>
      <c r="E114" s="5" t="s">
        <v>22</v>
      </c>
      <c r="F114" s="5" t="s">
        <v>310</v>
      </c>
      <c r="G114" s="5" t="s">
        <v>313</v>
      </c>
      <c r="H114" s="5" t="s">
        <v>293</v>
      </c>
      <c r="I114" s="5" t="s">
        <v>26</v>
      </c>
      <c r="J114" s="5" t="s">
        <v>39</v>
      </c>
      <c r="K114" s="6" t="s">
        <v>269</v>
      </c>
      <c r="L114" s="6" t="s">
        <v>29</v>
      </c>
      <c r="M114" s="5">
        <f t="shared" si="2"/>
        <v>1</v>
      </c>
      <c r="N114" s="8" t="s">
        <v>52</v>
      </c>
    </row>
    <row r="115" spans="1:14" ht="15.75" hidden="1" customHeight="1">
      <c r="A115" s="5">
        <f t="shared" si="1"/>
        <v>4</v>
      </c>
      <c r="B115" s="5">
        <v>2714</v>
      </c>
      <c r="C115" s="5" t="s">
        <v>98</v>
      </c>
      <c r="D115" s="5" t="s">
        <v>178</v>
      </c>
      <c r="E115" s="5" t="s">
        <v>22</v>
      </c>
      <c r="F115" s="5" t="s">
        <v>310</v>
      </c>
      <c r="G115" s="5" t="s">
        <v>314</v>
      </c>
      <c r="H115" s="5" t="s">
        <v>293</v>
      </c>
      <c r="I115" s="5" t="s">
        <v>26</v>
      </c>
      <c r="J115" s="5" t="s">
        <v>39</v>
      </c>
      <c r="K115" s="6" t="s">
        <v>304</v>
      </c>
      <c r="L115" s="6" t="s">
        <v>34</v>
      </c>
      <c r="M115" s="5">
        <f t="shared" si="2"/>
        <v>1</v>
      </c>
      <c r="N115" s="8" t="s">
        <v>52</v>
      </c>
    </row>
    <row r="116" spans="1:14" ht="15.75" hidden="1" customHeight="1">
      <c r="A116" s="5">
        <f t="shared" si="1"/>
        <v>1</v>
      </c>
      <c r="B116" s="5">
        <v>2719</v>
      </c>
      <c r="C116" s="5" t="s">
        <v>98</v>
      </c>
      <c r="D116" s="5" t="s">
        <v>157</v>
      </c>
      <c r="E116" s="5" t="s">
        <v>22</v>
      </c>
      <c r="F116" s="5" t="s">
        <v>315</v>
      </c>
      <c r="G116" s="5" t="s">
        <v>316</v>
      </c>
      <c r="H116" s="5" t="s">
        <v>284</v>
      </c>
      <c r="I116" s="5" t="s">
        <v>285</v>
      </c>
      <c r="J116" s="5" t="s">
        <v>39</v>
      </c>
      <c r="K116" s="6" t="s">
        <v>317</v>
      </c>
      <c r="L116" s="6" t="s">
        <v>29</v>
      </c>
      <c r="M116" s="5">
        <f t="shared" si="2"/>
        <v>1</v>
      </c>
      <c r="N116" s="8" t="s">
        <v>286</v>
      </c>
    </row>
    <row r="117" spans="1:14" ht="15.75" hidden="1" customHeight="1">
      <c r="A117" s="5">
        <f t="shared" si="1"/>
        <v>2</v>
      </c>
      <c r="B117" s="5">
        <v>2719</v>
      </c>
      <c r="C117" s="5" t="s">
        <v>98</v>
      </c>
      <c r="D117" s="5" t="s">
        <v>157</v>
      </c>
      <c r="E117" s="5" t="s">
        <v>22</v>
      </c>
      <c r="F117" s="5" t="s">
        <v>315</v>
      </c>
      <c r="G117" s="5" t="s">
        <v>318</v>
      </c>
      <c r="H117" s="5" t="s">
        <v>284</v>
      </c>
      <c r="I117" s="5" t="s">
        <v>285</v>
      </c>
      <c r="J117" s="5" t="s">
        <v>39</v>
      </c>
      <c r="K117" s="6" t="s">
        <v>319</v>
      </c>
      <c r="L117" s="6" t="s">
        <v>29</v>
      </c>
      <c r="M117" s="5">
        <f t="shared" si="2"/>
        <v>1</v>
      </c>
      <c r="N117" s="8" t="s">
        <v>286</v>
      </c>
    </row>
    <row r="118" spans="1:14" ht="15.75" hidden="1" customHeight="1">
      <c r="A118" s="5">
        <f t="shared" si="1"/>
        <v>3</v>
      </c>
      <c r="B118" s="5">
        <v>2719</v>
      </c>
      <c r="C118" s="5" t="s">
        <v>98</v>
      </c>
      <c r="D118" s="5" t="s">
        <v>157</v>
      </c>
      <c r="E118" s="5" t="s">
        <v>22</v>
      </c>
      <c r="F118" s="5" t="s">
        <v>315</v>
      </c>
      <c r="G118" s="5" t="s">
        <v>320</v>
      </c>
      <c r="H118" s="5" t="s">
        <v>284</v>
      </c>
      <c r="I118" s="5" t="s">
        <v>285</v>
      </c>
      <c r="J118" s="5" t="s">
        <v>39</v>
      </c>
      <c r="K118" s="6" t="s">
        <v>321</v>
      </c>
      <c r="L118" s="6" t="s">
        <v>29</v>
      </c>
      <c r="M118" s="5">
        <f t="shared" si="2"/>
        <v>1</v>
      </c>
      <c r="N118" s="8" t="s">
        <v>286</v>
      </c>
    </row>
    <row r="119" spans="1:14" ht="15.75" hidden="1" customHeight="1">
      <c r="A119" s="5">
        <f t="shared" si="1"/>
        <v>4</v>
      </c>
      <c r="B119" s="5">
        <v>2719</v>
      </c>
      <c r="C119" s="5" t="s">
        <v>98</v>
      </c>
      <c r="D119" s="5" t="s">
        <v>157</v>
      </c>
      <c r="E119" s="5" t="s">
        <v>22</v>
      </c>
      <c r="F119" s="5" t="s">
        <v>315</v>
      </c>
      <c r="G119" s="5" t="s">
        <v>322</v>
      </c>
      <c r="H119" s="5" t="s">
        <v>284</v>
      </c>
      <c r="I119" s="5" t="s">
        <v>285</v>
      </c>
      <c r="J119" s="5" t="s">
        <v>39</v>
      </c>
      <c r="K119" s="6" t="s">
        <v>269</v>
      </c>
      <c r="L119" s="6" t="s">
        <v>29</v>
      </c>
      <c r="M119" s="5">
        <f t="shared" si="2"/>
        <v>1</v>
      </c>
      <c r="N119" s="8" t="s">
        <v>286</v>
      </c>
    </row>
    <row r="120" spans="1:14" ht="15.75" hidden="1" customHeight="1">
      <c r="A120" s="5">
        <f t="shared" si="1"/>
        <v>1</v>
      </c>
      <c r="B120" s="5">
        <v>2720</v>
      </c>
      <c r="C120" s="5" t="s">
        <v>98</v>
      </c>
      <c r="D120" s="5" t="s">
        <v>157</v>
      </c>
      <c r="E120" s="5" t="s">
        <v>22</v>
      </c>
      <c r="F120" s="5" t="s">
        <v>323</v>
      </c>
      <c r="G120" s="5" t="s">
        <v>324</v>
      </c>
      <c r="H120" s="5" t="s">
        <v>284</v>
      </c>
      <c r="I120" s="5" t="s">
        <v>285</v>
      </c>
      <c r="J120" s="5" t="s">
        <v>39</v>
      </c>
      <c r="K120" s="6" t="s">
        <v>325</v>
      </c>
      <c r="L120" s="6" t="s">
        <v>29</v>
      </c>
      <c r="M120" s="5">
        <f t="shared" si="2"/>
        <v>1</v>
      </c>
      <c r="N120" s="8" t="s">
        <v>286</v>
      </c>
    </row>
    <row r="121" spans="1:14" ht="15.75" hidden="1" customHeight="1">
      <c r="A121" s="5">
        <f t="shared" si="1"/>
        <v>2</v>
      </c>
      <c r="B121" s="5">
        <v>2720</v>
      </c>
      <c r="C121" s="5" t="s">
        <v>98</v>
      </c>
      <c r="D121" s="5" t="s">
        <v>157</v>
      </c>
      <c r="E121" s="5" t="s">
        <v>22</v>
      </c>
      <c r="F121" s="5" t="s">
        <v>323</v>
      </c>
      <c r="G121" s="5" t="s">
        <v>326</v>
      </c>
      <c r="H121" s="5" t="s">
        <v>284</v>
      </c>
      <c r="I121" s="5" t="s">
        <v>285</v>
      </c>
      <c r="J121" s="5" t="s">
        <v>39</v>
      </c>
      <c r="K121" s="6" t="s">
        <v>269</v>
      </c>
      <c r="L121" s="6" t="s">
        <v>29</v>
      </c>
      <c r="M121" s="5">
        <f t="shared" si="2"/>
        <v>1</v>
      </c>
      <c r="N121" s="8" t="s">
        <v>286</v>
      </c>
    </row>
    <row r="122" spans="1:14" ht="15.75" hidden="1" customHeight="1">
      <c r="A122" s="5">
        <f t="shared" si="1"/>
        <v>1</v>
      </c>
      <c r="B122" s="5">
        <v>2721</v>
      </c>
      <c r="C122" s="5" t="s">
        <v>98</v>
      </c>
      <c r="D122" s="5" t="s">
        <v>157</v>
      </c>
      <c r="E122" s="5" t="s">
        <v>22</v>
      </c>
      <c r="F122" s="5" t="s">
        <v>327</v>
      </c>
      <c r="G122" s="5" t="s">
        <v>328</v>
      </c>
      <c r="H122" s="5" t="s">
        <v>284</v>
      </c>
      <c r="I122" s="5" t="s">
        <v>285</v>
      </c>
      <c r="J122" s="5" t="s">
        <v>39</v>
      </c>
      <c r="K122" s="6" t="s">
        <v>329</v>
      </c>
      <c r="L122" s="6" t="s">
        <v>29</v>
      </c>
      <c r="M122" s="5">
        <f t="shared" si="2"/>
        <v>1</v>
      </c>
      <c r="N122" s="8" t="s">
        <v>286</v>
      </c>
    </row>
    <row r="123" spans="1:14" ht="15.75" hidden="1" customHeight="1">
      <c r="A123" s="5">
        <f t="shared" si="1"/>
        <v>1</v>
      </c>
      <c r="B123" s="5">
        <v>2733</v>
      </c>
      <c r="C123" s="5" t="s">
        <v>98</v>
      </c>
      <c r="D123" s="5" t="s">
        <v>92</v>
      </c>
      <c r="E123" s="5" t="s">
        <v>22</v>
      </c>
      <c r="F123" s="5" t="s">
        <v>330</v>
      </c>
      <c r="G123" s="5" t="s">
        <v>331</v>
      </c>
      <c r="H123" s="5" t="s">
        <v>332</v>
      </c>
      <c r="I123" s="5" t="s">
        <v>26</v>
      </c>
      <c r="J123" s="5" t="s">
        <v>39</v>
      </c>
      <c r="K123" s="6" t="s">
        <v>333</v>
      </c>
      <c r="L123" s="6" t="s">
        <v>29</v>
      </c>
      <c r="M123" s="5">
        <f t="shared" si="2"/>
        <v>1</v>
      </c>
      <c r="N123" s="8" t="s">
        <v>274</v>
      </c>
    </row>
    <row r="124" spans="1:14" ht="15.75" hidden="1" customHeight="1">
      <c r="A124" s="5">
        <f t="shared" si="1"/>
        <v>2</v>
      </c>
      <c r="B124" s="5">
        <v>2733</v>
      </c>
      <c r="C124" s="5" t="s">
        <v>98</v>
      </c>
      <c r="D124" s="5" t="s">
        <v>92</v>
      </c>
      <c r="E124" s="5" t="s">
        <v>22</v>
      </c>
      <c r="F124" s="5" t="s">
        <v>330</v>
      </c>
      <c r="G124" s="5" t="s">
        <v>331</v>
      </c>
      <c r="H124" s="5" t="s">
        <v>334</v>
      </c>
      <c r="I124" s="5" t="s">
        <v>26</v>
      </c>
      <c r="J124" s="5" t="s">
        <v>39</v>
      </c>
      <c r="K124" s="6" t="s">
        <v>335</v>
      </c>
      <c r="L124" s="6" t="s">
        <v>29</v>
      </c>
      <c r="M124" s="5">
        <f t="shared" si="2"/>
        <v>1</v>
      </c>
      <c r="N124" s="8" t="s">
        <v>336</v>
      </c>
    </row>
    <row r="125" spans="1:14" ht="15.75" hidden="1" customHeight="1">
      <c r="A125" s="5">
        <f t="shared" si="1"/>
        <v>3</v>
      </c>
      <c r="B125" s="5">
        <v>2733</v>
      </c>
      <c r="C125" s="5" t="s">
        <v>98</v>
      </c>
      <c r="D125" s="5" t="s">
        <v>92</v>
      </c>
      <c r="E125" s="5" t="s">
        <v>22</v>
      </c>
      <c r="F125" s="5" t="s">
        <v>330</v>
      </c>
      <c r="G125" s="5" t="s">
        <v>331</v>
      </c>
      <c r="H125" s="5" t="s">
        <v>277</v>
      </c>
      <c r="I125" s="5" t="s">
        <v>26</v>
      </c>
      <c r="J125" s="5" t="s">
        <v>39</v>
      </c>
      <c r="K125" s="6" t="s">
        <v>337</v>
      </c>
      <c r="L125" s="6" t="s">
        <v>34</v>
      </c>
      <c r="M125" s="5">
        <f t="shared" si="2"/>
        <v>1</v>
      </c>
      <c r="N125" s="8" t="s">
        <v>278</v>
      </c>
    </row>
    <row r="126" spans="1:14" ht="15.75" hidden="1" customHeight="1">
      <c r="A126" s="5">
        <f t="shared" si="1"/>
        <v>4</v>
      </c>
      <c r="B126" s="5">
        <v>2733</v>
      </c>
      <c r="C126" s="5" t="s">
        <v>98</v>
      </c>
      <c r="D126" s="5" t="s">
        <v>92</v>
      </c>
      <c r="E126" s="5" t="s">
        <v>22</v>
      </c>
      <c r="F126" s="5" t="s">
        <v>330</v>
      </c>
      <c r="G126" s="5" t="s">
        <v>331</v>
      </c>
      <c r="H126" s="5" t="s">
        <v>338</v>
      </c>
      <c r="I126" s="5" t="s">
        <v>26</v>
      </c>
      <c r="J126" s="5" t="s">
        <v>39</v>
      </c>
      <c r="K126" s="6" t="s">
        <v>339</v>
      </c>
      <c r="L126" s="6" t="s">
        <v>29</v>
      </c>
      <c r="M126" s="5">
        <f t="shared" si="2"/>
        <v>1</v>
      </c>
      <c r="N126" s="8" t="s">
        <v>276</v>
      </c>
    </row>
    <row r="127" spans="1:14" ht="15.75" hidden="1" customHeight="1">
      <c r="A127" s="5">
        <f t="shared" si="1"/>
        <v>5</v>
      </c>
      <c r="B127" s="5">
        <v>2733</v>
      </c>
      <c r="C127" s="5" t="s">
        <v>98</v>
      </c>
      <c r="D127" s="5" t="s">
        <v>92</v>
      </c>
      <c r="E127" s="5" t="s">
        <v>22</v>
      </c>
      <c r="F127" s="5" t="s">
        <v>330</v>
      </c>
      <c r="G127" s="5" t="s">
        <v>340</v>
      </c>
      <c r="H127" s="5" t="s">
        <v>332</v>
      </c>
      <c r="I127" s="5" t="s">
        <v>26</v>
      </c>
      <c r="J127" s="5" t="s">
        <v>39</v>
      </c>
      <c r="K127" s="6" t="s">
        <v>341</v>
      </c>
      <c r="L127" s="6" t="s">
        <v>29</v>
      </c>
      <c r="M127" s="5">
        <f t="shared" si="2"/>
        <v>1</v>
      </c>
      <c r="N127" s="8" t="s">
        <v>274</v>
      </c>
    </row>
    <row r="128" spans="1:14" ht="15.75" hidden="1" customHeight="1">
      <c r="A128" s="5">
        <f t="shared" si="1"/>
        <v>6</v>
      </c>
      <c r="B128" s="5">
        <v>2733</v>
      </c>
      <c r="C128" s="5" t="s">
        <v>98</v>
      </c>
      <c r="D128" s="5" t="s">
        <v>92</v>
      </c>
      <c r="E128" s="5" t="s">
        <v>22</v>
      </c>
      <c r="F128" s="5" t="s">
        <v>330</v>
      </c>
      <c r="G128" s="5" t="s">
        <v>340</v>
      </c>
      <c r="H128" s="5" t="s">
        <v>334</v>
      </c>
      <c r="I128" s="5" t="s">
        <v>26</v>
      </c>
      <c r="J128" s="5" t="s">
        <v>39</v>
      </c>
      <c r="K128" s="6" t="s">
        <v>342</v>
      </c>
      <c r="L128" s="6" t="s">
        <v>34</v>
      </c>
      <c r="M128" s="5">
        <f t="shared" si="2"/>
        <v>1</v>
      </c>
      <c r="N128" s="8" t="s">
        <v>336</v>
      </c>
    </row>
    <row r="129" spans="1:14" ht="15.75" hidden="1" customHeight="1">
      <c r="A129" s="5">
        <f t="shared" si="1"/>
        <v>7</v>
      </c>
      <c r="B129" s="5">
        <v>2733</v>
      </c>
      <c r="C129" s="5" t="s">
        <v>98</v>
      </c>
      <c r="D129" s="5" t="s">
        <v>92</v>
      </c>
      <c r="E129" s="5" t="s">
        <v>22</v>
      </c>
      <c r="F129" s="5" t="s">
        <v>330</v>
      </c>
      <c r="G129" s="5" t="s">
        <v>340</v>
      </c>
      <c r="H129" s="5" t="s">
        <v>338</v>
      </c>
      <c r="I129" s="5" t="s">
        <v>26</v>
      </c>
      <c r="J129" s="5" t="s">
        <v>39</v>
      </c>
      <c r="K129" s="6" t="s">
        <v>343</v>
      </c>
      <c r="L129" s="6" t="s">
        <v>29</v>
      </c>
      <c r="M129" s="5">
        <f t="shared" si="2"/>
        <v>1</v>
      </c>
      <c r="N129" s="8" t="s">
        <v>276</v>
      </c>
    </row>
    <row r="130" spans="1:14" ht="15.75" hidden="1" customHeight="1">
      <c r="A130" s="5">
        <f t="shared" si="1"/>
        <v>8</v>
      </c>
      <c r="B130" s="5">
        <v>2733</v>
      </c>
      <c r="C130" s="5" t="s">
        <v>98</v>
      </c>
      <c r="D130" s="5" t="s">
        <v>92</v>
      </c>
      <c r="E130" s="5" t="s">
        <v>22</v>
      </c>
      <c r="F130" s="5" t="s">
        <v>330</v>
      </c>
      <c r="G130" s="5" t="s">
        <v>340</v>
      </c>
      <c r="H130" s="5" t="s">
        <v>344</v>
      </c>
      <c r="I130" s="5" t="s">
        <v>26</v>
      </c>
      <c r="J130" s="5" t="s">
        <v>39</v>
      </c>
      <c r="K130" s="6" t="s">
        <v>345</v>
      </c>
      <c r="L130" s="6" t="s">
        <v>34</v>
      </c>
      <c r="M130" s="5">
        <f t="shared" si="2"/>
        <v>1</v>
      </c>
      <c r="N130" s="8" t="s">
        <v>278</v>
      </c>
    </row>
    <row r="131" spans="1:14" ht="15.75" hidden="1" customHeight="1">
      <c r="A131" s="5">
        <f t="shared" si="1"/>
        <v>9</v>
      </c>
      <c r="B131" s="5">
        <v>2733</v>
      </c>
      <c r="C131" s="5" t="s">
        <v>98</v>
      </c>
      <c r="D131" s="5" t="s">
        <v>92</v>
      </c>
      <c r="E131" s="5" t="s">
        <v>22</v>
      </c>
      <c r="F131" s="5" t="s">
        <v>330</v>
      </c>
      <c r="G131" s="5" t="s">
        <v>346</v>
      </c>
      <c r="H131" s="5" t="s">
        <v>332</v>
      </c>
      <c r="I131" s="5" t="s">
        <v>26</v>
      </c>
      <c r="J131" s="5" t="s">
        <v>39</v>
      </c>
      <c r="K131" s="6" t="s">
        <v>347</v>
      </c>
      <c r="L131" s="6" t="s">
        <v>29</v>
      </c>
      <c r="M131" s="5">
        <f t="shared" si="2"/>
        <v>1</v>
      </c>
      <c r="N131" s="8" t="s">
        <v>274</v>
      </c>
    </row>
    <row r="132" spans="1:14" ht="15.75" hidden="1" customHeight="1">
      <c r="A132" s="5">
        <f t="shared" si="1"/>
        <v>10</v>
      </c>
      <c r="B132" s="5">
        <v>2733</v>
      </c>
      <c r="C132" s="5" t="s">
        <v>98</v>
      </c>
      <c r="D132" s="5" t="s">
        <v>92</v>
      </c>
      <c r="E132" s="5" t="s">
        <v>22</v>
      </c>
      <c r="F132" s="5" t="s">
        <v>330</v>
      </c>
      <c r="G132" s="5" t="s">
        <v>346</v>
      </c>
      <c r="H132" s="5" t="s">
        <v>334</v>
      </c>
      <c r="I132" s="5" t="s">
        <v>26</v>
      </c>
      <c r="J132" s="5" t="s">
        <v>39</v>
      </c>
      <c r="K132" s="6" t="s">
        <v>348</v>
      </c>
      <c r="L132" s="6" t="s">
        <v>29</v>
      </c>
      <c r="M132" s="5">
        <f t="shared" si="2"/>
        <v>1</v>
      </c>
      <c r="N132" s="8" t="s">
        <v>336</v>
      </c>
    </row>
    <row r="133" spans="1:14" ht="15.75" hidden="1" customHeight="1">
      <c r="A133" s="5">
        <f t="shared" si="1"/>
        <v>11</v>
      </c>
      <c r="B133" s="5">
        <v>2733</v>
      </c>
      <c r="C133" s="5" t="s">
        <v>98</v>
      </c>
      <c r="D133" s="5" t="s">
        <v>92</v>
      </c>
      <c r="E133" s="5" t="s">
        <v>22</v>
      </c>
      <c r="F133" s="5" t="s">
        <v>330</v>
      </c>
      <c r="G133" s="5" t="s">
        <v>346</v>
      </c>
      <c r="H133" s="5" t="s">
        <v>277</v>
      </c>
      <c r="I133" s="5" t="s">
        <v>26</v>
      </c>
      <c r="J133" s="5" t="s">
        <v>39</v>
      </c>
      <c r="K133" s="6" t="s">
        <v>349</v>
      </c>
      <c r="L133" s="6" t="s">
        <v>29</v>
      </c>
      <c r="M133" s="5">
        <f t="shared" si="2"/>
        <v>1</v>
      </c>
      <c r="N133" s="8" t="s">
        <v>278</v>
      </c>
    </row>
    <row r="134" spans="1:14" ht="15.75" hidden="1" customHeight="1">
      <c r="A134" s="5">
        <f t="shared" si="1"/>
        <v>12</v>
      </c>
      <c r="B134" s="5">
        <v>2733</v>
      </c>
      <c r="C134" s="5" t="s">
        <v>98</v>
      </c>
      <c r="D134" s="5" t="s">
        <v>92</v>
      </c>
      <c r="E134" s="5" t="s">
        <v>22</v>
      </c>
      <c r="F134" s="5" t="s">
        <v>330</v>
      </c>
      <c r="G134" s="5" t="s">
        <v>346</v>
      </c>
      <c r="H134" s="5" t="s">
        <v>338</v>
      </c>
      <c r="I134" s="5" t="s">
        <v>26</v>
      </c>
      <c r="J134" s="5" t="s">
        <v>39</v>
      </c>
      <c r="K134" s="6" t="s">
        <v>350</v>
      </c>
      <c r="L134" s="6" t="s">
        <v>29</v>
      </c>
      <c r="M134" s="5">
        <f t="shared" si="2"/>
        <v>1</v>
      </c>
      <c r="N134" s="8" t="s">
        <v>276</v>
      </c>
    </row>
    <row r="135" spans="1:14" ht="15.75" hidden="1" customHeight="1">
      <c r="A135" s="5">
        <f t="shared" si="1"/>
        <v>13</v>
      </c>
      <c r="B135" s="5">
        <v>2733</v>
      </c>
      <c r="C135" s="5" t="s">
        <v>98</v>
      </c>
      <c r="D135" s="5" t="s">
        <v>92</v>
      </c>
      <c r="E135" s="5" t="s">
        <v>22</v>
      </c>
      <c r="F135" s="5" t="s">
        <v>330</v>
      </c>
      <c r="G135" s="5" t="s">
        <v>351</v>
      </c>
      <c r="H135" s="5" t="s">
        <v>338</v>
      </c>
      <c r="I135" s="5" t="s">
        <v>26</v>
      </c>
      <c r="J135" s="5" t="s">
        <v>39</v>
      </c>
      <c r="K135" s="6" t="s">
        <v>352</v>
      </c>
      <c r="L135" s="6" t="s">
        <v>29</v>
      </c>
      <c r="M135" s="5">
        <f t="shared" si="2"/>
        <v>1</v>
      </c>
      <c r="N135" s="8" t="s">
        <v>276</v>
      </c>
    </row>
    <row r="136" spans="1:14" ht="15.75" hidden="1" customHeight="1">
      <c r="A136" s="5">
        <f t="shared" si="1"/>
        <v>14</v>
      </c>
      <c r="B136" s="5">
        <v>2733</v>
      </c>
      <c r="C136" s="5" t="s">
        <v>98</v>
      </c>
      <c r="D136" s="5" t="s">
        <v>92</v>
      </c>
      <c r="E136" s="5" t="s">
        <v>22</v>
      </c>
      <c r="F136" s="5" t="s">
        <v>330</v>
      </c>
      <c r="G136" s="5" t="s">
        <v>353</v>
      </c>
      <c r="H136" s="5" t="s">
        <v>332</v>
      </c>
      <c r="I136" s="5" t="s">
        <v>26</v>
      </c>
      <c r="J136" s="5" t="s">
        <v>39</v>
      </c>
      <c r="K136" s="6" t="s">
        <v>354</v>
      </c>
      <c r="L136" s="6" t="s">
        <v>29</v>
      </c>
      <c r="M136" s="5">
        <f t="shared" si="2"/>
        <v>1</v>
      </c>
      <c r="N136" s="8" t="s">
        <v>274</v>
      </c>
    </row>
    <row r="137" spans="1:14" ht="15.75" hidden="1" customHeight="1">
      <c r="A137" s="5">
        <f t="shared" si="1"/>
        <v>15</v>
      </c>
      <c r="B137" s="5">
        <v>2733</v>
      </c>
      <c r="C137" s="5" t="s">
        <v>98</v>
      </c>
      <c r="D137" s="5" t="s">
        <v>92</v>
      </c>
      <c r="E137" s="5" t="s">
        <v>22</v>
      </c>
      <c r="F137" s="5" t="s">
        <v>330</v>
      </c>
      <c r="G137" s="5" t="s">
        <v>353</v>
      </c>
      <c r="H137" s="5" t="s">
        <v>355</v>
      </c>
      <c r="I137" s="5" t="s">
        <v>26</v>
      </c>
      <c r="J137" s="5" t="s">
        <v>39</v>
      </c>
      <c r="K137" s="6" t="s">
        <v>356</v>
      </c>
      <c r="L137" s="6" t="s">
        <v>29</v>
      </c>
      <c r="M137" s="5">
        <f t="shared" si="2"/>
        <v>1</v>
      </c>
      <c r="N137" s="8" t="s">
        <v>278</v>
      </c>
    </row>
    <row r="138" spans="1:14" ht="15.75" hidden="1" customHeight="1">
      <c r="A138" s="5">
        <f t="shared" si="1"/>
        <v>16</v>
      </c>
      <c r="B138" s="5">
        <v>2733</v>
      </c>
      <c r="C138" s="5" t="s">
        <v>98</v>
      </c>
      <c r="D138" s="5" t="s">
        <v>92</v>
      </c>
      <c r="E138" s="5" t="s">
        <v>22</v>
      </c>
      <c r="F138" s="5" t="s">
        <v>330</v>
      </c>
      <c r="G138" s="5" t="s">
        <v>353</v>
      </c>
      <c r="H138" s="5" t="s">
        <v>334</v>
      </c>
      <c r="I138" s="5" t="s">
        <v>26</v>
      </c>
      <c r="J138" s="5" t="s">
        <v>39</v>
      </c>
      <c r="K138" s="6" t="s">
        <v>357</v>
      </c>
      <c r="L138" s="6" t="s">
        <v>29</v>
      </c>
      <c r="M138" s="5">
        <f t="shared" si="2"/>
        <v>1</v>
      </c>
      <c r="N138" s="8" t="s">
        <v>336</v>
      </c>
    </row>
    <row r="139" spans="1:14" ht="15.75" hidden="1" customHeight="1">
      <c r="A139" s="5">
        <f t="shared" si="1"/>
        <v>17</v>
      </c>
      <c r="B139" s="5">
        <v>2733</v>
      </c>
      <c r="C139" s="5" t="s">
        <v>98</v>
      </c>
      <c r="D139" s="5" t="s">
        <v>92</v>
      </c>
      <c r="E139" s="5" t="s">
        <v>22</v>
      </c>
      <c r="F139" s="5" t="s">
        <v>330</v>
      </c>
      <c r="G139" s="5" t="s">
        <v>353</v>
      </c>
      <c r="H139" s="5" t="s">
        <v>338</v>
      </c>
      <c r="I139" s="5" t="s">
        <v>26</v>
      </c>
      <c r="J139" s="5" t="s">
        <v>39</v>
      </c>
      <c r="K139" s="6" t="s">
        <v>358</v>
      </c>
      <c r="L139" s="6" t="s">
        <v>29</v>
      </c>
      <c r="M139" s="5">
        <f t="shared" si="2"/>
        <v>1</v>
      </c>
      <c r="N139" s="8" t="s">
        <v>276</v>
      </c>
    </row>
    <row r="140" spans="1:14" ht="15.75" hidden="1" customHeight="1">
      <c r="A140" s="5">
        <f t="shared" si="1"/>
        <v>18</v>
      </c>
      <c r="B140" s="5">
        <v>2733</v>
      </c>
      <c r="C140" s="5" t="s">
        <v>98</v>
      </c>
      <c r="D140" s="5" t="s">
        <v>92</v>
      </c>
      <c r="E140" s="5" t="s">
        <v>22</v>
      </c>
      <c r="F140" s="5" t="s">
        <v>330</v>
      </c>
      <c r="G140" s="5" t="s">
        <v>359</v>
      </c>
      <c r="H140" s="5" t="s">
        <v>332</v>
      </c>
      <c r="I140" s="5" t="s">
        <v>26</v>
      </c>
      <c r="J140" s="5" t="s">
        <v>39</v>
      </c>
      <c r="K140" s="6" t="s">
        <v>360</v>
      </c>
      <c r="L140" s="6" t="s">
        <v>29</v>
      </c>
      <c r="M140" s="5">
        <f t="shared" si="2"/>
        <v>1</v>
      </c>
      <c r="N140" s="8" t="s">
        <v>274</v>
      </c>
    </row>
    <row r="141" spans="1:14" ht="15.75" hidden="1" customHeight="1">
      <c r="A141" s="5">
        <f t="shared" si="1"/>
        <v>19</v>
      </c>
      <c r="B141" s="5">
        <v>2733</v>
      </c>
      <c r="C141" s="5" t="s">
        <v>98</v>
      </c>
      <c r="D141" s="5" t="s">
        <v>92</v>
      </c>
      <c r="E141" s="5" t="s">
        <v>22</v>
      </c>
      <c r="F141" s="5" t="s">
        <v>330</v>
      </c>
      <c r="G141" s="5" t="s">
        <v>359</v>
      </c>
      <c r="H141" s="5" t="s">
        <v>361</v>
      </c>
      <c r="I141" s="5" t="s">
        <v>26</v>
      </c>
      <c r="J141" s="5" t="s">
        <v>39</v>
      </c>
      <c r="K141" s="6" t="s">
        <v>362</v>
      </c>
      <c r="L141" s="6" t="s">
        <v>29</v>
      </c>
      <c r="M141" s="5">
        <f t="shared" si="2"/>
        <v>1</v>
      </c>
      <c r="N141" s="8" t="s">
        <v>278</v>
      </c>
    </row>
    <row r="142" spans="1:14" ht="15.75" hidden="1" customHeight="1">
      <c r="A142" s="5">
        <f t="shared" si="1"/>
        <v>20</v>
      </c>
      <c r="B142" s="5">
        <v>2733</v>
      </c>
      <c r="C142" s="5" t="s">
        <v>98</v>
      </c>
      <c r="D142" s="5" t="s">
        <v>92</v>
      </c>
      <c r="E142" s="5" t="s">
        <v>22</v>
      </c>
      <c r="F142" s="5" t="s">
        <v>330</v>
      </c>
      <c r="G142" s="5" t="s">
        <v>359</v>
      </c>
      <c r="H142" s="5" t="s">
        <v>334</v>
      </c>
      <c r="I142" s="5" t="s">
        <v>26</v>
      </c>
      <c r="J142" s="5" t="s">
        <v>39</v>
      </c>
      <c r="K142" s="6" t="s">
        <v>363</v>
      </c>
      <c r="L142" s="6" t="s">
        <v>29</v>
      </c>
      <c r="M142" s="5">
        <f t="shared" si="2"/>
        <v>1</v>
      </c>
      <c r="N142" s="8" t="s">
        <v>336</v>
      </c>
    </row>
    <row r="143" spans="1:14" ht="15.75" hidden="1" customHeight="1">
      <c r="A143" s="5">
        <f t="shared" si="1"/>
        <v>21</v>
      </c>
      <c r="B143" s="5">
        <v>2733</v>
      </c>
      <c r="C143" s="5" t="s">
        <v>98</v>
      </c>
      <c r="D143" s="5" t="s">
        <v>92</v>
      </c>
      <c r="E143" s="5" t="s">
        <v>22</v>
      </c>
      <c r="F143" s="5" t="s">
        <v>330</v>
      </c>
      <c r="G143" s="5" t="s">
        <v>359</v>
      </c>
      <c r="H143" s="5" t="s">
        <v>338</v>
      </c>
      <c r="I143" s="5" t="s">
        <v>26</v>
      </c>
      <c r="J143" s="5" t="s">
        <v>39</v>
      </c>
      <c r="K143" s="6" t="s">
        <v>364</v>
      </c>
      <c r="L143" s="6" t="s">
        <v>29</v>
      </c>
      <c r="M143" s="5">
        <f t="shared" si="2"/>
        <v>1</v>
      </c>
      <c r="N143" s="8" t="s">
        <v>276</v>
      </c>
    </row>
    <row r="144" spans="1:14" ht="15.75" hidden="1" customHeight="1">
      <c r="A144" s="5">
        <f t="shared" si="1"/>
        <v>1</v>
      </c>
      <c r="B144" s="5">
        <v>2734</v>
      </c>
      <c r="C144" s="5" t="s">
        <v>98</v>
      </c>
      <c r="D144" s="5" t="s">
        <v>92</v>
      </c>
      <c r="E144" s="5" t="s">
        <v>22</v>
      </c>
      <c r="F144" s="5" t="s">
        <v>365</v>
      </c>
      <c r="G144" s="5" t="s">
        <v>366</v>
      </c>
      <c r="H144" s="5" t="s">
        <v>332</v>
      </c>
      <c r="I144" s="5" t="s">
        <v>26</v>
      </c>
      <c r="J144" s="5" t="s">
        <v>39</v>
      </c>
      <c r="K144" s="6" t="s">
        <v>367</v>
      </c>
      <c r="L144" s="6" t="s">
        <v>29</v>
      </c>
      <c r="M144" s="5">
        <f t="shared" si="2"/>
        <v>1</v>
      </c>
      <c r="N144" s="8" t="s">
        <v>274</v>
      </c>
    </row>
    <row r="145" spans="1:14" ht="15.75" hidden="1" customHeight="1">
      <c r="A145" s="5">
        <f t="shared" si="1"/>
        <v>2</v>
      </c>
      <c r="B145" s="5">
        <v>2734</v>
      </c>
      <c r="C145" s="5" t="s">
        <v>98</v>
      </c>
      <c r="D145" s="5" t="s">
        <v>92</v>
      </c>
      <c r="E145" s="5" t="s">
        <v>22</v>
      </c>
      <c r="F145" s="5" t="s">
        <v>365</v>
      </c>
      <c r="G145" s="5" t="s">
        <v>366</v>
      </c>
      <c r="H145" s="5" t="s">
        <v>334</v>
      </c>
      <c r="I145" s="5" t="s">
        <v>26</v>
      </c>
      <c r="J145" s="5" t="s">
        <v>39</v>
      </c>
      <c r="K145" s="6" t="s">
        <v>368</v>
      </c>
      <c r="L145" s="6" t="s">
        <v>29</v>
      </c>
      <c r="M145" s="5">
        <f t="shared" si="2"/>
        <v>1</v>
      </c>
      <c r="N145" s="8" t="s">
        <v>336</v>
      </c>
    </row>
    <row r="146" spans="1:14" ht="15.75" hidden="1" customHeight="1">
      <c r="A146" s="5">
        <f t="shared" si="1"/>
        <v>3</v>
      </c>
      <c r="B146" s="5">
        <v>2734</v>
      </c>
      <c r="C146" s="5" t="s">
        <v>98</v>
      </c>
      <c r="D146" s="5" t="s">
        <v>92</v>
      </c>
      <c r="E146" s="5" t="s">
        <v>22</v>
      </c>
      <c r="F146" s="5" t="s">
        <v>365</v>
      </c>
      <c r="G146" s="5" t="s">
        <v>366</v>
      </c>
      <c r="H146" s="5" t="s">
        <v>338</v>
      </c>
      <c r="I146" s="5" t="s">
        <v>26</v>
      </c>
      <c r="J146" s="5" t="s">
        <v>39</v>
      </c>
      <c r="K146" s="6" t="s">
        <v>369</v>
      </c>
      <c r="L146" s="6" t="s">
        <v>29</v>
      </c>
      <c r="M146" s="5">
        <f t="shared" si="2"/>
        <v>1</v>
      </c>
      <c r="N146" s="8" t="s">
        <v>276</v>
      </c>
    </row>
    <row r="147" spans="1:14" ht="15.75" hidden="1" customHeight="1">
      <c r="A147" s="5">
        <f t="shared" si="1"/>
        <v>4</v>
      </c>
      <c r="B147" s="5">
        <v>2734</v>
      </c>
      <c r="C147" s="5" t="s">
        <v>98</v>
      </c>
      <c r="D147" s="5" t="s">
        <v>92</v>
      </c>
      <c r="E147" s="5" t="s">
        <v>22</v>
      </c>
      <c r="F147" s="5" t="s">
        <v>365</v>
      </c>
      <c r="G147" s="5" t="s">
        <v>366</v>
      </c>
      <c r="H147" s="5" t="s">
        <v>370</v>
      </c>
      <c r="I147" s="5" t="s">
        <v>26</v>
      </c>
      <c r="J147" s="5" t="s">
        <v>39</v>
      </c>
      <c r="K147" s="6" t="s">
        <v>371</v>
      </c>
      <c r="L147" s="6" t="s">
        <v>29</v>
      </c>
      <c r="M147" s="5">
        <f t="shared" si="2"/>
        <v>1</v>
      </c>
      <c r="N147" s="8" t="s">
        <v>278</v>
      </c>
    </row>
    <row r="148" spans="1:14" ht="15.75" hidden="1" customHeight="1">
      <c r="A148" s="5">
        <f t="shared" si="1"/>
        <v>5</v>
      </c>
      <c r="B148" s="5">
        <v>2734</v>
      </c>
      <c r="C148" s="5" t="s">
        <v>98</v>
      </c>
      <c r="D148" s="5" t="s">
        <v>92</v>
      </c>
      <c r="E148" s="5" t="s">
        <v>22</v>
      </c>
      <c r="F148" s="5" t="s">
        <v>365</v>
      </c>
      <c r="G148" s="5" t="s">
        <v>372</v>
      </c>
      <c r="H148" s="5" t="s">
        <v>332</v>
      </c>
      <c r="I148" s="5" t="s">
        <v>26</v>
      </c>
      <c r="J148" s="5" t="s">
        <v>39</v>
      </c>
      <c r="K148" s="6" t="s">
        <v>367</v>
      </c>
      <c r="L148" s="6" t="s">
        <v>29</v>
      </c>
      <c r="M148" s="5">
        <f t="shared" si="2"/>
        <v>1</v>
      </c>
      <c r="N148" s="8" t="s">
        <v>274</v>
      </c>
    </row>
    <row r="149" spans="1:14" ht="15.75" hidden="1" customHeight="1">
      <c r="A149" s="5">
        <f t="shared" si="1"/>
        <v>6</v>
      </c>
      <c r="B149" s="5">
        <v>2734</v>
      </c>
      <c r="C149" s="5" t="s">
        <v>98</v>
      </c>
      <c r="D149" s="5" t="s">
        <v>92</v>
      </c>
      <c r="E149" s="5" t="s">
        <v>22</v>
      </c>
      <c r="F149" s="5" t="s">
        <v>365</v>
      </c>
      <c r="G149" s="5" t="s">
        <v>372</v>
      </c>
      <c r="H149" s="5" t="s">
        <v>334</v>
      </c>
      <c r="I149" s="5" t="s">
        <v>26</v>
      </c>
      <c r="J149" s="5" t="s">
        <v>39</v>
      </c>
      <c r="K149" s="6" t="s">
        <v>373</v>
      </c>
      <c r="L149" s="6" t="s">
        <v>29</v>
      </c>
      <c r="M149" s="5">
        <f t="shared" si="2"/>
        <v>1</v>
      </c>
      <c r="N149" s="8" t="s">
        <v>336</v>
      </c>
    </row>
    <row r="150" spans="1:14" ht="15.75" hidden="1" customHeight="1">
      <c r="A150" s="5">
        <f t="shared" si="1"/>
        <v>7</v>
      </c>
      <c r="B150" s="5">
        <v>2734</v>
      </c>
      <c r="C150" s="5" t="s">
        <v>98</v>
      </c>
      <c r="D150" s="5" t="s">
        <v>92</v>
      </c>
      <c r="E150" s="5" t="s">
        <v>22</v>
      </c>
      <c r="F150" s="5" t="s">
        <v>365</v>
      </c>
      <c r="G150" s="5" t="s">
        <v>372</v>
      </c>
      <c r="H150" s="5" t="s">
        <v>338</v>
      </c>
      <c r="I150" s="5" t="s">
        <v>26</v>
      </c>
      <c r="J150" s="5" t="s">
        <v>39</v>
      </c>
      <c r="K150" s="6" t="s">
        <v>374</v>
      </c>
      <c r="L150" s="6" t="s">
        <v>29</v>
      </c>
      <c r="M150" s="5">
        <f t="shared" si="2"/>
        <v>1</v>
      </c>
      <c r="N150" s="8" t="s">
        <v>276</v>
      </c>
    </row>
    <row r="151" spans="1:14" ht="15.75" hidden="1" customHeight="1">
      <c r="A151" s="5">
        <f t="shared" si="1"/>
        <v>8</v>
      </c>
      <c r="B151" s="5">
        <v>2734</v>
      </c>
      <c r="C151" s="5" t="s">
        <v>98</v>
      </c>
      <c r="D151" s="5" t="s">
        <v>92</v>
      </c>
      <c r="E151" s="5" t="s">
        <v>22</v>
      </c>
      <c r="F151" s="5" t="s">
        <v>365</v>
      </c>
      <c r="G151" s="5" t="s">
        <v>372</v>
      </c>
      <c r="H151" s="5" t="s">
        <v>370</v>
      </c>
      <c r="I151" s="5" t="s">
        <v>26</v>
      </c>
      <c r="J151" s="5" t="s">
        <v>39</v>
      </c>
      <c r="K151" s="6" t="s">
        <v>371</v>
      </c>
      <c r="L151" s="6" t="s">
        <v>29</v>
      </c>
      <c r="M151" s="5">
        <f t="shared" si="2"/>
        <v>1</v>
      </c>
      <c r="N151" s="8" t="s">
        <v>278</v>
      </c>
    </row>
    <row r="152" spans="1:14" ht="15.75" hidden="1" customHeight="1">
      <c r="A152" s="5">
        <f t="shared" si="1"/>
        <v>9</v>
      </c>
      <c r="B152" s="5">
        <v>2734</v>
      </c>
      <c r="C152" s="5" t="s">
        <v>98</v>
      </c>
      <c r="D152" s="5" t="s">
        <v>92</v>
      </c>
      <c r="E152" s="5" t="s">
        <v>22</v>
      </c>
      <c r="F152" s="5" t="s">
        <v>365</v>
      </c>
      <c r="G152" s="5" t="s">
        <v>375</v>
      </c>
      <c r="H152" s="5" t="s">
        <v>332</v>
      </c>
      <c r="I152" s="5" t="s">
        <v>26</v>
      </c>
      <c r="J152" s="5" t="s">
        <v>39</v>
      </c>
      <c r="K152" s="6" t="s">
        <v>367</v>
      </c>
      <c r="L152" s="6" t="s">
        <v>29</v>
      </c>
      <c r="M152" s="5">
        <f t="shared" si="2"/>
        <v>1</v>
      </c>
      <c r="N152" s="8" t="s">
        <v>274</v>
      </c>
    </row>
    <row r="153" spans="1:14" ht="15.75" hidden="1" customHeight="1">
      <c r="A153" s="5">
        <f t="shared" si="1"/>
        <v>10</v>
      </c>
      <c r="B153" s="5">
        <v>2734</v>
      </c>
      <c r="C153" s="5" t="s">
        <v>98</v>
      </c>
      <c r="D153" s="5" t="s">
        <v>92</v>
      </c>
      <c r="E153" s="5" t="s">
        <v>22</v>
      </c>
      <c r="F153" s="5" t="s">
        <v>365</v>
      </c>
      <c r="G153" s="5" t="s">
        <v>375</v>
      </c>
      <c r="H153" s="5" t="s">
        <v>355</v>
      </c>
      <c r="I153" s="5" t="s">
        <v>26</v>
      </c>
      <c r="J153" s="5" t="s">
        <v>39</v>
      </c>
      <c r="K153" s="6" t="s">
        <v>376</v>
      </c>
      <c r="L153" s="6" t="s">
        <v>29</v>
      </c>
      <c r="M153" s="5">
        <f t="shared" si="2"/>
        <v>1</v>
      </c>
      <c r="N153" s="8" t="s">
        <v>278</v>
      </c>
    </row>
    <row r="154" spans="1:14" ht="15.75" hidden="1" customHeight="1">
      <c r="A154" s="5">
        <f t="shared" si="1"/>
        <v>11</v>
      </c>
      <c r="B154" s="5">
        <v>2734</v>
      </c>
      <c r="C154" s="5" t="s">
        <v>98</v>
      </c>
      <c r="D154" s="5" t="s">
        <v>92</v>
      </c>
      <c r="E154" s="5" t="s">
        <v>22</v>
      </c>
      <c r="F154" s="5" t="s">
        <v>365</v>
      </c>
      <c r="G154" s="5" t="s">
        <v>375</v>
      </c>
      <c r="H154" s="5" t="s">
        <v>334</v>
      </c>
      <c r="I154" s="5" t="s">
        <v>26</v>
      </c>
      <c r="J154" s="5" t="s">
        <v>39</v>
      </c>
      <c r="K154" s="6" t="s">
        <v>377</v>
      </c>
      <c r="L154" s="6" t="s">
        <v>34</v>
      </c>
      <c r="M154" s="5">
        <f t="shared" si="2"/>
        <v>1</v>
      </c>
      <c r="N154" s="8" t="s">
        <v>336</v>
      </c>
    </row>
    <row r="155" spans="1:14" ht="15.75" hidden="1" customHeight="1">
      <c r="A155" s="5">
        <f t="shared" si="1"/>
        <v>12</v>
      </c>
      <c r="B155" s="5">
        <v>2734</v>
      </c>
      <c r="C155" s="5" t="s">
        <v>98</v>
      </c>
      <c r="D155" s="5" t="s">
        <v>92</v>
      </c>
      <c r="E155" s="5" t="s">
        <v>22</v>
      </c>
      <c r="F155" s="5" t="s">
        <v>365</v>
      </c>
      <c r="G155" s="5" t="s">
        <v>375</v>
      </c>
      <c r="H155" s="5" t="s">
        <v>338</v>
      </c>
      <c r="I155" s="5" t="s">
        <v>26</v>
      </c>
      <c r="J155" s="5" t="s">
        <v>39</v>
      </c>
      <c r="K155" s="6" t="s">
        <v>378</v>
      </c>
      <c r="L155" s="6" t="s">
        <v>29</v>
      </c>
      <c r="M155" s="5">
        <f t="shared" si="2"/>
        <v>1</v>
      </c>
      <c r="N155" s="8" t="s">
        <v>276</v>
      </c>
    </row>
    <row r="156" spans="1:14" ht="15.75" hidden="1" customHeight="1">
      <c r="A156" s="5">
        <f t="shared" si="1"/>
        <v>1</v>
      </c>
      <c r="B156" s="5">
        <v>2735</v>
      </c>
      <c r="C156" s="5" t="s">
        <v>98</v>
      </c>
      <c r="D156" s="5" t="s">
        <v>161</v>
      </c>
      <c r="E156" s="5" t="s">
        <v>22</v>
      </c>
      <c r="F156" s="5" t="s">
        <v>379</v>
      </c>
      <c r="G156" s="5" t="s">
        <v>380</v>
      </c>
      <c r="H156" s="5" t="s">
        <v>381</v>
      </c>
      <c r="I156" s="5" t="s">
        <v>289</v>
      </c>
      <c r="J156" s="5" t="s">
        <v>39</v>
      </c>
      <c r="K156" s="6" t="s">
        <v>269</v>
      </c>
      <c r="L156" s="6" t="s">
        <v>29</v>
      </c>
      <c r="M156" s="5">
        <f t="shared" si="2"/>
        <v>1</v>
      </c>
      <c r="N156" s="8" t="s">
        <v>289</v>
      </c>
    </row>
    <row r="157" spans="1:14" ht="15.75" hidden="1" customHeight="1">
      <c r="A157" s="5">
        <f t="shared" si="1"/>
        <v>2</v>
      </c>
      <c r="B157" s="5">
        <v>2735</v>
      </c>
      <c r="C157" s="5" t="s">
        <v>98</v>
      </c>
      <c r="D157" s="5" t="s">
        <v>161</v>
      </c>
      <c r="E157" s="5" t="s">
        <v>22</v>
      </c>
      <c r="F157" s="5" t="s">
        <v>379</v>
      </c>
      <c r="G157" s="5" t="s">
        <v>382</v>
      </c>
      <c r="H157" s="5" t="s">
        <v>381</v>
      </c>
      <c r="I157" s="5" t="s">
        <v>289</v>
      </c>
      <c r="J157" s="5" t="s">
        <v>39</v>
      </c>
      <c r="K157" s="6" t="s">
        <v>269</v>
      </c>
      <c r="L157" s="6" t="s">
        <v>29</v>
      </c>
      <c r="M157" s="5">
        <f t="shared" si="2"/>
        <v>1</v>
      </c>
      <c r="N157" s="8" t="s">
        <v>289</v>
      </c>
    </row>
    <row r="158" spans="1:14" ht="15.75" hidden="1" customHeight="1">
      <c r="A158" s="5">
        <f t="shared" si="1"/>
        <v>3</v>
      </c>
      <c r="B158" s="5">
        <v>2735</v>
      </c>
      <c r="C158" s="5" t="s">
        <v>98</v>
      </c>
      <c r="D158" s="5" t="s">
        <v>161</v>
      </c>
      <c r="E158" s="5" t="s">
        <v>22</v>
      </c>
      <c r="F158" s="5" t="s">
        <v>379</v>
      </c>
      <c r="G158" s="5" t="s">
        <v>383</v>
      </c>
      <c r="H158" s="5" t="s">
        <v>381</v>
      </c>
      <c r="I158" s="5" t="s">
        <v>289</v>
      </c>
      <c r="J158" s="5" t="s">
        <v>39</v>
      </c>
      <c r="K158" s="6" t="s">
        <v>384</v>
      </c>
      <c r="L158" s="6" t="s">
        <v>29</v>
      </c>
      <c r="M158" s="5">
        <f t="shared" si="2"/>
        <v>1</v>
      </c>
      <c r="N158" s="8" t="s">
        <v>289</v>
      </c>
    </row>
    <row r="159" spans="1:14" ht="15.75" hidden="1" customHeight="1">
      <c r="A159" s="5">
        <f t="shared" si="1"/>
        <v>4</v>
      </c>
      <c r="B159" s="5">
        <v>2735</v>
      </c>
      <c r="C159" s="5" t="s">
        <v>98</v>
      </c>
      <c r="D159" s="5" t="s">
        <v>161</v>
      </c>
      <c r="E159" s="5" t="s">
        <v>22</v>
      </c>
      <c r="F159" s="5" t="s">
        <v>379</v>
      </c>
      <c r="G159" s="5" t="s">
        <v>385</v>
      </c>
      <c r="H159" s="5" t="s">
        <v>381</v>
      </c>
      <c r="I159" s="5" t="s">
        <v>289</v>
      </c>
      <c r="J159" s="5" t="s">
        <v>39</v>
      </c>
      <c r="K159" s="6" t="s">
        <v>269</v>
      </c>
      <c r="L159" s="6" t="s">
        <v>29</v>
      </c>
      <c r="M159" s="5">
        <f t="shared" si="2"/>
        <v>1</v>
      </c>
      <c r="N159" s="8" t="s">
        <v>289</v>
      </c>
    </row>
    <row r="160" spans="1:14" ht="15.75" hidden="1" customHeight="1">
      <c r="A160" s="5">
        <f t="shared" si="1"/>
        <v>1</v>
      </c>
      <c r="B160" s="5">
        <v>2736</v>
      </c>
      <c r="C160" s="5" t="s">
        <v>98</v>
      </c>
      <c r="D160" s="5" t="s">
        <v>161</v>
      </c>
      <c r="E160" s="5" t="s">
        <v>22</v>
      </c>
      <c r="F160" s="5" t="s">
        <v>386</v>
      </c>
      <c r="G160" s="5" t="s">
        <v>387</v>
      </c>
      <c r="H160" s="5" t="s">
        <v>381</v>
      </c>
      <c r="I160" s="5" t="s">
        <v>289</v>
      </c>
      <c r="J160" s="5" t="s">
        <v>39</v>
      </c>
      <c r="K160" s="6" t="s">
        <v>388</v>
      </c>
      <c r="L160" s="6" t="s">
        <v>29</v>
      </c>
      <c r="M160" s="5">
        <f t="shared" si="2"/>
        <v>1</v>
      </c>
      <c r="N160" s="8" t="s">
        <v>289</v>
      </c>
    </row>
    <row r="161" spans="1:14" ht="15.75" hidden="1" customHeight="1">
      <c r="A161" s="5">
        <f t="shared" si="1"/>
        <v>1</v>
      </c>
      <c r="B161" s="5">
        <v>2737</v>
      </c>
      <c r="C161" s="5" t="s">
        <v>98</v>
      </c>
      <c r="D161" s="5" t="s">
        <v>161</v>
      </c>
      <c r="E161" s="5" t="s">
        <v>22</v>
      </c>
      <c r="F161" s="5" t="s">
        <v>389</v>
      </c>
      <c r="G161" s="5" t="s">
        <v>390</v>
      </c>
      <c r="H161" s="5" t="s">
        <v>381</v>
      </c>
      <c r="I161" s="5" t="s">
        <v>289</v>
      </c>
      <c r="J161" s="5" t="s">
        <v>39</v>
      </c>
      <c r="K161" s="6" t="s">
        <v>391</v>
      </c>
      <c r="L161" s="6" t="s">
        <v>29</v>
      </c>
      <c r="M161" s="5">
        <f t="shared" si="2"/>
        <v>1</v>
      </c>
      <c r="N161" s="8" t="s">
        <v>289</v>
      </c>
    </row>
    <row r="162" spans="1:14" ht="15.75" hidden="1" customHeight="1">
      <c r="A162" s="5">
        <f t="shared" si="1"/>
        <v>2</v>
      </c>
      <c r="B162" s="5">
        <v>2737</v>
      </c>
      <c r="C162" s="5" t="s">
        <v>98</v>
      </c>
      <c r="D162" s="5" t="s">
        <v>161</v>
      </c>
      <c r="E162" s="5" t="s">
        <v>22</v>
      </c>
      <c r="F162" s="5" t="s">
        <v>389</v>
      </c>
      <c r="G162" s="5" t="s">
        <v>392</v>
      </c>
      <c r="H162" s="5" t="s">
        <v>381</v>
      </c>
      <c r="I162" s="5" t="s">
        <v>289</v>
      </c>
      <c r="J162" s="5" t="s">
        <v>39</v>
      </c>
      <c r="K162" s="6" t="s">
        <v>269</v>
      </c>
      <c r="L162" s="6" t="s">
        <v>29</v>
      </c>
      <c r="M162" s="5">
        <f t="shared" si="2"/>
        <v>1</v>
      </c>
      <c r="N162" s="8" t="s">
        <v>289</v>
      </c>
    </row>
    <row r="163" spans="1:14" ht="15.75" hidden="1" customHeight="1">
      <c r="A163" s="5">
        <f t="shared" si="1"/>
        <v>3</v>
      </c>
      <c r="B163" s="5">
        <v>2737</v>
      </c>
      <c r="C163" s="5" t="s">
        <v>98</v>
      </c>
      <c r="D163" s="5" t="s">
        <v>161</v>
      </c>
      <c r="E163" s="5" t="s">
        <v>22</v>
      </c>
      <c r="F163" s="5" t="s">
        <v>389</v>
      </c>
      <c r="G163" s="5" t="s">
        <v>393</v>
      </c>
      <c r="H163" s="5" t="s">
        <v>381</v>
      </c>
      <c r="I163" s="5" t="s">
        <v>289</v>
      </c>
      <c r="J163" s="5" t="s">
        <v>39</v>
      </c>
      <c r="K163" s="6" t="s">
        <v>394</v>
      </c>
      <c r="L163" s="6" t="s">
        <v>29</v>
      </c>
      <c r="M163" s="5">
        <f t="shared" si="2"/>
        <v>1</v>
      </c>
      <c r="N163" s="8" t="s">
        <v>289</v>
      </c>
    </row>
    <row r="164" spans="1:14" ht="15.75" hidden="1" customHeight="1">
      <c r="A164" s="5">
        <f t="shared" si="1"/>
        <v>1</v>
      </c>
      <c r="B164" s="5">
        <v>2754</v>
      </c>
      <c r="C164" s="5" t="s">
        <v>98</v>
      </c>
      <c r="D164" s="5" t="s">
        <v>195</v>
      </c>
      <c r="E164" s="5" t="s">
        <v>22</v>
      </c>
      <c r="F164" s="5" t="s">
        <v>395</v>
      </c>
      <c r="G164" s="5" t="s">
        <v>396</v>
      </c>
      <c r="H164" s="5" t="s">
        <v>397</v>
      </c>
      <c r="I164" s="5" t="s">
        <v>52</v>
      </c>
      <c r="J164" s="5" t="s">
        <v>39</v>
      </c>
      <c r="K164" s="6" t="s">
        <v>398</v>
      </c>
      <c r="L164" s="6" t="s">
        <v>29</v>
      </c>
      <c r="M164" s="5">
        <f t="shared" si="2"/>
        <v>1</v>
      </c>
      <c r="N164" s="8" t="s">
        <v>52</v>
      </c>
    </row>
    <row r="165" spans="1:14" ht="15.75" hidden="1" customHeight="1">
      <c r="A165" s="5">
        <f t="shared" si="1"/>
        <v>2</v>
      </c>
      <c r="B165" s="5">
        <v>2754</v>
      </c>
      <c r="C165" s="5" t="s">
        <v>98</v>
      </c>
      <c r="D165" s="5" t="s">
        <v>195</v>
      </c>
      <c r="E165" s="5" t="s">
        <v>22</v>
      </c>
      <c r="F165" s="5" t="s">
        <v>395</v>
      </c>
      <c r="G165" s="5" t="s">
        <v>399</v>
      </c>
      <c r="H165" s="5" t="s">
        <v>400</v>
      </c>
      <c r="I165" s="5" t="s">
        <v>52</v>
      </c>
      <c r="J165" s="5" t="s">
        <v>39</v>
      </c>
      <c r="K165" s="6" t="s">
        <v>401</v>
      </c>
      <c r="L165" s="6" t="s">
        <v>29</v>
      </c>
      <c r="M165" s="5">
        <f t="shared" si="2"/>
        <v>1</v>
      </c>
      <c r="N165" s="8" t="s">
        <v>52</v>
      </c>
    </row>
    <row r="166" spans="1:14" ht="15.75" hidden="1" customHeight="1">
      <c r="A166" s="5">
        <f t="shared" si="1"/>
        <v>3</v>
      </c>
      <c r="B166" s="5">
        <v>2754</v>
      </c>
      <c r="C166" s="5" t="s">
        <v>98</v>
      </c>
      <c r="D166" s="5" t="s">
        <v>195</v>
      </c>
      <c r="E166" s="5" t="s">
        <v>22</v>
      </c>
      <c r="F166" s="5" t="s">
        <v>395</v>
      </c>
      <c r="G166" s="5" t="s">
        <v>402</v>
      </c>
      <c r="H166" s="5" t="s">
        <v>397</v>
      </c>
      <c r="I166" s="5" t="s">
        <v>52</v>
      </c>
      <c r="J166" s="5" t="s">
        <v>39</v>
      </c>
      <c r="K166" s="6" t="s">
        <v>403</v>
      </c>
      <c r="L166" s="6" t="s">
        <v>34</v>
      </c>
      <c r="M166" s="5">
        <f t="shared" si="2"/>
        <v>1</v>
      </c>
      <c r="N166" s="8" t="s">
        <v>52</v>
      </c>
    </row>
    <row r="167" spans="1:14" ht="15.75" hidden="1" customHeight="1">
      <c r="A167" s="5">
        <f t="shared" si="1"/>
        <v>4</v>
      </c>
      <c r="B167" s="5">
        <v>2754</v>
      </c>
      <c r="C167" s="5" t="s">
        <v>98</v>
      </c>
      <c r="D167" s="5" t="s">
        <v>195</v>
      </c>
      <c r="E167" s="5" t="s">
        <v>22</v>
      </c>
      <c r="F167" s="5" t="s">
        <v>395</v>
      </c>
      <c r="G167" s="5" t="s">
        <v>404</v>
      </c>
      <c r="H167" s="5" t="s">
        <v>400</v>
      </c>
      <c r="I167" s="5" t="s">
        <v>52</v>
      </c>
      <c r="J167" s="5" t="s">
        <v>39</v>
      </c>
      <c r="K167" s="6" t="s">
        <v>405</v>
      </c>
      <c r="L167" s="6" t="s">
        <v>34</v>
      </c>
      <c r="M167" s="5">
        <f t="shared" si="2"/>
        <v>1</v>
      </c>
      <c r="N167" s="8" t="s">
        <v>52</v>
      </c>
    </row>
    <row r="168" spans="1:14" ht="15.75" hidden="1" customHeight="1">
      <c r="A168" s="5">
        <f t="shared" si="1"/>
        <v>5</v>
      </c>
      <c r="B168" s="5">
        <v>2754</v>
      </c>
      <c r="C168" s="5" t="s">
        <v>98</v>
      </c>
      <c r="D168" s="5" t="s">
        <v>195</v>
      </c>
      <c r="E168" s="5" t="s">
        <v>22</v>
      </c>
      <c r="F168" s="5" t="s">
        <v>395</v>
      </c>
      <c r="G168" s="5" t="s">
        <v>406</v>
      </c>
      <c r="H168" s="5" t="s">
        <v>397</v>
      </c>
      <c r="I168" s="5" t="s">
        <v>52</v>
      </c>
      <c r="J168" s="5" t="s">
        <v>39</v>
      </c>
      <c r="K168" s="6" t="s">
        <v>407</v>
      </c>
      <c r="L168" s="6" t="s">
        <v>29</v>
      </c>
      <c r="M168" s="5">
        <f t="shared" si="2"/>
        <v>1</v>
      </c>
      <c r="N168" s="8" t="s">
        <v>52</v>
      </c>
    </row>
    <row r="169" spans="1:14" ht="15.75" hidden="1" customHeight="1">
      <c r="A169" s="5">
        <f t="shared" si="1"/>
        <v>1</v>
      </c>
      <c r="B169" s="5">
        <v>2755</v>
      </c>
      <c r="C169" s="5" t="s">
        <v>98</v>
      </c>
      <c r="D169" s="5" t="s">
        <v>195</v>
      </c>
      <c r="E169" s="5" t="s">
        <v>22</v>
      </c>
      <c r="F169" s="5" t="s">
        <v>408</v>
      </c>
      <c r="G169" s="5" t="s">
        <v>409</v>
      </c>
      <c r="H169" s="5" t="s">
        <v>410</v>
      </c>
      <c r="I169" s="5" t="s">
        <v>52</v>
      </c>
      <c r="J169" s="5" t="s">
        <v>39</v>
      </c>
      <c r="K169" s="6" t="s">
        <v>411</v>
      </c>
      <c r="L169" s="6" t="s">
        <v>34</v>
      </c>
      <c r="M169" s="5">
        <f t="shared" si="2"/>
        <v>1</v>
      </c>
      <c r="N169" s="8" t="s">
        <v>52</v>
      </c>
    </row>
    <row r="170" spans="1:14" ht="15.75" hidden="1" customHeight="1">
      <c r="A170" s="5">
        <f t="shared" si="1"/>
        <v>2</v>
      </c>
      <c r="B170" s="5">
        <v>2755</v>
      </c>
      <c r="C170" s="5" t="s">
        <v>98</v>
      </c>
      <c r="D170" s="5" t="s">
        <v>195</v>
      </c>
      <c r="E170" s="5" t="s">
        <v>22</v>
      </c>
      <c r="F170" s="5" t="s">
        <v>408</v>
      </c>
      <c r="G170" s="5" t="s">
        <v>412</v>
      </c>
      <c r="H170" s="5" t="s">
        <v>413</v>
      </c>
      <c r="I170" s="5" t="s">
        <v>52</v>
      </c>
      <c r="J170" s="5" t="s">
        <v>39</v>
      </c>
      <c r="K170" s="6" t="s">
        <v>411</v>
      </c>
      <c r="L170" s="6" t="s">
        <v>34</v>
      </c>
      <c r="M170" s="5">
        <f t="shared" si="2"/>
        <v>1</v>
      </c>
      <c r="N170" s="8" t="s">
        <v>52</v>
      </c>
    </row>
    <row r="171" spans="1:14" ht="15.75" hidden="1" customHeight="1">
      <c r="A171" s="5">
        <f t="shared" si="1"/>
        <v>3</v>
      </c>
      <c r="B171" s="5">
        <v>2755</v>
      </c>
      <c r="C171" s="5" t="s">
        <v>98</v>
      </c>
      <c r="D171" s="5" t="s">
        <v>195</v>
      </c>
      <c r="E171" s="5" t="s">
        <v>22</v>
      </c>
      <c r="F171" s="5" t="s">
        <v>408</v>
      </c>
      <c r="G171" s="5" t="s">
        <v>414</v>
      </c>
      <c r="H171" s="5" t="s">
        <v>415</v>
      </c>
      <c r="I171" s="5" t="s">
        <v>52</v>
      </c>
      <c r="J171" s="5" t="s">
        <v>39</v>
      </c>
      <c r="K171" s="6" t="s">
        <v>416</v>
      </c>
      <c r="L171" s="6" t="s">
        <v>34</v>
      </c>
      <c r="M171" s="5">
        <f t="shared" si="2"/>
        <v>1</v>
      </c>
      <c r="N171" s="8" t="s">
        <v>52</v>
      </c>
    </row>
    <row r="172" spans="1:14" ht="15.75" hidden="1" customHeight="1">
      <c r="A172" s="5">
        <f t="shared" si="1"/>
        <v>1</v>
      </c>
      <c r="B172" s="5">
        <v>2756</v>
      </c>
      <c r="C172" s="5" t="s">
        <v>98</v>
      </c>
      <c r="D172" s="5" t="s">
        <v>195</v>
      </c>
      <c r="E172" s="5" t="s">
        <v>22</v>
      </c>
      <c r="F172" s="5" t="s">
        <v>417</v>
      </c>
      <c r="G172" s="5" t="s">
        <v>418</v>
      </c>
      <c r="H172" s="5" t="s">
        <v>410</v>
      </c>
      <c r="I172" s="5" t="s">
        <v>52</v>
      </c>
      <c r="J172" s="5" t="s">
        <v>39</v>
      </c>
      <c r="K172" s="6" t="s">
        <v>269</v>
      </c>
      <c r="L172" s="6" t="s">
        <v>29</v>
      </c>
      <c r="M172" s="5">
        <f t="shared" si="2"/>
        <v>1</v>
      </c>
      <c r="N172" s="8" t="s">
        <v>52</v>
      </c>
    </row>
    <row r="173" spans="1:14" ht="15.75" hidden="1" customHeight="1">
      <c r="A173" s="5">
        <f t="shared" si="1"/>
        <v>2</v>
      </c>
      <c r="B173" s="5">
        <v>2756</v>
      </c>
      <c r="C173" s="5" t="s">
        <v>98</v>
      </c>
      <c r="D173" s="5" t="s">
        <v>195</v>
      </c>
      <c r="E173" s="5" t="s">
        <v>22</v>
      </c>
      <c r="F173" s="5" t="s">
        <v>417</v>
      </c>
      <c r="G173" s="5" t="s">
        <v>419</v>
      </c>
      <c r="H173" s="5" t="s">
        <v>420</v>
      </c>
      <c r="I173" s="5" t="s">
        <v>52</v>
      </c>
      <c r="J173" s="5" t="s">
        <v>39</v>
      </c>
      <c r="K173" s="6" t="s">
        <v>421</v>
      </c>
      <c r="L173" s="6" t="s">
        <v>29</v>
      </c>
      <c r="M173" s="5">
        <f t="shared" si="2"/>
        <v>1</v>
      </c>
      <c r="N173" s="8" t="s">
        <v>52</v>
      </c>
    </row>
    <row r="174" spans="1:14" ht="15.75" hidden="1" customHeight="1">
      <c r="A174" s="5">
        <f t="shared" si="1"/>
        <v>3</v>
      </c>
      <c r="B174" s="5">
        <v>2756</v>
      </c>
      <c r="C174" s="5" t="s">
        <v>98</v>
      </c>
      <c r="D174" s="5" t="s">
        <v>195</v>
      </c>
      <c r="E174" s="5" t="s">
        <v>22</v>
      </c>
      <c r="F174" s="5" t="s">
        <v>417</v>
      </c>
      <c r="G174" s="5" t="s">
        <v>422</v>
      </c>
      <c r="H174" s="5" t="s">
        <v>420</v>
      </c>
      <c r="I174" s="5" t="s">
        <v>52</v>
      </c>
      <c r="J174" s="5" t="s">
        <v>39</v>
      </c>
      <c r="K174" s="6" t="s">
        <v>423</v>
      </c>
      <c r="L174" s="6" t="s">
        <v>34</v>
      </c>
      <c r="M174" s="5">
        <f t="shared" si="2"/>
        <v>1</v>
      </c>
      <c r="N174" s="8" t="s">
        <v>52</v>
      </c>
    </row>
    <row r="175" spans="1:14" ht="15.75" hidden="1" customHeight="1">
      <c r="A175" s="5">
        <f t="shared" si="1"/>
        <v>1</v>
      </c>
      <c r="B175" s="5">
        <v>2653</v>
      </c>
      <c r="C175" s="5" t="s">
        <v>20</v>
      </c>
      <c r="D175" s="5" t="s">
        <v>62</v>
      </c>
      <c r="E175" s="5" t="s">
        <v>22</v>
      </c>
      <c r="F175" s="5" t="s">
        <v>23</v>
      </c>
      <c r="G175" s="5" t="s">
        <v>24</v>
      </c>
      <c r="H175" s="5" t="s">
        <v>424</v>
      </c>
      <c r="I175" s="5" t="s">
        <v>425</v>
      </c>
      <c r="J175" s="5" t="s">
        <v>97</v>
      </c>
      <c r="K175" s="6" t="s">
        <v>426</v>
      </c>
      <c r="L175" s="6" t="s">
        <v>29</v>
      </c>
      <c r="M175" s="5">
        <f t="shared" si="2"/>
        <v>1</v>
      </c>
      <c r="N175" s="8" t="s">
        <v>425</v>
      </c>
    </row>
    <row r="176" spans="1:14" ht="15.75" hidden="1" customHeight="1">
      <c r="A176" s="5">
        <f t="shared" si="1"/>
        <v>2</v>
      </c>
      <c r="B176" s="5">
        <v>2653</v>
      </c>
      <c r="C176" s="5" t="s">
        <v>20</v>
      </c>
      <c r="D176" s="5" t="s">
        <v>62</v>
      </c>
      <c r="E176" s="5" t="s">
        <v>22</v>
      </c>
      <c r="F176" s="5" t="s">
        <v>23</v>
      </c>
      <c r="G176" s="5" t="s">
        <v>427</v>
      </c>
      <c r="H176" s="5" t="s">
        <v>428</v>
      </c>
      <c r="I176" s="5" t="s">
        <v>425</v>
      </c>
      <c r="J176" s="5" t="s">
        <v>97</v>
      </c>
      <c r="K176" s="6" t="s">
        <v>429</v>
      </c>
      <c r="L176" s="6" t="s">
        <v>34</v>
      </c>
      <c r="M176" s="5">
        <f t="shared" si="2"/>
        <v>1</v>
      </c>
      <c r="N176" s="8" t="s">
        <v>425</v>
      </c>
    </row>
    <row r="177" spans="1:14" ht="15.75" hidden="1" customHeight="1">
      <c r="A177" s="5">
        <f t="shared" si="1"/>
        <v>3</v>
      </c>
      <c r="B177" s="5">
        <v>2653</v>
      </c>
      <c r="C177" s="5" t="s">
        <v>20</v>
      </c>
      <c r="D177" s="5" t="s">
        <v>62</v>
      </c>
      <c r="E177" s="5" t="s">
        <v>22</v>
      </c>
      <c r="F177" s="5" t="s">
        <v>23</v>
      </c>
      <c r="G177" s="5" t="s">
        <v>40</v>
      </c>
      <c r="H177" s="5" t="s">
        <v>424</v>
      </c>
      <c r="I177" s="5" t="s">
        <v>425</v>
      </c>
      <c r="J177" s="5" t="s">
        <v>97</v>
      </c>
      <c r="K177" s="6" t="s">
        <v>430</v>
      </c>
      <c r="L177" s="6" t="s">
        <v>29</v>
      </c>
      <c r="M177" s="5">
        <f t="shared" si="2"/>
        <v>1</v>
      </c>
      <c r="N177" s="8" t="s">
        <v>425</v>
      </c>
    </row>
    <row r="178" spans="1:14" ht="15.75" hidden="1" customHeight="1">
      <c r="A178" s="5">
        <f t="shared" si="1"/>
        <v>4</v>
      </c>
      <c r="B178" s="5">
        <v>2653</v>
      </c>
      <c r="C178" s="5" t="s">
        <v>20</v>
      </c>
      <c r="D178" s="5" t="s">
        <v>62</v>
      </c>
      <c r="E178" s="5" t="s">
        <v>22</v>
      </c>
      <c r="F178" s="5" t="s">
        <v>23</v>
      </c>
      <c r="G178" s="5" t="s">
        <v>431</v>
      </c>
      <c r="H178" s="5" t="s">
        <v>428</v>
      </c>
      <c r="I178" s="5" t="s">
        <v>425</v>
      </c>
      <c r="J178" s="5" t="s">
        <v>97</v>
      </c>
      <c r="K178" s="6" t="s">
        <v>432</v>
      </c>
      <c r="L178" s="6" t="s">
        <v>29</v>
      </c>
      <c r="M178" s="5">
        <f t="shared" si="2"/>
        <v>1</v>
      </c>
      <c r="N178" s="8" t="s">
        <v>425</v>
      </c>
    </row>
    <row r="179" spans="1:14" ht="15.75" hidden="1" customHeight="1">
      <c r="A179" s="5">
        <f t="shared" si="1"/>
        <v>1</v>
      </c>
      <c r="B179" s="5">
        <v>2659</v>
      </c>
      <c r="C179" s="5" t="s">
        <v>20</v>
      </c>
      <c r="D179" s="5" t="s">
        <v>131</v>
      </c>
      <c r="E179" s="5" t="s">
        <v>22</v>
      </c>
      <c r="F179" s="5" t="s">
        <v>23</v>
      </c>
      <c r="G179" s="5" t="s">
        <v>24</v>
      </c>
      <c r="H179" s="5" t="s">
        <v>73</v>
      </c>
      <c r="I179" s="5" t="s">
        <v>75</v>
      </c>
      <c r="J179" s="5" t="s">
        <v>97</v>
      </c>
      <c r="K179" s="6" t="s">
        <v>426</v>
      </c>
      <c r="L179" s="6" t="s">
        <v>29</v>
      </c>
      <c r="M179" s="5">
        <f t="shared" si="2"/>
        <v>1</v>
      </c>
      <c r="N179" s="8" t="s">
        <v>75</v>
      </c>
    </row>
    <row r="180" spans="1:14" ht="15.75" hidden="1" customHeight="1">
      <c r="A180" s="5">
        <f t="shared" si="1"/>
        <v>2</v>
      </c>
      <c r="B180" s="5">
        <v>2659</v>
      </c>
      <c r="C180" s="5" t="s">
        <v>20</v>
      </c>
      <c r="D180" s="5" t="s">
        <v>131</v>
      </c>
      <c r="E180" s="5" t="s">
        <v>22</v>
      </c>
      <c r="F180" s="5" t="s">
        <v>23</v>
      </c>
      <c r="G180" s="5" t="s">
        <v>40</v>
      </c>
      <c r="H180" s="5" t="s">
        <v>73</v>
      </c>
      <c r="I180" s="5" t="s">
        <v>75</v>
      </c>
      <c r="J180" s="5" t="s">
        <v>97</v>
      </c>
      <c r="K180" s="6" t="s">
        <v>433</v>
      </c>
      <c r="L180" s="6" t="s">
        <v>29</v>
      </c>
      <c r="M180" s="5">
        <f t="shared" si="2"/>
        <v>1</v>
      </c>
      <c r="N180" s="8" t="s">
        <v>75</v>
      </c>
    </row>
    <row r="181" spans="1:14" ht="15.75" hidden="1" customHeight="1">
      <c r="A181" s="5">
        <f t="shared" si="1"/>
        <v>1</v>
      </c>
      <c r="B181" s="5">
        <v>2678</v>
      </c>
      <c r="C181" s="5" t="s">
        <v>20</v>
      </c>
      <c r="D181" s="5" t="s">
        <v>170</v>
      </c>
      <c r="E181" s="5" t="s">
        <v>22</v>
      </c>
      <c r="F181" s="5" t="s">
        <v>434</v>
      </c>
      <c r="G181" s="5" t="s">
        <v>435</v>
      </c>
      <c r="H181" s="5" t="s">
        <v>436</v>
      </c>
      <c r="I181" s="5" t="s">
        <v>75</v>
      </c>
      <c r="J181" s="5" t="s">
        <v>97</v>
      </c>
      <c r="K181" s="6" t="s">
        <v>437</v>
      </c>
      <c r="L181" s="6" t="s">
        <v>34</v>
      </c>
      <c r="M181" s="5">
        <f t="shared" si="2"/>
        <v>1</v>
      </c>
      <c r="N181" s="8" t="s">
        <v>75</v>
      </c>
    </row>
    <row r="182" spans="1:14" ht="15.75" hidden="1" customHeight="1">
      <c r="A182" s="5">
        <f t="shared" si="1"/>
        <v>2</v>
      </c>
      <c r="B182" s="5">
        <v>2678</v>
      </c>
      <c r="C182" s="5" t="s">
        <v>20</v>
      </c>
      <c r="D182" s="5" t="s">
        <v>170</v>
      </c>
      <c r="E182" s="5" t="s">
        <v>22</v>
      </c>
      <c r="F182" s="5" t="s">
        <v>434</v>
      </c>
      <c r="G182" s="5" t="s">
        <v>438</v>
      </c>
      <c r="H182" s="5" t="s">
        <v>436</v>
      </c>
      <c r="I182" s="5" t="s">
        <v>75</v>
      </c>
      <c r="J182" s="5" t="s">
        <v>97</v>
      </c>
      <c r="K182" s="6" t="s">
        <v>439</v>
      </c>
      <c r="L182" s="6" t="s">
        <v>34</v>
      </c>
      <c r="M182" s="5">
        <f t="shared" si="2"/>
        <v>1</v>
      </c>
      <c r="N182" s="8" t="s">
        <v>75</v>
      </c>
    </row>
    <row r="183" spans="1:14" ht="15.75" hidden="1" customHeight="1">
      <c r="A183" s="5">
        <f t="shared" si="1"/>
        <v>3</v>
      </c>
      <c r="B183" s="5">
        <v>2678</v>
      </c>
      <c r="C183" s="5" t="s">
        <v>20</v>
      </c>
      <c r="D183" s="5" t="s">
        <v>170</v>
      </c>
      <c r="E183" s="5" t="s">
        <v>22</v>
      </c>
      <c r="F183" s="5" t="s">
        <v>434</v>
      </c>
      <c r="G183" s="5" t="s">
        <v>440</v>
      </c>
      <c r="H183" s="5" t="s">
        <v>436</v>
      </c>
      <c r="I183" s="5" t="s">
        <v>75</v>
      </c>
      <c r="J183" s="5" t="s">
        <v>97</v>
      </c>
      <c r="K183" s="6" t="s">
        <v>441</v>
      </c>
      <c r="L183" s="6" t="s">
        <v>29</v>
      </c>
      <c r="M183" s="5">
        <f t="shared" si="2"/>
        <v>1</v>
      </c>
      <c r="N183" s="8" t="s">
        <v>75</v>
      </c>
    </row>
    <row r="184" spans="1:14" ht="15.75" hidden="1" customHeight="1">
      <c r="A184" s="5">
        <f t="shared" si="1"/>
        <v>1</v>
      </c>
      <c r="B184" s="5">
        <v>2679</v>
      </c>
      <c r="C184" s="5" t="s">
        <v>20</v>
      </c>
      <c r="D184" s="5" t="s">
        <v>131</v>
      </c>
      <c r="E184" s="5" t="s">
        <v>22</v>
      </c>
      <c r="F184" s="5" t="s">
        <v>442</v>
      </c>
      <c r="G184" s="5" t="s">
        <v>443</v>
      </c>
      <c r="H184" s="5" t="s">
        <v>73</v>
      </c>
      <c r="I184" s="5" t="s">
        <v>75</v>
      </c>
      <c r="J184" s="5" t="s">
        <v>97</v>
      </c>
      <c r="K184" s="6" t="s">
        <v>444</v>
      </c>
      <c r="L184" s="6" t="s">
        <v>34</v>
      </c>
      <c r="M184" s="5">
        <f t="shared" si="2"/>
        <v>1</v>
      </c>
      <c r="N184" s="8" t="s">
        <v>75</v>
      </c>
    </row>
    <row r="185" spans="1:14" ht="15.75" hidden="1" customHeight="1">
      <c r="A185" s="5">
        <f t="shared" si="1"/>
        <v>1</v>
      </c>
      <c r="B185" s="5">
        <v>2722</v>
      </c>
      <c r="C185" s="5" t="s">
        <v>98</v>
      </c>
      <c r="D185" s="5" t="s">
        <v>131</v>
      </c>
      <c r="E185" s="5" t="s">
        <v>22</v>
      </c>
      <c r="F185" s="5" t="s">
        <v>445</v>
      </c>
      <c r="G185" s="5" t="s">
        <v>446</v>
      </c>
      <c r="H185" s="5" t="s">
        <v>447</v>
      </c>
      <c r="I185" s="5" t="s">
        <v>75</v>
      </c>
      <c r="J185" s="5" t="s">
        <v>97</v>
      </c>
      <c r="K185" s="6" t="s">
        <v>448</v>
      </c>
      <c r="L185" s="6" t="s">
        <v>34</v>
      </c>
      <c r="M185" s="5">
        <f t="shared" si="2"/>
        <v>1</v>
      </c>
      <c r="N185" s="8" t="s">
        <v>75</v>
      </c>
    </row>
    <row r="186" spans="1:14" ht="15.75" hidden="1" customHeight="1">
      <c r="A186" s="5">
        <f t="shared" si="1"/>
        <v>2</v>
      </c>
      <c r="B186" s="5">
        <v>2722</v>
      </c>
      <c r="C186" s="5" t="s">
        <v>98</v>
      </c>
      <c r="D186" s="5" t="s">
        <v>131</v>
      </c>
      <c r="E186" s="5" t="s">
        <v>22</v>
      </c>
      <c r="F186" s="5" t="s">
        <v>445</v>
      </c>
      <c r="G186" s="5" t="s">
        <v>449</v>
      </c>
      <c r="H186" s="5" t="s">
        <v>447</v>
      </c>
      <c r="I186" s="5" t="s">
        <v>75</v>
      </c>
      <c r="J186" s="5" t="s">
        <v>97</v>
      </c>
      <c r="K186" s="6" t="s">
        <v>450</v>
      </c>
      <c r="L186" s="6" t="s">
        <v>29</v>
      </c>
      <c r="M186" s="5">
        <f t="shared" si="2"/>
        <v>1</v>
      </c>
      <c r="N186" s="8" t="s">
        <v>75</v>
      </c>
    </row>
    <row r="187" spans="1:14" ht="15.75" hidden="1" customHeight="1">
      <c r="A187" s="5">
        <f t="shared" si="1"/>
        <v>3</v>
      </c>
      <c r="B187" s="5">
        <v>2722</v>
      </c>
      <c r="C187" s="5" t="s">
        <v>98</v>
      </c>
      <c r="D187" s="5" t="s">
        <v>131</v>
      </c>
      <c r="E187" s="5" t="s">
        <v>22</v>
      </c>
      <c r="F187" s="5" t="s">
        <v>445</v>
      </c>
      <c r="G187" s="5" t="s">
        <v>451</v>
      </c>
      <c r="H187" s="5" t="s">
        <v>452</v>
      </c>
      <c r="I187" s="5" t="s">
        <v>75</v>
      </c>
      <c r="J187" s="5" t="s">
        <v>97</v>
      </c>
      <c r="K187" s="6" t="s">
        <v>453</v>
      </c>
      <c r="L187" s="6" t="s">
        <v>34</v>
      </c>
      <c r="M187" s="5">
        <f t="shared" si="2"/>
        <v>1</v>
      </c>
      <c r="N187" s="8" t="s">
        <v>52</v>
      </c>
    </row>
    <row r="188" spans="1:14" ht="15.75" hidden="1" customHeight="1">
      <c r="A188" s="5">
        <f t="shared" si="1"/>
        <v>4</v>
      </c>
      <c r="B188" s="5">
        <v>2722</v>
      </c>
      <c r="C188" s="5" t="s">
        <v>98</v>
      </c>
      <c r="D188" s="5" t="s">
        <v>131</v>
      </c>
      <c r="E188" s="5" t="s">
        <v>22</v>
      </c>
      <c r="F188" s="5" t="s">
        <v>445</v>
      </c>
      <c r="G188" s="5" t="s">
        <v>454</v>
      </c>
      <c r="H188" s="5" t="s">
        <v>447</v>
      </c>
      <c r="I188" s="5" t="s">
        <v>75</v>
      </c>
      <c r="J188" s="5" t="s">
        <v>97</v>
      </c>
      <c r="K188" s="6" t="s">
        <v>455</v>
      </c>
      <c r="L188" s="6" t="s">
        <v>29</v>
      </c>
      <c r="M188" s="5">
        <f t="shared" si="2"/>
        <v>1</v>
      </c>
      <c r="N188" s="8" t="s">
        <v>75</v>
      </c>
    </row>
    <row r="189" spans="1:14" ht="15.75" hidden="1" customHeight="1">
      <c r="A189" s="5">
        <f t="shared" si="1"/>
        <v>5</v>
      </c>
      <c r="B189" s="5">
        <v>2722</v>
      </c>
      <c r="C189" s="5" t="s">
        <v>98</v>
      </c>
      <c r="D189" s="5" t="s">
        <v>131</v>
      </c>
      <c r="E189" s="5" t="s">
        <v>22</v>
      </c>
      <c r="F189" s="5" t="s">
        <v>445</v>
      </c>
      <c r="G189" s="5" t="s">
        <v>456</v>
      </c>
      <c r="H189" s="5" t="s">
        <v>447</v>
      </c>
      <c r="I189" s="5" t="s">
        <v>75</v>
      </c>
      <c r="J189" s="5" t="s">
        <v>97</v>
      </c>
      <c r="K189" s="6" t="s">
        <v>457</v>
      </c>
      <c r="L189" s="6" t="s">
        <v>29</v>
      </c>
      <c r="M189" s="5">
        <f t="shared" si="2"/>
        <v>1</v>
      </c>
      <c r="N189" s="8" t="s">
        <v>75</v>
      </c>
    </row>
    <row r="190" spans="1:14" ht="15.75" hidden="1" customHeight="1">
      <c r="A190" s="5">
        <f t="shared" si="1"/>
        <v>1</v>
      </c>
      <c r="B190" s="5">
        <v>2723</v>
      </c>
      <c r="C190" s="5" t="s">
        <v>98</v>
      </c>
      <c r="D190" s="5" t="s">
        <v>131</v>
      </c>
      <c r="E190" s="5" t="s">
        <v>22</v>
      </c>
      <c r="F190" s="5" t="s">
        <v>458</v>
      </c>
      <c r="G190" s="5" t="s">
        <v>459</v>
      </c>
      <c r="H190" s="5" t="s">
        <v>460</v>
      </c>
      <c r="I190" s="5" t="s">
        <v>26</v>
      </c>
      <c r="J190" s="5" t="s">
        <v>97</v>
      </c>
      <c r="K190" s="6" t="s">
        <v>426</v>
      </c>
      <c r="L190" s="6" t="s">
        <v>29</v>
      </c>
      <c r="M190" s="5">
        <f t="shared" si="2"/>
        <v>1</v>
      </c>
      <c r="N190" s="8" t="s">
        <v>75</v>
      </c>
    </row>
    <row r="191" spans="1:14" ht="15.75" hidden="1" customHeight="1">
      <c r="A191" s="5">
        <f t="shared" si="1"/>
        <v>2</v>
      </c>
      <c r="B191" s="5">
        <v>2723</v>
      </c>
      <c r="C191" s="5" t="s">
        <v>98</v>
      </c>
      <c r="D191" s="5" t="s">
        <v>131</v>
      </c>
      <c r="E191" s="5" t="s">
        <v>22</v>
      </c>
      <c r="F191" s="5" t="s">
        <v>458</v>
      </c>
      <c r="G191" s="5" t="s">
        <v>461</v>
      </c>
      <c r="H191" s="5" t="s">
        <v>460</v>
      </c>
      <c r="I191" s="5" t="s">
        <v>26</v>
      </c>
      <c r="J191" s="5" t="s">
        <v>97</v>
      </c>
      <c r="K191" s="6" t="s">
        <v>462</v>
      </c>
      <c r="L191" s="6" t="s">
        <v>29</v>
      </c>
      <c r="M191" s="5">
        <f t="shared" si="2"/>
        <v>1</v>
      </c>
      <c r="N191" s="8" t="s">
        <v>75</v>
      </c>
    </row>
    <row r="192" spans="1:14" ht="15.75" hidden="1" customHeight="1">
      <c r="A192" s="5">
        <f t="shared" si="1"/>
        <v>1</v>
      </c>
      <c r="B192" s="5">
        <v>2724</v>
      </c>
      <c r="C192" s="5" t="s">
        <v>98</v>
      </c>
      <c r="D192" s="5" t="s">
        <v>131</v>
      </c>
      <c r="E192" s="5" t="s">
        <v>22</v>
      </c>
      <c r="F192" s="5" t="s">
        <v>463</v>
      </c>
      <c r="G192" s="5" t="s">
        <v>464</v>
      </c>
      <c r="H192" s="5" t="s">
        <v>465</v>
      </c>
      <c r="I192" s="5" t="s">
        <v>78</v>
      </c>
      <c r="J192" s="5" t="s">
        <v>97</v>
      </c>
      <c r="K192" s="6" t="s">
        <v>466</v>
      </c>
      <c r="L192" s="6" t="s">
        <v>29</v>
      </c>
      <c r="M192" s="5">
        <f t="shared" si="2"/>
        <v>1</v>
      </c>
      <c r="N192" s="8" t="s">
        <v>78</v>
      </c>
    </row>
    <row r="193" spans="1:14" ht="15.75" hidden="1" customHeight="1">
      <c r="A193" s="5">
        <f t="shared" si="1"/>
        <v>2</v>
      </c>
      <c r="B193" s="5">
        <v>2724</v>
      </c>
      <c r="C193" s="5" t="s">
        <v>98</v>
      </c>
      <c r="D193" s="5" t="s">
        <v>131</v>
      </c>
      <c r="E193" s="5" t="s">
        <v>22</v>
      </c>
      <c r="F193" s="5" t="s">
        <v>463</v>
      </c>
      <c r="G193" s="5" t="s">
        <v>467</v>
      </c>
      <c r="H193" s="5" t="s">
        <v>465</v>
      </c>
      <c r="I193" s="5" t="s">
        <v>78</v>
      </c>
      <c r="J193" s="5" t="s">
        <v>97</v>
      </c>
      <c r="K193" s="6" t="s">
        <v>468</v>
      </c>
      <c r="L193" s="6" t="s">
        <v>29</v>
      </c>
      <c r="M193" s="5">
        <f t="shared" si="2"/>
        <v>1</v>
      </c>
      <c r="N193" s="8" t="s">
        <v>78</v>
      </c>
    </row>
    <row r="194" spans="1:14" ht="15.75" hidden="1" customHeight="1">
      <c r="A194" s="5">
        <f t="shared" si="1"/>
        <v>3</v>
      </c>
      <c r="B194" s="5">
        <v>2724</v>
      </c>
      <c r="C194" s="5" t="s">
        <v>98</v>
      </c>
      <c r="D194" s="5" t="s">
        <v>131</v>
      </c>
      <c r="E194" s="5" t="s">
        <v>22</v>
      </c>
      <c r="F194" s="5" t="s">
        <v>463</v>
      </c>
      <c r="G194" s="5" t="s">
        <v>469</v>
      </c>
      <c r="H194" s="5" t="s">
        <v>465</v>
      </c>
      <c r="I194" s="5" t="s">
        <v>78</v>
      </c>
      <c r="J194" s="5" t="s">
        <v>97</v>
      </c>
      <c r="K194" s="6" t="s">
        <v>470</v>
      </c>
      <c r="L194" s="6" t="s">
        <v>29</v>
      </c>
      <c r="M194" s="5">
        <f t="shared" si="2"/>
        <v>1</v>
      </c>
      <c r="N194" s="8" t="s">
        <v>78</v>
      </c>
    </row>
    <row r="195" spans="1:14" ht="15.75" hidden="1" customHeight="1">
      <c r="A195" s="5">
        <f t="shared" si="1"/>
        <v>4</v>
      </c>
      <c r="B195" s="5">
        <v>2724</v>
      </c>
      <c r="C195" s="5" t="s">
        <v>98</v>
      </c>
      <c r="D195" s="5" t="s">
        <v>131</v>
      </c>
      <c r="E195" s="5" t="s">
        <v>22</v>
      </c>
      <c r="F195" s="5" t="s">
        <v>463</v>
      </c>
      <c r="G195" s="5" t="s">
        <v>471</v>
      </c>
      <c r="H195" s="5" t="s">
        <v>465</v>
      </c>
      <c r="I195" s="5" t="s">
        <v>78</v>
      </c>
      <c r="J195" s="5" t="s">
        <v>97</v>
      </c>
      <c r="K195" s="6" t="s">
        <v>472</v>
      </c>
      <c r="L195" s="6" t="s">
        <v>34</v>
      </c>
      <c r="M195" s="5">
        <f t="shared" si="2"/>
        <v>1</v>
      </c>
      <c r="N195" s="8" t="s">
        <v>78</v>
      </c>
    </row>
    <row r="196" spans="1:14" ht="15.75" hidden="1" customHeight="1">
      <c r="A196" s="5">
        <f t="shared" si="1"/>
        <v>5</v>
      </c>
      <c r="B196" s="5">
        <v>2724</v>
      </c>
      <c r="C196" s="5" t="s">
        <v>98</v>
      </c>
      <c r="D196" s="5" t="s">
        <v>131</v>
      </c>
      <c r="E196" s="5" t="s">
        <v>22</v>
      </c>
      <c r="F196" s="5" t="s">
        <v>463</v>
      </c>
      <c r="G196" s="5" t="s">
        <v>473</v>
      </c>
      <c r="H196" s="5" t="s">
        <v>465</v>
      </c>
      <c r="I196" s="5" t="s">
        <v>78</v>
      </c>
      <c r="J196" s="5" t="s">
        <v>97</v>
      </c>
      <c r="K196" s="6" t="s">
        <v>474</v>
      </c>
      <c r="L196" s="6" t="s">
        <v>29</v>
      </c>
      <c r="M196" s="5">
        <f t="shared" si="2"/>
        <v>1</v>
      </c>
      <c r="N196" s="8" t="s">
        <v>78</v>
      </c>
    </row>
    <row r="197" spans="1:14" ht="15.75" hidden="1" customHeight="1">
      <c r="A197" s="5">
        <f t="shared" si="1"/>
        <v>6</v>
      </c>
      <c r="B197" s="5">
        <v>2724</v>
      </c>
      <c r="C197" s="5" t="s">
        <v>98</v>
      </c>
      <c r="D197" s="5" t="s">
        <v>131</v>
      </c>
      <c r="E197" s="5" t="s">
        <v>22</v>
      </c>
      <c r="F197" s="5" t="s">
        <v>463</v>
      </c>
      <c r="G197" s="5" t="s">
        <v>475</v>
      </c>
      <c r="H197" s="5" t="s">
        <v>465</v>
      </c>
      <c r="I197" s="5" t="s">
        <v>78</v>
      </c>
      <c r="J197" s="5" t="s">
        <v>97</v>
      </c>
      <c r="K197" s="6" t="s">
        <v>476</v>
      </c>
      <c r="L197" s="6" t="s">
        <v>29</v>
      </c>
      <c r="M197" s="5">
        <f t="shared" si="2"/>
        <v>1</v>
      </c>
      <c r="N197" s="8" t="s">
        <v>78</v>
      </c>
    </row>
    <row r="198" spans="1:14" ht="15.75" hidden="1" customHeight="1">
      <c r="A198" s="5">
        <f t="shared" si="1"/>
        <v>1</v>
      </c>
      <c r="B198" s="5">
        <v>2725</v>
      </c>
      <c r="C198" s="5" t="s">
        <v>98</v>
      </c>
      <c r="D198" s="5" t="s">
        <v>131</v>
      </c>
      <c r="E198" s="5" t="s">
        <v>22</v>
      </c>
      <c r="F198" s="5" t="s">
        <v>477</v>
      </c>
      <c r="G198" s="5" t="s">
        <v>478</v>
      </c>
      <c r="H198" s="5" t="s">
        <v>447</v>
      </c>
      <c r="I198" s="5" t="s">
        <v>75</v>
      </c>
      <c r="J198" s="5" t="s">
        <v>97</v>
      </c>
      <c r="K198" s="6" t="s">
        <v>479</v>
      </c>
      <c r="L198" s="6" t="s">
        <v>34</v>
      </c>
      <c r="M198" s="5">
        <f t="shared" si="2"/>
        <v>1</v>
      </c>
      <c r="N198" s="8" t="s">
        <v>75</v>
      </c>
    </row>
    <row r="199" spans="1:14" ht="15.75" hidden="1" customHeight="1">
      <c r="A199" s="5">
        <f t="shared" si="1"/>
        <v>1</v>
      </c>
      <c r="B199" s="5">
        <v>2726</v>
      </c>
      <c r="C199" s="5" t="s">
        <v>98</v>
      </c>
      <c r="D199" s="5" t="s">
        <v>131</v>
      </c>
      <c r="E199" s="5" t="s">
        <v>22</v>
      </c>
      <c r="F199" s="5" t="s">
        <v>480</v>
      </c>
      <c r="G199" s="5" t="s">
        <v>481</v>
      </c>
      <c r="H199" s="5" t="s">
        <v>447</v>
      </c>
      <c r="I199" s="5" t="s">
        <v>75</v>
      </c>
      <c r="J199" s="5" t="s">
        <v>97</v>
      </c>
      <c r="K199" s="6" t="s">
        <v>482</v>
      </c>
      <c r="L199" s="6" t="s">
        <v>29</v>
      </c>
      <c r="M199" s="5">
        <f t="shared" si="2"/>
        <v>1</v>
      </c>
      <c r="N199" s="8" t="s">
        <v>75</v>
      </c>
    </row>
    <row r="200" spans="1:14" ht="15.75" hidden="1" customHeight="1">
      <c r="A200" s="5">
        <f t="shared" si="1"/>
        <v>1</v>
      </c>
      <c r="B200" s="5">
        <v>2727</v>
      </c>
      <c r="C200" s="5" t="s">
        <v>98</v>
      </c>
      <c r="D200" s="5" t="s">
        <v>131</v>
      </c>
      <c r="E200" s="5" t="s">
        <v>22</v>
      </c>
      <c r="F200" s="5" t="s">
        <v>483</v>
      </c>
      <c r="G200" s="5" t="s">
        <v>484</v>
      </c>
      <c r="H200" s="5" t="s">
        <v>485</v>
      </c>
      <c r="I200" s="5" t="s">
        <v>75</v>
      </c>
      <c r="J200" s="5" t="s">
        <v>97</v>
      </c>
      <c r="K200" s="6" t="s">
        <v>486</v>
      </c>
      <c r="L200" s="6" t="s">
        <v>29</v>
      </c>
      <c r="M200" s="5">
        <f t="shared" si="2"/>
        <v>1</v>
      </c>
      <c r="N200" s="8" t="s">
        <v>75</v>
      </c>
    </row>
    <row r="201" spans="1:14" ht="15.75" hidden="1" customHeight="1">
      <c r="A201" s="5">
        <f t="shared" si="1"/>
        <v>2</v>
      </c>
      <c r="B201" s="5">
        <v>2727</v>
      </c>
      <c r="C201" s="5" t="s">
        <v>98</v>
      </c>
      <c r="D201" s="5" t="s">
        <v>131</v>
      </c>
      <c r="E201" s="5" t="s">
        <v>22</v>
      </c>
      <c r="F201" s="5" t="s">
        <v>483</v>
      </c>
      <c r="G201" s="5" t="s">
        <v>487</v>
      </c>
      <c r="H201" s="5" t="s">
        <v>485</v>
      </c>
      <c r="I201" s="5" t="s">
        <v>75</v>
      </c>
      <c r="J201" s="5" t="s">
        <v>97</v>
      </c>
      <c r="K201" s="6" t="s">
        <v>488</v>
      </c>
      <c r="L201" s="6" t="s">
        <v>29</v>
      </c>
      <c r="M201" s="5">
        <f t="shared" si="2"/>
        <v>1</v>
      </c>
      <c r="N201" s="8" t="s">
        <v>75</v>
      </c>
    </row>
    <row r="202" spans="1:14" ht="15.75" hidden="1" customHeight="1">
      <c r="A202" s="5">
        <f t="shared" si="1"/>
        <v>1</v>
      </c>
      <c r="B202" s="5">
        <v>2728</v>
      </c>
      <c r="C202" s="5" t="s">
        <v>98</v>
      </c>
      <c r="D202" s="5" t="s">
        <v>131</v>
      </c>
      <c r="E202" s="5" t="s">
        <v>22</v>
      </c>
      <c r="F202" s="5" t="s">
        <v>489</v>
      </c>
      <c r="G202" s="5" t="s">
        <v>490</v>
      </c>
      <c r="H202" s="5" t="s">
        <v>491</v>
      </c>
      <c r="I202" s="5" t="s">
        <v>75</v>
      </c>
      <c r="J202" s="5" t="s">
        <v>97</v>
      </c>
      <c r="K202" s="6" t="s">
        <v>492</v>
      </c>
      <c r="L202" s="6" t="s">
        <v>34</v>
      </c>
      <c r="M202" s="5">
        <f t="shared" si="2"/>
        <v>1</v>
      </c>
      <c r="N202" s="8" t="s">
        <v>75</v>
      </c>
    </row>
    <row r="203" spans="1:14" ht="15.75" hidden="1" customHeight="1">
      <c r="A203" s="5">
        <f t="shared" si="1"/>
        <v>1</v>
      </c>
      <c r="B203" s="5">
        <v>2729</v>
      </c>
      <c r="C203" s="5" t="s">
        <v>98</v>
      </c>
      <c r="D203" s="5" t="s">
        <v>131</v>
      </c>
      <c r="E203" s="5" t="s">
        <v>22</v>
      </c>
      <c r="F203" s="5" t="s">
        <v>493</v>
      </c>
      <c r="G203" s="5" t="s">
        <v>494</v>
      </c>
      <c r="H203" s="5" t="s">
        <v>495</v>
      </c>
      <c r="I203" s="5" t="s">
        <v>71</v>
      </c>
      <c r="J203" s="5" t="s">
        <v>97</v>
      </c>
      <c r="K203" s="6" t="s">
        <v>496</v>
      </c>
      <c r="L203" s="6" t="s">
        <v>34</v>
      </c>
      <c r="M203" s="5">
        <f t="shared" si="2"/>
        <v>1</v>
      </c>
      <c r="N203" s="8" t="s">
        <v>71</v>
      </c>
    </row>
    <row r="204" spans="1:14" ht="15.75" hidden="1" customHeight="1">
      <c r="A204" s="5">
        <f t="shared" si="1"/>
        <v>2</v>
      </c>
      <c r="B204" s="5">
        <v>2729</v>
      </c>
      <c r="C204" s="5" t="s">
        <v>98</v>
      </c>
      <c r="D204" s="5" t="s">
        <v>131</v>
      </c>
      <c r="E204" s="5" t="s">
        <v>22</v>
      </c>
      <c r="F204" s="5" t="s">
        <v>493</v>
      </c>
      <c r="G204" s="5" t="s">
        <v>497</v>
      </c>
      <c r="H204" s="5" t="s">
        <v>495</v>
      </c>
      <c r="I204" s="5" t="s">
        <v>71</v>
      </c>
      <c r="J204" s="5" t="s">
        <v>97</v>
      </c>
      <c r="K204" s="6" t="s">
        <v>498</v>
      </c>
      <c r="L204" s="6" t="s">
        <v>29</v>
      </c>
      <c r="M204" s="5">
        <f t="shared" si="2"/>
        <v>1</v>
      </c>
      <c r="N204" s="8" t="s">
        <v>71</v>
      </c>
    </row>
    <row r="205" spans="1:14" ht="15.75" hidden="1" customHeight="1">
      <c r="A205" s="5">
        <f t="shared" si="1"/>
        <v>3</v>
      </c>
      <c r="B205" s="5">
        <v>2729</v>
      </c>
      <c r="C205" s="5" t="s">
        <v>98</v>
      </c>
      <c r="D205" s="5" t="s">
        <v>131</v>
      </c>
      <c r="E205" s="5" t="s">
        <v>22</v>
      </c>
      <c r="F205" s="5" t="s">
        <v>493</v>
      </c>
      <c r="G205" s="5" t="s">
        <v>499</v>
      </c>
      <c r="H205" s="5" t="s">
        <v>495</v>
      </c>
      <c r="I205" s="5" t="s">
        <v>71</v>
      </c>
      <c r="J205" s="5" t="s">
        <v>97</v>
      </c>
      <c r="K205" s="6" t="s">
        <v>500</v>
      </c>
      <c r="L205" s="6" t="s">
        <v>34</v>
      </c>
      <c r="M205" s="5">
        <f t="shared" si="2"/>
        <v>1</v>
      </c>
      <c r="N205" s="8" t="s">
        <v>71</v>
      </c>
    </row>
    <row r="206" spans="1:14" ht="15.75" hidden="1" customHeight="1">
      <c r="A206" s="5">
        <f t="shared" si="1"/>
        <v>4</v>
      </c>
      <c r="B206" s="5">
        <v>2729</v>
      </c>
      <c r="C206" s="5" t="s">
        <v>98</v>
      </c>
      <c r="D206" s="5" t="s">
        <v>131</v>
      </c>
      <c r="E206" s="5" t="s">
        <v>22</v>
      </c>
      <c r="F206" s="5" t="s">
        <v>493</v>
      </c>
      <c r="G206" s="5" t="s">
        <v>501</v>
      </c>
      <c r="H206" s="5" t="s">
        <v>495</v>
      </c>
      <c r="I206" s="5" t="s">
        <v>71</v>
      </c>
      <c r="J206" s="5" t="s">
        <v>97</v>
      </c>
      <c r="K206" s="6" t="s">
        <v>502</v>
      </c>
      <c r="L206" s="6" t="s">
        <v>29</v>
      </c>
      <c r="M206" s="5">
        <f t="shared" si="2"/>
        <v>1</v>
      </c>
      <c r="N206" s="8" t="s">
        <v>71</v>
      </c>
    </row>
    <row r="207" spans="1:14" ht="15.75" hidden="1" customHeight="1">
      <c r="A207" s="5">
        <f t="shared" si="1"/>
        <v>5</v>
      </c>
      <c r="B207" s="5">
        <v>2729</v>
      </c>
      <c r="C207" s="5" t="s">
        <v>98</v>
      </c>
      <c r="D207" s="5" t="s">
        <v>131</v>
      </c>
      <c r="E207" s="5" t="s">
        <v>22</v>
      </c>
      <c r="F207" s="5" t="s">
        <v>493</v>
      </c>
      <c r="G207" s="5" t="s">
        <v>503</v>
      </c>
      <c r="H207" s="5" t="s">
        <v>504</v>
      </c>
      <c r="I207" s="5" t="s">
        <v>71</v>
      </c>
      <c r="J207" s="5" t="s">
        <v>97</v>
      </c>
      <c r="K207" s="6" t="s">
        <v>505</v>
      </c>
      <c r="L207" s="6" t="s">
        <v>29</v>
      </c>
      <c r="M207" s="5">
        <f t="shared" si="2"/>
        <v>1</v>
      </c>
      <c r="N207" s="8" t="s">
        <v>71</v>
      </c>
    </row>
    <row r="208" spans="1:14" ht="15.75" hidden="1" customHeight="1">
      <c r="A208" s="5">
        <f t="shared" si="1"/>
        <v>6</v>
      </c>
      <c r="B208" s="5">
        <v>2729</v>
      </c>
      <c r="C208" s="5" t="s">
        <v>98</v>
      </c>
      <c r="D208" s="5" t="s">
        <v>131</v>
      </c>
      <c r="E208" s="5" t="s">
        <v>22</v>
      </c>
      <c r="F208" s="5" t="s">
        <v>493</v>
      </c>
      <c r="G208" s="5" t="s">
        <v>506</v>
      </c>
      <c r="H208" s="5" t="s">
        <v>495</v>
      </c>
      <c r="I208" s="5" t="s">
        <v>71</v>
      </c>
      <c r="J208" s="5" t="s">
        <v>97</v>
      </c>
      <c r="K208" s="6" t="s">
        <v>507</v>
      </c>
      <c r="L208" s="6" t="s">
        <v>29</v>
      </c>
      <c r="M208" s="5">
        <f t="shared" si="2"/>
        <v>1</v>
      </c>
      <c r="N208" s="8" t="s">
        <v>71</v>
      </c>
    </row>
    <row r="209" spans="1:14" ht="15.75" hidden="1" customHeight="1">
      <c r="A209" s="5">
        <f t="shared" si="1"/>
        <v>1</v>
      </c>
      <c r="B209" s="5">
        <v>2730</v>
      </c>
      <c r="C209" s="5" t="s">
        <v>98</v>
      </c>
      <c r="D209" s="5" t="s">
        <v>131</v>
      </c>
      <c r="E209" s="5" t="s">
        <v>22</v>
      </c>
      <c r="F209" s="5" t="s">
        <v>508</v>
      </c>
      <c r="G209" s="5" t="s">
        <v>509</v>
      </c>
      <c r="H209" s="5" t="s">
        <v>460</v>
      </c>
      <c r="I209" s="5" t="s">
        <v>75</v>
      </c>
      <c r="J209" s="5" t="s">
        <v>97</v>
      </c>
      <c r="K209" s="6" t="s">
        <v>510</v>
      </c>
      <c r="L209" s="6" t="s">
        <v>29</v>
      </c>
      <c r="M209" s="5">
        <f t="shared" si="2"/>
        <v>1</v>
      </c>
      <c r="N209" s="8" t="s">
        <v>75</v>
      </c>
    </row>
    <row r="210" spans="1:14" ht="15.75" hidden="1" customHeight="1">
      <c r="A210" s="5">
        <f t="shared" si="1"/>
        <v>2</v>
      </c>
      <c r="B210" s="5">
        <v>2730</v>
      </c>
      <c r="C210" s="5" t="s">
        <v>98</v>
      </c>
      <c r="D210" s="5" t="s">
        <v>131</v>
      </c>
      <c r="E210" s="5" t="s">
        <v>22</v>
      </c>
      <c r="F210" s="5" t="s">
        <v>508</v>
      </c>
      <c r="G210" s="5" t="s">
        <v>511</v>
      </c>
      <c r="H210" s="5" t="s">
        <v>460</v>
      </c>
      <c r="I210" s="5" t="s">
        <v>75</v>
      </c>
      <c r="J210" s="5" t="s">
        <v>97</v>
      </c>
      <c r="K210" s="6" t="s">
        <v>512</v>
      </c>
      <c r="L210" s="6" t="s">
        <v>29</v>
      </c>
      <c r="M210" s="5">
        <f t="shared" si="2"/>
        <v>1</v>
      </c>
      <c r="N210" s="8" t="s">
        <v>75</v>
      </c>
    </row>
    <row r="211" spans="1:14" ht="15.75" hidden="1" customHeight="1">
      <c r="A211" s="5">
        <f t="shared" si="1"/>
        <v>1</v>
      </c>
      <c r="B211" s="5">
        <v>2738</v>
      </c>
      <c r="C211" s="5" t="s">
        <v>98</v>
      </c>
      <c r="D211" s="5" t="s">
        <v>170</v>
      </c>
      <c r="E211" s="5" t="s">
        <v>22</v>
      </c>
      <c r="F211" s="5" t="s">
        <v>513</v>
      </c>
      <c r="G211" s="5" t="s">
        <v>514</v>
      </c>
      <c r="H211" s="5" t="s">
        <v>436</v>
      </c>
      <c r="I211" s="5" t="s">
        <v>75</v>
      </c>
      <c r="J211" s="5" t="s">
        <v>97</v>
      </c>
      <c r="K211" s="6" t="s">
        <v>515</v>
      </c>
      <c r="L211" s="6" t="s">
        <v>29</v>
      </c>
      <c r="M211" s="5">
        <f t="shared" si="2"/>
        <v>1</v>
      </c>
      <c r="N211" s="8" t="s">
        <v>75</v>
      </c>
    </row>
    <row r="212" spans="1:14" ht="15.75" hidden="1" customHeight="1">
      <c r="A212" s="5">
        <f t="shared" si="1"/>
        <v>2</v>
      </c>
      <c r="B212" s="5">
        <v>2738</v>
      </c>
      <c r="C212" s="5" t="s">
        <v>98</v>
      </c>
      <c r="D212" s="5" t="s">
        <v>170</v>
      </c>
      <c r="E212" s="5" t="s">
        <v>22</v>
      </c>
      <c r="F212" s="5" t="s">
        <v>513</v>
      </c>
      <c r="G212" s="5" t="s">
        <v>516</v>
      </c>
      <c r="H212" s="5" t="s">
        <v>436</v>
      </c>
      <c r="I212" s="5" t="s">
        <v>75</v>
      </c>
      <c r="J212" s="5" t="s">
        <v>97</v>
      </c>
      <c r="K212" s="6" t="s">
        <v>517</v>
      </c>
      <c r="L212" s="6" t="s">
        <v>29</v>
      </c>
      <c r="M212" s="5">
        <f t="shared" si="2"/>
        <v>1</v>
      </c>
      <c r="N212" s="8" t="s">
        <v>75</v>
      </c>
    </row>
    <row r="213" spans="1:14" ht="15.75" hidden="1" customHeight="1">
      <c r="A213" s="5">
        <f t="shared" si="1"/>
        <v>3</v>
      </c>
      <c r="B213" s="5">
        <v>2738</v>
      </c>
      <c r="C213" s="5" t="s">
        <v>98</v>
      </c>
      <c r="D213" s="5" t="s">
        <v>170</v>
      </c>
      <c r="E213" s="5" t="s">
        <v>22</v>
      </c>
      <c r="F213" s="5" t="s">
        <v>513</v>
      </c>
      <c r="G213" s="5" t="s">
        <v>518</v>
      </c>
      <c r="H213" s="5" t="s">
        <v>519</v>
      </c>
      <c r="I213" s="5" t="s">
        <v>75</v>
      </c>
      <c r="J213" s="5" t="s">
        <v>97</v>
      </c>
      <c r="K213" s="6" t="s">
        <v>520</v>
      </c>
      <c r="L213" s="6" t="s">
        <v>29</v>
      </c>
      <c r="M213" s="5">
        <f t="shared" si="2"/>
        <v>1</v>
      </c>
      <c r="N213" s="8" t="s">
        <v>75</v>
      </c>
    </row>
    <row r="214" spans="1:14" ht="15.75" hidden="1" customHeight="1">
      <c r="A214" s="5">
        <f t="shared" si="1"/>
        <v>4</v>
      </c>
      <c r="B214" s="5">
        <v>2738</v>
      </c>
      <c r="C214" s="5" t="s">
        <v>98</v>
      </c>
      <c r="D214" s="5" t="s">
        <v>170</v>
      </c>
      <c r="E214" s="5" t="s">
        <v>22</v>
      </c>
      <c r="F214" s="5" t="s">
        <v>513</v>
      </c>
      <c r="G214" s="5" t="s">
        <v>521</v>
      </c>
      <c r="H214" s="5" t="s">
        <v>436</v>
      </c>
      <c r="I214" s="5" t="s">
        <v>75</v>
      </c>
      <c r="J214" s="5" t="s">
        <v>97</v>
      </c>
      <c r="K214" s="6" t="s">
        <v>522</v>
      </c>
      <c r="L214" s="6" t="s">
        <v>29</v>
      </c>
      <c r="M214" s="5">
        <f t="shared" si="2"/>
        <v>1</v>
      </c>
      <c r="N214" s="8" t="s">
        <v>75</v>
      </c>
    </row>
    <row r="215" spans="1:14" ht="15.75" hidden="1" customHeight="1">
      <c r="A215" s="5">
        <f t="shared" si="1"/>
        <v>5</v>
      </c>
      <c r="B215" s="5">
        <v>2738</v>
      </c>
      <c r="C215" s="5" t="s">
        <v>98</v>
      </c>
      <c r="D215" s="5" t="s">
        <v>170</v>
      </c>
      <c r="E215" s="5" t="s">
        <v>22</v>
      </c>
      <c r="F215" s="5" t="s">
        <v>513</v>
      </c>
      <c r="G215" s="5" t="s">
        <v>523</v>
      </c>
      <c r="H215" s="5" t="s">
        <v>436</v>
      </c>
      <c r="I215" s="5" t="s">
        <v>75</v>
      </c>
      <c r="J215" s="5" t="s">
        <v>97</v>
      </c>
      <c r="K215" s="6" t="s">
        <v>524</v>
      </c>
      <c r="L215" s="6" t="s">
        <v>29</v>
      </c>
      <c r="M215" s="5">
        <f t="shared" si="2"/>
        <v>1</v>
      </c>
      <c r="N215" s="8" t="s">
        <v>75</v>
      </c>
    </row>
    <row r="216" spans="1:14" ht="15.75" hidden="1" customHeight="1">
      <c r="A216" s="5">
        <f t="shared" si="1"/>
        <v>1</v>
      </c>
      <c r="B216" s="5">
        <v>2739</v>
      </c>
      <c r="C216" s="5" t="s">
        <v>98</v>
      </c>
      <c r="D216" s="5" t="s">
        <v>170</v>
      </c>
      <c r="E216" s="5" t="s">
        <v>22</v>
      </c>
      <c r="F216" s="5" t="s">
        <v>525</v>
      </c>
      <c r="G216" s="5" t="s">
        <v>526</v>
      </c>
      <c r="H216" s="5" t="s">
        <v>527</v>
      </c>
      <c r="I216" s="5" t="s">
        <v>75</v>
      </c>
      <c r="J216" s="5" t="s">
        <v>97</v>
      </c>
      <c r="K216" s="6" t="s">
        <v>528</v>
      </c>
      <c r="L216" s="6" t="s">
        <v>34</v>
      </c>
      <c r="M216" s="5">
        <f t="shared" si="2"/>
        <v>1</v>
      </c>
      <c r="N216" s="8" t="s">
        <v>75</v>
      </c>
    </row>
    <row r="217" spans="1:14" ht="15.75" hidden="1" customHeight="1">
      <c r="A217" s="5">
        <f t="shared" si="1"/>
        <v>2</v>
      </c>
      <c r="B217" s="5">
        <v>2739</v>
      </c>
      <c r="C217" s="5" t="s">
        <v>98</v>
      </c>
      <c r="D217" s="5" t="s">
        <v>170</v>
      </c>
      <c r="E217" s="5" t="s">
        <v>22</v>
      </c>
      <c r="F217" s="5" t="s">
        <v>525</v>
      </c>
      <c r="G217" s="5" t="s">
        <v>529</v>
      </c>
      <c r="H217" s="5" t="s">
        <v>527</v>
      </c>
      <c r="I217" s="5" t="s">
        <v>75</v>
      </c>
      <c r="J217" s="5" t="s">
        <v>97</v>
      </c>
      <c r="K217" s="6" t="s">
        <v>530</v>
      </c>
      <c r="L217" s="6" t="s">
        <v>29</v>
      </c>
      <c r="M217" s="5">
        <f t="shared" si="2"/>
        <v>1</v>
      </c>
      <c r="N217" s="8" t="s">
        <v>75</v>
      </c>
    </row>
    <row r="218" spans="1:14" ht="15.75" hidden="1" customHeight="1">
      <c r="A218" s="5">
        <f t="shared" si="1"/>
        <v>1</v>
      </c>
      <c r="B218" s="5">
        <v>2740</v>
      </c>
      <c r="C218" s="5" t="s">
        <v>98</v>
      </c>
      <c r="D218" s="5" t="s">
        <v>170</v>
      </c>
      <c r="E218" s="5" t="s">
        <v>22</v>
      </c>
      <c r="F218" s="5" t="s">
        <v>531</v>
      </c>
      <c r="G218" s="5" t="s">
        <v>532</v>
      </c>
      <c r="H218" s="5" t="s">
        <v>436</v>
      </c>
      <c r="I218" s="5" t="s">
        <v>75</v>
      </c>
      <c r="J218" s="5" t="s">
        <v>97</v>
      </c>
      <c r="K218" s="6" t="s">
        <v>426</v>
      </c>
      <c r="L218" s="6" t="s">
        <v>29</v>
      </c>
      <c r="M218" s="5">
        <f t="shared" si="2"/>
        <v>1</v>
      </c>
      <c r="N218" s="8" t="s">
        <v>75</v>
      </c>
    </row>
    <row r="219" spans="1:14" ht="15.75" hidden="1" customHeight="1">
      <c r="A219" s="5">
        <f t="shared" si="1"/>
        <v>2</v>
      </c>
      <c r="B219" s="5">
        <v>2740</v>
      </c>
      <c r="C219" s="5" t="s">
        <v>98</v>
      </c>
      <c r="D219" s="5" t="s">
        <v>170</v>
      </c>
      <c r="E219" s="5" t="s">
        <v>22</v>
      </c>
      <c r="F219" s="5" t="s">
        <v>531</v>
      </c>
      <c r="G219" s="5" t="s">
        <v>533</v>
      </c>
      <c r="H219" s="5" t="s">
        <v>436</v>
      </c>
      <c r="I219" s="5" t="s">
        <v>75</v>
      </c>
      <c r="J219" s="5" t="s">
        <v>97</v>
      </c>
      <c r="K219" s="6" t="s">
        <v>534</v>
      </c>
      <c r="L219" s="6" t="s">
        <v>29</v>
      </c>
      <c r="M219" s="5">
        <f t="shared" si="2"/>
        <v>1</v>
      </c>
      <c r="N219" s="8" t="s">
        <v>75</v>
      </c>
    </row>
    <row r="220" spans="1:14" ht="15.75" hidden="1" customHeight="1">
      <c r="A220" s="5">
        <f t="shared" si="1"/>
        <v>3</v>
      </c>
      <c r="B220" s="5">
        <v>2740</v>
      </c>
      <c r="C220" s="5" t="s">
        <v>98</v>
      </c>
      <c r="D220" s="5" t="s">
        <v>170</v>
      </c>
      <c r="E220" s="5" t="s">
        <v>22</v>
      </c>
      <c r="F220" s="5" t="s">
        <v>531</v>
      </c>
      <c r="G220" s="5" t="s">
        <v>535</v>
      </c>
      <c r="H220" s="5" t="s">
        <v>436</v>
      </c>
      <c r="I220" s="5" t="s">
        <v>75</v>
      </c>
      <c r="J220" s="5" t="s">
        <v>97</v>
      </c>
      <c r="K220" s="6" t="s">
        <v>536</v>
      </c>
      <c r="L220" s="6" t="s">
        <v>29</v>
      </c>
      <c r="M220" s="5">
        <f t="shared" si="2"/>
        <v>1</v>
      </c>
      <c r="N220" s="8" t="s">
        <v>75</v>
      </c>
    </row>
    <row r="221" spans="1:14" ht="15.75" hidden="1" customHeight="1">
      <c r="A221" s="5">
        <f t="shared" si="1"/>
        <v>4</v>
      </c>
      <c r="B221" s="5">
        <v>2740</v>
      </c>
      <c r="C221" s="5" t="s">
        <v>98</v>
      </c>
      <c r="D221" s="5" t="s">
        <v>170</v>
      </c>
      <c r="E221" s="5" t="s">
        <v>22</v>
      </c>
      <c r="F221" s="5" t="s">
        <v>531</v>
      </c>
      <c r="G221" s="5" t="s">
        <v>537</v>
      </c>
      <c r="H221" s="5" t="s">
        <v>436</v>
      </c>
      <c r="I221" s="5" t="s">
        <v>75</v>
      </c>
      <c r="J221" s="5" t="s">
        <v>97</v>
      </c>
      <c r="K221" s="6" t="s">
        <v>538</v>
      </c>
      <c r="L221" s="6" t="s">
        <v>34</v>
      </c>
      <c r="M221" s="5">
        <f t="shared" si="2"/>
        <v>1</v>
      </c>
      <c r="N221" s="8" t="s">
        <v>75</v>
      </c>
    </row>
    <row r="222" spans="1:14" ht="15.75" hidden="1" customHeight="1">
      <c r="A222" s="5">
        <f t="shared" si="1"/>
        <v>1</v>
      </c>
      <c r="B222" s="5">
        <v>2793</v>
      </c>
      <c r="C222" s="5" t="s">
        <v>98</v>
      </c>
      <c r="D222" s="5" t="s">
        <v>62</v>
      </c>
      <c r="E222" s="5" t="s">
        <v>22</v>
      </c>
      <c r="F222" s="5" t="s">
        <v>539</v>
      </c>
      <c r="G222" s="5" t="s">
        <v>540</v>
      </c>
      <c r="H222" s="5" t="s">
        <v>541</v>
      </c>
      <c r="I222" s="5" t="s">
        <v>425</v>
      </c>
      <c r="J222" s="5" t="s">
        <v>97</v>
      </c>
      <c r="K222" s="6" t="s">
        <v>542</v>
      </c>
      <c r="L222" s="6" t="s">
        <v>29</v>
      </c>
      <c r="M222" s="5">
        <f t="shared" si="2"/>
        <v>1</v>
      </c>
      <c r="N222" s="8" t="s">
        <v>425</v>
      </c>
    </row>
    <row r="223" spans="1:14" ht="15.75" hidden="1" customHeight="1">
      <c r="A223" s="5">
        <f t="shared" si="1"/>
        <v>2</v>
      </c>
      <c r="B223" s="5">
        <v>2793</v>
      </c>
      <c r="C223" s="5" t="s">
        <v>98</v>
      </c>
      <c r="D223" s="5" t="s">
        <v>62</v>
      </c>
      <c r="E223" s="5" t="s">
        <v>22</v>
      </c>
      <c r="F223" s="5" t="s">
        <v>539</v>
      </c>
      <c r="G223" s="5" t="s">
        <v>543</v>
      </c>
      <c r="H223" s="5" t="s">
        <v>541</v>
      </c>
      <c r="I223" s="5" t="s">
        <v>425</v>
      </c>
      <c r="J223" s="5" t="s">
        <v>97</v>
      </c>
      <c r="K223" s="6" t="s">
        <v>544</v>
      </c>
      <c r="L223" s="6" t="s">
        <v>29</v>
      </c>
      <c r="M223" s="5">
        <f t="shared" si="2"/>
        <v>1</v>
      </c>
      <c r="N223" s="8" t="s">
        <v>425</v>
      </c>
    </row>
    <row r="224" spans="1:14" ht="15.75" hidden="1" customHeight="1">
      <c r="A224" s="5">
        <f t="shared" si="1"/>
        <v>3</v>
      </c>
      <c r="B224" s="5">
        <v>2793</v>
      </c>
      <c r="C224" s="5" t="s">
        <v>98</v>
      </c>
      <c r="D224" s="5" t="s">
        <v>62</v>
      </c>
      <c r="E224" s="5" t="s">
        <v>22</v>
      </c>
      <c r="F224" s="5" t="s">
        <v>539</v>
      </c>
      <c r="G224" s="5" t="s">
        <v>545</v>
      </c>
      <c r="H224" s="5" t="s">
        <v>546</v>
      </c>
      <c r="I224" s="5" t="s">
        <v>425</v>
      </c>
      <c r="J224" s="5" t="s">
        <v>97</v>
      </c>
      <c r="K224" s="6" t="s">
        <v>547</v>
      </c>
      <c r="L224" s="6" t="s">
        <v>34</v>
      </c>
      <c r="M224" s="5">
        <f t="shared" si="2"/>
        <v>1</v>
      </c>
      <c r="N224" s="8" t="s">
        <v>425</v>
      </c>
    </row>
    <row r="225" spans="1:14" ht="15.75" hidden="1" customHeight="1">
      <c r="A225" s="5">
        <f t="shared" si="1"/>
        <v>4</v>
      </c>
      <c r="B225" s="5">
        <v>2793</v>
      </c>
      <c r="C225" s="5" t="s">
        <v>98</v>
      </c>
      <c r="D225" s="5" t="s">
        <v>62</v>
      </c>
      <c r="E225" s="5" t="s">
        <v>22</v>
      </c>
      <c r="F225" s="5" t="s">
        <v>539</v>
      </c>
      <c r="G225" s="5" t="s">
        <v>548</v>
      </c>
      <c r="H225" s="5" t="s">
        <v>549</v>
      </c>
      <c r="I225" s="5" t="s">
        <v>425</v>
      </c>
      <c r="J225" s="5" t="s">
        <v>97</v>
      </c>
      <c r="K225" s="6" t="s">
        <v>550</v>
      </c>
      <c r="L225" s="6" t="s">
        <v>34</v>
      </c>
      <c r="M225" s="5">
        <f t="shared" si="2"/>
        <v>1</v>
      </c>
      <c r="N225" s="8" t="s">
        <v>425</v>
      </c>
    </row>
    <row r="226" spans="1:14" ht="15.75" hidden="1" customHeight="1">
      <c r="A226" s="5">
        <f t="shared" si="1"/>
        <v>5</v>
      </c>
      <c r="B226" s="5">
        <v>2793</v>
      </c>
      <c r="C226" s="5" t="s">
        <v>98</v>
      </c>
      <c r="D226" s="5" t="s">
        <v>62</v>
      </c>
      <c r="E226" s="5" t="s">
        <v>22</v>
      </c>
      <c r="F226" s="5" t="s">
        <v>539</v>
      </c>
      <c r="G226" s="5" t="s">
        <v>551</v>
      </c>
      <c r="H226" s="5" t="s">
        <v>541</v>
      </c>
      <c r="I226" s="5" t="s">
        <v>425</v>
      </c>
      <c r="J226" s="5" t="s">
        <v>97</v>
      </c>
      <c r="K226" s="6" t="s">
        <v>552</v>
      </c>
      <c r="L226" s="6" t="s">
        <v>29</v>
      </c>
      <c r="M226" s="5">
        <f t="shared" si="2"/>
        <v>1</v>
      </c>
      <c r="N226" s="8" t="s">
        <v>425</v>
      </c>
    </row>
    <row r="227" spans="1:14" ht="15.75" hidden="1" customHeight="1">
      <c r="A227" s="5">
        <f t="shared" si="1"/>
        <v>6</v>
      </c>
      <c r="B227" s="5">
        <v>2793</v>
      </c>
      <c r="C227" s="5" t="s">
        <v>98</v>
      </c>
      <c r="D227" s="5" t="s">
        <v>62</v>
      </c>
      <c r="E227" s="5" t="s">
        <v>22</v>
      </c>
      <c r="F227" s="5" t="s">
        <v>539</v>
      </c>
      <c r="G227" s="5" t="s">
        <v>553</v>
      </c>
      <c r="H227" s="5" t="s">
        <v>541</v>
      </c>
      <c r="I227" s="5" t="s">
        <v>425</v>
      </c>
      <c r="J227" s="5" t="s">
        <v>97</v>
      </c>
      <c r="K227" s="6" t="s">
        <v>554</v>
      </c>
      <c r="L227" s="6" t="s">
        <v>29</v>
      </c>
      <c r="M227" s="5">
        <f t="shared" si="2"/>
        <v>1</v>
      </c>
      <c r="N227" s="8" t="s">
        <v>425</v>
      </c>
    </row>
    <row r="228" spans="1:14" ht="15.75" hidden="1" customHeight="1">
      <c r="A228" s="5">
        <f t="shared" si="1"/>
        <v>1</v>
      </c>
      <c r="B228" s="5">
        <v>2794</v>
      </c>
      <c r="C228" s="5" t="s">
        <v>98</v>
      </c>
      <c r="D228" s="5" t="s">
        <v>62</v>
      </c>
      <c r="E228" s="5" t="s">
        <v>22</v>
      </c>
      <c r="F228" s="5" t="s">
        <v>555</v>
      </c>
      <c r="G228" s="5" t="s">
        <v>556</v>
      </c>
      <c r="H228" s="5" t="s">
        <v>557</v>
      </c>
      <c r="I228" s="5" t="s">
        <v>26</v>
      </c>
      <c r="J228" s="5" t="s">
        <v>97</v>
      </c>
      <c r="K228" s="6" t="s">
        <v>558</v>
      </c>
      <c r="L228" s="6" t="s">
        <v>29</v>
      </c>
      <c r="M228" s="5">
        <f t="shared" si="2"/>
        <v>1</v>
      </c>
      <c r="N228" s="8" t="s">
        <v>425</v>
      </c>
    </row>
    <row r="229" spans="1:14" ht="15.75" hidden="1" customHeight="1">
      <c r="A229" s="5">
        <f t="shared" si="1"/>
        <v>2</v>
      </c>
      <c r="B229" s="5">
        <v>2794</v>
      </c>
      <c r="C229" s="5" t="s">
        <v>98</v>
      </c>
      <c r="D229" s="5" t="s">
        <v>62</v>
      </c>
      <c r="E229" s="5" t="s">
        <v>22</v>
      </c>
      <c r="F229" s="5" t="s">
        <v>555</v>
      </c>
      <c r="G229" s="5" t="s">
        <v>559</v>
      </c>
      <c r="H229" s="5" t="s">
        <v>560</v>
      </c>
      <c r="I229" s="5" t="s">
        <v>26</v>
      </c>
      <c r="J229" s="5" t="s">
        <v>97</v>
      </c>
      <c r="K229" s="6" t="s">
        <v>561</v>
      </c>
      <c r="L229" s="6" t="s">
        <v>34</v>
      </c>
      <c r="M229" s="5">
        <f t="shared" si="2"/>
        <v>1</v>
      </c>
      <c r="N229" s="8" t="s">
        <v>425</v>
      </c>
    </row>
    <row r="230" spans="1:14" ht="15.75" hidden="1" customHeight="1">
      <c r="A230" s="5">
        <f t="shared" si="1"/>
        <v>3</v>
      </c>
      <c r="B230" s="5">
        <v>2794</v>
      </c>
      <c r="C230" s="5" t="s">
        <v>98</v>
      </c>
      <c r="D230" s="5" t="s">
        <v>62</v>
      </c>
      <c r="E230" s="5" t="s">
        <v>22</v>
      </c>
      <c r="F230" s="5" t="s">
        <v>555</v>
      </c>
      <c r="G230" s="5" t="s">
        <v>562</v>
      </c>
      <c r="H230" s="5" t="s">
        <v>560</v>
      </c>
      <c r="I230" s="5" t="s">
        <v>26</v>
      </c>
      <c r="J230" s="5" t="s">
        <v>97</v>
      </c>
      <c r="K230" s="6" t="s">
        <v>563</v>
      </c>
      <c r="L230" s="6" t="s">
        <v>34</v>
      </c>
      <c r="M230" s="5">
        <f t="shared" si="2"/>
        <v>1</v>
      </c>
      <c r="N230" s="8" t="s">
        <v>425</v>
      </c>
    </row>
    <row r="231" spans="1:14" ht="15.75" hidden="1" customHeight="1">
      <c r="A231" s="5">
        <f t="shared" si="1"/>
        <v>4</v>
      </c>
      <c r="B231" s="5">
        <v>2794</v>
      </c>
      <c r="C231" s="5" t="s">
        <v>98</v>
      </c>
      <c r="D231" s="5" t="s">
        <v>62</v>
      </c>
      <c r="E231" s="5" t="s">
        <v>22</v>
      </c>
      <c r="F231" s="5" t="s">
        <v>555</v>
      </c>
      <c r="G231" s="5" t="s">
        <v>564</v>
      </c>
      <c r="H231" s="5" t="s">
        <v>565</v>
      </c>
      <c r="I231" s="5" t="s">
        <v>26</v>
      </c>
      <c r="J231" s="5" t="s">
        <v>97</v>
      </c>
      <c r="K231" s="6" t="s">
        <v>566</v>
      </c>
      <c r="L231" s="6" t="s">
        <v>34</v>
      </c>
      <c r="M231" s="5">
        <f t="shared" si="2"/>
        <v>1</v>
      </c>
      <c r="N231" s="8" t="s">
        <v>425</v>
      </c>
    </row>
    <row r="232" spans="1:14" ht="15.75" hidden="1" customHeight="1">
      <c r="A232" s="5">
        <f t="shared" si="1"/>
        <v>5</v>
      </c>
      <c r="B232" s="5">
        <v>2794</v>
      </c>
      <c r="C232" s="5" t="s">
        <v>98</v>
      </c>
      <c r="D232" s="5" t="s">
        <v>62</v>
      </c>
      <c r="E232" s="5" t="s">
        <v>22</v>
      </c>
      <c r="F232" s="5" t="s">
        <v>555</v>
      </c>
      <c r="G232" s="5" t="s">
        <v>567</v>
      </c>
      <c r="H232" s="5" t="s">
        <v>565</v>
      </c>
      <c r="I232" s="5" t="s">
        <v>26</v>
      </c>
      <c r="J232" s="5" t="s">
        <v>97</v>
      </c>
      <c r="K232" s="6" t="s">
        <v>568</v>
      </c>
      <c r="L232" s="6" t="s">
        <v>29</v>
      </c>
      <c r="M232" s="5">
        <f t="shared" si="2"/>
        <v>1</v>
      </c>
      <c r="N232" s="8" t="s">
        <v>425</v>
      </c>
    </row>
    <row r="233" spans="1:14" ht="15.75" hidden="1" customHeight="1">
      <c r="A233" s="5">
        <f t="shared" si="1"/>
        <v>1</v>
      </c>
      <c r="B233" s="5">
        <v>2795</v>
      </c>
      <c r="C233" s="5" t="s">
        <v>98</v>
      </c>
      <c r="D233" s="5" t="s">
        <v>62</v>
      </c>
      <c r="E233" s="5" t="s">
        <v>22</v>
      </c>
      <c r="F233" s="5" t="s">
        <v>569</v>
      </c>
      <c r="G233" s="5" t="s">
        <v>570</v>
      </c>
      <c r="H233" s="5" t="s">
        <v>571</v>
      </c>
      <c r="I233" s="5" t="s">
        <v>425</v>
      </c>
      <c r="J233" s="5" t="s">
        <v>97</v>
      </c>
      <c r="K233" s="6" t="s">
        <v>572</v>
      </c>
      <c r="L233" s="6" t="s">
        <v>29</v>
      </c>
      <c r="M233" s="5">
        <f t="shared" si="2"/>
        <v>1</v>
      </c>
      <c r="N233" s="8" t="s">
        <v>425</v>
      </c>
    </row>
    <row r="234" spans="1:14" ht="15.75" hidden="1" customHeight="1">
      <c r="A234" s="5">
        <f t="shared" si="1"/>
        <v>2</v>
      </c>
      <c r="B234" s="5">
        <v>2795</v>
      </c>
      <c r="C234" s="5" t="s">
        <v>98</v>
      </c>
      <c r="D234" s="5" t="s">
        <v>62</v>
      </c>
      <c r="E234" s="5" t="s">
        <v>22</v>
      </c>
      <c r="F234" s="5" t="s">
        <v>569</v>
      </c>
      <c r="G234" s="5" t="s">
        <v>573</v>
      </c>
      <c r="H234" s="5" t="s">
        <v>571</v>
      </c>
      <c r="I234" s="5" t="s">
        <v>425</v>
      </c>
      <c r="J234" s="5" t="s">
        <v>97</v>
      </c>
      <c r="K234" s="6" t="s">
        <v>574</v>
      </c>
      <c r="L234" s="6" t="s">
        <v>29</v>
      </c>
      <c r="M234" s="5">
        <f t="shared" si="2"/>
        <v>1</v>
      </c>
      <c r="N234" s="8" t="s">
        <v>425</v>
      </c>
    </row>
    <row r="235" spans="1:14" ht="15.75" hidden="1" customHeight="1">
      <c r="A235" s="5">
        <f t="shared" si="1"/>
        <v>3</v>
      </c>
      <c r="B235" s="5">
        <v>2795</v>
      </c>
      <c r="C235" s="5" t="s">
        <v>98</v>
      </c>
      <c r="D235" s="5" t="s">
        <v>62</v>
      </c>
      <c r="E235" s="5" t="s">
        <v>22</v>
      </c>
      <c r="F235" s="5" t="s">
        <v>569</v>
      </c>
      <c r="G235" s="5" t="s">
        <v>575</v>
      </c>
      <c r="H235" s="5" t="s">
        <v>571</v>
      </c>
      <c r="I235" s="5" t="s">
        <v>425</v>
      </c>
      <c r="J235" s="5" t="s">
        <v>97</v>
      </c>
      <c r="K235" s="6" t="s">
        <v>576</v>
      </c>
      <c r="L235" s="6" t="s">
        <v>34</v>
      </c>
      <c r="M235" s="5">
        <f t="shared" si="2"/>
        <v>1</v>
      </c>
      <c r="N235" s="8" t="s">
        <v>425</v>
      </c>
    </row>
    <row r="236" spans="1:14" ht="15.75" hidden="1" customHeight="1">
      <c r="A236" s="5">
        <f t="shared" si="1"/>
        <v>1</v>
      </c>
      <c r="B236" s="5">
        <v>2796</v>
      </c>
      <c r="C236" s="5" t="s">
        <v>98</v>
      </c>
      <c r="D236" s="5" t="s">
        <v>62</v>
      </c>
      <c r="E236" s="5" t="s">
        <v>22</v>
      </c>
      <c r="F236" s="5" t="s">
        <v>577</v>
      </c>
      <c r="G236" s="5" t="s">
        <v>578</v>
      </c>
      <c r="H236" s="5" t="s">
        <v>579</v>
      </c>
      <c r="I236" s="5" t="s">
        <v>425</v>
      </c>
      <c r="J236" s="5" t="s">
        <v>97</v>
      </c>
      <c r="K236" s="6" t="s">
        <v>580</v>
      </c>
      <c r="L236" s="6" t="s">
        <v>29</v>
      </c>
      <c r="M236" s="5">
        <f t="shared" si="2"/>
        <v>1</v>
      </c>
      <c r="N236" s="8" t="s">
        <v>425</v>
      </c>
    </row>
    <row r="237" spans="1:14" ht="15.75" hidden="1" customHeight="1">
      <c r="A237" s="5">
        <f t="shared" si="1"/>
        <v>2</v>
      </c>
      <c r="B237" s="5">
        <v>2796</v>
      </c>
      <c r="C237" s="5" t="s">
        <v>98</v>
      </c>
      <c r="D237" s="5" t="s">
        <v>62</v>
      </c>
      <c r="E237" s="5" t="s">
        <v>22</v>
      </c>
      <c r="F237" s="5" t="s">
        <v>577</v>
      </c>
      <c r="G237" s="5" t="s">
        <v>581</v>
      </c>
      <c r="H237" s="5" t="s">
        <v>579</v>
      </c>
      <c r="I237" s="5" t="s">
        <v>425</v>
      </c>
      <c r="J237" s="5" t="s">
        <v>97</v>
      </c>
      <c r="K237" s="6" t="s">
        <v>426</v>
      </c>
      <c r="L237" s="6" t="s">
        <v>29</v>
      </c>
      <c r="M237" s="5">
        <f t="shared" si="2"/>
        <v>1</v>
      </c>
      <c r="N237" s="8" t="s">
        <v>425</v>
      </c>
    </row>
    <row r="238" spans="1:14" ht="15.75" hidden="1" customHeight="1">
      <c r="A238" s="5">
        <f t="shared" si="1"/>
        <v>3</v>
      </c>
      <c r="B238" s="5">
        <v>2796</v>
      </c>
      <c r="C238" s="5" t="s">
        <v>98</v>
      </c>
      <c r="D238" s="5" t="s">
        <v>62</v>
      </c>
      <c r="E238" s="5" t="s">
        <v>22</v>
      </c>
      <c r="F238" s="5" t="s">
        <v>577</v>
      </c>
      <c r="G238" s="5" t="s">
        <v>582</v>
      </c>
      <c r="H238" s="5" t="s">
        <v>541</v>
      </c>
      <c r="I238" s="5" t="s">
        <v>425</v>
      </c>
      <c r="J238" s="5" t="s">
        <v>97</v>
      </c>
      <c r="K238" s="6" t="s">
        <v>426</v>
      </c>
      <c r="L238" s="6" t="s">
        <v>29</v>
      </c>
      <c r="M238" s="5">
        <f t="shared" si="2"/>
        <v>1</v>
      </c>
      <c r="N238" s="8" t="s">
        <v>425</v>
      </c>
    </row>
    <row r="239" spans="1:14" ht="15.75" hidden="1" customHeight="1">
      <c r="A239" s="5">
        <f t="shared" si="1"/>
        <v>4</v>
      </c>
      <c r="B239" s="5">
        <v>2796</v>
      </c>
      <c r="C239" s="5" t="s">
        <v>98</v>
      </c>
      <c r="D239" s="5" t="s">
        <v>62</v>
      </c>
      <c r="E239" s="5" t="s">
        <v>22</v>
      </c>
      <c r="F239" s="5" t="s">
        <v>577</v>
      </c>
      <c r="G239" s="5" t="s">
        <v>583</v>
      </c>
      <c r="H239" s="5" t="s">
        <v>560</v>
      </c>
      <c r="I239" s="5" t="s">
        <v>425</v>
      </c>
      <c r="J239" s="5" t="s">
        <v>97</v>
      </c>
      <c r="K239" s="6" t="s">
        <v>426</v>
      </c>
      <c r="L239" s="6" t="s">
        <v>29</v>
      </c>
      <c r="M239" s="5">
        <f t="shared" si="2"/>
        <v>1</v>
      </c>
      <c r="N239" s="8" t="s">
        <v>425</v>
      </c>
    </row>
    <row r="240" spans="1:14" ht="15.75" hidden="1" customHeight="1">
      <c r="A240" s="5">
        <f t="shared" si="1"/>
        <v>5</v>
      </c>
      <c r="B240" s="5">
        <v>2796</v>
      </c>
      <c r="C240" s="5" t="s">
        <v>98</v>
      </c>
      <c r="D240" s="5" t="s">
        <v>62</v>
      </c>
      <c r="E240" s="5" t="s">
        <v>22</v>
      </c>
      <c r="F240" s="5" t="s">
        <v>577</v>
      </c>
      <c r="G240" s="5" t="s">
        <v>584</v>
      </c>
      <c r="H240" s="5" t="s">
        <v>585</v>
      </c>
      <c r="I240" s="5" t="s">
        <v>425</v>
      </c>
      <c r="J240" s="5" t="s">
        <v>97</v>
      </c>
      <c r="K240" s="6" t="s">
        <v>586</v>
      </c>
      <c r="L240" s="6" t="s">
        <v>34</v>
      </c>
      <c r="M240" s="5">
        <f t="shared" si="2"/>
        <v>1</v>
      </c>
      <c r="N240" s="8" t="s">
        <v>425</v>
      </c>
    </row>
    <row r="241" spans="1:14" ht="15.75" hidden="1" customHeight="1">
      <c r="A241" s="5">
        <f t="shared" si="1"/>
        <v>6</v>
      </c>
      <c r="B241" s="5">
        <v>2796</v>
      </c>
      <c r="C241" s="5" t="s">
        <v>98</v>
      </c>
      <c r="D241" s="5" t="s">
        <v>62</v>
      </c>
      <c r="E241" s="5" t="s">
        <v>22</v>
      </c>
      <c r="F241" s="5" t="s">
        <v>577</v>
      </c>
      <c r="G241" s="5" t="s">
        <v>587</v>
      </c>
      <c r="H241" s="5" t="s">
        <v>585</v>
      </c>
      <c r="I241" s="5" t="s">
        <v>425</v>
      </c>
      <c r="J241" s="5" t="s">
        <v>97</v>
      </c>
      <c r="K241" s="6" t="s">
        <v>588</v>
      </c>
      <c r="L241" s="6" t="s">
        <v>34</v>
      </c>
      <c r="M241" s="5">
        <f t="shared" si="2"/>
        <v>1</v>
      </c>
      <c r="N241" s="8" t="s">
        <v>425</v>
      </c>
    </row>
    <row r="242" spans="1:14" ht="15.75" hidden="1" customHeight="1">
      <c r="A242" s="5">
        <f t="shared" si="1"/>
        <v>7</v>
      </c>
      <c r="B242" s="5">
        <v>2796</v>
      </c>
      <c r="C242" s="5" t="s">
        <v>98</v>
      </c>
      <c r="D242" s="5" t="s">
        <v>62</v>
      </c>
      <c r="E242" s="5" t="s">
        <v>22</v>
      </c>
      <c r="F242" s="5" t="s">
        <v>577</v>
      </c>
      <c r="G242" s="5" t="s">
        <v>589</v>
      </c>
      <c r="H242" s="5" t="s">
        <v>579</v>
      </c>
      <c r="I242" s="5" t="s">
        <v>425</v>
      </c>
      <c r="J242" s="5" t="s">
        <v>97</v>
      </c>
      <c r="K242" s="6" t="s">
        <v>590</v>
      </c>
      <c r="L242" s="6" t="s">
        <v>34</v>
      </c>
      <c r="M242" s="5">
        <f t="shared" si="2"/>
        <v>1</v>
      </c>
      <c r="N242" s="8" t="s">
        <v>425</v>
      </c>
    </row>
    <row r="243" spans="1:14" ht="15.75" hidden="1" customHeight="1">
      <c r="A243" s="5">
        <f t="shared" si="1"/>
        <v>1</v>
      </c>
      <c r="B243" s="5">
        <v>2797</v>
      </c>
      <c r="C243" s="5" t="s">
        <v>98</v>
      </c>
      <c r="D243" s="5" t="s">
        <v>62</v>
      </c>
      <c r="E243" s="5" t="s">
        <v>22</v>
      </c>
      <c r="F243" s="5" t="s">
        <v>591</v>
      </c>
      <c r="G243" s="5" t="s">
        <v>592</v>
      </c>
      <c r="H243" s="5" t="s">
        <v>593</v>
      </c>
      <c r="I243" s="5" t="s">
        <v>425</v>
      </c>
      <c r="J243" s="5" t="s">
        <v>97</v>
      </c>
      <c r="K243" s="6" t="s">
        <v>594</v>
      </c>
      <c r="L243" s="6" t="s">
        <v>29</v>
      </c>
      <c r="M243" s="5">
        <f t="shared" si="2"/>
        <v>1</v>
      </c>
      <c r="N243" s="8" t="s">
        <v>425</v>
      </c>
    </row>
    <row r="244" spans="1:14" ht="15.75" hidden="1" customHeight="1">
      <c r="A244" s="5">
        <f t="shared" si="1"/>
        <v>2</v>
      </c>
      <c r="B244" s="5">
        <v>2797</v>
      </c>
      <c r="C244" s="5" t="s">
        <v>98</v>
      </c>
      <c r="D244" s="5" t="s">
        <v>62</v>
      </c>
      <c r="E244" s="5" t="s">
        <v>22</v>
      </c>
      <c r="F244" s="5" t="s">
        <v>591</v>
      </c>
      <c r="G244" s="5" t="s">
        <v>595</v>
      </c>
      <c r="H244" s="5" t="s">
        <v>428</v>
      </c>
      <c r="I244" s="5" t="s">
        <v>425</v>
      </c>
      <c r="J244" s="5" t="s">
        <v>97</v>
      </c>
      <c r="K244" s="6" t="s">
        <v>596</v>
      </c>
      <c r="L244" s="6" t="s">
        <v>34</v>
      </c>
      <c r="M244" s="5">
        <f t="shared" si="2"/>
        <v>1</v>
      </c>
      <c r="N244" s="8" t="s">
        <v>425</v>
      </c>
    </row>
    <row r="245" spans="1:14" ht="15.75" hidden="1" customHeight="1">
      <c r="A245" s="5">
        <f t="shared" si="1"/>
        <v>3</v>
      </c>
      <c r="B245" s="5">
        <v>2797</v>
      </c>
      <c r="C245" s="5" t="s">
        <v>98</v>
      </c>
      <c r="D245" s="5" t="s">
        <v>62</v>
      </c>
      <c r="E245" s="5" t="s">
        <v>22</v>
      </c>
      <c r="F245" s="5" t="s">
        <v>591</v>
      </c>
      <c r="G245" s="5" t="s">
        <v>597</v>
      </c>
      <c r="H245" s="5" t="s">
        <v>428</v>
      </c>
      <c r="I245" s="5" t="s">
        <v>425</v>
      </c>
      <c r="J245" s="5" t="s">
        <v>97</v>
      </c>
      <c r="K245" s="6" t="s">
        <v>598</v>
      </c>
      <c r="L245" s="6" t="s">
        <v>29</v>
      </c>
      <c r="M245" s="5">
        <f t="shared" si="2"/>
        <v>1</v>
      </c>
      <c r="N245" s="8" t="s">
        <v>425</v>
      </c>
    </row>
    <row r="246" spans="1:14" ht="15.75" hidden="1" customHeight="1">
      <c r="A246" s="5">
        <f t="shared" si="1"/>
        <v>4</v>
      </c>
      <c r="B246" s="5">
        <v>2797</v>
      </c>
      <c r="C246" s="5" t="s">
        <v>98</v>
      </c>
      <c r="D246" s="5" t="s">
        <v>62</v>
      </c>
      <c r="E246" s="5" t="s">
        <v>22</v>
      </c>
      <c r="F246" s="5" t="s">
        <v>591</v>
      </c>
      <c r="G246" s="5" t="s">
        <v>599</v>
      </c>
      <c r="H246" s="5" t="s">
        <v>600</v>
      </c>
      <c r="I246" s="5" t="s">
        <v>425</v>
      </c>
      <c r="J246" s="5" t="s">
        <v>97</v>
      </c>
      <c r="K246" s="6" t="s">
        <v>601</v>
      </c>
      <c r="L246" s="6" t="s">
        <v>34</v>
      </c>
      <c r="M246" s="5">
        <f t="shared" si="2"/>
        <v>1</v>
      </c>
      <c r="N246" s="8" t="s">
        <v>425</v>
      </c>
    </row>
    <row r="247" spans="1:14" ht="15.75" hidden="1" customHeight="1">
      <c r="A247" s="5">
        <f t="shared" si="1"/>
        <v>5</v>
      </c>
      <c r="B247" s="5">
        <v>2797</v>
      </c>
      <c r="C247" s="5" t="s">
        <v>98</v>
      </c>
      <c r="D247" s="5" t="s">
        <v>62</v>
      </c>
      <c r="E247" s="5" t="s">
        <v>22</v>
      </c>
      <c r="F247" s="5" t="s">
        <v>591</v>
      </c>
      <c r="G247" s="5" t="s">
        <v>602</v>
      </c>
      <c r="H247" s="5" t="s">
        <v>428</v>
      </c>
      <c r="I247" s="5" t="s">
        <v>425</v>
      </c>
      <c r="J247" s="5" t="s">
        <v>97</v>
      </c>
      <c r="K247" s="6" t="s">
        <v>603</v>
      </c>
      <c r="L247" s="6" t="s">
        <v>29</v>
      </c>
      <c r="M247" s="5">
        <f t="shared" si="2"/>
        <v>1</v>
      </c>
      <c r="N247" s="8" t="s">
        <v>425</v>
      </c>
    </row>
    <row r="248" spans="1:14" ht="15.75" hidden="1" customHeight="1">
      <c r="A248" s="5">
        <f t="shared" si="1"/>
        <v>1</v>
      </c>
      <c r="B248" s="5">
        <v>2831</v>
      </c>
      <c r="C248" s="5" t="s">
        <v>98</v>
      </c>
      <c r="D248" s="5" t="s">
        <v>170</v>
      </c>
      <c r="E248" s="5" t="s">
        <v>22</v>
      </c>
      <c r="F248" s="5" t="s">
        <v>604</v>
      </c>
      <c r="G248" s="5" t="s">
        <v>605</v>
      </c>
      <c r="H248" s="5" t="s">
        <v>606</v>
      </c>
      <c r="I248" s="5" t="s">
        <v>75</v>
      </c>
      <c r="J248" s="5" t="s">
        <v>97</v>
      </c>
      <c r="K248" s="6" t="s">
        <v>607</v>
      </c>
      <c r="L248" s="6" t="s">
        <v>34</v>
      </c>
      <c r="M248" s="5">
        <f t="shared" si="2"/>
        <v>1</v>
      </c>
      <c r="N248" s="8" t="s">
        <v>75</v>
      </c>
    </row>
    <row r="249" spans="1:14" ht="15.75" hidden="1" customHeight="1">
      <c r="A249" s="5">
        <f t="shared" si="1"/>
        <v>2</v>
      </c>
      <c r="B249" s="5">
        <v>2831</v>
      </c>
      <c r="C249" s="5" t="s">
        <v>98</v>
      </c>
      <c r="D249" s="5" t="s">
        <v>170</v>
      </c>
      <c r="E249" s="5" t="s">
        <v>22</v>
      </c>
      <c r="F249" s="5" t="s">
        <v>604</v>
      </c>
      <c r="G249" s="5" t="s">
        <v>608</v>
      </c>
      <c r="H249" s="5" t="s">
        <v>606</v>
      </c>
      <c r="I249" s="5" t="s">
        <v>75</v>
      </c>
      <c r="J249" s="5" t="s">
        <v>97</v>
      </c>
      <c r="K249" s="6" t="s">
        <v>609</v>
      </c>
      <c r="L249" s="6" t="s">
        <v>34</v>
      </c>
      <c r="M249" s="5">
        <f t="shared" si="2"/>
        <v>1</v>
      </c>
      <c r="N249" s="8" t="s">
        <v>75</v>
      </c>
    </row>
    <row r="250" spans="1:14" ht="15.75" hidden="1" customHeight="1">
      <c r="A250" s="5">
        <f t="shared" si="1"/>
        <v>3</v>
      </c>
      <c r="B250" s="5">
        <v>2831</v>
      </c>
      <c r="C250" s="5" t="s">
        <v>98</v>
      </c>
      <c r="D250" s="5" t="s">
        <v>170</v>
      </c>
      <c r="E250" s="5" t="s">
        <v>22</v>
      </c>
      <c r="F250" s="5" t="s">
        <v>604</v>
      </c>
      <c r="G250" s="5" t="s">
        <v>610</v>
      </c>
      <c r="H250" s="5" t="s">
        <v>436</v>
      </c>
      <c r="I250" s="5" t="s">
        <v>75</v>
      </c>
      <c r="J250" s="5" t="s">
        <v>97</v>
      </c>
      <c r="K250" s="6" t="s">
        <v>611</v>
      </c>
      <c r="L250" s="6" t="s">
        <v>34</v>
      </c>
      <c r="M250" s="5">
        <f t="shared" si="2"/>
        <v>1</v>
      </c>
      <c r="N250" s="8" t="s">
        <v>75</v>
      </c>
    </row>
    <row r="251" spans="1:14" ht="15.75" hidden="1" customHeight="1">
      <c r="A251" s="5">
        <f t="shared" si="1"/>
        <v>4</v>
      </c>
      <c r="B251" s="5">
        <v>2831</v>
      </c>
      <c r="C251" s="5" t="s">
        <v>98</v>
      </c>
      <c r="D251" s="5" t="s">
        <v>170</v>
      </c>
      <c r="E251" s="5" t="s">
        <v>22</v>
      </c>
      <c r="F251" s="5" t="s">
        <v>604</v>
      </c>
      <c r="G251" s="5" t="s">
        <v>612</v>
      </c>
      <c r="H251" s="5" t="s">
        <v>436</v>
      </c>
      <c r="I251" s="5" t="s">
        <v>75</v>
      </c>
      <c r="J251" s="5" t="s">
        <v>97</v>
      </c>
      <c r="K251" s="6" t="s">
        <v>613</v>
      </c>
      <c r="L251" s="6" t="s">
        <v>34</v>
      </c>
      <c r="M251" s="5">
        <f t="shared" si="2"/>
        <v>1</v>
      </c>
      <c r="N251" s="8" t="s">
        <v>75</v>
      </c>
    </row>
    <row r="252" spans="1:14" ht="15.75" hidden="1" customHeight="1">
      <c r="A252" s="5">
        <f t="shared" si="1"/>
        <v>5</v>
      </c>
      <c r="B252" s="5">
        <v>2831</v>
      </c>
      <c r="C252" s="5" t="s">
        <v>98</v>
      </c>
      <c r="D252" s="5" t="s">
        <v>170</v>
      </c>
      <c r="E252" s="5" t="s">
        <v>22</v>
      </c>
      <c r="F252" s="5" t="s">
        <v>604</v>
      </c>
      <c r="G252" s="5" t="s">
        <v>614</v>
      </c>
      <c r="H252" s="5" t="s">
        <v>615</v>
      </c>
      <c r="I252" s="5" t="s">
        <v>75</v>
      </c>
      <c r="J252" s="5" t="s">
        <v>97</v>
      </c>
      <c r="K252" s="6" t="s">
        <v>616</v>
      </c>
      <c r="L252" s="6" t="s">
        <v>29</v>
      </c>
      <c r="M252" s="5">
        <f t="shared" si="2"/>
        <v>1</v>
      </c>
      <c r="N252" s="8" t="s">
        <v>75</v>
      </c>
    </row>
    <row r="253" spans="1:14" ht="15.75" hidden="1" customHeight="1">
      <c r="A253" s="5">
        <f t="shared" si="1"/>
        <v>6</v>
      </c>
      <c r="B253" s="5">
        <v>2831</v>
      </c>
      <c r="C253" s="5" t="s">
        <v>98</v>
      </c>
      <c r="D253" s="5" t="s">
        <v>170</v>
      </c>
      <c r="E253" s="5" t="s">
        <v>22</v>
      </c>
      <c r="F253" s="5" t="s">
        <v>604</v>
      </c>
      <c r="G253" s="5" t="s">
        <v>617</v>
      </c>
      <c r="H253" s="5" t="s">
        <v>615</v>
      </c>
      <c r="I253" s="5" t="s">
        <v>75</v>
      </c>
      <c r="J253" s="5" t="s">
        <v>97</v>
      </c>
      <c r="K253" s="6" t="s">
        <v>618</v>
      </c>
      <c r="L253" s="6" t="s">
        <v>29</v>
      </c>
      <c r="M253" s="5">
        <f t="shared" si="2"/>
        <v>1</v>
      </c>
      <c r="N253" s="8" t="s">
        <v>75</v>
      </c>
    </row>
    <row r="254" spans="1:14" ht="15.75" hidden="1" customHeight="1">
      <c r="A254" s="5">
        <f t="shared" si="1"/>
        <v>7</v>
      </c>
      <c r="B254" s="5">
        <v>2831</v>
      </c>
      <c r="C254" s="5" t="s">
        <v>98</v>
      </c>
      <c r="D254" s="5" t="s">
        <v>170</v>
      </c>
      <c r="E254" s="5" t="s">
        <v>22</v>
      </c>
      <c r="F254" s="5" t="s">
        <v>604</v>
      </c>
      <c r="G254" s="5" t="s">
        <v>619</v>
      </c>
      <c r="H254" s="5" t="s">
        <v>615</v>
      </c>
      <c r="I254" s="5" t="s">
        <v>75</v>
      </c>
      <c r="J254" s="5" t="s">
        <v>97</v>
      </c>
      <c r="K254" s="6" t="s">
        <v>620</v>
      </c>
      <c r="L254" s="6" t="s">
        <v>34</v>
      </c>
      <c r="M254" s="5">
        <f t="shared" si="2"/>
        <v>1</v>
      </c>
      <c r="N254" s="8" t="s">
        <v>75</v>
      </c>
    </row>
    <row r="255" spans="1:14" ht="15.75" hidden="1" customHeight="1">
      <c r="A255" s="5">
        <f t="shared" si="1"/>
        <v>1</v>
      </c>
      <c r="B255" s="5">
        <v>2832</v>
      </c>
      <c r="C255" s="5" t="s">
        <v>98</v>
      </c>
      <c r="D255" s="5" t="s">
        <v>170</v>
      </c>
      <c r="E255" s="5" t="s">
        <v>22</v>
      </c>
      <c r="F255" s="5" t="s">
        <v>621</v>
      </c>
      <c r="G255" s="5" t="s">
        <v>622</v>
      </c>
      <c r="H255" s="5" t="s">
        <v>615</v>
      </c>
      <c r="I255" s="5" t="s">
        <v>75</v>
      </c>
      <c r="J255" s="5" t="s">
        <v>97</v>
      </c>
      <c r="K255" s="6" t="s">
        <v>623</v>
      </c>
      <c r="L255" s="6" t="s">
        <v>29</v>
      </c>
      <c r="M255" s="5">
        <f t="shared" si="2"/>
        <v>1</v>
      </c>
      <c r="N255" s="8" t="s">
        <v>75</v>
      </c>
    </row>
    <row r="256" spans="1:14" ht="15.75" hidden="1" customHeight="1">
      <c r="A256" s="5">
        <f t="shared" si="1"/>
        <v>2</v>
      </c>
      <c r="B256" s="5">
        <v>2832</v>
      </c>
      <c r="C256" s="5" t="s">
        <v>98</v>
      </c>
      <c r="D256" s="5" t="s">
        <v>170</v>
      </c>
      <c r="E256" s="5" t="s">
        <v>22</v>
      </c>
      <c r="F256" s="5" t="s">
        <v>621</v>
      </c>
      <c r="G256" s="5" t="s">
        <v>624</v>
      </c>
      <c r="H256" s="5" t="s">
        <v>615</v>
      </c>
      <c r="I256" s="5" t="s">
        <v>75</v>
      </c>
      <c r="J256" s="5" t="s">
        <v>97</v>
      </c>
      <c r="K256" s="6" t="s">
        <v>625</v>
      </c>
      <c r="L256" s="6" t="s">
        <v>34</v>
      </c>
      <c r="M256" s="5">
        <f t="shared" si="2"/>
        <v>1</v>
      </c>
      <c r="N256" s="8" t="s">
        <v>75</v>
      </c>
    </row>
    <row r="257" spans="1:14" ht="15.75" hidden="1" customHeight="1">
      <c r="A257" s="5">
        <f t="shared" si="1"/>
        <v>3</v>
      </c>
      <c r="B257" s="5">
        <v>2832</v>
      </c>
      <c r="C257" s="5" t="s">
        <v>98</v>
      </c>
      <c r="D257" s="5" t="s">
        <v>170</v>
      </c>
      <c r="E257" s="5" t="s">
        <v>22</v>
      </c>
      <c r="F257" s="5" t="s">
        <v>621</v>
      </c>
      <c r="G257" s="5" t="s">
        <v>626</v>
      </c>
      <c r="H257" s="5" t="s">
        <v>615</v>
      </c>
      <c r="I257" s="5" t="s">
        <v>75</v>
      </c>
      <c r="J257" s="5" t="s">
        <v>97</v>
      </c>
      <c r="K257" s="6" t="s">
        <v>627</v>
      </c>
      <c r="L257" s="6" t="s">
        <v>34</v>
      </c>
      <c r="M257" s="5">
        <f t="shared" si="2"/>
        <v>1</v>
      </c>
      <c r="N257" s="8" t="s">
        <v>75</v>
      </c>
    </row>
    <row r="258" spans="1:14" ht="15.75" hidden="1" customHeight="1">
      <c r="A258" s="5">
        <f t="shared" si="1"/>
        <v>4</v>
      </c>
      <c r="B258" s="5">
        <v>2832</v>
      </c>
      <c r="C258" s="5" t="s">
        <v>98</v>
      </c>
      <c r="D258" s="5" t="s">
        <v>170</v>
      </c>
      <c r="E258" s="5" t="s">
        <v>22</v>
      </c>
      <c r="F258" s="5" t="s">
        <v>621</v>
      </c>
      <c r="G258" s="5" t="s">
        <v>628</v>
      </c>
      <c r="H258" s="5" t="s">
        <v>615</v>
      </c>
      <c r="I258" s="5" t="s">
        <v>75</v>
      </c>
      <c r="J258" s="5" t="s">
        <v>97</v>
      </c>
      <c r="K258" s="6" t="s">
        <v>629</v>
      </c>
      <c r="L258" s="6" t="s">
        <v>29</v>
      </c>
      <c r="M258" s="5">
        <f t="shared" si="2"/>
        <v>1</v>
      </c>
      <c r="N258" s="8" t="s">
        <v>75</v>
      </c>
    </row>
    <row r="259" spans="1:14" ht="15.75" hidden="1" customHeight="1">
      <c r="A259" s="5">
        <f t="shared" si="1"/>
        <v>5</v>
      </c>
      <c r="B259" s="5">
        <v>2832</v>
      </c>
      <c r="C259" s="5" t="s">
        <v>98</v>
      </c>
      <c r="D259" s="5" t="s">
        <v>170</v>
      </c>
      <c r="E259" s="5" t="s">
        <v>22</v>
      </c>
      <c r="F259" s="5" t="s">
        <v>621</v>
      </c>
      <c r="G259" s="5" t="s">
        <v>630</v>
      </c>
      <c r="H259" s="5" t="s">
        <v>615</v>
      </c>
      <c r="I259" s="5" t="s">
        <v>75</v>
      </c>
      <c r="J259" s="5" t="s">
        <v>97</v>
      </c>
      <c r="K259" s="6" t="s">
        <v>631</v>
      </c>
      <c r="L259" s="6" t="s">
        <v>29</v>
      </c>
      <c r="M259" s="5">
        <f t="shared" si="2"/>
        <v>1</v>
      </c>
      <c r="N259" s="8" t="s">
        <v>75</v>
      </c>
    </row>
    <row r="260" spans="1:14" ht="15.75" hidden="1" customHeight="1">
      <c r="A260" s="5">
        <f t="shared" si="1"/>
        <v>1</v>
      </c>
      <c r="B260" s="5">
        <v>2660</v>
      </c>
      <c r="C260" s="5" t="s">
        <v>20</v>
      </c>
      <c r="D260" s="5" t="s">
        <v>136</v>
      </c>
      <c r="E260" s="5" t="s">
        <v>22</v>
      </c>
      <c r="F260" s="5" t="s">
        <v>23</v>
      </c>
      <c r="G260" s="5" t="s">
        <v>24</v>
      </c>
      <c r="H260" s="5" t="s">
        <v>632</v>
      </c>
      <c r="I260" s="5" t="s">
        <v>26</v>
      </c>
      <c r="J260" s="5" t="s">
        <v>55</v>
      </c>
      <c r="K260" s="6" t="s">
        <v>633</v>
      </c>
      <c r="L260" s="6" t="s">
        <v>29</v>
      </c>
      <c r="M260" s="5">
        <f t="shared" si="2"/>
        <v>1</v>
      </c>
      <c r="N260" s="8" t="s">
        <v>634</v>
      </c>
    </row>
    <row r="261" spans="1:14" ht="15.75" hidden="1" customHeight="1">
      <c r="A261" s="5">
        <f t="shared" si="1"/>
        <v>2</v>
      </c>
      <c r="B261" s="5">
        <v>2660</v>
      </c>
      <c r="C261" s="5" t="s">
        <v>20</v>
      </c>
      <c r="D261" s="5" t="s">
        <v>136</v>
      </c>
      <c r="E261" s="5" t="s">
        <v>22</v>
      </c>
      <c r="F261" s="5" t="s">
        <v>23</v>
      </c>
      <c r="G261" s="5" t="s">
        <v>24</v>
      </c>
      <c r="H261" s="5" t="s">
        <v>635</v>
      </c>
      <c r="I261" s="5" t="s">
        <v>26</v>
      </c>
      <c r="J261" s="5" t="s">
        <v>55</v>
      </c>
      <c r="K261" s="13" t="s">
        <v>633</v>
      </c>
      <c r="L261" s="6" t="s">
        <v>34</v>
      </c>
      <c r="M261" s="5">
        <f t="shared" si="2"/>
        <v>1</v>
      </c>
      <c r="N261" s="8" t="s">
        <v>636</v>
      </c>
    </row>
    <row r="262" spans="1:14" ht="15.75" hidden="1" customHeight="1">
      <c r="A262" s="5">
        <f t="shared" si="1"/>
        <v>3</v>
      </c>
      <c r="B262" s="5">
        <v>2660</v>
      </c>
      <c r="C262" s="5" t="s">
        <v>20</v>
      </c>
      <c r="D262" s="5" t="s">
        <v>136</v>
      </c>
      <c r="E262" s="5" t="s">
        <v>22</v>
      </c>
      <c r="F262" s="5" t="s">
        <v>23</v>
      </c>
      <c r="G262" s="5" t="s">
        <v>24</v>
      </c>
      <c r="H262" s="5" t="s">
        <v>637</v>
      </c>
      <c r="I262" s="5" t="s">
        <v>26</v>
      </c>
      <c r="J262" s="5" t="s">
        <v>55</v>
      </c>
      <c r="K262" s="6" t="s">
        <v>638</v>
      </c>
      <c r="L262" s="6" t="s">
        <v>29</v>
      </c>
      <c r="M262" s="5">
        <f t="shared" si="2"/>
        <v>1</v>
      </c>
      <c r="N262" s="8" t="s">
        <v>639</v>
      </c>
    </row>
    <row r="263" spans="1:14" ht="15.75" hidden="1" customHeight="1">
      <c r="A263" s="5">
        <f t="shared" si="1"/>
        <v>4</v>
      </c>
      <c r="B263" s="5">
        <v>2660</v>
      </c>
      <c r="C263" s="5" t="s">
        <v>20</v>
      </c>
      <c r="D263" s="5" t="s">
        <v>136</v>
      </c>
      <c r="E263" s="5" t="s">
        <v>22</v>
      </c>
      <c r="F263" s="5" t="s">
        <v>23</v>
      </c>
      <c r="G263" s="5" t="s">
        <v>40</v>
      </c>
      <c r="H263" s="5" t="s">
        <v>632</v>
      </c>
      <c r="I263" s="5" t="s">
        <v>26</v>
      </c>
      <c r="J263" s="5" t="s">
        <v>55</v>
      </c>
      <c r="K263" s="6" t="s">
        <v>640</v>
      </c>
      <c r="L263" s="6" t="s">
        <v>34</v>
      </c>
      <c r="M263" s="5">
        <f t="shared" si="2"/>
        <v>1</v>
      </c>
      <c r="N263" s="8" t="s">
        <v>634</v>
      </c>
    </row>
    <row r="264" spans="1:14" ht="15.75" hidden="1" customHeight="1">
      <c r="A264" s="5">
        <f t="shared" si="1"/>
        <v>5</v>
      </c>
      <c r="B264" s="5">
        <v>2660</v>
      </c>
      <c r="C264" s="5" t="s">
        <v>20</v>
      </c>
      <c r="D264" s="5" t="s">
        <v>136</v>
      </c>
      <c r="E264" s="5" t="s">
        <v>22</v>
      </c>
      <c r="F264" s="5" t="s">
        <v>23</v>
      </c>
      <c r="G264" s="5" t="s">
        <v>40</v>
      </c>
      <c r="H264" s="5" t="s">
        <v>635</v>
      </c>
      <c r="I264" s="5" t="s">
        <v>26</v>
      </c>
      <c r="J264" s="5" t="s">
        <v>55</v>
      </c>
      <c r="K264" s="6" t="s">
        <v>641</v>
      </c>
      <c r="L264" s="6" t="s">
        <v>34</v>
      </c>
      <c r="M264" s="5">
        <f t="shared" si="2"/>
        <v>1</v>
      </c>
      <c r="N264" s="8" t="s">
        <v>636</v>
      </c>
    </row>
    <row r="265" spans="1:14" ht="15.75" hidden="1" customHeight="1">
      <c r="A265" s="5">
        <f t="shared" si="1"/>
        <v>6</v>
      </c>
      <c r="B265" s="5">
        <v>2660</v>
      </c>
      <c r="C265" s="5" t="s">
        <v>20</v>
      </c>
      <c r="D265" s="5" t="s">
        <v>136</v>
      </c>
      <c r="E265" s="5" t="s">
        <v>22</v>
      </c>
      <c r="F265" s="5" t="s">
        <v>23</v>
      </c>
      <c r="G265" s="5" t="s">
        <v>40</v>
      </c>
      <c r="H265" s="5" t="s">
        <v>642</v>
      </c>
      <c r="I265" s="5" t="s">
        <v>26</v>
      </c>
      <c r="J265" s="5" t="s">
        <v>55</v>
      </c>
      <c r="K265" s="6" t="s">
        <v>640</v>
      </c>
      <c r="L265" s="6" t="s">
        <v>34</v>
      </c>
      <c r="M265" s="5">
        <f t="shared" si="2"/>
        <v>1</v>
      </c>
      <c r="N265" s="8" t="s">
        <v>639</v>
      </c>
    </row>
    <row r="266" spans="1:14" ht="15.75" hidden="1" customHeight="1">
      <c r="A266" s="5">
        <f t="shared" si="1"/>
        <v>1</v>
      </c>
      <c r="B266" s="5">
        <v>2663</v>
      </c>
      <c r="C266" s="5" t="s">
        <v>20</v>
      </c>
      <c r="D266" s="5" t="s">
        <v>147</v>
      </c>
      <c r="E266" s="5" t="s">
        <v>22</v>
      </c>
      <c r="F266" s="5" t="s">
        <v>23</v>
      </c>
      <c r="G266" s="5" t="s">
        <v>24</v>
      </c>
      <c r="H266" s="5" t="s">
        <v>69</v>
      </c>
      <c r="I266" s="5" t="s">
        <v>71</v>
      </c>
      <c r="J266" s="5" t="s">
        <v>55</v>
      </c>
      <c r="K266" s="6" t="s">
        <v>643</v>
      </c>
      <c r="L266" s="6" t="s">
        <v>29</v>
      </c>
      <c r="M266" s="5">
        <f t="shared" si="2"/>
        <v>1</v>
      </c>
      <c r="N266" s="8" t="s">
        <v>71</v>
      </c>
    </row>
    <row r="267" spans="1:14" ht="15.75" hidden="1" customHeight="1">
      <c r="A267" s="5">
        <f t="shared" si="1"/>
        <v>2</v>
      </c>
      <c r="B267" s="5">
        <v>2663</v>
      </c>
      <c r="C267" s="5" t="s">
        <v>20</v>
      </c>
      <c r="D267" s="5" t="s">
        <v>147</v>
      </c>
      <c r="E267" s="5" t="s">
        <v>22</v>
      </c>
      <c r="F267" s="5" t="s">
        <v>23</v>
      </c>
      <c r="G267" s="5" t="s">
        <v>40</v>
      </c>
      <c r="H267" s="5" t="s">
        <v>69</v>
      </c>
      <c r="I267" s="5" t="s">
        <v>71</v>
      </c>
      <c r="J267" s="5" t="s">
        <v>55</v>
      </c>
      <c r="K267" s="6" t="s">
        <v>644</v>
      </c>
      <c r="L267" s="6" t="s">
        <v>34</v>
      </c>
      <c r="M267" s="5">
        <f t="shared" si="2"/>
        <v>1</v>
      </c>
      <c r="N267" s="8" t="s">
        <v>71</v>
      </c>
    </row>
    <row r="268" spans="1:14" ht="15.75" hidden="1" customHeight="1">
      <c r="A268" s="5">
        <f t="shared" si="1"/>
        <v>1</v>
      </c>
      <c r="B268" s="5">
        <v>2741</v>
      </c>
      <c r="C268" s="5" t="s">
        <v>98</v>
      </c>
      <c r="D268" s="5" t="s">
        <v>136</v>
      </c>
      <c r="E268" s="5" t="s">
        <v>22</v>
      </c>
      <c r="F268" s="5" t="s">
        <v>645</v>
      </c>
      <c r="G268" s="5" t="s">
        <v>646</v>
      </c>
      <c r="H268" s="5" t="s">
        <v>632</v>
      </c>
      <c r="I268" s="5" t="s">
        <v>26</v>
      </c>
      <c r="J268" s="5" t="s">
        <v>55</v>
      </c>
      <c r="K268" s="6" t="s">
        <v>647</v>
      </c>
      <c r="L268" s="6" t="s">
        <v>29</v>
      </c>
      <c r="M268" s="5">
        <f t="shared" si="2"/>
        <v>1</v>
      </c>
      <c r="N268" s="8" t="s">
        <v>634</v>
      </c>
    </row>
    <row r="269" spans="1:14" ht="15.75" hidden="1" customHeight="1">
      <c r="A269" s="5">
        <f t="shared" si="1"/>
        <v>2</v>
      </c>
      <c r="B269" s="5">
        <v>2741</v>
      </c>
      <c r="C269" s="5" t="s">
        <v>98</v>
      </c>
      <c r="D269" s="5" t="s">
        <v>136</v>
      </c>
      <c r="E269" s="5" t="s">
        <v>22</v>
      </c>
      <c r="F269" s="5" t="s">
        <v>645</v>
      </c>
      <c r="G269" s="5" t="s">
        <v>646</v>
      </c>
      <c r="H269" s="5" t="s">
        <v>635</v>
      </c>
      <c r="I269" s="5" t="s">
        <v>26</v>
      </c>
      <c r="J269" s="5" t="s">
        <v>55</v>
      </c>
      <c r="K269" s="6" t="s">
        <v>648</v>
      </c>
      <c r="L269" s="6" t="s">
        <v>34</v>
      </c>
      <c r="M269" s="5">
        <f t="shared" si="2"/>
        <v>1</v>
      </c>
      <c r="N269" s="8" t="s">
        <v>636</v>
      </c>
    </row>
    <row r="270" spans="1:14" ht="15.75" hidden="1" customHeight="1">
      <c r="A270" s="5">
        <f t="shared" si="1"/>
        <v>3</v>
      </c>
      <c r="B270" s="5">
        <v>2741</v>
      </c>
      <c r="C270" s="5" t="s">
        <v>98</v>
      </c>
      <c r="D270" s="5" t="s">
        <v>136</v>
      </c>
      <c r="E270" s="5" t="s">
        <v>22</v>
      </c>
      <c r="F270" s="5" t="s">
        <v>645</v>
      </c>
      <c r="G270" s="5" t="s">
        <v>646</v>
      </c>
      <c r="H270" s="5" t="s">
        <v>649</v>
      </c>
      <c r="I270" s="5" t="s">
        <v>26</v>
      </c>
      <c r="J270" s="5" t="s">
        <v>55</v>
      </c>
      <c r="K270" s="6" t="s">
        <v>650</v>
      </c>
      <c r="L270" s="6" t="s">
        <v>34</v>
      </c>
      <c r="M270" s="5">
        <f t="shared" si="2"/>
        <v>1</v>
      </c>
      <c r="N270" s="8" t="s">
        <v>639</v>
      </c>
    </row>
    <row r="271" spans="1:14" ht="15.75" hidden="1" customHeight="1">
      <c r="A271" s="5">
        <f t="shared" si="1"/>
        <v>4</v>
      </c>
      <c r="B271" s="5">
        <v>2741</v>
      </c>
      <c r="C271" s="5" t="s">
        <v>98</v>
      </c>
      <c r="D271" s="5" t="s">
        <v>136</v>
      </c>
      <c r="E271" s="5" t="s">
        <v>22</v>
      </c>
      <c r="F271" s="5" t="s">
        <v>645</v>
      </c>
      <c r="G271" s="5" t="s">
        <v>651</v>
      </c>
      <c r="H271" s="5" t="s">
        <v>632</v>
      </c>
      <c r="I271" s="5" t="s">
        <v>26</v>
      </c>
      <c r="J271" s="5" t="s">
        <v>55</v>
      </c>
      <c r="K271" s="6" t="s">
        <v>652</v>
      </c>
      <c r="L271" s="6" t="s">
        <v>34</v>
      </c>
      <c r="M271" s="5">
        <f t="shared" si="2"/>
        <v>1</v>
      </c>
      <c r="N271" s="8" t="s">
        <v>634</v>
      </c>
    </row>
    <row r="272" spans="1:14" ht="15.75" hidden="1" customHeight="1">
      <c r="A272" s="5">
        <f t="shared" si="1"/>
        <v>5</v>
      </c>
      <c r="B272" s="5">
        <v>2741</v>
      </c>
      <c r="C272" s="5" t="s">
        <v>98</v>
      </c>
      <c r="D272" s="5" t="s">
        <v>136</v>
      </c>
      <c r="E272" s="5" t="s">
        <v>22</v>
      </c>
      <c r="F272" s="5" t="s">
        <v>645</v>
      </c>
      <c r="G272" s="5" t="s">
        <v>651</v>
      </c>
      <c r="H272" s="5" t="s">
        <v>635</v>
      </c>
      <c r="I272" s="5" t="s">
        <v>26</v>
      </c>
      <c r="J272" s="5" t="s">
        <v>55</v>
      </c>
      <c r="K272" s="6" t="s">
        <v>653</v>
      </c>
      <c r="L272" s="6" t="s">
        <v>34</v>
      </c>
      <c r="M272" s="5">
        <f t="shared" si="2"/>
        <v>1</v>
      </c>
      <c r="N272" s="8" t="s">
        <v>636</v>
      </c>
    </row>
    <row r="273" spans="1:14" ht="15.75" hidden="1" customHeight="1">
      <c r="A273" s="5">
        <f t="shared" si="1"/>
        <v>6</v>
      </c>
      <c r="B273" s="5">
        <v>2741</v>
      </c>
      <c r="C273" s="5" t="s">
        <v>98</v>
      </c>
      <c r="D273" s="5" t="s">
        <v>136</v>
      </c>
      <c r="E273" s="5" t="s">
        <v>22</v>
      </c>
      <c r="F273" s="5" t="s">
        <v>645</v>
      </c>
      <c r="G273" s="5" t="s">
        <v>651</v>
      </c>
      <c r="H273" s="5" t="s">
        <v>649</v>
      </c>
      <c r="I273" s="5" t="s">
        <v>26</v>
      </c>
      <c r="J273" s="5" t="s">
        <v>55</v>
      </c>
      <c r="K273" s="6" t="s">
        <v>654</v>
      </c>
      <c r="L273" s="6" t="s">
        <v>29</v>
      </c>
      <c r="M273" s="5">
        <f t="shared" si="2"/>
        <v>1</v>
      </c>
      <c r="N273" s="8" t="s">
        <v>639</v>
      </c>
    </row>
    <row r="274" spans="1:14" ht="15.75" hidden="1" customHeight="1">
      <c r="A274" s="5">
        <f t="shared" si="1"/>
        <v>7</v>
      </c>
      <c r="B274" s="5">
        <v>2741</v>
      </c>
      <c r="C274" s="5" t="s">
        <v>98</v>
      </c>
      <c r="D274" s="5" t="s">
        <v>136</v>
      </c>
      <c r="E274" s="5" t="s">
        <v>22</v>
      </c>
      <c r="F274" s="5" t="s">
        <v>645</v>
      </c>
      <c r="G274" s="5" t="s">
        <v>655</v>
      </c>
      <c r="H274" s="5" t="s">
        <v>632</v>
      </c>
      <c r="I274" s="5" t="s">
        <v>26</v>
      </c>
      <c r="J274" s="5" t="s">
        <v>55</v>
      </c>
      <c r="K274" s="6" t="s">
        <v>656</v>
      </c>
      <c r="L274" s="6" t="s">
        <v>29</v>
      </c>
      <c r="M274" s="5">
        <f t="shared" si="2"/>
        <v>1</v>
      </c>
      <c r="N274" s="8" t="s">
        <v>634</v>
      </c>
    </row>
    <row r="275" spans="1:14" ht="15.75" hidden="1" customHeight="1">
      <c r="A275" s="5">
        <f t="shared" si="1"/>
        <v>8</v>
      </c>
      <c r="B275" s="5">
        <v>2741</v>
      </c>
      <c r="C275" s="5" t="s">
        <v>98</v>
      </c>
      <c r="D275" s="5" t="s">
        <v>136</v>
      </c>
      <c r="E275" s="5" t="s">
        <v>22</v>
      </c>
      <c r="F275" s="5" t="s">
        <v>645</v>
      </c>
      <c r="G275" s="5" t="s">
        <v>655</v>
      </c>
      <c r="H275" s="5" t="s">
        <v>635</v>
      </c>
      <c r="I275" s="5" t="s">
        <v>26</v>
      </c>
      <c r="J275" s="5" t="s">
        <v>55</v>
      </c>
      <c r="K275" s="6" t="s">
        <v>657</v>
      </c>
      <c r="L275" s="6" t="s">
        <v>34</v>
      </c>
      <c r="M275" s="5">
        <f t="shared" si="2"/>
        <v>1</v>
      </c>
      <c r="N275" s="8" t="s">
        <v>636</v>
      </c>
    </row>
    <row r="276" spans="1:14" ht="15.75" hidden="1" customHeight="1">
      <c r="A276" s="5">
        <f t="shared" si="1"/>
        <v>9</v>
      </c>
      <c r="B276" s="5">
        <v>2741</v>
      </c>
      <c r="C276" s="5" t="s">
        <v>98</v>
      </c>
      <c r="D276" s="5" t="s">
        <v>136</v>
      </c>
      <c r="E276" s="5" t="s">
        <v>22</v>
      </c>
      <c r="F276" s="5" t="s">
        <v>645</v>
      </c>
      <c r="G276" s="5" t="s">
        <v>655</v>
      </c>
      <c r="H276" s="5" t="s">
        <v>649</v>
      </c>
      <c r="I276" s="5" t="s">
        <v>26</v>
      </c>
      <c r="J276" s="5" t="s">
        <v>55</v>
      </c>
      <c r="K276" s="6" t="s">
        <v>658</v>
      </c>
      <c r="L276" s="6" t="s">
        <v>29</v>
      </c>
      <c r="M276" s="5">
        <f t="shared" si="2"/>
        <v>1</v>
      </c>
      <c r="N276" s="8" t="s">
        <v>639</v>
      </c>
    </row>
    <row r="277" spans="1:14" ht="15.75" hidden="1" customHeight="1">
      <c r="A277" s="5">
        <f t="shared" si="1"/>
        <v>1</v>
      </c>
      <c r="B277" s="5">
        <v>2742</v>
      </c>
      <c r="C277" s="5" t="s">
        <v>98</v>
      </c>
      <c r="D277" s="5" t="s">
        <v>136</v>
      </c>
      <c r="E277" s="5" t="s">
        <v>22</v>
      </c>
      <c r="F277" s="5" t="s">
        <v>659</v>
      </c>
      <c r="G277" s="5" t="s">
        <v>660</v>
      </c>
      <c r="H277" s="5" t="s">
        <v>632</v>
      </c>
      <c r="I277" s="5" t="s">
        <v>26</v>
      </c>
      <c r="J277" s="5" t="s">
        <v>55</v>
      </c>
      <c r="K277" s="6" t="s">
        <v>661</v>
      </c>
      <c r="L277" s="6" t="s">
        <v>29</v>
      </c>
      <c r="M277" s="5">
        <f t="shared" si="2"/>
        <v>1</v>
      </c>
      <c r="N277" s="8" t="s">
        <v>634</v>
      </c>
    </row>
    <row r="278" spans="1:14" ht="15.75" hidden="1" customHeight="1">
      <c r="A278" s="5">
        <f t="shared" si="1"/>
        <v>2</v>
      </c>
      <c r="B278" s="5">
        <v>2742</v>
      </c>
      <c r="C278" s="5" t="s">
        <v>98</v>
      </c>
      <c r="D278" s="5" t="s">
        <v>136</v>
      </c>
      <c r="E278" s="5" t="s">
        <v>22</v>
      </c>
      <c r="F278" s="5" t="s">
        <v>659</v>
      </c>
      <c r="G278" s="5" t="s">
        <v>660</v>
      </c>
      <c r="H278" s="5" t="s">
        <v>635</v>
      </c>
      <c r="I278" s="5" t="s">
        <v>26</v>
      </c>
      <c r="J278" s="5" t="s">
        <v>55</v>
      </c>
      <c r="K278" s="21" t="s">
        <v>662</v>
      </c>
      <c r="L278" s="6" t="s">
        <v>29</v>
      </c>
      <c r="M278" s="5">
        <f t="shared" si="2"/>
        <v>1</v>
      </c>
      <c r="N278" s="8" t="s">
        <v>636</v>
      </c>
    </row>
    <row r="279" spans="1:14" ht="15.75" hidden="1" customHeight="1">
      <c r="A279" s="5">
        <f t="shared" si="1"/>
        <v>3</v>
      </c>
      <c r="B279" s="5">
        <v>2742</v>
      </c>
      <c r="C279" s="5" t="s">
        <v>98</v>
      </c>
      <c r="D279" s="5" t="s">
        <v>136</v>
      </c>
      <c r="E279" s="5" t="s">
        <v>22</v>
      </c>
      <c r="F279" s="5" t="s">
        <v>659</v>
      </c>
      <c r="G279" s="5" t="s">
        <v>660</v>
      </c>
      <c r="H279" s="5" t="s">
        <v>649</v>
      </c>
      <c r="I279" s="5" t="s">
        <v>26</v>
      </c>
      <c r="J279" s="5" t="s">
        <v>55</v>
      </c>
      <c r="K279" s="6" t="s">
        <v>663</v>
      </c>
      <c r="L279" s="6" t="s">
        <v>29</v>
      </c>
      <c r="M279" s="5">
        <f t="shared" si="2"/>
        <v>1</v>
      </c>
      <c r="N279" s="8" t="s">
        <v>639</v>
      </c>
    </row>
    <row r="280" spans="1:14" ht="15.75" hidden="1" customHeight="1">
      <c r="A280" s="5">
        <f t="shared" si="1"/>
        <v>4</v>
      </c>
      <c r="B280" s="5">
        <v>2742</v>
      </c>
      <c r="C280" s="5" t="s">
        <v>98</v>
      </c>
      <c r="D280" s="5" t="s">
        <v>136</v>
      </c>
      <c r="E280" s="5" t="s">
        <v>22</v>
      </c>
      <c r="F280" s="5" t="s">
        <v>659</v>
      </c>
      <c r="G280" s="5" t="s">
        <v>664</v>
      </c>
      <c r="H280" s="5" t="s">
        <v>632</v>
      </c>
      <c r="I280" s="5" t="s">
        <v>26</v>
      </c>
      <c r="J280" s="5" t="s">
        <v>55</v>
      </c>
      <c r="K280" s="6" t="s">
        <v>665</v>
      </c>
      <c r="L280" s="6" t="s">
        <v>29</v>
      </c>
      <c r="M280" s="5">
        <f t="shared" si="2"/>
        <v>1</v>
      </c>
      <c r="N280" s="8" t="s">
        <v>634</v>
      </c>
    </row>
    <row r="281" spans="1:14" ht="15.75" hidden="1" customHeight="1">
      <c r="A281" s="5">
        <f t="shared" si="1"/>
        <v>5</v>
      </c>
      <c r="B281" s="5">
        <v>2742</v>
      </c>
      <c r="C281" s="5" t="s">
        <v>98</v>
      </c>
      <c r="D281" s="5" t="s">
        <v>136</v>
      </c>
      <c r="E281" s="5" t="s">
        <v>22</v>
      </c>
      <c r="F281" s="5" t="s">
        <v>659</v>
      </c>
      <c r="G281" s="5" t="s">
        <v>664</v>
      </c>
      <c r="H281" s="5" t="s">
        <v>635</v>
      </c>
      <c r="I281" s="5" t="s">
        <v>26</v>
      </c>
      <c r="J281" s="5" t="s">
        <v>55</v>
      </c>
      <c r="K281" s="6" t="s">
        <v>666</v>
      </c>
      <c r="L281" s="6" t="s">
        <v>29</v>
      </c>
      <c r="M281" s="5">
        <f t="shared" si="2"/>
        <v>1</v>
      </c>
      <c r="N281" s="8" t="s">
        <v>636</v>
      </c>
    </row>
    <row r="282" spans="1:14" ht="15.75" hidden="1" customHeight="1">
      <c r="A282" s="5">
        <f t="shared" si="1"/>
        <v>6</v>
      </c>
      <c r="B282" s="5">
        <v>2742</v>
      </c>
      <c r="C282" s="5" t="s">
        <v>98</v>
      </c>
      <c r="D282" s="5" t="s">
        <v>136</v>
      </c>
      <c r="E282" s="5" t="s">
        <v>22</v>
      </c>
      <c r="F282" s="5" t="s">
        <v>659</v>
      </c>
      <c r="G282" s="5" t="s">
        <v>664</v>
      </c>
      <c r="H282" s="5" t="s">
        <v>649</v>
      </c>
      <c r="I282" s="5" t="s">
        <v>26</v>
      </c>
      <c r="J282" s="5" t="s">
        <v>55</v>
      </c>
      <c r="K282" s="6" t="s">
        <v>667</v>
      </c>
      <c r="L282" s="6" t="s">
        <v>29</v>
      </c>
      <c r="M282" s="5">
        <f t="shared" si="2"/>
        <v>1</v>
      </c>
      <c r="N282" s="8" t="s">
        <v>639</v>
      </c>
    </row>
    <row r="283" spans="1:14" ht="15.75" hidden="1" customHeight="1">
      <c r="A283" s="5">
        <f t="shared" si="1"/>
        <v>7</v>
      </c>
      <c r="B283" s="5">
        <v>2742</v>
      </c>
      <c r="C283" s="5" t="s">
        <v>98</v>
      </c>
      <c r="D283" s="5" t="s">
        <v>136</v>
      </c>
      <c r="E283" s="5" t="s">
        <v>22</v>
      </c>
      <c r="F283" s="5" t="s">
        <v>659</v>
      </c>
      <c r="G283" s="5" t="s">
        <v>668</v>
      </c>
      <c r="H283" s="5" t="s">
        <v>632</v>
      </c>
      <c r="I283" s="5" t="s">
        <v>26</v>
      </c>
      <c r="J283" s="5" t="s">
        <v>55</v>
      </c>
      <c r="K283" s="6" t="s">
        <v>669</v>
      </c>
      <c r="L283" s="6" t="s">
        <v>29</v>
      </c>
      <c r="M283" s="5">
        <f t="shared" si="2"/>
        <v>1</v>
      </c>
      <c r="N283" s="8" t="s">
        <v>634</v>
      </c>
    </row>
    <row r="284" spans="1:14" ht="15.75" hidden="1" customHeight="1">
      <c r="A284" s="5">
        <f t="shared" si="1"/>
        <v>8</v>
      </c>
      <c r="B284" s="5">
        <v>2742</v>
      </c>
      <c r="C284" s="5" t="s">
        <v>98</v>
      </c>
      <c r="D284" s="5" t="s">
        <v>136</v>
      </c>
      <c r="E284" s="5" t="s">
        <v>22</v>
      </c>
      <c r="F284" s="5" t="s">
        <v>659</v>
      </c>
      <c r="G284" s="5" t="s">
        <v>668</v>
      </c>
      <c r="H284" s="5" t="s">
        <v>635</v>
      </c>
      <c r="I284" s="5" t="s">
        <v>26</v>
      </c>
      <c r="J284" s="5" t="s">
        <v>55</v>
      </c>
      <c r="K284" s="6" t="s">
        <v>670</v>
      </c>
      <c r="L284" s="6" t="s">
        <v>29</v>
      </c>
      <c r="M284" s="5">
        <f t="shared" si="2"/>
        <v>1</v>
      </c>
      <c r="N284" s="8" t="s">
        <v>636</v>
      </c>
    </row>
    <row r="285" spans="1:14" ht="15.75" hidden="1" customHeight="1">
      <c r="A285" s="5">
        <f t="shared" si="1"/>
        <v>9</v>
      </c>
      <c r="B285" s="5">
        <v>2742</v>
      </c>
      <c r="C285" s="5" t="s">
        <v>98</v>
      </c>
      <c r="D285" s="5" t="s">
        <v>136</v>
      </c>
      <c r="E285" s="5" t="s">
        <v>22</v>
      </c>
      <c r="F285" s="5" t="s">
        <v>659</v>
      </c>
      <c r="G285" s="5" t="s">
        <v>668</v>
      </c>
      <c r="H285" s="5" t="s">
        <v>649</v>
      </c>
      <c r="I285" s="5" t="s">
        <v>26</v>
      </c>
      <c r="J285" s="5" t="s">
        <v>55</v>
      </c>
      <c r="K285" s="6" t="s">
        <v>671</v>
      </c>
      <c r="L285" s="6" t="s">
        <v>29</v>
      </c>
      <c r="M285" s="5">
        <f t="shared" si="2"/>
        <v>1</v>
      </c>
      <c r="N285" s="8" t="s">
        <v>639</v>
      </c>
    </row>
    <row r="286" spans="1:14" ht="15.75" hidden="1" customHeight="1">
      <c r="A286" s="5">
        <f t="shared" si="1"/>
        <v>10</v>
      </c>
      <c r="B286" s="5">
        <v>2742</v>
      </c>
      <c r="C286" s="5" t="s">
        <v>98</v>
      </c>
      <c r="D286" s="5" t="s">
        <v>136</v>
      </c>
      <c r="E286" s="5" t="s">
        <v>22</v>
      </c>
      <c r="F286" s="5" t="s">
        <v>659</v>
      </c>
      <c r="G286" s="5" t="s">
        <v>672</v>
      </c>
      <c r="H286" s="5" t="s">
        <v>632</v>
      </c>
      <c r="I286" s="5" t="s">
        <v>26</v>
      </c>
      <c r="J286" s="5" t="s">
        <v>55</v>
      </c>
      <c r="K286" s="6" t="s">
        <v>673</v>
      </c>
      <c r="L286" s="6" t="s">
        <v>29</v>
      </c>
      <c r="M286" s="5">
        <f t="shared" si="2"/>
        <v>1</v>
      </c>
      <c r="N286" s="8" t="s">
        <v>634</v>
      </c>
    </row>
    <row r="287" spans="1:14" ht="15.75" hidden="1" customHeight="1">
      <c r="A287" s="5">
        <f t="shared" si="1"/>
        <v>11</v>
      </c>
      <c r="B287" s="5">
        <v>2742</v>
      </c>
      <c r="C287" s="5" t="s">
        <v>98</v>
      </c>
      <c r="D287" s="5" t="s">
        <v>136</v>
      </c>
      <c r="E287" s="5" t="s">
        <v>22</v>
      </c>
      <c r="F287" s="5" t="s">
        <v>659</v>
      </c>
      <c r="G287" s="5" t="s">
        <v>672</v>
      </c>
      <c r="H287" s="5" t="s">
        <v>635</v>
      </c>
      <c r="I287" s="5" t="s">
        <v>26</v>
      </c>
      <c r="J287" s="5" t="s">
        <v>55</v>
      </c>
      <c r="K287" s="6" t="s">
        <v>674</v>
      </c>
      <c r="L287" s="6" t="s">
        <v>29</v>
      </c>
      <c r="M287" s="5">
        <f t="shared" si="2"/>
        <v>1</v>
      </c>
      <c r="N287" s="8" t="s">
        <v>636</v>
      </c>
    </row>
    <row r="288" spans="1:14" ht="15.75" hidden="1" customHeight="1">
      <c r="A288" s="5">
        <f t="shared" si="1"/>
        <v>12</v>
      </c>
      <c r="B288" s="5">
        <v>2742</v>
      </c>
      <c r="C288" s="5" t="s">
        <v>98</v>
      </c>
      <c r="D288" s="5" t="s">
        <v>136</v>
      </c>
      <c r="E288" s="5" t="s">
        <v>22</v>
      </c>
      <c r="F288" s="5" t="s">
        <v>659</v>
      </c>
      <c r="G288" s="5" t="s">
        <v>672</v>
      </c>
      <c r="H288" s="5" t="s">
        <v>649</v>
      </c>
      <c r="I288" s="5" t="s">
        <v>26</v>
      </c>
      <c r="J288" s="5" t="s">
        <v>55</v>
      </c>
      <c r="K288" s="6" t="s">
        <v>674</v>
      </c>
      <c r="L288" s="6" t="s">
        <v>29</v>
      </c>
      <c r="M288" s="5">
        <f t="shared" si="2"/>
        <v>1</v>
      </c>
      <c r="N288" s="8" t="s">
        <v>639</v>
      </c>
    </row>
    <row r="289" spans="1:14" ht="15.75" hidden="1" customHeight="1">
      <c r="A289" s="5">
        <f t="shared" si="1"/>
        <v>1</v>
      </c>
      <c r="B289" s="5">
        <v>2759</v>
      </c>
      <c r="C289" s="5" t="s">
        <v>98</v>
      </c>
      <c r="D289" s="5" t="s">
        <v>147</v>
      </c>
      <c r="E289" s="5" t="s">
        <v>22</v>
      </c>
      <c r="F289" s="5" t="s">
        <v>675</v>
      </c>
      <c r="G289" s="5" t="s">
        <v>676</v>
      </c>
      <c r="H289" s="5" t="s">
        <v>677</v>
      </c>
      <c r="I289" s="5" t="s">
        <v>71</v>
      </c>
      <c r="J289" s="5" t="s">
        <v>55</v>
      </c>
      <c r="K289" s="6" t="s">
        <v>678</v>
      </c>
      <c r="L289" s="6" t="s">
        <v>34</v>
      </c>
      <c r="M289" s="5">
        <f t="shared" si="2"/>
        <v>1</v>
      </c>
      <c r="N289" s="8" t="s">
        <v>71</v>
      </c>
    </row>
    <row r="290" spans="1:14" ht="15.75" hidden="1" customHeight="1">
      <c r="A290" s="5">
        <f t="shared" si="1"/>
        <v>2</v>
      </c>
      <c r="B290" s="5">
        <v>2759</v>
      </c>
      <c r="C290" s="5" t="s">
        <v>98</v>
      </c>
      <c r="D290" s="5" t="s">
        <v>147</v>
      </c>
      <c r="E290" s="5" t="s">
        <v>22</v>
      </c>
      <c r="F290" s="5" t="s">
        <v>675</v>
      </c>
      <c r="G290" s="5" t="s">
        <v>679</v>
      </c>
      <c r="H290" s="5" t="s">
        <v>680</v>
      </c>
      <c r="I290" s="5" t="s">
        <v>71</v>
      </c>
      <c r="J290" s="5" t="s">
        <v>55</v>
      </c>
      <c r="K290" s="6" t="s">
        <v>681</v>
      </c>
      <c r="L290" s="6" t="s">
        <v>34</v>
      </c>
      <c r="M290" s="5">
        <f t="shared" si="2"/>
        <v>1</v>
      </c>
      <c r="N290" s="8" t="s">
        <v>71</v>
      </c>
    </row>
    <row r="291" spans="1:14" ht="15.75" hidden="1" customHeight="1">
      <c r="A291" s="5">
        <f t="shared" si="1"/>
        <v>3</v>
      </c>
      <c r="B291" s="5">
        <v>2759</v>
      </c>
      <c r="C291" s="5" t="s">
        <v>98</v>
      </c>
      <c r="D291" s="5" t="s">
        <v>147</v>
      </c>
      <c r="E291" s="5" t="s">
        <v>22</v>
      </c>
      <c r="F291" s="5" t="s">
        <v>675</v>
      </c>
      <c r="G291" s="5" t="s">
        <v>682</v>
      </c>
      <c r="H291" s="5" t="s">
        <v>680</v>
      </c>
      <c r="I291" s="5" t="s">
        <v>71</v>
      </c>
      <c r="J291" s="5" t="s">
        <v>55</v>
      </c>
      <c r="K291" s="6" t="s">
        <v>683</v>
      </c>
      <c r="L291" s="6" t="s">
        <v>29</v>
      </c>
      <c r="M291" s="5">
        <f t="shared" si="2"/>
        <v>1</v>
      </c>
      <c r="N291" s="8" t="s">
        <v>71</v>
      </c>
    </row>
    <row r="292" spans="1:14" ht="15.75" hidden="1" customHeight="1">
      <c r="A292" s="5">
        <f t="shared" si="1"/>
        <v>4</v>
      </c>
      <c r="B292" s="5">
        <v>2759</v>
      </c>
      <c r="C292" s="5" t="s">
        <v>98</v>
      </c>
      <c r="D292" s="5" t="s">
        <v>147</v>
      </c>
      <c r="E292" s="5" t="s">
        <v>22</v>
      </c>
      <c r="F292" s="5" t="s">
        <v>675</v>
      </c>
      <c r="G292" s="5" t="s">
        <v>684</v>
      </c>
      <c r="H292" s="5" t="s">
        <v>680</v>
      </c>
      <c r="I292" s="5" t="s">
        <v>71</v>
      </c>
      <c r="J292" s="5" t="s">
        <v>55</v>
      </c>
      <c r="K292" s="6" t="s">
        <v>685</v>
      </c>
      <c r="L292" s="6" t="s">
        <v>29</v>
      </c>
      <c r="M292" s="5">
        <f t="shared" si="2"/>
        <v>1</v>
      </c>
      <c r="N292" s="8" t="s">
        <v>71</v>
      </c>
    </row>
    <row r="293" spans="1:14" ht="15.75" hidden="1" customHeight="1">
      <c r="A293" s="5">
        <f t="shared" si="1"/>
        <v>1</v>
      </c>
      <c r="B293" s="5">
        <v>2760</v>
      </c>
      <c r="C293" s="5" t="s">
        <v>98</v>
      </c>
      <c r="D293" s="5" t="s">
        <v>147</v>
      </c>
      <c r="E293" s="5" t="s">
        <v>22</v>
      </c>
      <c r="F293" s="5" t="s">
        <v>686</v>
      </c>
      <c r="G293" s="5" t="s">
        <v>687</v>
      </c>
      <c r="H293" s="5" t="s">
        <v>688</v>
      </c>
      <c r="I293" s="5" t="s">
        <v>71</v>
      </c>
      <c r="J293" s="5" t="s">
        <v>55</v>
      </c>
      <c r="K293" s="6" t="s">
        <v>689</v>
      </c>
      <c r="L293" s="6" t="s">
        <v>34</v>
      </c>
      <c r="M293" s="5">
        <f t="shared" si="2"/>
        <v>1</v>
      </c>
      <c r="N293" s="8" t="s">
        <v>71</v>
      </c>
    </row>
    <row r="294" spans="1:14" ht="15.75" hidden="1" customHeight="1">
      <c r="A294" s="5">
        <f t="shared" si="1"/>
        <v>2</v>
      </c>
      <c r="B294" s="5">
        <v>2760</v>
      </c>
      <c r="C294" s="5" t="s">
        <v>98</v>
      </c>
      <c r="D294" s="5" t="s">
        <v>147</v>
      </c>
      <c r="E294" s="5" t="s">
        <v>22</v>
      </c>
      <c r="F294" s="5" t="s">
        <v>686</v>
      </c>
      <c r="G294" s="5" t="s">
        <v>690</v>
      </c>
      <c r="H294" s="5" t="s">
        <v>688</v>
      </c>
      <c r="I294" s="5" t="s">
        <v>71</v>
      </c>
      <c r="J294" s="5" t="s">
        <v>55</v>
      </c>
      <c r="K294" s="6" t="s">
        <v>691</v>
      </c>
      <c r="L294" s="6" t="s">
        <v>34</v>
      </c>
      <c r="M294" s="5">
        <f t="shared" si="2"/>
        <v>1</v>
      </c>
      <c r="N294" s="8" t="s">
        <v>71</v>
      </c>
    </row>
    <row r="295" spans="1:14" ht="15.75" hidden="1" customHeight="1">
      <c r="A295" s="5">
        <f t="shared" si="1"/>
        <v>3</v>
      </c>
      <c r="B295" s="5">
        <v>2760</v>
      </c>
      <c r="C295" s="5" t="s">
        <v>98</v>
      </c>
      <c r="D295" s="5" t="s">
        <v>147</v>
      </c>
      <c r="E295" s="5" t="s">
        <v>22</v>
      </c>
      <c r="F295" s="5" t="s">
        <v>686</v>
      </c>
      <c r="G295" s="5" t="s">
        <v>692</v>
      </c>
      <c r="H295" s="5" t="s">
        <v>688</v>
      </c>
      <c r="I295" s="5" t="s">
        <v>71</v>
      </c>
      <c r="J295" s="5" t="s">
        <v>55</v>
      </c>
      <c r="K295" s="6" t="s">
        <v>693</v>
      </c>
      <c r="L295" s="6" t="s">
        <v>34</v>
      </c>
      <c r="M295" s="5">
        <f t="shared" si="2"/>
        <v>1</v>
      </c>
      <c r="N295" s="8" t="s">
        <v>71</v>
      </c>
    </row>
    <row r="296" spans="1:14" ht="15.75" hidden="1" customHeight="1">
      <c r="A296" s="5">
        <f t="shared" si="1"/>
        <v>1</v>
      </c>
      <c r="B296" s="5">
        <v>2761</v>
      </c>
      <c r="C296" s="5" t="s">
        <v>98</v>
      </c>
      <c r="D296" s="5" t="s">
        <v>147</v>
      </c>
      <c r="E296" s="5" t="s">
        <v>22</v>
      </c>
      <c r="F296" s="5" t="s">
        <v>694</v>
      </c>
      <c r="G296" s="5" t="s">
        <v>695</v>
      </c>
      <c r="H296" s="5" t="s">
        <v>495</v>
      </c>
      <c r="I296" s="5" t="s">
        <v>71</v>
      </c>
      <c r="J296" s="5" t="s">
        <v>55</v>
      </c>
      <c r="K296" s="6" t="s">
        <v>696</v>
      </c>
      <c r="L296" s="6" t="s">
        <v>29</v>
      </c>
      <c r="M296" s="5">
        <f t="shared" si="2"/>
        <v>1</v>
      </c>
      <c r="N296" s="8" t="s">
        <v>71</v>
      </c>
    </row>
    <row r="297" spans="1:14" ht="15.75" hidden="1" customHeight="1">
      <c r="A297" s="5">
        <f t="shared" si="1"/>
        <v>2</v>
      </c>
      <c r="B297" s="5">
        <v>2761</v>
      </c>
      <c r="C297" s="5" t="s">
        <v>98</v>
      </c>
      <c r="D297" s="5" t="s">
        <v>147</v>
      </c>
      <c r="E297" s="5" t="s">
        <v>22</v>
      </c>
      <c r="F297" s="5" t="s">
        <v>694</v>
      </c>
      <c r="G297" s="5" t="s">
        <v>697</v>
      </c>
      <c r="H297" s="5" t="s">
        <v>495</v>
      </c>
      <c r="I297" s="5" t="s">
        <v>71</v>
      </c>
      <c r="J297" s="5" t="s">
        <v>55</v>
      </c>
      <c r="K297" s="6" t="s">
        <v>698</v>
      </c>
      <c r="L297" s="6" t="s">
        <v>29</v>
      </c>
      <c r="M297" s="5">
        <f t="shared" si="2"/>
        <v>1</v>
      </c>
      <c r="N297" s="8" t="s">
        <v>71</v>
      </c>
    </row>
    <row r="298" spans="1:14" ht="15.75" hidden="1" customHeight="1">
      <c r="A298" s="5">
        <f t="shared" si="1"/>
        <v>3</v>
      </c>
      <c r="B298" s="5">
        <v>2761</v>
      </c>
      <c r="C298" s="5" t="s">
        <v>98</v>
      </c>
      <c r="D298" s="5" t="s">
        <v>147</v>
      </c>
      <c r="E298" s="5" t="s">
        <v>22</v>
      </c>
      <c r="F298" s="5" t="s">
        <v>694</v>
      </c>
      <c r="G298" s="5" t="s">
        <v>699</v>
      </c>
      <c r="H298" s="5" t="s">
        <v>495</v>
      </c>
      <c r="I298" s="5" t="s">
        <v>71</v>
      </c>
      <c r="J298" s="5" t="s">
        <v>55</v>
      </c>
      <c r="K298" s="6" t="s">
        <v>700</v>
      </c>
      <c r="L298" s="6" t="s">
        <v>29</v>
      </c>
      <c r="M298" s="5">
        <f t="shared" si="2"/>
        <v>1</v>
      </c>
      <c r="N298" s="8" t="s">
        <v>71</v>
      </c>
    </row>
    <row r="299" spans="1:14" ht="15.75" hidden="1" customHeight="1">
      <c r="A299" s="5">
        <f t="shared" si="1"/>
        <v>4</v>
      </c>
      <c r="B299" s="5">
        <v>2761</v>
      </c>
      <c r="C299" s="5" t="s">
        <v>98</v>
      </c>
      <c r="D299" s="5" t="s">
        <v>147</v>
      </c>
      <c r="E299" s="5" t="s">
        <v>22</v>
      </c>
      <c r="F299" s="5" t="s">
        <v>694</v>
      </c>
      <c r="G299" s="5" t="s">
        <v>701</v>
      </c>
      <c r="H299" s="5" t="s">
        <v>495</v>
      </c>
      <c r="I299" s="5" t="s">
        <v>71</v>
      </c>
      <c r="J299" s="5" t="s">
        <v>55</v>
      </c>
      <c r="K299" s="6" t="s">
        <v>702</v>
      </c>
      <c r="L299" s="6" t="s">
        <v>29</v>
      </c>
      <c r="M299" s="5">
        <f t="shared" si="2"/>
        <v>1</v>
      </c>
      <c r="N299" s="8" t="s">
        <v>71</v>
      </c>
    </row>
    <row r="300" spans="1:14" ht="15.75" hidden="1" customHeight="1">
      <c r="A300" s="5">
        <f t="shared" si="1"/>
        <v>1</v>
      </c>
      <c r="B300" s="5">
        <v>2762</v>
      </c>
      <c r="C300" s="5" t="s">
        <v>98</v>
      </c>
      <c r="D300" s="5" t="s">
        <v>147</v>
      </c>
      <c r="E300" s="5" t="s">
        <v>22</v>
      </c>
      <c r="F300" s="5" t="s">
        <v>703</v>
      </c>
      <c r="G300" s="5" t="s">
        <v>704</v>
      </c>
      <c r="H300" s="5" t="s">
        <v>495</v>
      </c>
      <c r="I300" s="5" t="s">
        <v>71</v>
      </c>
      <c r="J300" s="5" t="s">
        <v>55</v>
      </c>
      <c r="K300" s="6" t="s">
        <v>705</v>
      </c>
      <c r="L300" s="6" t="s">
        <v>34</v>
      </c>
      <c r="M300" s="5">
        <f t="shared" si="2"/>
        <v>1</v>
      </c>
      <c r="N300" s="8" t="s">
        <v>71</v>
      </c>
    </row>
    <row r="301" spans="1:14" ht="15.75" hidden="1" customHeight="1">
      <c r="A301" s="5">
        <f t="shared" si="1"/>
        <v>2</v>
      </c>
      <c r="B301" s="5">
        <v>2762</v>
      </c>
      <c r="C301" s="5" t="s">
        <v>98</v>
      </c>
      <c r="D301" s="5" t="s">
        <v>147</v>
      </c>
      <c r="E301" s="5" t="s">
        <v>22</v>
      </c>
      <c r="F301" s="5" t="s">
        <v>703</v>
      </c>
      <c r="G301" s="5" t="s">
        <v>706</v>
      </c>
      <c r="H301" s="5" t="s">
        <v>495</v>
      </c>
      <c r="I301" s="5" t="s">
        <v>71</v>
      </c>
      <c r="J301" s="5" t="s">
        <v>55</v>
      </c>
      <c r="K301" s="6" t="s">
        <v>707</v>
      </c>
      <c r="L301" s="6" t="s">
        <v>29</v>
      </c>
      <c r="M301" s="5">
        <f t="shared" si="2"/>
        <v>1</v>
      </c>
      <c r="N301" s="8" t="s">
        <v>71</v>
      </c>
    </row>
    <row r="302" spans="1:14" ht="15.75" hidden="1" customHeight="1">
      <c r="A302" s="5">
        <f t="shared" si="1"/>
        <v>3</v>
      </c>
      <c r="B302" s="5">
        <v>2762</v>
      </c>
      <c r="C302" s="5" t="s">
        <v>98</v>
      </c>
      <c r="D302" s="5" t="s">
        <v>147</v>
      </c>
      <c r="E302" s="5" t="s">
        <v>22</v>
      </c>
      <c r="F302" s="5" t="s">
        <v>703</v>
      </c>
      <c r="G302" s="5" t="s">
        <v>708</v>
      </c>
      <c r="H302" s="5" t="s">
        <v>495</v>
      </c>
      <c r="I302" s="5" t="s">
        <v>71</v>
      </c>
      <c r="J302" s="5" t="s">
        <v>55</v>
      </c>
      <c r="K302" s="6" t="s">
        <v>709</v>
      </c>
      <c r="L302" s="6" t="s">
        <v>29</v>
      </c>
      <c r="M302" s="5">
        <f t="shared" si="2"/>
        <v>1</v>
      </c>
      <c r="N302" s="8" t="s">
        <v>71</v>
      </c>
    </row>
    <row r="303" spans="1:14" ht="15.75" hidden="1" customHeight="1">
      <c r="A303" s="5">
        <f t="shared" si="1"/>
        <v>4</v>
      </c>
      <c r="B303" s="5">
        <v>2762</v>
      </c>
      <c r="C303" s="5" t="s">
        <v>98</v>
      </c>
      <c r="D303" s="5" t="s">
        <v>147</v>
      </c>
      <c r="E303" s="5" t="s">
        <v>22</v>
      </c>
      <c r="F303" s="5" t="s">
        <v>703</v>
      </c>
      <c r="G303" s="5" t="s">
        <v>710</v>
      </c>
      <c r="H303" s="5" t="s">
        <v>495</v>
      </c>
      <c r="I303" s="5" t="s">
        <v>71</v>
      </c>
      <c r="J303" s="5" t="s">
        <v>55</v>
      </c>
      <c r="K303" s="6" t="s">
        <v>711</v>
      </c>
      <c r="L303" s="6" t="s">
        <v>29</v>
      </c>
      <c r="M303" s="5">
        <f t="shared" si="2"/>
        <v>1</v>
      </c>
      <c r="N303" s="8" t="s">
        <v>71</v>
      </c>
    </row>
    <row r="304" spans="1:14" ht="15.75" hidden="1" customHeight="1">
      <c r="A304" s="5">
        <f t="shared" si="1"/>
        <v>1</v>
      </c>
      <c r="B304" s="5">
        <v>2763</v>
      </c>
      <c r="C304" s="5" t="s">
        <v>98</v>
      </c>
      <c r="D304" s="5" t="s">
        <v>147</v>
      </c>
      <c r="E304" s="5" t="s">
        <v>22</v>
      </c>
      <c r="F304" s="5" t="s">
        <v>712</v>
      </c>
      <c r="G304" s="5" t="s">
        <v>713</v>
      </c>
      <c r="H304" s="5" t="s">
        <v>714</v>
      </c>
      <c r="I304" s="5" t="s">
        <v>71</v>
      </c>
      <c r="J304" s="5" t="s">
        <v>55</v>
      </c>
      <c r="K304" s="6" t="s">
        <v>715</v>
      </c>
      <c r="L304" s="6" t="s">
        <v>29</v>
      </c>
      <c r="M304" s="5">
        <f t="shared" si="2"/>
        <v>1</v>
      </c>
      <c r="N304" s="8" t="s">
        <v>71</v>
      </c>
    </row>
    <row r="305" spans="1:14" ht="15.75" hidden="1" customHeight="1">
      <c r="A305" s="5">
        <f t="shared" si="1"/>
        <v>2</v>
      </c>
      <c r="B305" s="5">
        <v>2763</v>
      </c>
      <c r="C305" s="5" t="s">
        <v>98</v>
      </c>
      <c r="D305" s="5" t="s">
        <v>147</v>
      </c>
      <c r="E305" s="5" t="s">
        <v>22</v>
      </c>
      <c r="F305" s="5" t="s">
        <v>712</v>
      </c>
      <c r="G305" s="5" t="s">
        <v>716</v>
      </c>
      <c r="H305" s="5" t="s">
        <v>717</v>
      </c>
      <c r="I305" s="5" t="s">
        <v>71</v>
      </c>
      <c r="J305" s="5" t="s">
        <v>55</v>
      </c>
      <c r="K305" s="6" t="s">
        <v>718</v>
      </c>
      <c r="L305" s="6" t="s">
        <v>34</v>
      </c>
      <c r="M305" s="5">
        <f t="shared" si="2"/>
        <v>1</v>
      </c>
      <c r="N305" s="8" t="s">
        <v>71</v>
      </c>
    </row>
    <row r="306" spans="1:14" ht="15.75" hidden="1" customHeight="1">
      <c r="A306" s="5">
        <f t="shared" si="1"/>
        <v>3</v>
      </c>
      <c r="B306" s="5">
        <v>2763</v>
      </c>
      <c r="C306" s="5" t="s">
        <v>98</v>
      </c>
      <c r="D306" s="5" t="s">
        <v>147</v>
      </c>
      <c r="E306" s="5" t="s">
        <v>22</v>
      </c>
      <c r="F306" s="5" t="s">
        <v>712</v>
      </c>
      <c r="G306" s="5" t="s">
        <v>719</v>
      </c>
      <c r="H306" s="5" t="s">
        <v>717</v>
      </c>
      <c r="I306" s="5" t="s">
        <v>71</v>
      </c>
      <c r="J306" s="5" t="s">
        <v>55</v>
      </c>
      <c r="K306" s="6" t="s">
        <v>720</v>
      </c>
      <c r="L306" s="6" t="s">
        <v>29</v>
      </c>
      <c r="M306" s="5">
        <f t="shared" si="2"/>
        <v>1</v>
      </c>
      <c r="N306" s="8" t="s">
        <v>71</v>
      </c>
    </row>
    <row r="307" spans="1:14" ht="15.75" hidden="1" customHeight="1">
      <c r="A307" s="5">
        <f t="shared" si="1"/>
        <v>4</v>
      </c>
      <c r="B307" s="5">
        <v>2763</v>
      </c>
      <c r="C307" s="5" t="s">
        <v>98</v>
      </c>
      <c r="D307" s="5" t="s">
        <v>147</v>
      </c>
      <c r="E307" s="5" t="s">
        <v>22</v>
      </c>
      <c r="F307" s="5" t="s">
        <v>712</v>
      </c>
      <c r="G307" s="5" t="s">
        <v>721</v>
      </c>
      <c r="H307" s="5" t="s">
        <v>717</v>
      </c>
      <c r="I307" s="5" t="s">
        <v>71</v>
      </c>
      <c r="J307" s="5" t="s">
        <v>55</v>
      </c>
      <c r="K307" s="6" t="s">
        <v>722</v>
      </c>
      <c r="L307" s="6" t="s">
        <v>34</v>
      </c>
      <c r="M307" s="5">
        <f t="shared" si="2"/>
        <v>1</v>
      </c>
      <c r="N307" s="8" t="s">
        <v>71</v>
      </c>
    </row>
    <row r="308" spans="1:14" ht="15.75" hidden="1" customHeight="1">
      <c r="A308" s="5">
        <f t="shared" si="1"/>
        <v>1</v>
      </c>
      <c r="B308" s="5">
        <v>2764</v>
      </c>
      <c r="C308" s="5" t="s">
        <v>98</v>
      </c>
      <c r="D308" s="5" t="s">
        <v>147</v>
      </c>
      <c r="E308" s="5" t="s">
        <v>22</v>
      </c>
      <c r="F308" s="5" t="s">
        <v>723</v>
      </c>
      <c r="G308" s="5" t="s">
        <v>724</v>
      </c>
      <c r="H308" s="5" t="s">
        <v>717</v>
      </c>
      <c r="I308" s="5" t="s">
        <v>71</v>
      </c>
      <c r="J308" s="5" t="s">
        <v>55</v>
      </c>
      <c r="K308" s="6" t="s">
        <v>725</v>
      </c>
      <c r="L308" s="6" t="s">
        <v>29</v>
      </c>
      <c r="M308" s="5">
        <f t="shared" si="2"/>
        <v>1</v>
      </c>
      <c r="N308" s="8" t="s">
        <v>71</v>
      </c>
    </row>
    <row r="309" spans="1:14" ht="15.75" hidden="1" customHeight="1">
      <c r="A309" s="5">
        <f t="shared" si="1"/>
        <v>2</v>
      </c>
      <c r="B309" s="5">
        <v>2764</v>
      </c>
      <c r="C309" s="5" t="s">
        <v>98</v>
      </c>
      <c r="D309" s="5" t="s">
        <v>147</v>
      </c>
      <c r="E309" s="5" t="s">
        <v>22</v>
      </c>
      <c r="F309" s="5" t="s">
        <v>723</v>
      </c>
      <c r="G309" s="5" t="s">
        <v>726</v>
      </c>
      <c r="H309" s="5" t="s">
        <v>717</v>
      </c>
      <c r="I309" s="5" t="s">
        <v>71</v>
      </c>
      <c r="J309" s="5" t="s">
        <v>55</v>
      </c>
      <c r="K309" s="6" t="s">
        <v>727</v>
      </c>
      <c r="L309" s="6" t="s">
        <v>29</v>
      </c>
      <c r="M309" s="5">
        <f t="shared" si="2"/>
        <v>1</v>
      </c>
      <c r="N309" s="8" t="s">
        <v>71</v>
      </c>
    </row>
    <row r="310" spans="1:14" ht="15.75" hidden="1" customHeight="1">
      <c r="A310" s="5">
        <f t="shared" si="1"/>
        <v>1</v>
      </c>
      <c r="B310" s="5">
        <v>2765</v>
      </c>
      <c r="C310" s="5" t="s">
        <v>98</v>
      </c>
      <c r="D310" s="5" t="s">
        <v>147</v>
      </c>
      <c r="E310" s="5" t="s">
        <v>22</v>
      </c>
      <c r="F310" s="5" t="s">
        <v>728</v>
      </c>
      <c r="G310" s="5" t="s">
        <v>729</v>
      </c>
      <c r="H310" s="5" t="s">
        <v>717</v>
      </c>
      <c r="I310" s="5" t="s">
        <v>71</v>
      </c>
      <c r="J310" s="5" t="s">
        <v>55</v>
      </c>
      <c r="K310" s="6" t="s">
        <v>730</v>
      </c>
      <c r="L310" s="6" t="s">
        <v>29</v>
      </c>
      <c r="M310" s="5">
        <f t="shared" si="2"/>
        <v>1</v>
      </c>
      <c r="N310" s="8" t="s">
        <v>71</v>
      </c>
    </row>
    <row r="311" spans="1:14" ht="15.75" hidden="1" customHeight="1">
      <c r="A311" s="5">
        <f t="shared" si="1"/>
        <v>2</v>
      </c>
      <c r="B311" s="5">
        <v>2765</v>
      </c>
      <c r="C311" s="5" t="s">
        <v>98</v>
      </c>
      <c r="D311" s="5" t="s">
        <v>147</v>
      </c>
      <c r="E311" s="5" t="s">
        <v>22</v>
      </c>
      <c r="F311" s="5" t="s">
        <v>728</v>
      </c>
      <c r="G311" s="5" t="s">
        <v>731</v>
      </c>
      <c r="H311" s="5" t="s">
        <v>717</v>
      </c>
      <c r="I311" s="5" t="s">
        <v>71</v>
      </c>
      <c r="J311" s="5" t="s">
        <v>55</v>
      </c>
      <c r="K311" s="6" t="s">
        <v>732</v>
      </c>
      <c r="L311" s="6" t="s">
        <v>29</v>
      </c>
      <c r="M311" s="5">
        <f t="shared" si="2"/>
        <v>1</v>
      </c>
      <c r="N311" s="8" t="s">
        <v>71</v>
      </c>
    </row>
    <row r="312" spans="1:14" ht="15.75" hidden="1" customHeight="1">
      <c r="A312" s="5">
        <f t="shared" si="1"/>
        <v>3</v>
      </c>
      <c r="B312" s="5">
        <v>2765</v>
      </c>
      <c r="C312" s="5" t="s">
        <v>98</v>
      </c>
      <c r="D312" s="5" t="s">
        <v>147</v>
      </c>
      <c r="E312" s="5" t="s">
        <v>22</v>
      </c>
      <c r="F312" s="5" t="s">
        <v>728</v>
      </c>
      <c r="G312" s="5" t="s">
        <v>733</v>
      </c>
      <c r="H312" s="5" t="s">
        <v>717</v>
      </c>
      <c r="I312" s="5" t="s">
        <v>71</v>
      </c>
      <c r="J312" s="5" t="s">
        <v>55</v>
      </c>
      <c r="K312" s="6" t="s">
        <v>734</v>
      </c>
      <c r="L312" s="6" t="s">
        <v>34</v>
      </c>
      <c r="M312" s="5">
        <f t="shared" si="2"/>
        <v>1</v>
      </c>
      <c r="N312" s="8" t="s">
        <v>71</v>
      </c>
    </row>
    <row r="313" spans="1:14" ht="15.75" hidden="1" customHeight="1">
      <c r="A313" s="5">
        <f t="shared" si="1"/>
        <v>1</v>
      </c>
      <c r="B313" s="5">
        <v>2766</v>
      </c>
      <c r="C313" s="5" t="s">
        <v>98</v>
      </c>
      <c r="D313" s="5" t="s">
        <v>147</v>
      </c>
      <c r="E313" s="5" t="s">
        <v>22</v>
      </c>
      <c r="F313" s="5" t="s">
        <v>735</v>
      </c>
      <c r="G313" s="5" t="s">
        <v>736</v>
      </c>
      <c r="H313" s="5" t="s">
        <v>737</v>
      </c>
      <c r="I313" s="5" t="s">
        <v>71</v>
      </c>
      <c r="J313" s="5" t="s">
        <v>55</v>
      </c>
      <c r="K313" s="6" t="s">
        <v>738</v>
      </c>
      <c r="L313" s="6" t="s">
        <v>29</v>
      </c>
      <c r="M313" s="5">
        <f t="shared" si="2"/>
        <v>1</v>
      </c>
      <c r="N313" s="8" t="s">
        <v>71</v>
      </c>
    </row>
    <row r="314" spans="1:14" ht="15.75" hidden="1" customHeight="1">
      <c r="A314" s="5">
        <f t="shared" si="1"/>
        <v>2</v>
      </c>
      <c r="B314" s="5">
        <v>2766</v>
      </c>
      <c r="C314" s="5" t="s">
        <v>98</v>
      </c>
      <c r="D314" s="5" t="s">
        <v>147</v>
      </c>
      <c r="E314" s="5" t="s">
        <v>22</v>
      </c>
      <c r="F314" s="5" t="s">
        <v>735</v>
      </c>
      <c r="G314" s="5" t="s">
        <v>739</v>
      </c>
      <c r="H314" s="5" t="s">
        <v>737</v>
      </c>
      <c r="I314" s="5" t="s">
        <v>71</v>
      </c>
      <c r="J314" s="5" t="s">
        <v>55</v>
      </c>
      <c r="K314" s="6" t="s">
        <v>740</v>
      </c>
      <c r="L314" s="6" t="s">
        <v>29</v>
      </c>
      <c r="M314" s="5">
        <f t="shared" si="2"/>
        <v>1</v>
      </c>
      <c r="N314" s="8" t="s">
        <v>71</v>
      </c>
    </row>
    <row r="315" spans="1:14" ht="15.75" hidden="1" customHeight="1">
      <c r="A315" s="5">
        <f t="shared" si="1"/>
        <v>3</v>
      </c>
      <c r="B315" s="5">
        <v>2766</v>
      </c>
      <c r="C315" s="5" t="s">
        <v>98</v>
      </c>
      <c r="D315" s="5" t="s">
        <v>147</v>
      </c>
      <c r="E315" s="5" t="s">
        <v>22</v>
      </c>
      <c r="F315" s="5" t="s">
        <v>735</v>
      </c>
      <c r="G315" s="5" t="s">
        <v>741</v>
      </c>
      <c r="H315" s="5" t="s">
        <v>737</v>
      </c>
      <c r="I315" s="5" t="s">
        <v>71</v>
      </c>
      <c r="J315" s="5" t="s">
        <v>55</v>
      </c>
      <c r="K315" s="6" t="s">
        <v>742</v>
      </c>
      <c r="L315" s="6" t="s">
        <v>29</v>
      </c>
      <c r="M315" s="5">
        <f t="shared" si="2"/>
        <v>1</v>
      </c>
      <c r="N315" s="8" t="s">
        <v>71</v>
      </c>
    </row>
    <row r="316" spans="1:14" ht="15.75" hidden="1" customHeight="1">
      <c r="A316" s="5">
        <f t="shared" si="1"/>
        <v>4</v>
      </c>
      <c r="B316" s="5">
        <v>2766</v>
      </c>
      <c r="C316" s="5" t="s">
        <v>98</v>
      </c>
      <c r="D316" s="5" t="s">
        <v>147</v>
      </c>
      <c r="E316" s="5" t="s">
        <v>22</v>
      </c>
      <c r="F316" s="5" t="s">
        <v>735</v>
      </c>
      <c r="G316" s="5" t="s">
        <v>743</v>
      </c>
      <c r="H316" s="5" t="s">
        <v>737</v>
      </c>
      <c r="I316" s="5" t="s">
        <v>71</v>
      </c>
      <c r="J316" s="5" t="s">
        <v>55</v>
      </c>
      <c r="K316" s="6" t="s">
        <v>744</v>
      </c>
      <c r="L316" s="6" t="s">
        <v>34</v>
      </c>
      <c r="M316" s="5">
        <f t="shared" si="2"/>
        <v>1</v>
      </c>
      <c r="N316" s="8" t="s">
        <v>71</v>
      </c>
    </row>
    <row r="317" spans="1:14" ht="15.75" hidden="1" customHeight="1">
      <c r="A317" s="5">
        <f t="shared" si="1"/>
        <v>5</v>
      </c>
      <c r="B317" s="5">
        <v>2766</v>
      </c>
      <c r="C317" s="5" t="s">
        <v>98</v>
      </c>
      <c r="D317" s="5" t="s">
        <v>147</v>
      </c>
      <c r="E317" s="5" t="s">
        <v>22</v>
      </c>
      <c r="F317" s="5" t="s">
        <v>735</v>
      </c>
      <c r="G317" s="5" t="s">
        <v>745</v>
      </c>
      <c r="H317" s="5" t="s">
        <v>737</v>
      </c>
      <c r="I317" s="5" t="s">
        <v>71</v>
      </c>
      <c r="J317" s="5" t="s">
        <v>55</v>
      </c>
      <c r="K317" s="6" t="s">
        <v>746</v>
      </c>
      <c r="L317" s="6" t="s">
        <v>34</v>
      </c>
      <c r="M317" s="5">
        <f t="shared" si="2"/>
        <v>1</v>
      </c>
      <c r="N317" s="8" t="s">
        <v>71</v>
      </c>
    </row>
    <row r="318" spans="1:14" ht="15.75" hidden="1" customHeight="1">
      <c r="A318" s="5">
        <f t="shared" si="1"/>
        <v>6</v>
      </c>
      <c r="B318" s="5">
        <v>2766</v>
      </c>
      <c r="C318" s="5" t="s">
        <v>98</v>
      </c>
      <c r="D318" s="5" t="s">
        <v>147</v>
      </c>
      <c r="E318" s="5" t="s">
        <v>22</v>
      </c>
      <c r="F318" s="5" t="s">
        <v>735</v>
      </c>
      <c r="G318" s="5" t="s">
        <v>747</v>
      </c>
      <c r="H318" s="5" t="s">
        <v>737</v>
      </c>
      <c r="I318" s="5" t="s">
        <v>71</v>
      </c>
      <c r="J318" s="5" t="s">
        <v>55</v>
      </c>
      <c r="K318" s="6" t="s">
        <v>748</v>
      </c>
      <c r="L318" s="6" t="s">
        <v>29</v>
      </c>
      <c r="M318" s="5">
        <f t="shared" si="2"/>
        <v>1</v>
      </c>
      <c r="N318" s="8" t="s">
        <v>71</v>
      </c>
    </row>
    <row r="319" spans="1:14" ht="15.75" hidden="1" customHeight="1">
      <c r="A319" s="5">
        <f t="shared" si="1"/>
        <v>7</v>
      </c>
      <c r="B319" s="5">
        <v>2766</v>
      </c>
      <c r="C319" s="5" t="s">
        <v>98</v>
      </c>
      <c r="D319" s="5" t="s">
        <v>147</v>
      </c>
      <c r="E319" s="5" t="s">
        <v>22</v>
      </c>
      <c r="F319" s="5" t="s">
        <v>735</v>
      </c>
      <c r="G319" s="5" t="s">
        <v>749</v>
      </c>
      <c r="H319" s="5" t="s">
        <v>737</v>
      </c>
      <c r="I319" s="5" t="s">
        <v>71</v>
      </c>
      <c r="J319" s="5" t="s">
        <v>55</v>
      </c>
      <c r="K319" s="6" t="s">
        <v>750</v>
      </c>
      <c r="L319" s="6" t="s">
        <v>29</v>
      </c>
      <c r="M319" s="5">
        <f t="shared" si="2"/>
        <v>1</v>
      </c>
      <c r="N319" s="8" t="s">
        <v>71</v>
      </c>
    </row>
    <row r="320" spans="1:14" ht="15.75" hidden="1" customHeight="1">
      <c r="A320" s="5">
        <f t="shared" si="1"/>
        <v>8</v>
      </c>
      <c r="B320" s="5">
        <v>2766</v>
      </c>
      <c r="C320" s="5" t="s">
        <v>98</v>
      </c>
      <c r="D320" s="5" t="s">
        <v>147</v>
      </c>
      <c r="E320" s="5" t="s">
        <v>22</v>
      </c>
      <c r="F320" s="5" t="s">
        <v>735</v>
      </c>
      <c r="G320" s="5" t="s">
        <v>751</v>
      </c>
      <c r="H320" s="5" t="s">
        <v>737</v>
      </c>
      <c r="I320" s="5" t="s">
        <v>71</v>
      </c>
      <c r="J320" s="5" t="s">
        <v>55</v>
      </c>
      <c r="K320" s="6" t="s">
        <v>752</v>
      </c>
      <c r="L320" s="6" t="s">
        <v>29</v>
      </c>
      <c r="M320" s="5">
        <f t="shared" si="2"/>
        <v>1</v>
      </c>
      <c r="N320" s="8" t="s">
        <v>71</v>
      </c>
    </row>
    <row r="321" spans="1:14" ht="15.75" hidden="1" customHeight="1">
      <c r="A321" s="5">
        <f t="shared" si="1"/>
        <v>9</v>
      </c>
      <c r="B321" s="5">
        <v>2766</v>
      </c>
      <c r="C321" s="5" t="s">
        <v>98</v>
      </c>
      <c r="D321" s="5" t="s">
        <v>147</v>
      </c>
      <c r="E321" s="5" t="s">
        <v>22</v>
      </c>
      <c r="F321" s="5" t="s">
        <v>735</v>
      </c>
      <c r="G321" s="5" t="s">
        <v>753</v>
      </c>
      <c r="H321" s="5" t="s">
        <v>737</v>
      </c>
      <c r="I321" s="5" t="s">
        <v>71</v>
      </c>
      <c r="J321" s="5" t="s">
        <v>55</v>
      </c>
      <c r="K321" s="6" t="s">
        <v>754</v>
      </c>
      <c r="L321" s="6" t="s">
        <v>29</v>
      </c>
      <c r="M321" s="5">
        <f t="shared" si="2"/>
        <v>1</v>
      </c>
      <c r="N321" s="8" t="s">
        <v>71</v>
      </c>
    </row>
    <row r="322" spans="1:14" ht="15.75" hidden="1" customHeight="1">
      <c r="A322" s="5">
        <f t="shared" si="1"/>
        <v>1</v>
      </c>
      <c r="B322" s="5">
        <v>2767</v>
      </c>
      <c r="C322" s="5" t="s">
        <v>98</v>
      </c>
      <c r="D322" s="5" t="s">
        <v>147</v>
      </c>
      <c r="E322" s="5" t="s">
        <v>22</v>
      </c>
      <c r="F322" s="5" t="s">
        <v>755</v>
      </c>
      <c r="G322" s="5" t="s">
        <v>756</v>
      </c>
      <c r="H322" s="5" t="s">
        <v>757</v>
      </c>
      <c r="I322" s="5" t="s">
        <v>71</v>
      </c>
      <c r="J322" s="5" t="s">
        <v>55</v>
      </c>
      <c r="K322" s="6" t="s">
        <v>758</v>
      </c>
      <c r="L322" s="6" t="s">
        <v>34</v>
      </c>
      <c r="M322" s="5">
        <f t="shared" si="2"/>
        <v>1</v>
      </c>
      <c r="N322" s="8" t="s">
        <v>71</v>
      </c>
    </row>
    <row r="323" spans="1:14" ht="15.75" hidden="1" customHeight="1">
      <c r="A323" s="5">
        <f t="shared" si="1"/>
        <v>2</v>
      </c>
      <c r="B323" s="5">
        <v>2767</v>
      </c>
      <c r="C323" s="5" t="s">
        <v>98</v>
      </c>
      <c r="D323" s="5" t="s">
        <v>147</v>
      </c>
      <c r="E323" s="5" t="s">
        <v>22</v>
      </c>
      <c r="F323" s="5" t="s">
        <v>755</v>
      </c>
      <c r="G323" s="5" t="s">
        <v>759</v>
      </c>
      <c r="H323" s="5" t="s">
        <v>757</v>
      </c>
      <c r="I323" s="5" t="s">
        <v>71</v>
      </c>
      <c r="J323" s="5" t="s">
        <v>55</v>
      </c>
      <c r="K323" s="6" t="s">
        <v>760</v>
      </c>
      <c r="L323" s="6" t="s">
        <v>29</v>
      </c>
      <c r="M323" s="5">
        <f t="shared" si="2"/>
        <v>1</v>
      </c>
      <c r="N323" s="8" t="s">
        <v>71</v>
      </c>
    </row>
    <row r="324" spans="1:14" ht="15.75" hidden="1" customHeight="1">
      <c r="A324" s="5">
        <f t="shared" si="1"/>
        <v>3</v>
      </c>
      <c r="B324" s="5">
        <v>2767</v>
      </c>
      <c r="C324" s="5" t="s">
        <v>98</v>
      </c>
      <c r="D324" s="5" t="s">
        <v>147</v>
      </c>
      <c r="E324" s="5" t="s">
        <v>22</v>
      </c>
      <c r="F324" s="5" t="s">
        <v>755</v>
      </c>
      <c r="G324" s="5" t="s">
        <v>761</v>
      </c>
      <c r="H324" s="5" t="s">
        <v>757</v>
      </c>
      <c r="I324" s="5" t="s">
        <v>71</v>
      </c>
      <c r="J324" s="5" t="s">
        <v>55</v>
      </c>
      <c r="K324" s="6" t="s">
        <v>762</v>
      </c>
      <c r="L324" s="6" t="s">
        <v>29</v>
      </c>
      <c r="M324" s="5">
        <f t="shared" si="2"/>
        <v>1</v>
      </c>
      <c r="N324" s="8" t="s">
        <v>71</v>
      </c>
    </row>
    <row r="325" spans="1:14" ht="15.75" hidden="1" customHeight="1">
      <c r="A325" s="5">
        <f t="shared" si="1"/>
        <v>4</v>
      </c>
      <c r="B325" s="5">
        <v>2767</v>
      </c>
      <c r="C325" s="5" t="s">
        <v>98</v>
      </c>
      <c r="D325" s="5" t="s">
        <v>147</v>
      </c>
      <c r="E325" s="5" t="s">
        <v>22</v>
      </c>
      <c r="F325" s="5" t="s">
        <v>755</v>
      </c>
      <c r="G325" s="5" t="s">
        <v>763</v>
      </c>
      <c r="H325" s="5" t="s">
        <v>757</v>
      </c>
      <c r="I325" s="5" t="s">
        <v>71</v>
      </c>
      <c r="J325" s="5" t="s">
        <v>55</v>
      </c>
      <c r="K325" s="6" t="s">
        <v>764</v>
      </c>
      <c r="L325" s="6" t="s">
        <v>29</v>
      </c>
      <c r="M325" s="5">
        <f t="shared" si="2"/>
        <v>1</v>
      </c>
      <c r="N325" s="8" t="s">
        <v>71</v>
      </c>
    </row>
    <row r="326" spans="1:14" ht="15.75" hidden="1" customHeight="1">
      <c r="A326" s="5">
        <f t="shared" si="1"/>
        <v>5</v>
      </c>
      <c r="B326" s="5">
        <v>2767</v>
      </c>
      <c r="C326" s="5" t="s">
        <v>98</v>
      </c>
      <c r="D326" s="5" t="s">
        <v>147</v>
      </c>
      <c r="E326" s="5" t="s">
        <v>22</v>
      </c>
      <c r="F326" s="5" t="s">
        <v>755</v>
      </c>
      <c r="G326" s="5" t="s">
        <v>765</v>
      </c>
      <c r="H326" s="5" t="s">
        <v>757</v>
      </c>
      <c r="I326" s="5" t="s">
        <v>71</v>
      </c>
      <c r="J326" s="5" t="s">
        <v>55</v>
      </c>
      <c r="K326" s="6" t="s">
        <v>766</v>
      </c>
      <c r="L326" s="6" t="s">
        <v>29</v>
      </c>
      <c r="M326" s="5">
        <f t="shared" si="2"/>
        <v>1</v>
      </c>
      <c r="N326" s="8" t="s">
        <v>71</v>
      </c>
    </row>
    <row r="327" spans="1:14" ht="15.75" hidden="1" customHeight="1">
      <c r="A327" s="5">
        <f t="shared" si="1"/>
        <v>6</v>
      </c>
      <c r="B327" s="5">
        <v>2767</v>
      </c>
      <c r="C327" s="5" t="s">
        <v>98</v>
      </c>
      <c r="D327" s="5" t="s">
        <v>147</v>
      </c>
      <c r="E327" s="5" t="s">
        <v>22</v>
      </c>
      <c r="F327" s="5" t="s">
        <v>755</v>
      </c>
      <c r="G327" s="5" t="s">
        <v>767</v>
      </c>
      <c r="H327" s="5" t="s">
        <v>757</v>
      </c>
      <c r="I327" s="5" t="s">
        <v>71</v>
      </c>
      <c r="J327" s="5" t="s">
        <v>55</v>
      </c>
      <c r="K327" s="6" t="s">
        <v>768</v>
      </c>
      <c r="L327" s="6" t="s">
        <v>29</v>
      </c>
      <c r="M327" s="5">
        <f t="shared" si="2"/>
        <v>1</v>
      </c>
      <c r="N327" s="8" t="s">
        <v>71</v>
      </c>
    </row>
    <row r="328" spans="1:14" ht="15.75" hidden="1" customHeight="1">
      <c r="A328" s="5">
        <f t="shared" si="1"/>
        <v>7</v>
      </c>
      <c r="B328" s="5">
        <v>2767</v>
      </c>
      <c r="C328" s="5" t="s">
        <v>98</v>
      </c>
      <c r="D328" s="5" t="s">
        <v>147</v>
      </c>
      <c r="E328" s="5" t="s">
        <v>22</v>
      </c>
      <c r="F328" s="5" t="s">
        <v>755</v>
      </c>
      <c r="G328" s="5" t="s">
        <v>769</v>
      </c>
      <c r="H328" s="5" t="s">
        <v>757</v>
      </c>
      <c r="I328" s="5" t="s">
        <v>71</v>
      </c>
      <c r="J328" s="5" t="s">
        <v>55</v>
      </c>
      <c r="K328" s="6" t="s">
        <v>770</v>
      </c>
      <c r="L328" s="6" t="s">
        <v>34</v>
      </c>
      <c r="M328" s="5">
        <f t="shared" si="2"/>
        <v>1</v>
      </c>
      <c r="N328" s="8" t="s">
        <v>71</v>
      </c>
    </row>
    <row r="329" spans="1:14" ht="15.75" hidden="1" customHeight="1">
      <c r="A329" s="5">
        <f t="shared" si="1"/>
        <v>1</v>
      </c>
      <c r="B329" s="5">
        <v>2768</v>
      </c>
      <c r="C329" s="5" t="s">
        <v>98</v>
      </c>
      <c r="D329" s="5" t="s">
        <v>147</v>
      </c>
      <c r="E329" s="5" t="s">
        <v>22</v>
      </c>
      <c r="F329" s="5" t="s">
        <v>771</v>
      </c>
      <c r="G329" s="5" t="s">
        <v>772</v>
      </c>
      <c r="H329" s="5" t="s">
        <v>773</v>
      </c>
      <c r="I329" s="5" t="s">
        <v>71</v>
      </c>
      <c r="J329" s="5" t="s">
        <v>55</v>
      </c>
      <c r="K329" s="6" t="s">
        <v>774</v>
      </c>
      <c r="L329" s="6" t="s">
        <v>29</v>
      </c>
      <c r="M329" s="5">
        <f t="shared" si="2"/>
        <v>1</v>
      </c>
      <c r="N329" s="8" t="s">
        <v>71</v>
      </c>
    </row>
    <row r="330" spans="1:14" ht="15.75" hidden="1" customHeight="1">
      <c r="A330" s="5">
        <f t="shared" si="1"/>
        <v>2</v>
      </c>
      <c r="B330" s="5">
        <v>2768</v>
      </c>
      <c r="C330" s="5" t="s">
        <v>98</v>
      </c>
      <c r="D330" s="5" t="s">
        <v>147</v>
      </c>
      <c r="E330" s="5" t="s">
        <v>22</v>
      </c>
      <c r="F330" s="5" t="s">
        <v>771</v>
      </c>
      <c r="G330" s="5" t="s">
        <v>775</v>
      </c>
      <c r="H330" s="5" t="s">
        <v>773</v>
      </c>
      <c r="I330" s="5" t="s">
        <v>71</v>
      </c>
      <c r="J330" s="5" t="s">
        <v>55</v>
      </c>
      <c r="K330" s="6" t="s">
        <v>776</v>
      </c>
      <c r="L330" s="6" t="s">
        <v>29</v>
      </c>
      <c r="M330" s="5">
        <f t="shared" si="2"/>
        <v>1</v>
      </c>
      <c r="N330" s="8" t="s">
        <v>71</v>
      </c>
    </row>
    <row r="331" spans="1:14" ht="15.75" hidden="1" customHeight="1">
      <c r="A331" s="5">
        <f t="shared" si="1"/>
        <v>3</v>
      </c>
      <c r="B331" s="5">
        <v>2768</v>
      </c>
      <c r="C331" s="5" t="s">
        <v>98</v>
      </c>
      <c r="D331" s="5" t="s">
        <v>147</v>
      </c>
      <c r="E331" s="5" t="s">
        <v>22</v>
      </c>
      <c r="F331" s="5" t="s">
        <v>771</v>
      </c>
      <c r="G331" s="5" t="s">
        <v>777</v>
      </c>
      <c r="H331" s="5" t="s">
        <v>773</v>
      </c>
      <c r="I331" s="5" t="s">
        <v>71</v>
      </c>
      <c r="J331" s="5" t="s">
        <v>55</v>
      </c>
      <c r="K331" s="6" t="s">
        <v>778</v>
      </c>
      <c r="L331" s="6" t="s">
        <v>34</v>
      </c>
      <c r="M331" s="5">
        <f t="shared" si="2"/>
        <v>1</v>
      </c>
      <c r="N331" s="8" t="s">
        <v>71</v>
      </c>
    </row>
    <row r="332" spans="1:14" ht="15.75" hidden="1" customHeight="1">
      <c r="A332" s="5">
        <f t="shared" si="1"/>
        <v>1</v>
      </c>
      <c r="B332" s="5">
        <v>2769</v>
      </c>
      <c r="C332" s="5" t="s">
        <v>98</v>
      </c>
      <c r="D332" s="5" t="s">
        <v>147</v>
      </c>
      <c r="E332" s="5" t="s">
        <v>22</v>
      </c>
      <c r="F332" s="5" t="s">
        <v>779</v>
      </c>
      <c r="G332" s="5" t="s">
        <v>780</v>
      </c>
      <c r="H332" s="5" t="s">
        <v>773</v>
      </c>
      <c r="I332" s="5" t="s">
        <v>71</v>
      </c>
      <c r="J332" s="5" t="s">
        <v>55</v>
      </c>
      <c r="K332" s="6" t="s">
        <v>781</v>
      </c>
      <c r="L332" s="6" t="s">
        <v>29</v>
      </c>
      <c r="M332" s="5">
        <f t="shared" si="2"/>
        <v>1</v>
      </c>
      <c r="N332" s="8" t="s">
        <v>71</v>
      </c>
    </row>
    <row r="333" spans="1:14" ht="15.75" hidden="1" customHeight="1">
      <c r="A333" s="5">
        <f t="shared" si="1"/>
        <v>2</v>
      </c>
      <c r="B333" s="5">
        <v>2769</v>
      </c>
      <c r="C333" s="5" t="s">
        <v>98</v>
      </c>
      <c r="D333" s="5" t="s">
        <v>147</v>
      </c>
      <c r="E333" s="5" t="s">
        <v>22</v>
      </c>
      <c r="F333" s="5" t="s">
        <v>779</v>
      </c>
      <c r="G333" s="5" t="s">
        <v>782</v>
      </c>
      <c r="H333" s="5" t="s">
        <v>773</v>
      </c>
      <c r="I333" s="5" t="s">
        <v>71</v>
      </c>
      <c r="J333" s="5" t="s">
        <v>55</v>
      </c>
      <c r="K333" s="6" t="s">
        <v>783</v>
      </c>
      <c r="L333" s="6" t="s">
        <v>29</v>
      </c>
      <c r="M333" s="5">
        <f t="shared" si="2"/>
        <v>1</v>
      </c>
      <c r="N333" s="8" t="s">
        <v>71</v>
      </c>
    </row>
    <row r="334" spans="1:14" ht="15.75" hidden="1" customHeight="1">
      <c r="A334" s="5">
        <f t="shared" si="1"/>
        <v>3</v>
      </c>
      <c r="B334" s="5">
        <v>2769</v>
      </c>
      <c r="C334" s="5" t="s">
        <v>98</v>
      </c>
      <c r="D334" s="5" t="s">
        <v>147</v>
      </c>
      <c r="E334" s="5" t="s">
        <v>22</v>
      </c>
      <c r="F334" s="5" t="s">
        <v>779</v>
      </c>
      <c r="G334" s="5" t="s">
        <v>784</v>
      </c>
      <c r="H334" s="5" t="s">
        <v>773</v>
      </c>
      <c r="I334" s="5" t="s">
        <v>71</v>
      </c>
      <c r="J334" s="5" t="s">
        <v>55</v>
      </c>
      <c r="K334" s="6" t="s">
        <v>785</v>
      </c>
      <c r="L334" s="6" t="s">
        <v>29</v>
      </c>
      <c r="M334" s="5">
        <f t="shared" si="2"/>
        <v>1</v>
      </c>
      <c r="N334" s="8" t="s">
        <v>71</v>
      </c>
    </row>
    <row r="335" spans="1:14" ht="15.75" hidden="1" customHeight="1">
      <c r="A335" s="5">
        <f t="shared" si="1"/>
        <v>4</v>
      </c>
      <c r="B335" s="5">
        <v>2769</v>
      </c>
      <c r="C335" s="5" t="s">
        <v>98</v>
      </c>
      <c r="D335" s="5" t="s">
        <v>147</v>
      </c>
      <c r="E335" s="5" t="s">
        <v>22</v>
      </c>
      <c r="F335" s="5" t="s">
        <v>779</v>
      </c>
      <c r="G335" s="5" t="s">
        <v>786</v>
      </c>
      <c r="H335" s="5" t="s">
        <v>773</v>
      </c>
      <c r="I335" s="5" t="s">
        <v>71</v>
      </c>
      <c r="J335" s="5" t="s">
        <v>55</v>
      </c>
      <c r="K335" s="6" t="s">
        <v>787</v>
      </c>
      <c r="L335" s="6" t="s">
        <v>29</v>
      </c>
      <c r="M335" s="5">
        <f t="shared" si="2"/>
        <v>1</v>
      </c>
      <c r="N335" s="8" t="s">
        <v>71</v>
      </c>
    </row>
    <row r="336" spans="1:14" ht="15.75" hidden="1" customHeight="1">
      <c r="A336" s="5">
        <f t="shared" si="1"/>
        <v>1</v>
      </c>
      <c r="B336" s="5">
        <v>2770</v>
      </c>
      <c r="C336" s="5" t="s">
        <v>98</v>
      </c>
      <c r="D336" s="5" t="s">
        <v>147</v>
      </c>
      <c r="E336" s="5" t="s">
        <v>22</v>
      </c>
      <c r="F336" s="5" t="s">
        <v>788</v>
      </c>
      <c r="G336" s="5" t="s">
        <v>789</v>
      </c>
      <c r="H336" s="5" t="s">
        <v>238</v>
      </c>
      <c r="I336" s="5" t="s">
        <v>71</v>
      </c>
      <c r="J336" s="5" t="s">
        <v>55</v>
      </c>
      <c r="K336" s="6" t="s">
        <v>790</v>
      </c>
      <c r="L336" s="6" t="s">
        <v>29</v>
      </c>
      <c r="M336" s="5">
        <f t="shared" si="2"/>
        <v>1</v>
      </c>
      <c r="N336" s="8" t="s">
        <v>71</v>
      </c>
    </row>
    <row r="337" spans="1:14" ht="15.75" hidden="1" customHeight="1">
      <c r="A337" s="5">
        <f t="shared" si="1"/>
        <v>2</v>
      </c>
      <c r="B337" s="5">
        <v>2770</v>
      </c>
      <c r="C337" s="5" t="s">
        <v>98</v>
      </c>
      <c r="D337" s="5" t="s">
        <v>147</v>
      </c>
      <c r="E337" s="5" t="s">
        <v>22</v>
      </c>
      <c r="F337" s="5" t="s">
        <v>788</v>
      </c>
      <c r="G337" s="5" t="s">
        <v>791</v>
      </c>
      <c r="H337" s="5" t="s">
        <v>238</v>
      </c>
      <c r="I337" s="5" t="s">
        <v>71</v>
      </c>
      <c r="J337" s="5" t="s">
        <v>55</v>
      </c>
      <c r="K337" s="6" t="s">
        <v>792</v>
      </c>
      <c r="L337" s="6" t="s">
        <v>34</v>
      </c>
      <c r="M337" s="5">
        <f t="shared" si="2"/>
        <v>1</v>
      </c>
      <c r="N337" s="8" t="s">
        <v>71</v>
      </c>
    </row>
    <row r="338" spans="1:14" ht="15.75" hidden="1" customHeight="1">
      <c r="A338" s="5">
        <f t="shared" si="1"/>
        <v>3</v>
      </c>
      <c r="B338" s="5">
        <v>2770</v>
      </c>
      <c r="C338" s="5" t="s">
        <v>98</v>
      </c>
      <c r="D338" s="5" t="s">
        <v>147</v>
      </c>
      <c r="E338" s="5" t="s">
        <v>22</v>
      </c>
      <c r="F338" s="5" t="s">
        <v>788</v>
      </c>
      <c r="G338" s="5" t="s">
        <v>793</v>
      </c>
      <c r="H338" s="5" t="s">
        <v>238</v>
      </c>
      <c r="I338" s="5" t="s">
        <v>71</v>
      </c>
      <c r="J338" s="5" t="s">
        <v>55</v>
      </c>
      <c r="K338" s="6" t="s">
        <v>794</v>
      </c>
      <c r="L338" s="6" t="s">
        <v>29</v>
      </c>
      <c r="M338" s="5">
        <f t="shared" si="2"/>
        <v>1</v>
      </c>
      <c r="N338" s="8" t="s">
        <v>71</v>
      </c>
    </row>
    <row r="339" spans="1:14" ht="15.75" hidden="1" customHeight="1">
      <c r="A339" s="5">
        <f t="shared" si="1"/>
        <v>4</v>
      </c>
      <c r="B339" s="5">
        <v>2770</v>
      </c>
      <c r="C339" s="5" t="s">
        <v>98</v>
      </c>
      <c r="D339" s="5" t="s">
        <v>147</v>
      </c>
      <c r="E339" s="5" t="s">
        <v>22</v>
      </c>
      <c r="F339" s="5" t="s">
        <v>788</v>
      </c>
      <c r="G339" s="5" t="s">
        <v>795</v>
      </c>
      <c r="H339" s="5" t="s">
        <v>238</v>
      </c>
      <c r="I339" s="5" t="s">
        <v>71</v>
      </c>
      <c r="J339" s="5" t="s">
        <v>55</v>
      </c>
      <c r="K339" s="6" t="s">
        <v>796</v>
      </c>
      <c r="L339" s="6" t="s">
        <v>29</v>
      </c>
      <c r="M339" s="5">
        <f t="shared" si="2"/>
        <v>1</v>
      </c>
      <c r="N339" s="8" t="s">
        <v>71</v>
      </c>
    </row>
    <row r="340" spans="1:14" ht="15.75" hidden="1" customHeight="1">
      <c r="A340" s="5">
        <f t="shared" si="1"/>
        <v>1</v>
      </c>
      <c r="B340" s="5">
        <v>2771</v>
      </c>
      <c r="C340" s="5" t="s">
        <v>98</v>
      </c>
      <c r="D340" s="5" t="s">
        <v>147</v>
      </c>
      <c r="E340" s="5" t="s">
        <v>22</v>
      </c>
      <c r="F340" s="5" t="s">
        <v>797</v>
      </c>
      <c r="G340" s="5" t="s">
        <v>798</v>
      </c>
      <c r="H340" s="5" t="s">
        <v>495</v>
      </c>
      <c r="I340" s="5" t="s">
        <v>71</v>
      </c>
      <c r="J340" s="5" t="s">
        <v>55</v>
      </c>
      <c r="K340" s="6" t="s">
        <v>799</v>
      </c>
      <c r="L340" s="6" t="s">
        <v>29</v>
      </c>
      <c r="M340" s="5">
        <f t="shared" si="2"/>
        <v>1</v>
      </c>
      <c r="N340" s="8" t="s">
        <v>71</v>
      </c>
    </row>
    <row r="341" spans="1:14" ht="15.75" hidden="1" customHeight="1">
      <c r="A341" s="5">
        <f t="shared" si="1"/>
        <v>2</v>
      </c>
      <c r="B341" s="5">
        <v>2771</v>
      </c>
      <c r="C341" s="5" t="s">
        <v>98</v>
      </c>
      <c r="D341" s="5" t="s">
        <v>147</v>
      </c>
      <c r="E341" s="5" t="s">
        <v>22</v>
      </c>
      <c r="F341" s="5" t="s">
        <v>797</v>
      </c>
      <c r="G341" s="5" t="s">
        <v>798</v>
      </c>
      <c r="H341" s="5" t="s">
        <v>800</v>
      </c>
      <c r="I341" s="5" t="s">
        <v>71</v>
      </c>
      <c r="J341" s="5" t="s">
        <v>55</v>
      </c>
      <c r="K341" s="6" t="s">
        <v>801</v>
      </c>
      <c r="L341" s="6" t="s">
        <v>29</v>
      </c>
      <c r="M341" s="5">
        <f t="shared" si="2"/>
        <v>1</v>
      </c>
      <c r="N341" s="8" t="s">
        <v>71</v>
      </c>
    </row>
    <row r="342" spans="1:14" ht="15.75" hidden="1" customHeight="1">
      <c r="A342" s="5">
        <f t="shared" si="1"/>
        <v>3</v>
      </c>
      <c r="B342" s="5">
        <v>2771</v>
      </c>
      <c r="C342" s="5" t="s">
        <v>98</v>
      </c>
      <c r="D342" s="5" t="s">
        <v>147</v>
      </c>
      <c r="E342" s="5" t="s">
        <v>22</v>
      </c>
      <c r="F342" s="5" t="s">
        <v>797</v>
      </c>
      <c r="G342" s="5" t="s">
        <v>802</v>
      </c>
      <c r="H342" s="5" t="s">
        <v>495</v>
      </c>
      <c r="I342" s="5" t="s">
        <v>71</v>
      </c>
      <c r="J342" s="5" t="s">
        <v>55</v>
      </c>
      <c r="K342" s="6" t="s">
        <v>803</v>
      </c>
      <c r="L342" s="6" t="s">
        <v>29</v>
      </c>
      <c r="M342" s="5">
        <f t="shared" si="2"/>
        <v>1</v>
      </c>
      <c r="N342" s="8" t="s">
        <v>71</v>
      </c>
    </row>
    <row r="343" spans="1:14" ht="15.75" hidden="1" customHeight="1">
      <c r="A343" s="5">
        <f t="shared" si="1"/>
        <v>4</v>
      </c>
      <c r="B343" s="5">
        <v>2771</v>
      </c>
      <c r="C343" s="5" t="s">
        <v>98</v>
      </c>
      <c r="D343" s="5" t="s">
        <v>147</v>
      </c>
      <c r="E343" s="5" t="s">
        <v>22</v>
      </c>
      <c r="F343" s="5" t="s">
        <v>797</v>
      </c>
      <c r="G343" s="5" t="s">
        <v>802</v>
      </c>
      <c r="H343" s="5" t="s">
        <v>800</v>
      </c>
      <c r="I343" s="5" t="s">
        <v>71</v>
      </c>
      <c r="J343" s="5" t="s">
        <v>55</v>
      </c>
      <c r="K343" s="6" t="s">
        <v>804</v>
      </c>
      <c r="L343" s="6" t="s">
        <v>29</v>
      </c>
      <c r="M343" s="5">
        <f t="shared" si="2"/>
        <v>1</v>
      </c>
      <c r="N343" s="8" t="s">
        <v>71</v>
      </c>
    </row>
    <row r="344" spans="1:14" ht="15.75" hidden="1" customHeight="1">
      <c r="A344" s="5">
        <f t="shared" si="1"/>
        <v>5</v>
      </c>
      <c r="B344" s="5">
        <v>2771</v>
      </c>
      <c r="C344" s="5" t="s">
        <v>98</v>
      </c>
      <c r="D344" s="5" t="s">
        <v>147</v>
      </c>
      <c r="E344" s="5" t="s">
        <v>22</v>
      </c>
      <c r="F344" s="5" t="s">
        <v>797</v>
      </c>
      <c r="G344" s="5" t="s">
        <v>805</v>
      </c>
      <c r="H344" s="5" t="s">
        <v>495</v>
      </c>
      <c r="I344" s="5" t="s">
        <v>71</v>
      </c>
      <c r="J344" s="5" t="s">
        <v>55</v>
      </c>
      <c r="K344" s="6" t="s">
        <v>806</v>
      </c>
      <c r="L344" s="6" t="s">
        <v>29</v>
      </c>
      <c r="M344" s="5">
        <f t="shared" si="2"/>
        <v>1</v>
      </c>
      <c r="N344" s="8" t="s">
        <v>71</v>
      </c>
    </row>
    <row r="345" spans="1:14" ht="15.75" hidden="1" customHeight="1">
      <c r="A345" s="5">
        <f t="shared" si="1"/>
        <v>1</v>
      </c>
      <c r="B345" s="5">
        <v>2651</v>
      </c>
      <c r="C345" s="5" t="s">
        <v>20</v>
      </c>
      <c r="D345" s="5" t="s">
        <v>31</v>
      </c>
      <c r="E345" s="5" t="s">
        <v>22</v>
      </c>
      <c r="F345" s="5" t="s">
        <v>23</v>
      </c>
      <c r="G345" s="5" t="s">
        <v>24</v>
      </c>
      <c r="H345" s="5" t="s">
        <v>807</v>
      </c>
      <c r="I345" s="5" t="s">
        <v>186</v>
      </c>
      <c r="J345" s="5" t="s">
        <v>8</v>
      </c>
      <c r="K345" s="6" t="s">
        <v>808</v>
      </c>
      <c r="L345" s="6" t="s">
        <v>29</v>
      </c>
      <c r="M345" s="5">
        <f t="shared" si="2"/>
        <v>1</v>
      </c>
      <c r="N345" s="8" t="s">
        <v>809</v>
      </c>
    </row>
    <row r="346" spans="1:14" ht="15.75" hidden="1" customHeight="1">
      <c r="A346" s="5">
        <f t="shared" si="1"/>
        <v>2</v>
      </c>
      <c r="B346" s="5">
        <v>2651</v>
      </c>
      <c r="C346" s="5" t="s">
        <v>20</v>
      </c>
      <c r="D346" s="5" t="s">
        <v>31</v>
      </c>
      <c r="E346" s="5" t="s">
        <v>22</v>
      </c>
      <c r="F346" s="5" t="s">
        <v>23</v>
      </c>
      <c r="G346" s="5" t="s">
        <v>24</v>
      </c>
      <c r="H346" s="5" t="s">
        <v>810</v>
      </c>
      <c r="I346" s="5" t="s">
        <v>186</v>
      </c>
      <c r="J346" s="5" t="s">
        <v>8</v>
      </c>
      <c r="K346" s="5" t="s">
        <v>811</v>
      </c>
      <c r="L346" s="5" t="s">
        <v>29</v>
      </c>
      <c r="M346" s="5">
        <f t="shared" si="2"/>
        <v>1</v>
      </c>
      <c r="N346" s="8" t="s">
        <v>186</v>
      </c>
    </row>
    <row r="347" spans="1:14" ht="15.75" hidden="1" customHeight="1">
      <c r="A347" s="5">
        <f t="shared" si="1"/>
        <v>3</v>
      </c>
      <c r="B347" s="5">
        <v>2651</v>
      </c>
      <c r="C347" s="5" t="s">
        <v>20</v>
      </c>
      <c r="D347" s="5" t="s">
        <v>31</v>
      </c>
      <c r="E347" s="5" t="s">
        <v>22</v>
      </c>
      <c r="F347" s="5" t="s">
        <v>23</v>
      </c>
      <c r="G347" s="5" t="s">
        <v>812</v>
      </c>
      <c r="H347" s="5" t="s">
        <v>813</v>
      </c>
      <c r="I347" s="5" t="s">
        <v>186</v>
      </c>
      <c r="J347" s="5" t="s">
        <v>8</v>
      </c>
      <c r="K347" s="5" t="s">
        <v>814</v>
      </c>
      <c r="L347" s="5" t="s">
        <v>29</v>
      </c>
      <c r="M347" s="5">
        <f t="shared" si="2"/>
        <v>1</v>
      </c>
      <c r="N347" s="8" t="s">
        <v>186</v>
      </c>
    </row>
    <row r="348" spans="1:14" ht="15.75" hidden="1" customHeight="1">
      <c r="A348" s="5">
        <f t="shared" si="1"/>
        <v>4</v>
      </c>
      <c r="B348" s="5">
        <v>2651</v>
      </c>
      <c r="C348" s="5" t="s">
        <v>20</v>
      </c>
      <c r="D348" s="5" t="s">
        <v>31</v>
      </c>
      <c r="E348" s="5" t="s">
        <v>22</v>
      </c>
      <c r="F348" s="5" t="s">
        <v>23</v>
      </c>
      <c r="G348" s="5" t="s">
        <v>40</v>
      </c>
      <c r="H348" s="5" t="s">
        <v>807</v>
      </c>
      <c r="I348" s="5" t="s">
        <v>186</v>
      </c>
      <c r="J348" s="5" t="s">
        <v>8</v>
      </c>
      <c r="K348" s="5" t="s">
        <v>815</v>
      </c>
      <c r="L348" s="5" t="s">
        <v>29</v>
      </c>
      <c r="M348" s="5">
        <f t="shared" si="2"/>
        <v>1</v>
      </c>
      <c r="N348" s="8" t="s">
        <v>809</v>
      </c>
    </row>
    <row r="349" spans="1:14" ht="15.75" hidden="1" customHeight="1">
      <c r="A349" s="5">
        <f t="shared" si="1"/>
        <v>5</v>
      </c>
      <c r="B349" s="5">
        <v>2651</v>
      </c>
      <c r="C349" s="5" t="s">
        <v>20</v>
      </c>
      <c r="D349" s="5" t="s">
        <v>31</v>
      </c>
      <c r="E349" s="5" t="s">
        <v>22</v>
      </c>
      <c r="F349" s="5" t="s">
        <v>23</v>
      </c>
      <c r="G349" s="5" t="s">
        <v>40</v>
      </c>
      <c r="H349" s="5" t="s">
        <v>810</v>
      </c>
      <c r="I349" s="5" t="s">
        <v>186</v>
      </c>
      <c r="J349" s="5" t="s">
        <v>8</v>
      </c>
      <c r="K349" s="5" t="s">
        <v>816</v>
      </c>
      <c r="L349" s="5" t="s">
        <v>29</v>
      </c>
      <c r="M349" s="5">
        <f t="shared" si="2"/>
        <v>1</v>
      </c>
      <c r="N349" s="8" t="s">
        <v>186</v>
      </c>
    </row>
    <row r="350" spans="1:14" ht="15.75" hidden="1" customHeight="1">
      <c r="A350" s="5">
        <f t="shared" si="1"/>
        <v>1</v>
      </c>
      <c r="B350" s="5">
        <v>2656</v>
      </c>
      <c r="C350" s="5" t="s">
        <v>20</v>
      </c>
      <c r="D350" s="5" t="s">
        <v>104</v>
      </c>
      <c r="E350" s="5" t="s">
        <v>22</v>
      </c>
      <c r="F350" s="5" t="s">
        <v>23</v>
      </c>
      <c r="G350" s="5" t="s">
        <v>24</v>
      </c>
      <c r="H350" s="5" t="s">
        <v>76</v>
      </c>
      <c r="I350" s="5" t="s">
        <v>78</v>
      </c>
      <c r="J350" s="5" t="s">
        <v>8</v>
      </c>
      <c r="K350" s="6" t="s">
        <v>817</v>
      </c>
      <c r="L350" s="6" t="s">
        <v>34</v>
      </c>
      <c r="M350" s="5">
        <f t="shared" si="2"/>
        <v>1</v>
      </c>
      <c r="N350" s="8" t="s">
        <v>78</v>
      </c>
    </row>
    <row r="351" spans="1:14" ht="15.75" hidden="1" customHeight="1">
      <c r="A351" s="5">
        <f t="shared" si="1"/>
        <v>2</v>
      </c>
      <c r="B351" s="5">
        <v>2656</v>
      </c>
      <c r="C351" s="5" t="s">
        <v>20</v>
      </c>
      <c r="D351" s="5" t="s">
        <v>104</v>
      </c>
      <c r="E351" s="5" t="s">
        <v>22</v>
      </c>
      <c r="F351" s="5" t="s">
        <v>23</v>
      </c>
      <c r="G351" s="5" t="s">
        <v>40</v>
      </c>
      <c r="H351" s="5" t="s">
        <v>76</v>
      </c>
      <c r="I351" s="5" t="s">
        <v>78</v>
      </c>
      <c r="J351" s="5" t="s">
        <v>8</v>
      </c>
      <c r="K351" s="6" t="s">
        <v>818</v>
      </c>
      <c r="L351" s="6" t="s">
        <v>29</v>
      </c>
      <c r="M351" s="5">
        <f t="shared" si="2"/>
        <v>1</v>
      </c>
      <c r="N351" s="8" t="s">
        <v>78</v>
      </c>
    </row>
    <row r="352" spans="1:14" ht="15.75" hidden="1" customHeight="1">
      <c r="A352" s="5">
        <f t="shared" si="1"/>
        <v>1</v>
      </c>
      <c r="B352" s="5">
        <v>2669</v>
      </c>
      <c r="C352" s="5" t="s">
        <v>20</v>
      </c>
      <c r="D352" s="5" t="s">
        <v>31</v>
      </c>
      <c r="E352" s="5" t="s">
        <v>22</v>
      </c>
      <c r="F352" s="5" t="s">
        <v>819</v>
      </c>
      <c r="G352" s="5" t="s">
        <v>820</v>
      </c>
      <c r="H352" s="5" t="s">
        <v>821</v>
      </c>
      <c r="I352" s="5" t="s">
        <v>186</v>
      </c>
      <c r="J352" s="5" t="s">
        <v>8</v>
      </c>
      <c r="K352" s="5" t="s">
        <v>822</v>
      </c>
      <c r="L352" s="5" t="s">
        <v>29</v>
      </c>
      <c r="M352" s="5">
        <f t="shared" si="2"/>
        <v>1</v>
      </c>
      <c r="N352" s="8" t="s">
        <v>186</v>
      </c>
    </row>
    <row r="353" spans="1:14" ht="15.75" hidden="1" customHeight="1">
      <c r="A353" s="5">
        <f t="shared" si="1"/>
        <v>1</v>
      </c>
      <c r="B353" s="5">
        <v>2670</v>
      </c>
      <c r="C353" s="5" t="s">
        <v>20</v>
      </c>
      <c r="D353" s="5" t="s">
        <v>104</v>
      </c>
      <c r="E353" s="5" t="s">
        <v>22</v>
      </c>
      <c r="F353" s="5" t="s">
        <v>819</v>
      </c>
      <c r="G353" s="5" t="s">
        <v>823</v>
      </c>
      <c r="H353" s="5" t="s">
        <v>824</v>
      </c>
      <c r="I353" s="5" t="s">
        <v>78</v>
      </c>
      <c r="J353" s="5" t="s">
        <v>8</v>
      </c>
      <c r="K353" s="6" t="s">
        <v>825</v>
      </c>
      <c r="L353" s="6" t="s">
        <v>34</v>
      </c>
      <c r="M353" s="5">
        <f t="shared" si="2"/>
        <v>1</v>
      </c>
      <c r="N353" s="8" t="s">
        <v>78</v>
      </c>
    </row>
    <row r="354" spans="1:14" ht="15.75" hidden="1" customHeight="1">
      <c r="A354" s="5">
        <f t="shared" si="1"/>
        <v>2</v>
      </c>
      <c r="B354" s="5">
        <v>2670</v>
      </c>
      <c r="C354" s="5" t="s">
        <v>20</v>
      </c>
      <c r="D354" s="5" t="s">
        <v>104</v>
      </c>
      <c r="E354" s="5" t="s">
        <v>22</v>
      </c>
      <c r="F354" s="5" t="s">
        <v>819</v>
      </c>
      <c r="G354" s="5" t="s">
        <v>826</v>
      </c>
      <c r="H354" s="5" t="s">
        <v>824</v>
      </c>
      <c r="I354" s="5" t="s">
        <v>78</v>
      </c>
      <c r="J354" s="5" t="s">
        <v>8</v>
      </c>
      <c r="K354" s="5" t="s">
        <v>827</v>
      </c>
      <c r="L354" s="5" t="s">
        <v>29</v>
      </c>
      <c r="M354" s="5">
        <f t="shared" si="2"/>
        <v>1</v>
      </c>
      <c r="N354" s="8" t="s">
        <v>78</v>
      </c>
    </row>
    <row r="355" spans="1:14" ht="15.75" hidden="1" customHeight="1">
      <c r="A355" s="5">
        <f t="shared" si="1"/>
        <v>3</v>
      </c>
      <c r="B355" s="5">
        <v>2670</v>
      </c>
      <c r="C355" s="5" t="s">
        <v>20</v>
      </c>
      <c r="D355" s="5" t="s">
        <v>104</v>
      </c>
      <c r="E355" s="5" t="s">
        <v>22</v>
      </c>
      <c r="F355" s="5" t="s">
        <v>819</v>
      </c>
      <c r="G355" s="5" t="s">
        <v>828</v>
      </c>
      <c r="H355" s="5" t="s">
        <v>824</v>
      </c>
      <c r="I355" s="5" t="s">
        <v>78</v>
      </c>
      <c r="J355" s="5" t="s">
        <v>8</v>
      </c>
      <c r="K355" s="5" t="s">
        <v>829</v>
      </c>
      <c r="L355" s="5" t="s">
        <v>29</v>
      </c>
      <c r="M355" s="5">
        <f t="shared" si="2"/>
        <v>1</v>
      </c>
      <c r="N355" s="8" t="s">
        <v>78</v>
      </c>
    </row>
    <row r="356" spans="1:14" ht="15.75" hidden="1" customHeight="1">
      <c r="A356" s="5">
        <f t="shared" si="1"/>
        <v>4</v>
      </c>
      <c r="B356" s="5">
        <v>2670</v>
      </c>
      <c r="C356" s="5" t="s">
        <v>20</v>
      </c>
      <c r="D356" s="5" t="s">
        <v>104</v>
      </c>
      <c r="E356" s="5" t="s">
        <v>22</v>
      </c>
      <c r="F356" s="5" t="s">
        <v>819</v>
      </c>
      <c r="G356" s="5" t="s">
        <v>830</v>
      </c>
      <c r="H356" s="5" t="s">
        <v>824</v>
      </c>
      <c r="I356" s="5" t="s">
        <v>78</v>
      </c>
      <c r="J356" s="5" t="s">
        <v>8</v>
      </c>
      <c r="K356" s="6" t="s">
        <v>831</v>
      </c>
      <c r="L356" s="6" t="s">
        <v>34</v>
      </c>
      <c r="M356" s="5">
        <f t="shared" si="2"/>
        <v>1</v>
      </c>
      <c r="N356" s="8" t="s">
        <v>78</v>
      </c>
    </row>
    <row r="357" spans="1:14" ht="15.75" hidden="1" customHeight="1">
      <c r="A357" s="5">
        <f t="shared" si="1"/>
        <v>5</v>
      </c>
      <c r="B357" s="5">
        <v>2670</v>
      </c>
      <c r="C357" s="5" t="s">
        <v>20</v>
      </c>
      <c r="D357" s="5" t="s">
        <v>104</v>
      </c>
      <c r="E357" s="5" t="s">
        <v>22</v>
      </c>
      <c r="F357" s="5" t="s">
        <v>819</v>
      </c>
      <c r="G357" s="5" t="s">
        <v>832</v>
      </c>
      <c r="H357" s="5" t="s">
        <v>824</v>
      </c>
      <c r="I357" s="5" t="s">
        <v>78</v>
      </c>
      <c r="J357" s="5" t="s">
        <v>8</v>
      </c>
      <c r="K357" s="5" t="s">
        <v>833</v>
      </c>
      <c r="L357" s="5" t="s">
        <v>29</v>
      </c>
      <c r="M357" s="5">
        <f t="shared" si="2"/>
        <v>1</v>
      </c>
      <c r="N357" s="8" t="s">
        <v>78</v>
      </c>
    </row>
    <row r="358" spans="1:14" ht="15.75" hidden="1" customHeight="1">
      <c r="A358" s="5">
        <f t="shared" si="1"/>
        <v>6</v>
      </c>
      <c r="B358" s="5">
        <v>2670</v>
      </c>
      <c r="C358" s="5" t="s">
        <v>20</v>
      </c>
      <c r="D358" s="5" t="s">
        <v>104</v>
      </c>
      <c r="E358" s="5" t="s">
        <v>22</v>
      </c>
      <c r="F358" s="5" t="s">
        <v>819</v>
      </c>
      <c r="G358" s="5" t="s">
        <v>834</v>
      </c>
      <c r="H358" s="5" t="s">
        <v>824</v>
      </c>
      <c r="I358" s="5" t="s">
        <v>78</v>
      </c>
      <c r="J358" s="5" t="s">
        <v>8</v>
      </c>
      <c r="K358" s="6" t="s">
        <v>835</v>
      </c>
      <c r="L358" s="6" t="s">
        <v>29</v>
      </c>
      <c r="M358" s="5">
        <f t="shared" si="2"/>
        <v>1</v>
      </c>
      <c r="N358" s="8" t="s">
        <v>78</v>
      </c>
    </row>
    <row r="359" spans="1:14" ht="15.75" hidden="1" customHeight="1">
      <c r="A359" s="5">
        <f t="shared" si="1"/>
        <v>1</v>
      </c>
      <c r="B359" s="5">
        <v>2687</v>
      </c>
      <c r="C359" s="5" t="s">
        <v>20</v>
      </c>
      <c r="D359" s="5" t="s">
        <v>104</v>
      </c>
      <c r="E359" s="5" t="s">
        <v>22</v>
      </c>
      <c r="F359" s="5" t="s">
        <v>836</v>
      </c>
      <c r="G359" s="5" t="s">
        <v>837</v>
      </c>
      <c r="H359" s="5" t="s">
        <v>76</v>
      </c>
      <c r="I359" s="5" t="s">
        <v>78</v>
      </c>
      <c r="J359" s="5" t="s">
        <v>8</v>
      </c>
      <c r="K359" s="6" t="s">
        <v>838</v>
      </c>
      <c r="L359" s="5" t="s">
        <v>34</v>
      </c>
      <c r="M359" s="5">
        <f t="shared" si="2"/>
        <v>1</v>
      </c>
      <c r="N359" s="8" t="s">
        <v>78</v>
      </c>
    </row>
    <row r="360" spans="1:14" ht="15.75" hidden="1" customHeight="1">
      <c r="A360" s="5">
        <f t="shared" si="1"/>
        <v>1</v>
      </c>
      <c r="B360" s="5">
        <v>2705</v>
      </c>
      <c r="C360" s="5" t="s">
        <v>98</v>
      </c>
      <c r="D360" s="5" t="s">
        <v>31</v>
      </c>
      <c r="E360" s="5" t="s">
        <v>22</v>
      </c>
      <c r="F360" s="5" t="s">
        <v>839</v>
      </c>
      <c r="G360" s="5" t="s">
        <v>840</v>
      </c>
      <c r="H360" s="5" t="s">
        <v>841</v>
      </c>
      <c r="I360" s="5" t="s">
        <v>186</v>
      </c>
      <c r="J360" s="5" t="s">
        <v>8</v>
      </c>
      <c r="K360" s="6" t="s">
        <v>842</v>
      </c>
      <c r="L360" s="6" t="s">
        <v>29</v>
      </c>
      <c r="M360" s="5">
        <f t="shared" si="2"/>
        <v>1</v>
      </c>
      <c r="N360" s="8" t="s">
        <v>186</v>
      </c>
    </row>
    <row r="361" spans="1:14" ht="15.75" hidden="1" customHeight="1">
      <c r="A361" s="5">
        <f t="shared" si="1"/>
        <v>2</v>
      </c>
      <c r="B361" s="5">
        <v>2705</v>
      </c>
      <c r="C361" s="5" t="s">
        <v>98</v>
      </c>
      <c r="D361" s="5" t="s">
        <v>31</v>
      </c>
      <c r="E361" s="5" t="s">
        <v>22</v>
      </c>
      <c r="F361" s="5" t="s">
        <v>839</v>
      </c>
      <c r="G361" s="5" t="s">
        <v>843</v>
      </c>
      <c r="H361" s="5" t="s">
        <v>844</v>
      </c>
      <c r="I361" s="5" t="s">
        <v>186</v>
      </c>
      <c r="J361" s="5" t="s">
        <v>8</v>
      </c>
      <c r="K361" s="6" t="s">
        <v>845</v>
      </c>
      <c r="L361" s="6" t="s">
        <v>29</v>
      </c>
      <c r="M361" s="5">
        <f t="shared" si="2"/>
        <v>1</v>
      </c>
      <c r="N361" s="8" t="s">
        <v>186</v>
      </c>
    </row>
    <row r="362" spans="1:14" ht="15.75" hidden="1" customHeight="1">
      <c r="A362" s="5">
        <f t="shared" si="1"/>
        <v>1</v>
      </c>
      <c r="B362" s="5">
        <v>2706</v>
      </c>
      <c r="C362" s="5" t="s">
        <v>98</v>
      </c>
      <c r="D362" s="5" t="s">
        <v>31</v>
      </c>
      <c r="E362" s="5" t="s">
        <v>22</v>
      </c>
      <c r="F362" s="5" t="s">
        <v>846</v>
      </c>
      <c r="G362" s="6" t="s">
        <v>847</v>
      </c>
      <c r="H362" s="5" t="s">
        <v>848</v>
      </c>
      <c r="I362" s="5" t="s">
        <v>809</v>
      </c>
      <c r="J362" s="5" t="s">
        <v>8</v>
      </c>
      <c r="K362" s="6" t="s">
        <v>849</v>
      </c>
      <c r="L362" s="6" t="s">
        <v>29</v>
      </c>
      <c r="M362" s="5">
        <f t="shared" si="2"/>
        <v>1</v>
      </c>
      <c r="N362" s="8" t="s">
        <v>809</v>
      </c>
    </row>
    <row r="363" spans="1:14" ht="15.75" hidden="1" customHeight="1">
      <c r="A363" s="5">
        <f t="shared" si="1"/>
        <v>2</v>
      </c>
      <c r="B363" s="5">
        <v>2706</v>
      </c>
      <c r="C363" s="5" t="s">
        <v>98</v>
      </c>
      <c r="D363" s="5" t="s">
        <v>31</v>
      </c>
      <c r="E363" s="5" t="s">
        <v>22</v>
      </c>
      <c r="F363" s="5" t="s">
        <v>846</v>
      </c>
      <c r="G363" s="5" t="s">
        <v>850</v>
      </c>
      <c r="H363" s="5" t="s">
        <v>848</v>
      </c>
      <c r="I363" s="5" t="s">
        <v>809</v>
      </c>
      <c r="J363" s="5" t="s">
        <v>8</v>
      </c>
      <c r="K363" s="6" t="s">
        <v>851</v>
      </c>
      <c r="L363" s="6" t="s">
        <v>29</v>
      </c>
      <c r="M363" s="5">
        <f t="shared" si="2"/>
        <v>1</v>
      </c>
      <c r="N363" s="8" t="s">
        <v>809</v>
      </c>
    </row>
    <row r="364" spans="1:14" ht="15.75" hidden="1" customHeight="1">
      <c r="A364" s="5">
        <f t="shared" si="1"/>
        <v>3</v>
      </c>
      <c r="B364" s="5">
        <v>2706</v>
      </c>
      <c r="C364" s="5" t="s">
        <v>98</v>
      </c>
      <c r="D364" s="5" t="s">
        <v>31</v>
      </c>
      <c r="E364" s="5" t="s">
        <v>22</v>
      </c>
      <c r="F364" s="5" t="s">
        <v>846</v>
      </c>
      <c r="G364" s="5" t="s">
        <v>852</v>
      </c>
      <c r="H364" s="5" t="s">
        <v>807</v>
      </c>
      <c r="I364" s="5" t="s">
        <v>809</v>
      </c>
      <c r="J364" s="5" t="s">
        <v>8</v>
      </c>
      <c r="K364" s="6" t="s">
        <v>853</v>
      </c>
      <c r="L364" s="6" t="s">
        <v>29</v>
      </c>
      <c r="M364" s="5">
        <f t="shared" si="2"/>
        <v>1</v>
      </c>
      <c r="N364" s="8" t="s">
        <v>809</v>
      </c>
    </row>
    <row r="365" spans="1:14" ht="15.75" hidden="1" customHeight="1">
      <c r="A365" s="5">
        <f t="shared" si="1"/>
        <v>4</v>
      </c>
      <c r="B365" s="5">
        <v>2706</v>
      </c>
      <c r="C365" s="5" t="s">
        <v>98</v>
      </c>
      <c r="D365" s="5" t="s">
        <v>31</v>
      </c>
      <c r="E365" s="5" t="s">
        <v>22</v>
      </c>
      <c r="F365" s="5" t="s">
        <v>846</v>
      </c>
      <c r="G365" s="5" t="s">
        <v>854</v>
      </c>
      <c r="H365" s="5" t="s">
        <v>807</v>
      </c>
      <c r="I365" s="5" t="s">
        <v>809</v>
      </c>
      <c r="J365" s="5" t="s">
        <v>8</v>
      </c>
      <c r="K365" s="6" t="s">
        <v>855</v>
      </c>
      <c r="L365" s="6" t="s">
        <v>29</v>
      </c>
      <c r="M365" s="5">
        <f t="shared" si="2"/>
        <v>1</v>
      </c>
      <c r="N365" s="8" t="s">
        <v>809</v>
      </c>
    </row>
    <row r="366" spans="1:14" ht="15.75" hidden="1" customHeight="1">
      <c r="A366" s="5">
        <f t="shared" si="1"/>
        <v>1</v>
      </c>
      <c r="B366" s="5">
        <v>2707</v>
      </c>
      <c r="C366" s="5" t="s">
        <v>98</v>
      </c>
      <c r="D366" s="5" t="s">
        <v>31</v>
      </c>
      <c r="E366" s="5" t="s">
        <v>22</v>
      </c>
      <c r="F366" s="5" t="s">
        <v>856</v>
      </c>
      <c r="G366" s="5" t="s">
        <v>857</v>
      </c>
      <c r="H366" s="5" t="s">
        <v>858</v>
      </c>
      <c r="I366" s="5" t="s">
        <v>186</v>
      </c>
      <c r="J366" s="5" t="s">
        <v>8</v>
      </c>
      <c r="K366" s="6" t="s">
        <v>859</v>
      </c>
      <c r="L366" s="6" t="s">
        <v>29</v>
      </c>
      <c r="M366" s="5">
        <f t="shared" si="2"/>
        <v>1</v>
      </c>
      <c r="N366" s="8" t="s">
        <v>186</v>
      </c>
    </row>
    <row r="367" spans="1:14" ht="15.75" hidden="1" customHeight="1">
      <c r="A367" s="5">
        <f t="shared" si="1"/>
        <v>2</v>
      </c>
      <c r="B367" s="5">
        <v>2707</v>
      </c>
      <c r="C367" s="5" t="s">
        <v>98</v>
      </c>
      <c r="D367" s="5" t="s">
        <v>31</v>
      </c>
      <c r="E367" s="5" t="s">
        <v>22</v>
      </c>
      <c r="F367" s="5" t="s">
        <v>856</v>
      </c>
      <c r="G367" s="5" t="s">
        <v>860</v>
      </c>
      <c r="H367" s="5" t="s">
        <v>861</v>
      </c>
      <c r="I367" s="5" t="s">
        <v>186</v>
      </c>
      <c r="J367" s="5" t="s">
        <v>8</v>
      </c>
      <c r="K367" s="6" t="s">
        <v>862</v>
      </c>
      <c r="L367" s="6" t="s">
        <v>29</v>
      </c>
      <c r="M367" s="5">
        <f t="shared" si="2"/>
        <v>1</v>
      </c>
      <c r="N367" s="8" t="s">
        <v>186</v>
      </c>
    </row>
    <row r="368" spans="1:14" ht="15.75" hidden="1" customHeight="1">
      <c r="A368" s="5">
        <f t="shared" si="1"/>
        <v>1</v>
      </c>
      <c r="B368" s="5">
        <v>2749</v>
      </c>
      <c r="C368" s="5" t="s">
        <v>98</v>
      </c>
      <c r="D368" s="5" t="s">
        <v>181</v>
      </c>
      <c r="E368" s="5" t="s">
        <v>22</v>
      </c>
      <c r="F368" s="5" t="s">
        <v>863</v>
      </c>
      <c r="G368" s="5" t="s">
        <v>864</v>
      </c>
      <c r="H368" s="5" t="s">
        <v>865</v>
      </c>
      <c r="I368" s="5" t="s">
        <v>26</v>
      </c>
      <c r="J368" s="5" t="s">
        <v>8</v>
      </c>
      <c r="K368" s="6" t="s">
        <v>866</v>
      </c>
      <c r="L368" s="6" t="s">
        <v>29</v>
      </c>
      <c r="M368" s="5">
        <f t="shared" si="2"/>
        <v>1</v>
      </c>
      <c r="N368" s="8" t="s">
        <v>186</v>
      </c>
    </row>
    <row r="369" spans="1:14" ht="15.75" hidden="1" customHeight="1">
      <c r="A369" s="5">
        <f t="shared" si="1"/>
        <v>2</v>
      </c>
      <c r="B369" s="5">
        <v>2749</v>
      </c>
      <c r="C369" s="5" t="s">
        <v>98</v>
      </c>
      <c r="D369" s="5" t="s">
        <v>181</v>
      </c>
      <c r="E369" s="5" t="s">
        <v>22</v>
      </c>
      <c r="F369" s="5" t="s">
        <v>863</v>
      </c>
      <c r="G369" s="5" t="s">
        <v>867</v>
      </c>
      <c r="H369" s="5" t="s">
        <v>865</v>
      </c>
      <c r="I369" s="5" t="s">
        <v>26</v>
      </c>
      <c r="J369" s="5" t="s">
        <v>8</v>
      </c>
      <c r="K369" s="6" t="s">
        <v>868</v>
      </c>
      <c r="L369" s="6" t="s">
        <v>29</v>
      </c>
      <c r="M369" s="5">
        <f t="shared" si="2"/>
        <v>1</v>
      </c>
      <c r="N369" s="8" t="s">
        <v>186</v>
      </c>
    </row>
    <row r="370" spans="1:14" ht="15.75" hidden="1" customHeight="1">
      <c r="A370" s="5">
        <f t="shared" si="1"/>
        <v>1</v>
      </c>
      <c r="B370" s="5">
        <v>2750</v>
      </c>
      <c r="C370" s="5" t="s">
        <v>98</v>
      </c>
      <c r="D370" s="5" t="s">
        <v>181</v>
      </c>
      <c r="E370" s="5" t="s">
        <v>22</v>
      </c>
      <c r="F370" s="5" t="s">
        <v>869</v>
      </c>
      <c r="G370" s="5" t="s">
        <v>870</v>
      </c>
      <c r="H370" s="5" t="s">
        <v>865</v>
      </c>
      <c r="I370" s="5" t="s">
        <v>186</v>
      </c>
      <c r="J370" s="5" t="s">
        <v>8</v>
      </c>
      <c r="K370" s="6" t="s">
        <v>871</v>
      </c>
      <c r="L370" s="6" t="s">
        <v>29</v>
      </c>
      <c r="M370" s="5">
        <f t="shared" si="2"/>
        <v>1</v>
      </c>
      <c r="N370" s="8" t="s">
        <v>186</v>
      </c>
    </row>
    <row r="371" spans="1:14" ht="15.75" hidden="1" customHeight="1">
      <c r="A371" s="5">
        <f t="shared" si="1"/>
        <v>2</v>
      </c>
      <c r="B371" s="5">
        <v>2750</v>
      </c>
      <c r="C371" s="5" t="s">
        <v>98</v>
      </c>
      <c r="D371" s="5" t="s">
        <v>181</v>
      </c>
      <c r="E371" s="5" t="s">
        <v>22</v>
      </c>
      <c r="F371" s="5" t="s">
        <v>869</v>
      </c>
      <c r="G371" s="5" t="s">
        <v>872</v>
      </c>
      <c r="H371" s="5" t="s">
        <v>865</v>
      </c>
      <c r="I371" s="5" t="s">
        <v>186</v>
      </c>
      <c r="J371" s="5" t="s">
        <v>8</v>
      </c>
      <c r="K371" s="6" t="s">
        <v>873</v>
      </c>
      <c r="L371" s="6" t="s">
        <v>29</v>
      </c>
      <c r="M371" s="5">
        <f t="shared" si="2"/>
        <v>1</v>
      </c>
      <c r="N371" s="8" t="s">
        <v>186</v>
      </c>
    </row>
    <row r="372" spans="1:14" ht="15.75" hidden="1" customHeight="1">
      <c r="A372" s="5">
        <f t="shared" si="1"/>
        <v>3</v>
      </c>
      <c r="B372" s="5">
        <v>2750</v>
      </c>
      <c r="C372" s="5" t="s">
        <v>98</v>
      </c>
      <c r="D372" s="5" t="s">
        <v>181</v>
      </c>
      <c r="E372" s="5" t="s">
        <v>22</v>
      </c>
      <c r="F372" s="5" t="s">
        <v>869</v>
      </c>
      <c r="G372" s="5" t="s">
        <v>874</v>
      </c>
      <c r="H372" s="5" t="s">
        <v>875</v>
      </c>
      <c r="I372" s="5" t="s">
        <v>186</v>
      </c>
      <c r="J372" s="5" t="s">
        <v>8</v>
      </c>
      <c r="K372" s="6" t="s">
        <v>876</v>
      </c>
      <c r="L372" s="6" t="s">
        <v>29</v>
      </c>
      <c r="M372" s="5">
        <f t="shared" si="2"/>
        <v>1</v>
      </c>
      <c r="N372" s="8" t="s">
        <v>186</v>
      </c>
    </row>
    <row r="373" spans="1:14" ht="15.75" hidden="1" customHeight="1">
      <c r="A373" s="5">
        <f t="shared" si="1"/>
        <v>4</v>
      </c>
      <c r="B373" s="5">
        <v>2750</v>
      </c>
      <c r="C373" s="5" t="s">
        <v>98</v>
      </c>
      <c r="D373" s="5" t="s">
        <v>181</v>
      </c>
      <c r="E373" s="5" t="s">
        <v>22</v>
      </c>
      <c r="F373" s="5" t="s">
        <v>869</v>
      </c>
      <c r="G373" s="5" t="s">
        <v>877</v>
      </c>
      <c r="H373" s="5" t="s">
        <v>875</v>
      </c>
      <c r="I373" s="5" t="s">
        <v>186</v>
      </c>
      <c r="J373" s="5" t="s">
        <v>8</v>
      </c>
      <c r="K373" s="6" t="s">
        <v>878</v>
      </c>
      <c r="L373" s="6" t="s">
        <v>29</v>
      </c>
      <c r="M373" s="5">
        <f t="shared" si="2"/>
        <v>1</v>
      </c>
      <c r="N373" s="8" t="s">
        <v>186</v>
      </c>
    </row>
    <row r="374" spans="1:14" ht="15.75" hidden="1" customHeight="1">
      <c r="A374" s="5">
        <f t="shared" si="1"/>
        <v>5</v>
      </c>
      <c r="B374" s="5">
        <v>2750</v>
      </c>
      <c r="C374" s="5" t="s">
        <v>98</v>
      </c>
      <c r="D374" s="5" t="s">
        <v>181</v>
      </c>
      <c r="E374" s="5" t="s">
        <v>22</v>
      </c>
      <c r="F374" s="5" t="s">
        <v>869</v>
      </c>
      <c r="G374" s="5" t="s">
        <v>879</v>
      </c>
      <c r="H374" s="5" t="s">
        <v>875</v>
      </c>
      <c r="I374" s="5" t="s">
        <v>186</v>
      </c>
      <c r="J374" s="5" t="s">
        <v>8</v>
      </c>
      <c r="K374" s="6" t="s">
        <v>880</v>
      </c>
      <c r="L374" s="6" t="s">
        <v>29</v>
      </c>
      <c r="M374" s="5">
        <f t="shared" si="2"/>
        <v>1</v>
      </c>
      <c r="N374" s="8" t="s">
        <v>186</v>
      </c>
    </row>
    <row r="375" spans="1:14" ht="15.75" hidden="1" customHeight="1">
      <c r="A375" s="5">
        <f t="shared" si="1"/>
        <v>6</v>
      </c>
      <c r="B375" s="5">
        <v>2750</v>
      </c>
      <c r="C375" s="5" t="s">
        <v>98</v>
      </c>
      <c r="D375" s="5" t="s">
        <v>181</v>
      </c>
      <c r="E375" s="5" t="s">
        <v>22</v>
      </c>
      <c r="F375" s="5" t="s">
        <v>869</v>
      </c>
      <c r="G375" s="5" t="s">
        <v>881</v>
      </c>
      <c r="H375" s="5" t="s">
        <v>882</v>
      </c>
      <c r="I375" s="5" t="s">
        <v>186</v>
      </c>
      <c r="J375" s="5" t="s">
        <v>8</v>
      </c>
      <c r="K375" s="6" t="s">
        <v>883</v>
      </c>
      <c r="L375" s="6" t="s">
        <v>29</v>
      </c>
      <c r="M375" s="5">
        <f t="shared" si="2"/>
        <v>1</v>
      </c>
      <c r="N375" s="8" t="s">
        <v>186</v>
      </c>
    </row>
    <row r="376" spans="1:14" ht="15.75" hidden="1" customHeight="1">
      <c r="A376" s="5">
        <f t="shared" si="1"/>
        <v>7</v>
      </c>
      <c r="B376" s="5">
        <v>2750</v>
      </c>
      <c r="C376" s="5" t="s">
        <v>98</v>
      </c>
      <c r="D376" s="5" t="s">
        <v>181</v>
      </c>
      <c r="E376" s="5" t="s">
        <v>22</v>
      </c>
      <c r="F376" s="5" t="s">
        <v>869</v>
      </c>
      <c r="G376" s="5" t="s">
        <v>884</v>
      </c>
      <c r="H376" s="5" t="s">
        <v>875</v>
      </c>
      <c r="I376" s="5" t="s">
        <v>186</v>
      </c>
      <c r="J376" s="5" t="s">
        <v>8</v>
      </c>
      <c r="K376" s="6" t="s">
        <v>885</v>
      </c>
      <c r="L376" s="6" t="s">
        <v>34</v>
      </c>
      <c r="M376" s="5">
        <f t="shared" si="2"/>
        <v>1</v>
      </c>
      <c r="N376" s="8" t="s">
        <v>186</v>
      </c>
    </row>
    <row r="377" spans="1:14" ht="15.75" hidden="1" customHeight="1">
      <c r="A377" s="5">
        <f t="shared" si="1"/>
        <v>8</v>
      </c>
      <c r="B377" s="5">
        <v>2750</v>
      </c>
      <c r="C377" s="5" t="s">
        <v>98</v>
      </c>
      <c r="D377" s="5" t="s">
        <v>181</v>
      </c>
      <c r="E377" s="5" t="s">
        <v>22</v>
      </c>
      <c r="F377" s="5" t="s">
        <v>869</v>
      </c>
      <c r="G377" s="5" t="s">
        <v>886</v>
      </c>
      <c r="H377" s="5" t="s">
        <v>882</v>
      </c>
      <c r="I377" s="5" t="s">
        <v>186</v>
      </c>
      <c r="J377" s="5" t="s">
        <v>8</v>
      </c>
      <c r="K377" s="6" t="s">
        <v>887</v>
      </c>
      <c r="L377" s="6" t="s">
        <v>29</v>
      </c>
      <c r="M377" s="5">
        <f t="shared" si="2"/>
        <v>1</v>
      </c>
      <c r="N377" s="8" t="s">
        <v>186</v>
      </c>
    </row>
    <row r="378" spans="1:14" ht="15.75" hidden="1" customHeight="1">
      <c r="A378" s="5">
        <f t="shared" si="1"/>
        <v>1</v>
      </c>
      <c r="B378" s="5">
        <v>2777</v>
      </c>
      <c r="C378" s="5" t="s">
        <v>98</v>
      </c>
      <c r="D378" s="5" t="s">
        <v>104</v>
      </c>
      <c r="E378" s="5" t="s">
        <v>22</v>
      </c>
      <c r="F378" s="5" t="s">
        <v>888</v>
      </c>
      <c r="G378" s="5" t="s">
        <v>889</v>
      </c>
      <c r="H378" s="5" t="s">
        <v>824</v>
      </c>
      <c r="I378" s="5" t="s">
        <v>78</v>
      </c>
      <c r="J378" s="5" t="s">
        <v>8</v>
      </c>
      <c r="K378" s="6" t="s">
        <v>890</v>
      </c>
      <c r="L378" s="6" t="s">
        <v>29</v>
      </c>
      <c r="M378" s="5">
        <f t="shared" si="2"/>
        <v>1</v>
      </c>
      <c r="N378" s="8" t="s">
        <v>78</v>
      </c>
    </row>
    <row r="379" spans="1:14" ht="15.75" hidden="1" customHeight="1">
      <c r="A379" s="5">
        <f t="shared" si="1"/>
        <v>2</v>
      </c>
      <c r="B379" s="5">
        <v>2777</v>
      </c>
      <c r="C379" s="5" t="s">
        <v>98</v>
      </c>
      <c r="D379" s="5" t="s">
        <v>104</v>
      </c>
      <c r="E379" s="5" t="s">
        <v>22</v>
      </c>
      <c r="F379" s="5" t="s">
        <v>888</v>
      </c>
      <c r="G379" s="5" t="s">
        <v>891</v>
      </c>
      <c r="H379" s="5" t="s">
        <v>824</v>
      </c>
      <c r="I379" s="5" t="s">
        <v>78</v>
      </c>
      <c r="J379" s="5" t="s">
        <v>8</v>
      </c>
      <c r="K379" s="6" t="s">
        <v>892</v>
      </c>
      <c r="L379" s="6" t="s">
        <v>29</v>
      </c>
      <c r="M379" s="5">
        <f t="shared" si="2"/>
        <v>1</v>
      </c>
      <c r="N379" s="8" t="s">
        <v>78</v>
      </c>
    </row>
    <row r="380" spans="1:14" ht="15.75" hidden="1" customHeight="1">
      <c r="A380" s="5">
        <f t="shared" si="1"/>
        <v>3</v>
      </c>
      <c r="B380" s="5">
        <v>2777</v>
      </c>
      <c r="C380" s="5" t="s">
        <v>98</v>
      </c>
      <c r="D380" s="5" t="s">
        <v>104</v>
      </c>
      <c r="E380" s="5" t="s">
        <v>22</v>
      </c>
      <c r="F380" s="5" t="s">
        <v>888</v>
      </c>
      <c r="G380" s="5" t="s">
        <v>893</v>
      </c>
      <c r="H380" s="5" t="s">
        <v>824</v>
      </c>
      <c r="I380" s="5" t="s">
        <v>78</v>
      </c>
      <c r="J380" s="5" t="s">
        <v>8</v>
      </c>
      <c r="K380" s="6" t="s">
        <v>894</v>
      </c>
      <c r="L380" s="6" t="s">
        <v>29</v>
      </c>
      <c r="M380" s="5">
        <f t="shared" si="2"/>
        <v>1</v>
      </c>
      <c r="N380" s="8" t="s">
        <v>78</v>
      </c>
    </row>
    <row r="381" spans="1:14" ht="15.75" hidden="1" customHeight="1">
      <c r="A381" s="5">
        <f t="shared" si="1"/>
        <v>4</v>
      </c>
      <c r="B381" s="5">
        <v>2777</v>
      </c>
      <c r="C381" s="5" t="s">
        <v>98</v>
      </c>
      <c r="D381" s="5" t="s">
        <v>104</v>
      </c>
      <c r="E381" s="5" t="s">
        <v>22</v>
      </c>
      <c r="F381" s="5" t="s">
        <v>888</v>
      </c>
      <c r="G381" s="5" t="s">
        <v>895</v>
      </c>
      <c r="H381" s="5" t="s">
        <v>824</v>
      </c>
      <c r="I381" s="5" t="s">
        <v>78</v>
      </c>
      <c r="J381" s="5" t="s">
        <v>8</v>
      </c>
      <c r="K381" s="6" t="s">
        <v>896</v>
      </c>
      <c r="L381" s="6" t="s">
        <v>29</v>
      </c>
      <c r="M381" s="5">
        <f t="shared" si="2"/>
        <v>1</v>
      </c>
      <c r="N381" s="8" t="s">
        <v>78</v>
      </c>
    </row>
    <row r="382" spans="1:14" ht="15.75" hidden="1" customHeight="1">
      <c r="A382" s="5">
        <f t="shared" si="1"/>
        <v>5</v>
      </c>
      <c r="B382" s="5">
        <v>2777</v>
      </c>
      <c r="C382" s="5" t="s">
        <v>98</v>
      </c>
      <c r="D382" s="5" t="s">
        <v>104</v>
      </c>
      <c r="E382" s="5" t="s">
        <v>22</v>
      </c>
      <c r="F382" s="5" t="s">
        <v>888</v>
      </c>
      <c r="G382" s="5" t="s">
        <v>897</v>
      </c>
      <c r="H382" s="5" t="s">
        <v>824</v>
      </c>
      <c r="I382" s="5" t="s">
        <v>78</v>
      </c>
      <c r="J382" s="5" t="s">
        <v>8</v>
      </c>
      <c r="K382" s="6" t="s">
        <v>898</v>
      </c>
      <c r="L382" s="6" t="s">
        <v>29</v>
      </c>
      <c r="M382" s="5">
        <f t="shared" si="2"/>
        <v>1</v>
      </c>
      <c r="N382" s="8" t="s">
        <v>78</v>
      </c>
    </row>
    <row r="383" spans="1:14" ht="15.75" hidden="1" customHeight="1">
      <c r="A383" s="5">
        <f t="shared" si="1"/>
        <v>1</v>
      </c>
      <c r="B383" s="5">
        <v>2778</v>
      </c>
      <c r="C383" s="5" t="s">
        <v>98</v>
      </c>
      <c r="D383" s="5" t="s">
        <v>104</v>
      </c>
      <c r="E383" s="5" t="s">
        <v>22</v>
      </c>
      <c r="F383" s="5" t="s">
        <v>899</v>
      </c>
      <c r="G383" s="5" t="s">
        <v>900</v>
      </c>
      <c r="H383" s="5" t="s">
        <v>901</v>
      </c>
      <c r="I383" s="5" t="s">
        <v>78</v>
      </c>
      <c r="J383" s="5" t="s">
        <v>8</v>
      </c>
      <c r="K383" s="6" t="s">
        <v>902</v>
      </c>
      <c r="L383" s="6" t="s">
        <v>29</v>
      </c>
      <c r="M383" s="5">
        <f t="shared" si="2"/>
        <v>1</v>
      </c>
      <c r="N383" s="8" t="s">
        <v>78</v>
      </c>
    </row>
    <row r="384" spans="1:14" ht="15.75" hidden="1" customHeight="1">
      <c r="A384" s="5">
        <f t="shared" si="1"/>
        <v>2</v>
      </c>
      <c r="B384" s="5">
        <v>2778</v>
      </c>
      <c r="C384" s="5" t="s">
        <v>98</v>
      </c>
      <c r="D384" s="5" t="s">
        <v>104</v>
      </c>
      <c r="E384" s="5" t="s">
        <v>22</v>
      </c>
      <c r="F384" s="5" t="s">
        <v>899</v>
      </c>
      <c r="G384" s="5" t="s">
        <v>903</v>
      </c>
      <c r="H384" s="5" t="s">
        <v>901</v>
      </c>
      <c r="I384" s="5" t="s">
        <v>78</v>
      </c>
      <c r="J384" s="5" t="s">
        <v>8</v>
      </c>
      <c r="K384" s="6" t="s">
        <v>904</v>
      </c>
      <c r="L384" s="6" t="s">
        <v>29</v>
      </c>
      <c r="M384" s="5">
        <f t="shared" si="2"/>
        <v>1</v>
      </c>
      <c r="N384" s="8" t="s">
        <v>78</v>
      </c>
    </row>
    <row r="385" spans="1:14" ht="15.75" hidden="1" customHeight="1">
      <c r="A385" s="5">
        <f t="shared" si="1"/>
        <v>3</v>
      </c>
      <c r="B385" s="5">
        <v>2778</v>
      </c>
      <c r="C385" s="5" t="s">
        <v>98</v>
      </c>
      <c r="D385" s="5" t="s">
        <v>104</v>
      </c>
      <c r="E385" s="5" t="s">
        <v>22</v>
      </c>
      <c r="F385" s="5" t="s">
        <v>899</v>
      </c>
      <c r="G385" s="5" t="s">
        <v>905</v>
      </c>
      <c r="H385" s="5" t="s">
        <v>901</v>
      </c>
      <c r="I385" s="5" t="s">
        <v>78</v>
      </c>
      <c r="J385" s="5" t="s">
        <v>8</v>
      </c>
      <c r="K385" s="6" t="s">
        <v>906</v>
      </c>
      <c r="L385" s="6" t="s">
        <v>29</v>
      </c>
      <c r="M385" s="5">
        <f t="shared" si="2"/>
        <v>1</v>
      </c>
      <c r="N385" s="8" t="s">
        <v>78</v>
      </c>
    </row>
    <row r="386" spans="1:14" ht="15.75" hidden="1" customHeight="1">
      <c r="A386" s="5">
        <f t="shared" si="1"/>
        <v>4</v>
      </c>
      <c r="B386" s="5">
        <v>2778</v>
      </c>
      <c r="C386" s="5" t="s">
        <v>98</v>
      </c>
      <c r="D386" s="5" t="s">
        <v>104</v>
      </c>
      <c r="E386" s="5" t="s">
        <v>22</v>
      </c>
      <c r="F386" s="5" t="s">
        <v>899</v>
      </c>
      <c r="G386" s="5" t="s">
        <v>907</v>
      </c>
      <c r="H386" s="5" t="s">
        <v>901</v>
      </c>
      <c r="I386" s="5" t="s">
        <v>78</v>
      </c>
      <c r="J386" s="5" t="s">
        <v>8</v>
      </c>
      <c r="K386" s="6" t="s">
        <v>908</v>
      </c>
      <c r="L386" s="6" t="s">
        <v>29</v>
      </c>
      <c r="M386" s="5">
        <f t="shared" si="2"/>
        <v>1</v>
      </c>
      <c r="N386" s="8" t="s">
        <v>78</v>
      </c>
    </row>
    <row r="387" spans="1:14" ht="15.75" hidden="1" customHeight="1">
      <c r="A387" s="5">
        <f t="shared" si="1"/>
        <v>1</v>
      </c>
      <c r="B387" s="5">
        <v>2781</v>
      </c>
      <c r="C387" s="5" t="s">
        <v>98</v>
      </c>
      <c r="D387" s="5" t="s">
        <v>104</v>
      </c>
      <c r="E387" s="5" t="s">
        <v>22</v>
      </c>
      <c r="F387" s="5" t="s">
        <v>909</v>
      </c>
      <c r="G387" s="5" t="s">
        <v>910</v>
      </c>
      <c r="H387" s="5" t="s">
        <v>901</v>
      </c>
      <c r="I387" s="5" t="s">
        <v>78</v>
      </c>
      <c r="J387" s="5" t="s">
        <v>8</v>
      </c>
      <c r="K387" s="6" t="s">
        <v>911</v>
      </c>
      <c r="L387" s="6" t="s">
        <v>29</v>
      </c>
      <c r="M387" s="5">
        <f t="shared" si="2"/>
        <v>1</v>
      </c>
      <c r="N387" s="8" t="s">
        <v>78</v>
      </c>
    </row>
    <row r="388" spans="1:14" ht="15.75" hidden="1" customHeight="1">
      <c r="A388" s="5">
        <f t="shared" si="1"/>
        <v>2</v>
      </c>
      <c r="B388" s="5">
        <v>2781</v>
      </c>
      <c r="C388" s="5" t="s">
        <v>98</v>
      </c>
      <c r="D388" s="5" t="s">
        <v>104</v>
      </c>
      <c r="E388" s="5" t="s">
        <v>22</v>
      </c>
      <c r="F388" s="5" t="s">
        <v>909</v>
      </c>
      <c r="G388" s="5" t="s">
        <v>912</v>
      </c>
      <c r="H388" s="5" t="s">
        <v>901</v>
      </c>
      <c r="I388" s="5" t="s">
        <v>78</v>
      </c>
      <c r="J388" s="5" t="s">
        <v>8</v>
      </c>
      <c r="K388" s="6" t="s">
        <v>913</v>
      </c>
      <c r="L388" s="6" t="s">
        <v>29</v>
      </c>
      <c r="M388" s="5">
        <f t="shared" si="2"/>
        <v>1</v>
      </c>
      <c r="N388" s="8" t="s">
        <v>78</v>
      </c>
    </row>
    <row r="389" spans="1:14" ht="15.75" hidden="1" customHeight="1">
      <c r="A389" s="5">
        <f t="shared" si="1"/>
        <v>3</v>
      </c>
      <c r="B389" s="5">
        <v>2781</v>
      </c>
      <c r="C389" s="5" t="s">
        <v>98</v>
      </c>
      <c r="D389" s="5" t="s">
        <v>104</v>
      </c>
      <c r="E389" s="5" t="s">
        <v>22</v>
      </c>
      <c r="F389" s="5" t="s">
        <v>909</v>
      </c>
      <c r="G389" s="5" t="s">
        <v>914</v>
      </c>
      <c r="H389" s="5" t="s">
        <v>901</v>
      </c>
      <c r="I389" s="5" t="s">
        <v>78</v>
      </c>
      <c r="J389" s="5" t="s">
        <v>8</v>
      </c>
      <c r="K389" s="6" t="s">
        <v>915</v>
      </c>
      <c r="L389" s="6" t="s">
        <v>29</v>
      </c>
      <c r="M389" s="5">
        <f t="shared" si="2"/>
        <v>1</v>
      </c>
      <c r="N389" s="8" t="s">
        <v>78</v>
      </c>
    </row>
    <row r="390" spans="1:14" ht="15.75" hidden="1" customHeight="1">
      <c r="A390" s="5">
        <f t="shared" si="1"/>
        <v>4</v>
      </c>
      <c r="B390" s="5">
        <v>2781</v>
      </c>
      <c r="C390" s="5" t="s">
        <v>98</v>
      </c>
      <c r="D390" s="5" t="s">
        <v>104</v>
      </c>
      <c r="E390" s="5" t="s">
        <v>22</v>
      </c>
      <c r="F390" s="5" t="s">
        <v>909</v>
      </c>
      <c r="G390" s="5" t="s">
        <v>916</v>
      </c>
      <c r="H390" s="5" t="s">
        <v>901</v>
      </c>
      <c r="I390" s="5" t="s">
        <v>78</v>
      </c>
      <c r="J390" s="5" t="s">
        <v>8</v>
      </c>
      <c r="K390" s="6" t="s">
        <v>917</v>
      </c>
      <c r="L390" s="6" t="s">
        <v>34</v>
      </c>
      <c r="M390" s="5">
        <f t="shared" si="2"/>
        <v>1</v>
      </c>
      <c r="N390" s="8" t="s">
        <v>78</v>
      </c>
    </row>
    <row r="391" spans="1:14" ht="15.75" hidden="1" customHeight="1">
      <c r="A391" s="5">
        <f t="shared" si="1"/>
        <v>1</v>
      </c>
      <c r="B391" s="5">
        <v>2782</v>
      </c>
      <c r="C391" s="5" t="s">
        <v>98</v>
      </c>
      <c r="D391" s="5" t="s">
        <v>104</v>
      </c>
      <c r="E391" s="5" t="s">
        <v>22</v>
      </c>
      <c r="F391" s="5" t="s">
        <v>918</v>
      </c>
      <c r="G391" s="5" t="s">
        <v>919</v>
      </c>
      <c r="H391" s="5" t="s">
        <v>901</v>
      </c>
      <c r="I391" s="5" t="s">
        <v>78</v>
      </c>
      <c r="J391" s="5" t="s">
        <v>8</v>
      </c>
      <c r="K391" s="6" t="s">
        <v>920</v>
      </c>
      <c r="L391" s="6" t="s">
        <v>29</v>
      </c>
      <c r="M391" s="5">
        <f t="shared" si="2"/>
        <v>1</v>
      </c>
      <c r="N391" s="8" t="s">
        <v>78</v>
      </c>
    </row>
    <row r="392" spans="1:14" ht="15.75" hidden="1" customHeight="1">
      <c r="A392" s="5">
        <f t="shared" si="1"/>
        <v>2</v>
      </c>
      <c r="B392" s="5">
        <v>2782</v>
      </c>
      <c r="C392" s="5" t="s">
        <v>98</v>
      </c>
      <c r="D392" s="5" t="s">
        <v>104</v>
      </c>
      <c r="E392" s="5" t="s">
        <v>22</v>
      </c>
      <c r="F392" s="5" t="s">
        <v>918</v>
      </c>
      <c r="G392" s="5" t="s">
        <v>921</v>
      </c>
      <c r="H392" s="5" t="s">
        <v>901</v>
      </c>
      <c r="I392" s="5" t="s">
        <v>78</v>
      </c>
      <c r="J392" s="5" t="s">
        <v>8</v>
      </c>
      <c r="K392" s="6" t="s">
        <v>922</v>
      </c>
      <c r="L392" s="6" t="s">
        <v>29</v>
      </c>
      <c r="M392" s="5">
        <f t="shared" si="2"/>
        <v>1</v>
      </c>
      <c r="N392" s="8" t="s">
        <v>78</v>
      </c>
    </row>
    <row r="393" spans="1:14" ht="15.75" hidden="1" customHeight="1">
      <c r="A393" s="5">
        <f t="shared" si="1"/>
        <v>3</v>
      </c>
      <c r="B393" s="5">
        <v>2782</v>
      </c>
      <c r="C393" s="5" t="s">
        <v>98</v>
      </c>
      <c r="D393" s="5" t="s">
        <v>104</v>
      </c>
      <c r="E393" s="5" t="s">
        <v>22</v>
      </c>
      <c r="F393" s="5" t="s">
        <v>918</v>
      </c>
      <c r="G393" s="5" t="s">
        <v>923</v>
      </c>
      <c r="H393" s="5" t="s">
        <v>901</v>
      </c>
      <c r="I393" s="5" t="s">
        <v>78</v>
      </c>
      <c r="J393" s="5" t="s">
        <v>8</v>
      </c>
      <c r="K393" s="6" t="s">
        <v>924</v>
      </c>
      <c r="L393" s="6" t="s">
        <v>29</v>
      </c>
      <c r="M393" s="5">
        <f t="shared" si="2"/>
        <v>1</v>
      </c>
      <c r="N393" s="8" t="s">
        <v>78</v>
      </c>
    </row>
    <row r="394" spans="1:14" ht="15.75" hidden="1" customHeight="1">
      <c r="A394" s="5">
        <f t="shared" si="1"/>
        <v>1</v>
      </c>
      <c r="B394" s="5">
        <v>2783</v>
      </c>
      <c r="C394" s="5" t="s">
        <v>98</v>
      </c>
      <c r="D394" s="5" t="s">
        <v>104</v>
      </c>
      <c r="E394" s="5" t="s">
        <v>22</v>
      </c>
      <c r="F394" s="5" t="s">
        <v>925</v>
      </c>
      <c r="G394" s="5" t="s">
        <v>926</v>
      </c>
      <c r="H394" s="5" t="s">
        <v>901</v>
      </c>
      <c r="I394" s="5" t="s">
        <v>78</v>
      </c>
      <c r="J394" s="5" t="s">
        <v>8</v>
      </c>
      <c r="K394" s="6" t="s">
        <v>927</v>
      </c>
      <c r="L394" s="6" t="s">
        <v>29</v>
      </c>
      <c r="M394" s="5">
        <f t="shared" si="2"/>
        <v>1</v>
      </c>
      <c r="N394" s="8" t="s">
        <v>78</v>
      </c>
    </row>
    <row r="395" spans="1:14" ht="15.75" hidden="1" customHeight="1">
      <c r="A395" s="5">
        <f t="shared" si="1"/>
        <v>2</v>
      </c>
      <c r="B395" s="5">
        <v>2783</v>
      </c>
      <c r="C395" s="5" t="s">
        <v>98</v>
      </c>
      <c r="D395" s="5" t="s">
        <v>104</v>
      </c>
      <c r="E395" s="5" t="s">
        <v>22</v>
      </c>
      <c r="F395" s="5" t="s">
        <v>925</v>
      </c>
      <c r="G395" s="5" t="s">
        <v>928</v>
      </c>
      <c r="H395" s="5" t="s">
        <v>901</v>
      </c>
      <c r="I395" s="5" t="s">
        <v>78</v>
      </c>
      <c r="J395" s="5" t="s">
        <v>8</v>
      </c>
      <c r="K395" s="6" t="s">
        <v>929</v>
      </c>
      <c r="L395" s="6" t="s">
        <v>34</v>
      </c>
      <c r="M395" s="5">
        <f t="shared" si="2"/>
        <v>1</v>
      </c>
      <c r="N395" s="8" t="s">
        <v>78</v>
      </c>
    </row>
    <row r="396" spans="1:14" ht="15.75" hidden="1" customHeight="1">
      <c r="A396" s="5">
        <f t="shared" si="1"/>
        <v>3</v>
      </c>
      <c r="B396" s="5">
        <v>2783</v>
      </c>
      <c r="C396" s="5" t="s">
        <v>98</v>
      </c>
      <c r="D396" s="5" t="s">
        <v>104</v>
      </c>
      <c r="E396" s="5" t="s">
        <v>22</v>
      </c>
      <c r="F396" s="5" t="s">
        <v>925</v>
      </c>
      <c r="G396" s="5" t="s">
        <v>930</v>
      </c>
      <c r="H396" s="5" t="s">
        <v>901</v>
      </c>
      <c r="I396" s="5" t="s">
        <v>78</v>
      </c>
      <c r="J396" s="5" t="s">
        <v>8</v>
      </c>
      <c r="K396" s="6" t="s">
        <v>931</v>
      </c>
      <c r="L396" s="6" t="s">
        <v>29</v>
      </c>
      <c r="M396" s="5">
        <f t="shared" si="2"/>
        <v>1</v>
      </c>
      <c r="N396" s="8" t="s">
        <v>78</v>
      </c>
    </row>
    <row r="397" spans="1:14" ht="15.75" hidden="1" customHeight="1">
      <c r="A397" s="5">
        <f t="shared" si="1"/>
        <v>1</v>
      </c>
      <c r="B397" s="5">
        <v>2784</v>
      </c>
      <c r="C397" s="5" t="s">
        <v>98</v>
      </c>
      <c r="D397" s="5" t="s">
        <v>104</v>
      </c>
      <c r="E397" s="5" t="s">
        <v>22</v>
      </c>
      <c r="F397" s="5" t="s">
        <v>932</v>
      </c>
      <c r="G397" s="5" t="s">
        <v>933</v>
      </c>
      <c r="H397" s="5" t="s">
        <v>934</v>
      </c>
      <c r="I397" s="5" t="s">
        <v>78</v>
      </c>
      <c r="J397" s="5" t="s">
        <v>8</v>
      </c>
      <c r="K397" s="6" t="s">
        <v>935</v>
      </c>
      <c r="L397" s="6" t="s">
        <v>29</v>
      </c>
      <c r="M397" s="5">
        <f t="shared" si="2"/>
        <v>1</v>
      </c>
      <c r="N397" s="8" t="s">
        <v>78</v>
      </c>
    </row>
    <row r="398" spans="1:14" ht="15.75" hidden="1" customHeight="1">
      <c r="A398" s="5">
        <f t="shared" si="1"/>
        <v>2</v>
      </c>
      <c r="B398" s="5">
        <v>2784</v>
      </c>
      <c r="C398" s="5" t="s">
        <v>98</v>
      </c>
      <c r="D398" s="5" t="s">
        <v>104</v>
      </c>
      <c r="E398" s="5" t="s">
        <v>22</v>
      </c>
      <c r="F398" s="5" t="s">
        <v>932</v>
      </c>
      <c r="G398" s="5" t="s">
        <v>936</v>
      </c>
      <c r="H398" s="5" t="s">
        <v>934</v>
      </c>
      <c r="I398" s="5" t="s">
        <v>78</v>
      </c>
      <c r="J398" s="5" t="s">
        <v>8</v>
      </c>
      <c r="K398" s="6" t="s">
        <v>937</v>
      </c>
      <c r="L398" s="6" t="s">
        <v>29</v>
      </c>
      <c r="M398" s="5">
        <f t="shared" si="2"/>
        <v>1</v>
      </c>
      <c r="N398" s="8" t="s">
        <v>78</v>
      </c>
    </row>
    <row r="399" spans="1:14" ht="15.75" hidden="1" customHeight="1">
      <c r="A399" s="5">
        <f t="shared" si="1"/>
        <v>1</v>
      </c>
      <c r="B399" s="5">
        <v>2785</v>
      </c>
      <c r="C399" s="5" t="s">
        <v>98</v>
      </c>
      <c r="D399" s="5" t="s">
        <v>104</v>
      </c>
      <c r="E399" s="5" t="s">
        <v>22</v>
      </c>
      <c r="F399" s="5" t="s">
        <v>938</v>
      </c>
      <c r="G399" s="5" t="s">
        <v>939</v>
      </c>
      <c r="H399" s="5" t="s">
        <v>940</v>
      </c>
      <c r="I399" s="5" t="s">
        <v>78</v>
      </c>
      <c r="J399" s="5" t="s">
        <v>8</v>
      </c>
      <c r="K399" s="6" t="s">
        <v>941</v>
      </c>
      <c r="L399" s="6" t="s">
        <v>29</v>
      </c>
      <c r="M399" s="5">
        <f t="shared" si="2"/>
        <v>1</v>
      </c>
      <c r="N399" s="8" t="s">
        <v>78</v>
      </c>
    </row>
    <row r="400" spans="1:14" ht="15.75" hidden="1" customHeight="1">
      <c r="A400" s="5">
        <f t="shared" si="1"/>
        <v>2</v>
      </c>
      <c r="B400" s="5">
        <v>2785</v>
      </c>
      <c r="C400" s="5" t="s">
        <v>98</v>
      </c>
      <c r="D400" s="5" t="s">
        <v>104</v>
      </c>
      <c r="E400" s="5" t="s">
        <v>22</v>
      </c>
      <c r="F400" s="5" t="s">
        <v>938</v>
      </c>
      <c r="G400" s="5" t="s">
        <v>942</v>
      </c>
      <c r="H400" s="5" t="s">
        <v>940</v>
      </c>
      <c r="I400" s="5" t="s">
        <v>78</v>
      </c>
      <c r="J400" s="5" t="s">
        <v>8</v>
      </c>
      <c r="K400" s="6" t="s">
        <v>943</v>
      </c>
      <c r="L400" s="6" t="s">
        <v>29</v>
      </c>
      <c r="M400" s="5">
        <f t="shared" si="2"/>
        <v>1</v>
      </c>
      <c r="N400" s="8" t="s">
        <v>78</v>
      </c>
    </row>
    <row r="401" spans="1:14" ht="15.75" hidden="1" customHeight="1">
      <c r="A401" s="5">
        <f t="shared" si="1"/>
        <v>3</v>
      </c>
      <c r="B401" s="5">
        <v>2785</v>
      </c>
      <c r="C401" s="5" t="s">
        <v>98</v>
      </c>
      <c r="D401" s="5" t="s">
        <v>104</v>
      </c>
      <c r="E401" s="5" t="s">
        <v>22</v>
      </c>
      <c r="F401" s="5" t="s">
        <v>938</v>
      </c>
      <c r="G401" s="5" t="s">
        <v>944</v>
      </c>
      <c r="H401" s="5" t="s">
        <v>940</v>
      </c>
      <c r="I401" s="5" t="s">
        <v>78</v>
      </c>
      <c r="J401" s="5" t="s">
        <v>8</v>
      </c>
      <c r="K401" s="6" t="s">
        <v>945</v>
      </c>
      <c r="L401" s="6" t="s">
        <v>29</v>
      </c>
      <c r="M401" s="5">
        <f t="shared" si="2"/>
        <v>1</v>
      </c>
      <c r="N401" s="8" t="s">
        <v>78</v>
      </c>
    </row>
    <row r="402" spans="1:14" ht="15.75" hidden="1" customHeight="1">
      <c r="A402" s="5">
        <f t="shared" si="1"/>
        <v>1</v>
      </c>
      <c r="B402" s="5">
        <v>2786</v>
      </c>
      <c r="C402" s="5" t="s">
        <v>98</v>
      </c>
      <c r="D402" s="5" t="s">
        <v>104</v>
      </c>
      <c r="E402" s="5" t="s">
        <v>22</v>
      </c>
      <c r="F402" s="5" t="s">
        <v>946</v>
      </c>
      <c r="G402" s="5" t="s">
        <v>947</v>
      </c>
      <c r="H402" s="5" t="s">
        <v>940</v>
      </c>
      <c r="I402" s="5" t="s">
        <v>78</v>
      </c>
      <c r="J402" s="5" t="s">
        <v>8</v>
      </c>
      <c r="K402" s="6" t="s">
        <v>948</v>
      </c>
      <c r="L402" s="6" t="s">
        <v>29</v>
      </c>
      <c r="M402" s="5">
        <f t="shared" si="2"/>
        <v>1</v>
      </c>
      <c r="N402" s="8" t="s">
        <v>78</v>
      </c>
    </row>
    <row r="403" spans="1:14" ht="15.75" hidden="1" customHeight="1">
      <c r="A403" s="6">
        <v>2</v>
      </c>
      <c r="B403" s="5">
        <v>2786</v>
      </c>
      <c r="C403" s="5" t="s">
        <v>98</v>
      </c>
      <c r="D403" s="5" t="s">
        <v>104</v>
      </c>
      <c r="E403" s="5" t="s">
        <v>22</v>
      </c>
      <c r="F403" s="5" t="s">
        <v>946</v>
      </c>
      <c r="G403" s="5" t="s">
        <v>949</v>
      </c>
      <c r="H403" s="5" t="s">
        <v>940</v>
      </c>
      <c r="I403" s="5" t="s">
        <v>78</v>
      </c>
      <c r="J403" s="5" t="s">
        <v>8</v>
      </c>
      <c r="K403" s="6" t="s">
        <v>950</v>
      </c>
      <c r="L403" s="6" t="s">
        <v>29</v>
      </c>
      <c r="M403" s="5">
        <f t="shared" si="2"/>
        <v>1</v>
      </c>
      <c r="N403" s="8" t="s">
        <v>78</v>
      </c>
    </row>
    <row r="404" spans="1:14" ht="15.75" hidden="1" customHeight="1">
      <c r="A404" s="5">
        <f t="shared" ref="A404:A600" si="3">+IF(B404=B403,A403+1,1)</f>
        <v>3</v>
      </c>
      <c r="B404" s="5">
        <v>2786</v>
      </c>
      <c r="C404" s="5" t="s">
        <v>98</v>
      </c>
      <c r="D404" s="5" t="s">
        <v>104</v>
      </c>
      <c r="E404" s="5" t="s">
        <v>22</v>
      </c>
      <c r="F404" s="5" t="s">
        <v>946</v>
      </c>
      <c r="G404" s="5" t="s">
        <v>951</v>
      </c>
      <c r="H404" s="5" t="s">
        <v>940</v>
      </c>
      <c r="I404" s="5" t="s">
        <v>78</v>
      </c>
      <c r="J404" s="5" t="s">
        <v>8</v>
      </c>
      <c r="K404" s="6" t="s">
        <v>952</v>
      </c>
      <c r="L404" s="6" t="s">
        <v>29</v>
      </c>
      <c r="M404" s="5">
        <f t="shared" si="2"/>
        <v>1</v>
      </c>
      <c r="N404" s="8" t="s">
        <v>78</v>
      </c>
    </row>
    <row r="405" spans="1:14" ht="15.75" hidden="1" customHeight="1">
      <c r="A405" s="5">
        <f t="shared" si="3"/>
        <v>1</v>
      </c>
      <c r="B405" s="5">
        <v>2787</v>
      </c>
      <c r="C405" s="5" t="s">
        <v>98</v>
      </c>
      <c r="D405" s="5" t="s">
        <v>104</v>
      </c>
      <c r="E405" s="5" t="s">
        <v>22</v>
      </c>
      <c r="F405" s="5" t="s">
        <v>953</v>
      </c>
      <c r="G405" s="5" t="s">
        <v>954</v>
      </c>
      <c r="H405" s="5" t="s">
        <v>955</v>
      </c>
      <c r="I405" s="5" t="s">
        <v>78</v>
      </c>
      <c r="J405" s="5" t="s">
        <v>8</v>
      </c>
      <c r="K405" s="6" t="s">
        <v>956</v>
      </c>
      <c r="L405" s="6" t="s">
        <v>29</v>
      </c>
      <c r="M405" s="5">
        <f t="shared" si="2"/>
        <v>1</v>
      </c>
      <c r="N405" s="8" t="s">
        <v>78</v>
      </c>
    </row>
    <row r="406" spans="1:14" ht="15.75" hidden="1" customHeight="1">
      <c r="A406" s="5">
        <f t="shared" si="3"/>
        <v>2</v>
      </c>
      <c r="B406" s="5">
        <v>2787</v>
      </c>
      <c r="C406" s="5" t="s">
        <v>98</v>
      </c>
      <c r="D406" s="5" t="s">
        <v>104</v>
      </c>
      <c r="E406" s="5" t="s">
        <v>22</v>
      </c>
      <c r="F406" s="5" t="s">
        <v>953</v>
      </c>
      <c r="G406" s="5" t="s">
        <v>957</v>
      </c>
      <c r="H406" s="5" t="s">
        <v>955</v>
      </c>
      <c r="I406" s="5" t="s">
        <v>78</v>
      </c>
      <c r="J406" s="5" t="s">
        <v>8</v>
      </c>
      <c r="K406" s="6" t="s">
        <v>958</v>
      </c>
      <c r="L406" s="6" t="s">
        <v>29</v>
      </c>
      <c r="M406" s="5">
        <f t="shared" si="2"/>
        <v>1</v>
      </c>
      <c r="N406" s="8" t="s">
        <v>78</v>
      </c>
    </row>
    <row r="407" spans="1:14" ht="15.75" hidden="1" customHeight="1">
      <c r="A407" s="5">
        <f t="shared" si="3"/>
        <v>3</v>
      </c>
      <c r="B407" s="5">
        <v>2787</v>
      </c>
      <c r="C407" s="5" t="s">
        <v>98</v>
      </c>
      <c r="D407" s="5" t="s">
        <v>104</v>
      </c>
      <c r="E407" s="5" t="s">
        <v>22</v>
      </c>
      <c r="F407" s="5" t="s">
        <v>953</v>
      </c>
      <c r="G407" s="5" t="s">
        <v>959</v>
      </c>
      <c r="H407" s="5" t="s">
        <v>955</v>
      </c>
      <c r="I407" s="5" t="s">
        <v>78</v>
      </c>
      <c r="J407" s="5" t="s">
        <v>8</v>
      </c>
      <c r="K407" s="6" t="s">
        <v>960</v>
      </c>
      <c r="L407" s="6" t="s">
        <v>29</v>
      </c>
      <c r="M407" s="5">
        <f t="shared" si="2"/>
        <v>1</v>
      </c>
      <c r="N407" s="8" t="s">
        <v>78</v>
      </c>
    </row>
    <row r="408" spans="1:14" ht="15.75" hidden="1" customHeight="1">
      <c r="A408" s="5">
        <f t="shared" si="3"/>
        <v>1</v>
      </c>
      <c r="B408" s="5">
        <v>2788</v>
      </c>
      <c r="C408" s="5" t="s">
        <v>98</v>
      </c>
      <c r="D408" s="5" t="s">
        <v>104</v>
      </c>
      <c r="E408" s="5" t="s">
        <v>22</v>
      </c>
      <c r="F408" s="5" t="s">
        <v>961</v>
      </c>
      <c r="G408" s="5" t="s">
        <v>962</v>
      </c>
      <c r="H408" s="5" t="s">
        <v>955</v>
      </c>
      <c r="I408" s="5" t="s">
        <v>78</v>
      </c>
      <c r="J408" s="5" t="s">
        <v>8</v>
      </c>
      <c r="K408" s="6" t="s">
        <v>963</v>
      </c>
      <c r="L408" s="6" t="s">
        <v>29</v>
      </c>
      <c r="M408" s="5">
        <f t="shared" si="2"/>
        <v>1</v>
      </c>
      <c r="N408" s="8" t="s">
        <v>78</v>
      </c>
    </row>
    <row r="409" spans="1:14" ht="15.75" hidden="1" customHeight="1">
      <c r="A409" s="5">
        <f t="shared" si="3"/>
        <v>2</v>
      </c>
      <c r="B409" s="5">
        <v>2788</v>
      </c>
      <c r="C409" s="5" t="s">
        <v>98</v>
      </c>
      <c r="D409" s="5" t="s">
        <v>104</v>
      </c>
      <c r="E409" s="5" t="s">
        <v>22</v>
      </c>
      <c r="F409" s="5" t="s">
        <v>961</v>
      </c>
      <c r="G409" s="5" t="s">
        <v>964</v>
      </c>
      <c r="H409" s="5" t="s">
        <v>955</v>
      </c>
      <c r="I409" s="5" t="s">
        <v>78</v>
      </c>
      <c r="J409" s="6" t="s">
        <v>8</v>
      </c>
      <c r="K409" s="6" t="s">
        <v>965</v>
      </c>
      <c r="L409" s="6" t="s">
        <v>34</v>
      </c>
      <c r="M409" s="5">
        <f t="shared" si="2"/>
        <v>1</v>
      </c>
      <c r="N409" s="8" t="s">
        <v>78</v>
      </c>
    </row>
    <row r="410" spans="1:14" ht="15.75" hidden="1" customHeight="1">
      <c r="A410" s="5">
        <f t="shared" si="3"/>
        <v>1</v>
      </c>
      <c r="B410" s="5">
        <v>2789</v>
      </c>
      <c r="C410" s="5" t="s">
        <v>98</v>
      </c>
      <c r="D410" s="5" t="s">
        <v>104</v>
      </c>
      <c r="E410" s="5" t="s">
        <v>22</v>
      </c>
      <c r="F410" s="5" t="s">
        <v>966</v>
      </c>
      <c r="G410" s="5" t="s">
        <v>967</v>
      </c>
      <c r="H410" s="5" t="s">
        <v>955</v>
      </c>
      <c r="I410" s="5" t="s">
        <v>78</v>
      </c>
      <c r="J410" s="5" t="s">
        <v>8</v>
      </c>
      <c r="K410" s="6" t="s">
        <v>968</v>
      </c>
      <c r="L410" s="6" t="s">
        <v>29</v>
      </c>
      <c r="M410" s="5">
        <f t="shared" si="2"/>
        <v>1</v>
      </c>
      <c r="N410" s="8" t="s">
        <v>78</v>
      </c>
    </row>
    <row r="411" spans="1:14" ht="15.75" hidden="1" customHeight="1">
      <c r="A411" s="5">
        <f t="shared" si="3"/>
        <v>1</v>
      </c>
      <c r="B411" s="5">
        <v>2790</v>
      </c>
      <c r="C411" s="5" t="s">
        <v>98</v>
      </c>
      <c r="D411" s="5" t="s">
        <v>104</v>
      </c>
      <c r="E411" s="5" t="s">
        <v>22</v>
      </c>
      <c r="F411" s="5" t="s">
        <v>969</v>
      </c>
      <c r="G411" s="5" t="s">
        <v>970</v>
      </c>
      <c r="H411" s="5" t="s">
        <v>955</v>
      </c>
      <c r="I411" s="5" t="s">
        <v>78</v>
      </c>
      <c r="J411" s="5" t="s">
        <v>8</v>
      </c>
      <c r="K411" s="6" t="s">
        <v>971</v>
      </c>
      <c r="L411" s="6" t="s">
        <v>29</v>
      </c>
      <c r="M411" s="5">
        <f t="shared" si="2"/>
        <v>1</v>
      </c>
      <c r="N411" s="8" t="s">
        <v>78</v>
      </c>
    </row>
    <row r="412" spans="1:14" ht="15.75" hidden="1" customHeight="1">
      <c r="A412" s="5">
        <f t="shared" si="3"/>
        <v>1</v>
      </c>
      <c r="B412" s="5">
        <v>2791</v>
      </c>
      <c r="C412" s="5" t="s">
        <v>98</v>
      </c>
      <c r="D412" s="5" t="s">
        <v>104</v>
      </c>
      <c r="E412" s="5" t="s">
        <v>22</v>
      </c>
      <c r="F412" s="5" t="s">
        <v>972</v>
      </c>
      <c r="G412" s="5" t="s">
        <v>973</v>
      </c>
      <c r="H412" s="5" t="s">
        <v>901</v>
      </c>
      <c r="I412" s="5" t="s">
        <v>78</v>
      </c>
      <c r="J412" s="5" t="s">
        <v>8</v>
      </c>
      <c r="K412" s="6" t="s">
        <v>974</v>
      </c>
      <c r="L412" s="6" t="s">
        <v>29</v>
      </c>
      <c r="M412" s="5">
        <f t="shared" si="2"/>
        <v>1</v>
      </c>
      <c r="N412" s="8" t="s">
        <v>78</v>
      </c>
    </row>
    <row r="413" spans="1:14" ht="15.75" hidden="1" customHeight="1">
      <c r="A413" s="5">
        <f t="shared" si="3"/>
        <v>2</v>
      </c>
      <c r="B413" s="5">
        <v>2791</v>
      </c>
      <c r="C413" s="5" t="s">
        <v>98</v>
      </c>
      <c r="D413" s="5" t="s">
        <v>104</v>
      </c>
      <c r="E413" s="5" t="s">
        <v>22</v>
      </c>
      <c r="F413" s="5" t="s">
        <v>972</v>
      </c>
      <c r="G413" s="5" t="s">
        <v>975</v>
      </c>
      <c r="H413" s="5" t="s">
        <v>901</v>
      </c>
      <c r="I413" s="5" t="s">
        <v>78</v>
      </c>
      <c r="J413" s="5" t="s">
        <v>8</v>
      </c>
      <c r="K413" s="6" t="s">
        <v>976</v>
      </c>
      <c r="L413" s="6" t="s">
        <v>29</v>
      </c>
      <c r="M413" s="5">
        <f t="shared" si="2"/>
        <v>1</v>
      </c>
      <c r="N413" s="8" t="s">
        <v>78</v>
      </c>
    </row>
    <row r="414" spans="1:14" ht="15.75" hidden="1" customHeight="1">
      <c r="A414" s="5">
        <f t="shared" si="3"/>
        <v>3</v>
      </c>
      <c r="B414" s="5">
        <v>2791</v>
      </c>
      <c r="C414" s="5" t="s">
        <v>98</v>
      </c>
      <c r="D414" s="5" t="s">
        <v>104</v>
      </c>
      <c r="E414" s="5" t="s">
        <v>22</v>
      </c>
      <c r="F414" s="5" t="s">
        <v>972</v>
      </c>
      <c r="G414" s="5" t="s">
        <v>977</v>
      </c>
      <c r="H414" s="5" t="s">
        <v>901</v>
      </c>
      <c r="I414" s="5" t="s">
        <v>78</v>
      </c>
      <c r="J414" s="5" t="s">
        <v>8</v>
      </c>
      <c r="K414" s="6" t="s">
        <v>978</v>
      </c>
      <c r="L414" s="6" t="s">
        <v>29</v>
      </c>
      <c r="M414" s="5">
        <f t="shared" si="2"/>
        <v>1</v>
      </c>
      <c r="N414" s="8" t="s">
        <v>78</v>
      </c>
    </row>
    <row r="415" spans="1:14" ht="15.75" hidden="1" customHeight="1">
      <c r="A415" s="5">
        <f t="shared" si="3"/>
        <v>4</v>
      </c>
      <c r="B415" s="5">
        <v>2791</v>
      </c>
      <c r="C415" s="5" t="s">
        <v>98</v>
      </c>
      <c r="D415" s="5" t="s">
        <v>104</v>
      </c>
      <c r="E415" s="5" t="s">
        <v>22</v>
      </c>
      <c r="F415" s="5" t="s">
        <v>972</v>
      </c>
      <c r="G415" s="5" t="s">
        <v>979</v>
      </c>
      <c r="H415" s="5" t="s">
        <v>901</v>
      </c>
      <c r="I415" s="5" t="s">
        <v>78</v>
      </c>
      <c r="J415" s="5" t="s">
        <v>8</v>
      </c>
      <c r="K415" s="6" t="s">
        <v>980</v>
      </c>
      <c r="L415" s="6" t="s">
        <v>29</v>
      </c>
      <c r="M415" s="5">
        <f t="shared" si="2"/>
        <v>1</v>
      </c>
      <c r="N415" s="8" t="s">
        <v>78</v>
      </c>
    </row>
    <row r="416" spans="1:14" ht="15.75" hidden="1" customHeight="1">
      <c r="A416" s="5">
        <f t="shared" si="3"/>
        <v>1</v>
      </c>
      <c r="B416" s="5">
        <v>2792</v>
      </c>
      <c r="C416" s="5" t="s">
        <v>98</v>
      </c>
      <c r="D416" s="5" t="s">
        <v>104</v>
      </c>
      <c r="E416" s="5" t="s">
        <v>22</v>
      </c>
      <c r="F416" s="5" t="s">
        <v>981</v>
      </c>
      <c r="G416" s="5" t="s">
        <v>982</v>
      </c>
      <c r="H416" s="5" t="s">
        <v>901</v>
      </c>
      <c r="I416" s="5" t="s">
        <v>78</v>
      </c>
      <c r="J416" s="5" t="s">
        <v>8</v>
      </c>
      <c r="K416" s="6" t="s">
        <v>983</v>
      </c>
      <c r="L416" s="6" t="s">
        <v>29</v>
      </c>
      <c r="M416" s="5">
        <f t="shared" si="2"/>
        <v>1</v>
      </c>
      <c r="N416" s="8" t="s">
        <v>78</v>
      </c>
    </row>
    <row r="417" spans="1:14" ht="15.75" hidden="1" customHeight="1">
      <c r="A417" s="5">
        <f t="shared" si="3"/>
        <v>2</v>
      </c>
      <c r="B417" s="5">
        <v>2792</v>
      </c>
      <c r="C417" s="5" t="s">
        <v>98</v>
      </c>
      <c r="D417" s="5" t="s">
        <v>104</v>
      </c>
      <c r="E417" s="5" t="s">
        <v>22</v>
      </c>
      <c r="F417" s="5" t="s">
        <v>981</v>
      </c>
      <c r="G417" s="5" t="s">
        <v>984</v>
      </c>
      <c r="H417" s="5" t="s">
        <v>901</v>
      </c>
      <c r="I417" s="5" t="s">
        <v>78</v>
      </c>
      <c r="J417" s="5" t="s">
        <v>8</v>
      </c>
      <c r="K417" s="6" t="s">
        <v>985</v>
      </c>
      <c r="L417" s="6" t="s">
        <v>29</v>
      </c>
      <c r="M417" s="5">
        <f t="shared" si="2"/>
        <v>1</v>
      </c>
      <c r="N417" s="8" t="s">
        <v>78</v>
      </c>
    </row>
    <row r="418" spans="1:14" ht="15.75" hidden="1" customHeight="1">
      <c r="A418" s="5">
        <f t="shared" si="3"/>
        <v>1</v>
      </c>
      <c r="B418" s="5">
        <v>2820</v>
      </c>
      <c r="C418" s="5" t="s">
        <v>98</v>
      </c>
      <c r="D418" s="5" t="s">
        <v>104</v>
      </c>
      <c r="E418" s="5" t="s">
        <v>22</v>
      </c>
      <c r="F418" s="5" t="s">
        <v>986</v>
      </c>
      <c r="G418" s="5" t="s">
        <v>987</v>
      </c>
      <c r="H418" s="5" t="s">
        <v>988</v>
      </c>
      <c r="I418" s="5" t="s">
        <v>78</v>
      </c>
      <c r="J418" s="5" t="s">
        <v>8</v>
      </c>
      <c r="K418" s="6" t="s">
        <v>989</v>
      </c>
      <c r="L418" s="6" t="s">
        <v>34</v>
      </c>
      <c r="M418" s="5">
        <f t="shared" si="2"/>
        <v>1</v>
      </c>
      <c r="N418" s="8" t="s">
        <v>78</v>
      </c>
    </row>
    <row r="419" spans="1:14" ht="15.75" hidden="1" customHeight="1">
      <c r="A419" s="5">
        <f t="shared" si="3"/>
        <v>2</v>
      </c>
      <c r="B419" s="5">
        <v>2820</v>
      </c>
      <c r="C419" s="5" t="s">
        <v>98</v>
      </c>
      <c r="D419" s="5" t="s">
        <v>104</v>
      </c>
      <c r="E419" s="5" t="s">
        <v>22</v>
      </c>
      <c r="F419" s="5" t="s">
        <v>986</v>
      </c>
      <c r="G419" s="5" t="s">
        <v>990</v>
      </c>
      <c r="H419" s="5" t="s">
        <v>988</v>
      </c>
      <c r="I419" s="5" t="s">
        <v>78</v>
      </c>
      <c r="J419" s="5" t="s">
        <v>8</v>
      </c>
      <c r="K419" s="6" t="s">
        <v>991</v>
      </c>
      <c r="L419" s="6" t="s">
        <v>29</v>
      </c>
      <c r="M419" s="5">
        <f t="shared" si="2"/>
        <v>1</v>
      </c>
      <c r="N419" s="8" t="s">
        <v>78</v>
      </c>
    </row>
    <row r="420" spans="1:14" ht="15.75" hidden="1" customHeight="1">
      <c r="A420" s="5">
        <f t="shared" si="3"/>
        <v>3</v>
      </c>
      <c r="B420" s="5">
        <v>2820</v>
      </c>
      <c r="C420" s="5" t="s">
        <v>98</v>
      </c>
      <c r="D420" s="5" t="s">
        <v>104</v>
      </c>
      <c r="E420" s="5" t="s">
        <v>22</v>
      </c>
      <c r="F420" s="5" t="s">
        <v>986</v>
      </c>
      <c r="G420" s="5" t="s">
        <v>992</v>
      </c>
      <c r="H420" s="5" t="s">
        <v>988</v>
      </c>
      <c r="I420" s="5" t="s">
        <v>78</v>
      </c>
      <c r="J420" s="5" t="s">
        <v>8</v>
      </c>
      <c r="K420" s="6" t="s">
        <v>993</v>
      </c>
      <c r="L420" s="6" t="s">
        <v>34</v>
      </c>
      <c r="M420" s="5">
        <f t="shared" si="2"/>
        <v>1</v>
      </c>
      <c r="N420" s="8" t="s">
        <v>78</v>
      </c>
    </row>
    <row r="421" spans="1:14" ht="15.75" hidden="1" customHeight="1">
      <c r="A421" s="5">
        <f t="shared" si="3"/>
        <v>1</v>
      </c>
      <c r="B421" s="5">
        <v>2821</v>
      </c>
      <c r="C421" s="5" t="s">
        <v>98</v>
      </c>
      <c r="D421" s="5" t="s">
        <v>104</v>
      </c>
      <c r="E421" s="5" t="s">
        <v>22</v>
      </c>
      <c r="F421" s="5" t="s">
        <v>994</v>
      </c>
      <c r="G421" s="5" t="s">
        <v>995</v>
      </c>
      <c r="H421" s="5" t="s">
        <v>988</v>
      </c>
      <c r="I421" s="5" t="s">
        <v>78</v>
      </c>
      <c r="J421" s="5" t="s">
        <v>8</v>
      </c>
      <c r="K421" s="6" t="s">
        <v>996</v>
      </c>
      <c r="L421" s="6" t="s">
        <v>29</v>
      </c>
      <c r="M421" s="5">
        <f t="shared" si="2"/>
        <v>1</v>
      </c>
      <c r="N421" s="8" t="s">
        <v>78</v>
      </c>
    </row>
    <row r="422" spans="1:14" ht="15.75" hidden="1" customHeight="1">
      <c r="A422" s="5">
        <f t="shared" si="3"/>
        <v>2</v>
      </c>
      <c r="B422" s="5">
        <v>2821</v>
      </c>
      <c r="C422" s="5" t="s">
        <v>98</v>
      </c>
      <c r="D422" s="5" t="s">
        <v>104</v>
      </c>
      <c r="E422" s="5" t="s">
        <v>22</v>
      </c>
      <c r="F422" s="5" t="s">
        <v>994</v>
      </c>
      <c r="G422" s="5" t="s">
        <v>997</v>
      </c>
      <c r="H422" s="5" t="s">
        <v>988</v>
      </c>
      <c r="I422" s="5" t="s">
        <v>78</v>
      </c>
      <c r="J422" s="5" t="s">
        <v>8</v>
      </c>
      <c r="K422" s="21" t="s">
        <v>991</v>
      </c>
      <c r="L422" s="6" t="s">
        <v>29</v>
      </c>
      <c r="M422" s="5">
        <f t="shared" si="2"/>
        <v>1</v>
      </c>
      <c r="N422" s="8" t="s">
        <v>78</v>
      </c>
    </row>
    <row r="423" spans="1:14" ht="15.75" hidden="1" customHeight="1">
      <c r="A423" s="5">
        <f t="shared" si="3"/>
        <v>1</v>
      </c>
      <c r="B423" s="5">
        <v>2822</v>
      </c>
      <c r="C423" s="5" t="s">
        <v>98</v>
      </c>
      <c r="D423" s="5" t="s">
        <v>104</v>
      </c>
      <c r="E423" s="5" t="s">
        <v>22</v>
      </c>
      <c r="F423" s="5" t="s">
        <v>998</v>
      </c>
      <c r="G423" s="5" t="s">
        <v>997</v>
      </c>
      <c r="H423" s="5" t="s">
        <v>988</v>
      </c>
      <c r="I423" s="5" t="s">
        <v>78</v>
      </c>
      <c r="J423" s="5" t="s">
        <v>8</v>
      </c>
      <c r="K423" s="6" t="s">
        <v>999</v>
      </c>
      <c r="L423" s="6" t="s">
        <v>29</v>
      </c>
      <c r="M423" s="5">
        <f t="shared" si="2"/>
        <v>1</v>
      </c>
      <c r="N423" s="8" t="s">
        <v>78</v>
      </c>
    </row>
    <row r="424" spans="1:14" ht="15.75" hidden="1" customHeight="1">
      <c r="A424" s="5">
        <f t="shared" si="3"/>
        <v>2</v>
      </c>
      <c r="B424" s="5">
        <v>2822</v>
      </c>
      <c r="C424" s="5" t="s">
        <v>98</v>
      </c>
      <c r="D424" s="5" t="s">
        <v>104</v>
      </c>
      <c r="E424" s="5" t="s">
        <v>22</v>
      </c>
      <c r="F424" s="5" t="s">
        <v>998</v>
      </c>
      <c r="G424" s="5" t="s">
        <v>1000</v>
      </c>
      <c r="H424" s="5" t="s">
        <v>988</v>
      </c>
      <c r="I424" s="5" t="s">
        <v>78</v>
      </c>
      <c r="J424" s="5" t="s">
        <v>8</v>
      </c>
      <c r="K424" s="6" t="s">
        <v>1001</v>
      </c>
      <c r="L424" s="6" t="s">
        <v>34</v>
      </c>
      <c r="M424" s="5">
        <f t="shared" si="2"/>
        <v>1</v>
      </c>
      <c r="N424" s="8" t="s">
        <v>78</v>
      </c>
    </row>
    <row r="425" spans="1:14" ht="15.75" hidden="1" customHeight="1">
      <c r="A425" s="5">
        <f t="shared" si="3"/>
        <v>1</v>
      </c>
      <c r="B425" s="5">
        <v>2823</v>
      </c>
      <c r="C425" s="5" t="s">
        <v>98</v>
      </c>
      <c r="D425" s="5" t="s">
        <v>104</v>
      </c>
      <c r="E425" s="5" t="s">
        <v>22</v>
      </c>
      <c r="F425" s="5" t="s">
        <v>1002</v>
      </c>
      <c r="G425" s="5" t="s">
        <v>987</v>
      </c>
      <c r="H425" s="5" t="s">
        <v>988</v>
      </c>
      <c r="I425" s="5" t="s">
        <v>78</v>
      </c>
      <c r="J425" s="5" t="s">
        <v>8</v>
      </c>
      <c r="K425" s="21" t="s">
        <v>989</v>
      </c>
      <c r="L425" s="6" t="s">
        <v>34</v>
      </c>
      <c r="M425" s="5">
        <f t="shared" si="2"/>
        <v>1</v>
      </c>
      <c r="N425" s="8" t="s">
        <v>78</v>
      </c>
    </row>
    <row r="426" spans="1:14" ht="15.75" hidden="1" customHeight="1">
      <c r="A426" s="5">
        <f t="shared" si="3"/>
        <v>2</v>
      </c>
      <c r="B426" s="5">
        <v>2823</v>
      </c>
      <c r="C426" s="5" t="s">
        <v>98</v>
      </c>
      <c r="D426" s="5" t="s">
        <v>104</v>
      </c>
      <c r="E426" s="5" t="s">
        <v>22</v>
      </c>
      <c r="F426" s="5" t="s">
        <v>1002</v>
      </c>
      <c r="G426" s="5" t="s">
        <v>1003</v>
      </c>
      <c r="H426" s="5" t="s">
        <v>988</v>
      </c>
      <c r="I426" s="5" t="s">
        <v>78</v>
      </c>
      <c r="J426" s="5" t="s">
        <v>8</v>
      </c>
      <c r="K426" s="6" t="s">
        <v>1004</v>
      </c>
      <c r="L426" s="6" t="s">
        <v>34</v>
      </c>
      <c r="M426" s="5">
        <f t="shared" si="2"/>
        <v>1</v>
      </c>
      <c r="N426" s="8" t="s">
        <v>78</v>
      </c>
    </row>
    <row r="427" spans="1:14" ht="15.75" hidden="1" customHeight="1">
      <c r="A427" s="5">
        <f t="shared" si="3"/>
        <v>1</v>
      </c>
      <c r="B427" s="5">
        <v>2896</v>
      </c>
      <c r="C427" s="5" t="s">
        <v>98</v>
      </c>
      <c r="D427" s="5" t="s">
        <v>181</v>
      </c>
      <c r="E427" s="5" t="s">
        <v>22</v>
      </c>
      <c r="F427" s="5" t="s">
        <v>1005</v>
      </c>
      <c r="G427" s="5" t="s">
        <v>1006</v>
      </c>
      <c r="H427" s="5" t="s">
        <v>865</v>
      </c>
      <c r="I427" s="5" t="s">
        <v>26</v>
      </c>
      <c r="J427" s="5" t="s">
        <v>8</v>
      </c>
      <c r="K427" s="6" t="s">
        <v>1007</v>
      </c>
      <c r="L427" s="6" t="s">
        <v>29</v>
      </c>
      <c r="M427" s="5">
        <f t="shared" si="2"/>
        <v>1</v>
      </c>
      <c r="N427" s="8" t="s">
        <v>186</v>
      </c>
    </row>
    <row r="428" spans="1:14" ht="15.75" hidden="1" customHeight="1">
      <c r="A428" s="5">
        <f t="shared" si="3"/>
        <v>2</v>
      </c>
      <c r="B428" s="5">
        <v>2896</v>
      </c>
      <c r="C428" s="5" t="s">
        <v>98</v>
      </c>
      <c r="D428" s="5" t="s">
        <v>181</v>
      </c>
      <c r="E428" s="5" t="s">
        <v>22</v>
      </c>
      <c r="F428" s="5" t="s">
        <v>1005</v>
      </c>
      <c r="G428" s="5" t="s">
        <v>1008</v>
      </c>
      <c r="H428" s="5" t="s">
        <v>865</v>
      </c>
      <c r="I428" s="5" t="s">
        <v>26</v>
      </c>
      <c r="J428" s="5" t="s">
        <v>8</v>
      </c>
      <c r="K428" s="6" t="s">
        <v>1009</v>
      </c>
      <c r="L428" s="6" t="s">
        <v>29</v>
      </c>
      <c r="M428" s="5">
        <f t="shared" si="2"/>
        <v>1</v>
      </c>
      <c r="N428" s="8" t="s">
        <v>186</v>
      </c>
    </row>
    <row r="429" spans="1:14" ht="15.75" hidden="1" customHeight="1">
      <c r="A429" s="5">
        <f t="shared" si="3"/>
        <v>3</v>
      </c>
      <c r="B429" s="5">
        <v>2896</v>
      </c>
      <c r="C429" s="5" t="s">
        <v>98</v>
      </c>
      <c r="D429" s="5" t="s">
        <v>181</v>
      </c>
      <c r="E429" s="5" t="s">
        <v>22</v>
      </c>
      <c r="F429" s="5" t="s">
        <v>1005</v>
      </c>
      <c r="G429" s="5" t="s">
        <v>1010</v>
      </c>
      <c r="H429" s="5" t="s">
        <v>865</v>
      </c>
      <c r="I429" s="5" t="s">
        <v>26</v>
      </c>
      <c r="J429" s="5" t="s">
        <v>8</v>
      </c>
      <c r="K429" s="6" t="s">
        <v>1011</v>
      </c>
      <c r="L429" s="6" t="s">
        <v>34</v>
      </c>
      <c r="M429" s="5">
        <f t="shared" si="2"/>
        <v>1</v>
      </c>
      <c r="N429" s="8" t="s">
        <v>186</v>
      </c>
    </row>
    <row r="430" spans="1:14" ht="15.75" hidden="1" customHeight="1">
      <c r="A430" s="5">
        <f t="shared" si="3"/>
        <v>1</v>
      </c>
      <c r="B430" s="5">
        <v>2654</v>
      </c>
      <c r="C430" s="5" t="s">
        <v>20</v>
      </c>
      <c r="D430" s="5" t="s">
        <v>79</v>
      </c>
      <c r="E430" s="5" t="s">
        <v>22</v>
      </c>
      <c r="F430" s="5" t="s">
        <v>23</v>
      </c>
      <c r="G430" s="5" t="s">
        <v>1012</v>
      </c>
      <c r="H430" s="5" t="s">
        <v>1013</v>
      </c>
      <c r="I430" s="5" t="s">
        <v>1014</v>
      </c>
      <c r="J430" s="5" t="s">
        <v>67</v>
      </c>
      <c r="K430" s="6" t="s">
        <v>1015</v>
      </c>
      <c r="L430" s="5" t="s">
        <v>29</v>
      </c>
      <c r="M430" s="5">
        <f t="shared" si="2"/>
        <v>1</v>
      </c>
      <c r="N430" s="8" t="s">
        <v>1016</v>
      </c>
    </row>
    <row r="431" spans="1:14" ht="15.75" hidden="1" customHeight="1">
      <c r="A431" s="5">
        <f t="shared" si="3"/>
        <v>2</v>
      </c>
      <c r="B431" s="5">
        <v>2654</v>
      </c>
      <c r="C431" s="5" t="s">
        <v>20</v>
      </c>
      <c r="D431" s="5" t="s">
        <v>79</v>
      </c>
      <c r="E431" s="5" t="s">
        <v>22</v>
      </c>
      <c r="F431" s="5" t="s">
        <v>23</v>
      </c>
      <c r="G431" s="5" t="s">
        <v>1017</v>
      </c>
      <c r="H431" s="5" t="s">
        <v>1013</v>
      </c>
      <c r="I431" s="5" t="s">
        <v>1014</v>
      </c>
      <c r="J431" s="5" t="s">
        <v>67</v>
      </c>
      <c r="K431" s="6" t="s">
        <v>1018</v>
      </c>
      <c r="L431" s="5" t="s">
        <v>29</v>
      </c>
      <c r="M431" s="5">
        <f t="shared" si="2"/>
        <v>1</v>
      </c>
      <c r="N431" s="8" t="s">
        <v>1016</v>
      </c>
    </row>
    <row r="432" spans="1:14" ht="15.75" hidden="1" customHeight="1">
      <c r="A432" s="5">
        <f t="shared" si="3"/>
        <v>3</v>
      </c>
      <c r="B432" s="5">
        <v>2654</v>
      </c>
      <c r="C432" s="5" t="s">
        <v>20</v>
      </c>
      <c r="D432" s="5" t="s">
        <v>79</v>
      </c>
      <c r="E432" s="5" t="s">
        <v>22</v>
      </c>
      <c r="F432" s="5" t="s">
        <v>23</v>
      </c>
      <c r="G432" s="5" t="s">
        <v>1019</v>
      </c>
      <c r="H432" s="5" t="s">
        <v>1013</v>
      </c>
      <c r="I432" s="5" t="s">
        <v>1014</v>
      </c>
      <c r="J432" s="5" t="s">
        <v>67</v>
      </c>
      <c r="K432" s="6" t="s">
        <v>1018</v>
      </c>
      <c r="L432" s="5" t="s">
        <v>29</v>
      </c>
      <c r="M432" s="5">
        <f t="shared" si="2"/>
        <v>1</v>
      </c>
      <c r="N432" s="8" t="s">
        <v>1016</v>
      </c>
    </row>
    <row r="433" spans="1:14" ht="15.75" hidden="1" customHeight="1">
      <c r="A433" s="5">
        <f t="shared" si="3"/>
        <v>1</v>
      </c>
      <c r="B433" s="5">
        <v>2672</v>
      </c>
      <c r="C433" s="5" t="s">
        <v>20</v>
      </c>
      <c r="D433" s="5" t="s">
        <v>79</v>
      </c>
      <c r="E433" s="5" t="s">
        <v>22</v>
      </c>
      <c r="F433" s="5" t="s">
        <v>1020</v>
      </c>
      <c r="G433" s="5" t="s">
        <v>1017</v>
      </c>
      <c r="H433" s="5" t="s">
        <v>1013</v>
      </c>
      <c r="I433" s="5" t="s">
        <v>1014</v>
      </c>
      <c r="J433" s="5" t="s">
        <v>67</v>
      </c>
      <c r="K433" s="6" t="s">
        <v>1021</v>
      </c>
      <c r="L433" s="6" t="s">
        <v>29</v>
      </c>
      <c r="M433" s="5">
        <f t="shared" si="2"/>
        <v>1</v>
      </c>
      <c r="N433" s="8" t="s">
        <v>1016</v>
      </c>
    </row>
    <row r="434" spans="1:14" ht="15.75" hidden="1" customHeight="1">
      <c r="A434" s="5">
        <f t="shared" si="3"/>
        <v>1</v>
      </c>
      <c r="B434" s="5">
        <v>2673</v>
      </c>
      <c r="C434" s="5" t="s">
        <v>20</v>
      </c>
      <c r="D434" s="5" t="s">
        <v>166</v>
      </c>
      <c r="E434" s="5" t="s">
        <v>22</v>
      </c>
      <c r="F434" s="5" t="s">
        <v>1022</v>
      </c>
      <c r="G434" s="5" t="s">
        <v>1023</v>
      </c>
      <c r="H434" s="5" t="s">
        <v>1024</v>
      </c>
      <c r="I434" s="5" t="s">
        <v>26</v>
      </c>
      <c r="J434" s="5" t="s">
        <v>67</v>
      </c>
      <c r="K434" s="6" t="s">
        <v>1025</v>
      </c>
      <c r="L434" s="5" t="s">
        <v>29</v>
      </c>
      <c r="M434" s="5">
        <f t="shared" si="2"/>
        <v>1</v>
      </c>
      <c r="N434" s="8" t="s">
        <v>1026</v>
      </c>
    </row>
    <row r="435" spans="1:14" ht="15.75" hidden="1" customHeight="1">
      <c r="A435" s="5">
        <f t="shared" si="3"/>
        <v>2</v>
      </c>
      <c r="B435" s="5">
        <v>2673</v>
      </c>
      <c r="C435" s="5" t="s">
        <v>20</v>
      </c>
      <c r="D435" s="5" t="s">
        <v>166</v>
      </c>
      <c r="E435" s="5" t="s">
        <v>22</v>
      </c>
      <c r="F435" s="5" t="s">
        <v>1022</v>
      </c>
      <c r="G435" s="5" t="s">
        <v>1027</v>
      </c>
      <c r="H435" s="5" t="s">
        <v>1024</v>
      </c>
      <c r="I435" s="5" t="s">
        <v>26</v>
      </c>
      <c r="J435" s="5" t="s">
        <v>67</v>
      </c>
      <c r="K435" s="6" t="s">
        <v>1028</v>
      </c>
      <c r="L435" s="5" t="s">
        <v>29</v>
      </c>
      <c r="M435" s="5">
        <f t="shared" si="2"/>
        <v>1</v>
      </c>
      <c r="N435" s="8" t="s">
        <v>1026</v>
      </c>
    </row>
    <row r="436" spans="1:14" ht="15.75" hidden="1" customHeight="1">
      <c r="A436" s="5">
        <f t="shared" si="3"/>
        <v>3</v>
      </c>
      <c r="B436" s="5">
        <v>2673</v>
      </c>
      <c r="C436" s="5" t="s">
        <v>20</v>
      </c>
      <c r="D436" s="5" t="s">
        <v>166</v>
      </c>
      <c r="E436" s="5" t="s">
        <v>22</v>
      </c>
      <c r="F436" s="5" t="s">
        <v>1022</v>
      </c>
      <c r="G436" s="5" t="s">
        <v>1029</v>
      </c>
      <c r="H436" s="5" t="s">
        <v>1024</v>
      </c>
      <c r="I436" s="5" t="s">
        <v>26</v>
      </c>
      <c r="J436" s="5" t="s">
        <v>67</v>
      </c>
      <c r="K436" s="6" t="s">
        <v>1030</v>
      </c>
      <c r="L436" s="11" t="s">
        <v>29</v>
      </c>
      <c r="M436" s="5">
        <f t="shared" si="2"/>
        <v>1</v>
      </c>
      <c r="N436" s="8" t="s">
        <v>1026</v>
      </c>
    </row>
    <row r="437" spans="1:14" ht="15.75" hidden="1" customHeight="1">
      <c r="A437" s="5">
        <f t="shared" si="3"/>
        <v>4</v>
      </c>
      <c r="B437" s="5">
        <v>2673</v>
      </c>
      <c r="C437" s="5" t="s">
        <v>20</v>
      </c>
      <c r="D437" s="5" t="s">
        <v>166</v>
      </c>
      <c r="E437" s="5" t="s">
        <v>22</v>
      </c>
      <c r="F437" s="5" t="s">
        <v>1022</v>
      </c>
      <c r="G437" s="5" t="s">
        <v>1031</v>
      </c>
      <c r="H437" s="5" t="s">
        <v>1024</v>
      </c>
      <c r="I437" s="5" t="s">
        <v>26</v>
      </c>
      <c r="J437" s="5" t="s">
        <v>67</v>
      </c>
      <c r="K437" s="6" t="s">
        <v>1032</v>
      </c>
      <c r="L437" s="5" t="s">
        <v>34</v>
      </c>
      <c r="M437" s="5">
        <f t="shared" si="2"/>
        <v>1</v>
      </c>
      <c r="N437" s="8" t="s">
        <v>1026</v>
      </c>
    </row>
    <row r="438" spans="1:14" ht="15.75" hidden="1" customHeight="1">
      <c r="A438" s="5">
        <f t="shared" si="3"/>
        <v>5</v>
      </c>
      <c r="B438" s="5">
        <v>2673</v>
      </c>
      <c r="C438" s="5" t="s">
        <v>20</v>
      </c>
      <c r="D438" s="5" t="s">
        <v>166</v>
      </c>
      <c r="E438" s="5" t="s">
        <v>22</v>
      </c>
      <c r="F438" s="5" t="s">
        <v>1022</v>
      </c>
      <c r="G438" s="5" t="s">
        <v>1033</v>
      </c>
      <c r="H438" s="5" t="s">
        <v>1024</v>
      </c>
      <c r="I438" s="5" t="s">
        <v>26</v>
      </c>
      <c r="J438" s="5" t="s">
        <v>67</v>
      </c>
      <c r="K438" s="6" t="s">
        <v>1034</v>
      </c>
      <c r="L438" s="11" t="s">
        <v>34</v>
      </c>
      <c r="M438" s="5">
        <f t="shared" si="2"/>
        <v>1</v>
      </c>
      <c r="N438" s="8" t="s">
        <v>1026</v>
      </c>
    </row>
    <row r="439" spans="1:14" ht="15.75" hidden="1" customHeight="1">
      <c r="A439" s="5">
        <f t="shared" si="3"/>
        <v>6</v>
      </c>
      <c r="B439" s="5">
        <v>2673</v>
      </c>
      <c r="C439" s="5" t="s">
        <v>20</v>
      </c>
      <c r="D439" s="5" t="s">
        <v>166</v>
      </c>
      <c r="E439" s="5" t="s">
        <v>22</v>
      </c>
      <c r="F439" s="5" t="s">
        <v>1022</v>
      </c>
      <c r="G439" s="5" t="s">
        <v>1035</v>
      </c>
      <c r="H439" s="5" t="s">
        <v>1024</v>
      </c>
      <c r="I439" s="5" t="s">
        <v>26</v>
      </c>
      <c r="J439" s="5" t="s">
        <v>67</v>
      </c>
      <c r="K439" s="6" t="s">
        <v>1036</v>
      </c>
      <c r="L439" s="11" t="s">
        <v>29</v>
      </c>
      <c r="M439" s="5">
        <f t="shared" si="2"/>
        <v>1</v>
      </c>
      <c r="N439" s="8" t="s">
        <v>1026</v>
      </c>
    </row>
    <row r="440" spans="1:14" ht="15.75" hidden="1" customHeight="1">
      <c r="A440" s="5">
        <f t="shared" si="3"/>
        <v>7</v>
      </c>
      <c r="B440" s="5">
        <v>2673</v>
      </c>
      <c r="C440" s="5" t="s">
        <v>20</v>
      </c>
      <c r="D440" s="5" t="s">
        <v>166</v>
      </c>
      <c r="E440" s="5" t="s">
        <v>22</v>
      </c>
      <c r="F440" s="5" t="s">
        <v>1022</v>
      </c>
      <c r="G440" s="5" t="s">
        <v>1037</v>
      </c>
      <c r="H440" s="5" t="s">
        <v>1024</v>
      </c>
      <c r="I440" s="5" t="s">
        <v>26</v>
      </c>
      <c r="J440" s="5" t="s">
        <v>67</v>
      </c>
      <c r="K440" s="6" t="s">
        <v>1038</v>
      </c>
      <c r="L440" s="11" t="s">
        <v>29</v>
      </c>
      <c r="M440" s="5">
        <f t="shared" si="2"/>
        <v>1</v>
      </c>
      <c r="N440" s="8" t="s">
        <v>1026</v>
      </c>
    </row>
    <row r="441" spans="1:14" ht="15.75" hidden="1" customHeight="1">
      <c r="A441" s="5">
        <f t="shared" si="3"/>
        <v>1</v>
      </c>
      <c r="B441" s="5">
        <v>2674</v>
      </c>
      <c r="C441" s="5" t="s">
        <v>20</v>
      </c>
      <c r="D441" s="5" t="s">
        <v>166</v>
      </c>
      <c r="E441" s="5" t="s">
        <v>22</v>
      </c>
      <c r="F441" s="5" t="s">
        <v>1039</v>
      </c>
      <c r="G441" s="5" t="s">
        <v>1040</v>
      </c>
      <c r="H441" s="5" t="s">
        <v>1041</v>
      </c>
      <c r="I441" s="5" t="s">
        <v>26</v>
      </c>
      <c r="J441" s="5" t="s">
        <v>67</v>
      </c>
      <c r="K441" s="6" t="s">
        <v>1042</v>
      </c>
      <c r="L441" s="11" t="s">
        <v>29</v>
      </c>
      <c r="M441" s="5">
        <f t="shared" si="2"/>
        <v>1</v>
      </c>
      <c r="N441" s="8" t="s">
        <v>1043</v>
      </c>
    </row>
    <row r="442" spans="1:14" ht="15.75" hidden="1" customHeight="1">
      <c r="A442" s="5">
        <f t="shared" si="3"/>
        <v>2</v>
      </c>
      <c r="B442" s="5">
        <v>2674</v>
      </c>
      <c r="C442" s="5" t="s">
        <v>20</v>
      </c>
      <c r="D442" s="5" t="s">
        <v>166</v>
      </c>
      <c r="E442" s="5" t="s">
        <v>22</v>
      </c>
      <c r="F442" s="5" t="s">
        <v>1039</v>
      </c>
      <c r="G442" s="5" t="s">
        <v>1044</v>
      </c>
      <c r="H442" s="5" t="s">
        <v>1024</v>
      </c>
      <c r="I442" s="5" t="s">
        <v>26</v>
      </c>
      <c r="J442" s="5" t="s">
        <v>67</v>
      </c>
      <c r="K442" s="6" t="s">
        <v>1045</v>
      </c>
      <c r="L442" s="11" t="s">
        <v>29</v>
      </c>
      <c r="M442" s="5">
        <f t="shared" si="2"/>
        <v>1</v>
      </c>
      <c r="N442" s="8" t="s">
        <v>1026</v>
      </c>
    </row>
    <row r="443" spans="1:14" ht="15.75" hidden="1" customHeight="1">
      <c r="A443" s="5">
        <f t="shared" si="3"/>
        <v>1</v>
      </c>
      <c r="B443" s="5">
        <v>2675</v>
      </c>
      <c r="C443" s="5" t="s">
        <v>20</v>
      </c>
      <c r="D443" s="5" t="s">
        <v>166</v>
      </c>
      <c r="E443" s="5" t="s">
        <v>22</v>
      </c>
      <c r="F443" s="5" t="s">
        <v>1046</v>
      </c>
      <c r="G443" s="5" t="s">
        <v>1047</v>
      </c>
      <c r="H443" s="5" t="s">
        <v>1024</v>
      </c>
      <c r="I443" s="5" t="s">
        <v>26</v>
      </c>
      <c r="J443" s="5" t="s">
        <v>67</v>
      </c>
      <c r="K443" s="6" t="s">
        <v>1048</v>
      </c>
      <c r="L443" s="11" t="s">
        <v>29</v>
      </c>
      <c r="M443" s="5">
        <f t="shared" si="2"/>
        <v>1</v>
      </c>
      <c r="N443" s="8" t="s">
        <v>1026</v>
      </c>
    </row>
    <row r="444" spans="1:14" ht="15.75" hidden="1" customHeight="1">
      <c r="A444" s="5">
        <f t="shared" si="3"/>
        <v>2</v>
      </c>
      <c r="B444" s="5">
        <v>2675</v>
      </c>
      <c r="C444" s="5" t="s">
        <v>20</v>
      </c>
      <c r="D444" s="5" t="s">
        <v>166</v>
      </c>
      <c r="E444" s="5" t="s">
        <v>22</v>
      </c>
      <c r="F444" s="5" t="s">
        <v>1046</v>
      </c>
      <c r="G444" s="5" t="s">
        <v>1049</v>
      </c>
      <c r="H444" s="5" t="s">
        <v>1024</v>
      </c>
      <c r="I444" s="5" t="s">
        <v>26</v>
      </c>
      <c r="J444" s="5" t="s">
        <v>67</v>
      </c>
      <c r="K444" s="6" t="s">
        <v>1050</v>
      </c>
      <c r="L444" s="11" t="s">
        <v>34</v>
      </c>
      <c r="M444" s="5">
        <f t="shared" si="2"/>
        <v>1</v>
      </c>
      <c r="N444" s="8" t="s">
        <v>1026</v>
      </c>
    </row>
    <row r="445" spans="1:14" ht="15.75" hidden="1" customHeight="1">
      <c r="A445" s="5">
        <f t="shared" si="3"/>
        <v>3</v>
      </c>
      <c r="B445" s="5">
        <v>2675</v>
      </c>
      <c r="C445" s="5" t="s">
        <v>20</v>
      </c>
      <c r="D445" s="5" t="s">
        <v>166</v>
      </c>
      <c r="E445" s="5" t="s">
        <v>22</v>
      </c>
      <c r="F445" s="5" t="s">
        <v>1046</v>
      </c>
      <c r="G445" s="5" t="s">
        <v>1051</v>
      </c>
      <c r="H445" s="5" t="s">
        <v>1024</v>
      </c>
      <c r="I445" s="5" t="s">
        <v>26</v>
      </c>
      <c r="J445" s="5" t="s">
        <v>67</v>
      </c>
      <c r="K445" s="6" t="s">
        <v>1052</v>
      </c>
      <c r="L445" s="11" t="s">
        <v>29</v>
      </c>
      <c r="M445" s="5">
        <f t="shared" si="2"/>
        <v>1</v>
      </c>
      <c r="N445" s="8" t="s">
        <v>1026</v>
      </c>
    </row>
    <row r="446" spans="1:14" ht="15.75" hidden="1" customHeight="1">
      <c r="A446" s="5">
        <f t="shared" si="3"/>
        <v>4</v>
      </c>
      <c r="B446" s="5">
        <v>2675</v>
      </c>
      <c r="C446" s="5" t="s">
        <v>20</v>
      </c>
      <c r="D446" s="5" t="s">
        <v>166</v>
      </c>
      <c r="E446" s="5" t="s">
        <v>22</v>
      </c>
      <c r="F446" s="5" t="s">
        <v>1046</v>
      </c>
      <c r="G446" s="5" t="s">
        <v>1044</v>
      </c>
      <c r="H446" s="5" t="s">
        <v>1024</v>
      </c>
      <c r="I446" s="5" t="s">
        <v>26</v>
      </c>
      <c r="J446" s="5" t="s">
        <v>67</v>
      </c>
      <c r="K446" s="6" t="s">
        <v>1053</v>
      </c>
      <c r="L446" s="11" t="s">
        <v>29</v>
      </c>
      <c r="M446" s="5">
        <f t="shared" si="2"/>
        <v>1</v>
      </c>
      <c r="N446" s="8" t="s">
        <v>1026</v>
      </c>
    </row>
    <row r="447" spans="1:14" ht="15.75" hidden="1" customHeight="1">
      <c r="A447" s="5">
        <f t="shared" si="3"/>
        <v>1</v>
      </c>
      <c r="B447" s="5">
        <v>2680</v>
      </c>
      <c r="C447" s="5" t="s">
        <v>20</v>
      </c>
      <c r="D447" s="5" t="s">
        <v>175</v>
      </c>
      <c r="E447" s="5" t="s">
        <v>22</v>
      </c>
      <c r="F447" s="5" t="s">
        <v>1054</v>
      </c>
      <c r="G447" s="5" t="s">
        <v>1055</v>
      </c>
      <c r="H447" s="5" t="s">
        <v>1056</v>
      </c>
      <c r="I447" s="5" t="s">
        <v>26</v>
      </c>
      <c r="J447" s="5" t="s">
        <v>67</v>
      </c>
      <c r="K447" s="6" t="s">
        <v>1057</v>
      </c>
      <c r="L447" s="11" t="s">
        <v>29</v>
      </c>
      <c r="M447" s="5">
        <f t="shared" si="2"/>
        <v>1</v>
      </c>
      <c r="N447" s="8" t="s">
        <v>1058</v>
      </c>
    </row>
    <row r="448" spans="1:14" ht="15.75" hidden="1" customHeight="1">
      <c r="A448" s="5">
        <f t="shared" si="3"/>
        <v>2</v>
      </c>
      <c r="B448" s="5">
        <v>2680</v>
      </c>
      <c r="C448" s="5" t="s">
        <v>20</v>
      </c>
      <c r="D448" s="5" t="s">
        <v>175</v>
      </c>
      <c r="E448" s="5" t="s">
        <v>22</v>
      </c>
      <c r="F448" s="5" t="s">
        <v>1054</v>
      </c>
      <c r="G448" s="5" t="s">
        <v>1059</v>
      </c>
      <c r="H448" s="5" t="s">
        <v>1056</v>
      </c>
      <c r="I448" s="5" t="s">
        <v>26</v>
      </c>
      <c r="J448" s="5" t="s">
        <v>67</v>
      </c>
      <c r="K448" s="6" t="s">
        <v>1060</v>
      </c>
      <c r="L448" s="11" t="s">
        <v>29</v>
      </c>
      <c r="M448" s="5">
        <f t="shared" si="2"/>
        <v>1</v>
      </c>
      <c r="N448" s="8" t="s">
        <v>1058</v>
      </c>
    </row>
    <row r="449" spans="1:14" ht="15.75" hidden="1" customHeight="1">
      <c r="A449" s="5">
        <f t="shared" si="3"/>
        <v>3</v>
      </c>
      <c r="B449" s="5">
        <v>2680</v>
      </c>
      <c r="C449" s="5" t="s">
        <v>20</v>
      </c>
      <c r="D449" s="5" t="s">
        <v>175</v>
      </c>
      <c r="E449" s="5" t="s">
        <v>22</v>
      </c>
      <c r="F449" s="5" t="s">
        <v>1054</v>
      </c>
      <c r="G449" s="5" t="s">
        <v>1061</v>
      </c>
      <c r="H449" s="5" t="s">
        <v>1056</v>
      </c>
      <c r="I449" s="5" t="s">
        <v>26</v>
      </c>
      <c r="J449" s="5" t="s">
        <v>67</v>
      </c>
      <c r="K449" s="6" t="s">
        <v>1062</v>
      </c>
      <c r="L449" s="11" t="s">
        <v>29</v>
      </c>
      <c r="M449" s="5">
        <f t="shared" si="2"/>
        <v>1</v>
      </c>
      <c r="N449" s="8" t="s">
        <v>1058</v>
      </c>
    </row>
    <row r="450" spans="1:14" ht="15.75" customHeight="1">
      <c r="A450" s="5">
        <f t="shared" si="3"/>
        <v>1</v>
      </c>
      <c r="B450" s="5">
        <v>2708</v>
      </c>
      <c r="C450" s="5" t="s">
        <v>98</v>
      </c>
      <c r="D450" s="5" t="s">
        <v>175</v>
      </c>
      <c r="E450" s="5" t="s">
        <v>22</v>
      </c>
      <c r="F450" s="5" t="s">
        <v>1063</v>
      </c>
      <c r="G450" s="5" t="s">
        <v>1064</v>
      </c>
      <c r="H450" s="5" t="s">
        <v>1056</v>
      </c>
      <c r="I450" s="5" t="s">
        <v>1058</v>
      </c>
      <c r="J450" s="5" t="s">
        <v>67</v>
      </c>
      <c r="K450" s="6" t="s">
        <v>1065</v>
      </c>
      <c r="L450" s="11" t="s">
        <v>34</v>
      </c>
      <c r="M450" s="5">
        <f t="shared" si="2"/>
        <v>1</v>
      </c>
      <c r="N450" s="8" t="s">
        <v>1058</v>
      </c>
    </row>
    <row r="451" spans="1:14" ht="15.75" customHeight="1">
      <c r="A451" s="5">
        <f t="shared" si="3"/>
        <v>2</v>
      </c>
      <c r="B451" s="5">
        <v>2708</v>
      </c>
      <c r="C451" s="5" t="s">
        <v>98</v>
      </c>
      <c r="D451" s="5" t="s">
        <v>175</v>
      </c>
      <c r="E451" s="5" t="s">
        <v>22</v>
      </c>
      <c r="F451" s="5" t="s">
        <v>1063</v>
      </c>
      <c r="G451" s="5" t="s">
        <v>1066</v>
      </c>
      <c r="H451" s="5" t="s">
        <v>1056</v>
      </c>
      <c r="I451" s="5" t="s">
        <v>1058</v>
      </c>
      <c r="J451" s="5" t="s">
        <v>67</v>
      </c>
      <c r="K451" s="6" t="s">
        <v>1067</v>
      </c>
      <c r="L451" s="11" t="s">
        <v>34</v>
      </c>
      <c r="M451" s="5">
        <f t="shared" si="2"/>
        <v>1</v>
      </c>
      <c r="N451" s="8" t="s">
        <v>1058</v>
      </c>
    </row>
    <row r="452" spans="1:14" ht="15.75" customHeight="1">
      <c r="A452" s="5">
        <f t="shared" si="3"/>
        <v>3</v>
      </c>
      <c r="B452" s="5">
        <v>2708</v>
      </c>
      <c r="C452" s="5" t="s">
        <v>98</v>
      </c>
      <c r="D452" s="5" t="s">
        <v>175</v>
      </c>
      <c r="E452" s="5" t="s">
        <v>22</v>
      </c>
      <c r="F452" s="5" t="s">
        <v>1063</v>
      </c>
      <c r="G452" s="5" t="s">
        <v>1068</v>
      </c>
      <c r="H452" s="5" t="s">
        <v>1056</v>
      </c>
      <c r="I452" s="5" t="s">
        <v>1058</v>
      </c>
      <c r="J452" s="5" t="s">
        <v>67</v>
      </c>
      <c r="K452" s="6" t="s">
        <v>1069</v>
      </c>
      <c r="L452" s="11" t="s">
        <v>29</v>
      </c>
      <c r="M452" s="5">
        <f t="shared" si="2"/>
        <v>1</v>
      </c>
      <c r="N452" s="8" t="s">
        <v>1058</v>
      </c>
    </row>
    <row r="453" spans="1:14" ht="15.75" customHeight="1">
      <c r="A453" s="5">
        <f t="shared" si="3"/>
        <v>4</v>
      </c>
      <c r="B453" s="5">
        <v>2708</v>
      </c>
      <c r="C453" s="5" t="s">
        <v>98</v>
      </c>
      <c r="D453" s="5" t="s">
        <v>175</v>
      </c>
      <c r="E453" s="5" t="s">
        <v>22</v>
      </c>
      <c r="F453" s="5" t="s">
        <v>1063</v>
      </c>
      <c r="G453" s="5" t="s">
        <v>1070</v>
      </c>
      <c r="H453" s="5" t="s">
        <v>1071</v>
      </c>
      <c r="I453" s="5" t="s">
        <v>1058</v>
      </c>
      <c r="J453" s="5" t="s">
        <v>67</v>
      </c>
      <c r="K453" s="6" t="s">
        <v>1072</v>
      </c>
      <c r="L453" s="6" t="s">
        <v>34</v>
      </c>
      <c r="M453" s="5">
        <f t="shared" si="2"/>
        <v>1</v>
      </c>
      <c r="N453" s="8" t="s">
        <v>634</v>
      </c>
    </row>
    <row r="454" spans="1:14" ht="15.75" customHeight="1">
      <c r="A454" s="5">
        <f t="shared" si="3"/>
        <v>5</v>
      </c>
      <c r="B454" s="5">
        <v>2708</v>
      </c>
      <c r="C454" s="5" t="s">
        <v>98</v>
      </c>
      <c r="D454" s="5" t="s">
        <v>175</v>
      </c>
      <c r="E454" s="5" t="s">
        <v>22</v>
      </c>
      <c r="F454" s="5" t="s">
        <v>1063</v>
      </c>
      <c r="G454" s="5" t="s">
        <v>1070</v>
      </c>
      <c r="H454" s="5" t="s">
        <v>69</v>
      </c>
      <c r="I454" s="5" t="s">
        <v>1058</v>
      </c>
      <c r="J454" s="5" t="s">
        <v>67</v>
      </c>
      <c r="K454" s="6" t="s">
        <v>1073</v>
      </c>
      <c r="L454" s="6" t="s">
        <v>34</v>
      </c>
      <c r="M454" s="5">
        <f t="shared" si="2"/>
        <v>1</v>
      </c>
      <c r="N454" s="8" t="s">
        <v>71</v>
      </c>
    </row>
    <row r="455" spans="1:14" ht="15.75" customHeight="1">
      <c r="A455" s="5">
        <f t="shared" si="3"/>
        <v>6</v>
      </c>
      <c r="B455" s="5">
        <v>2708</v>
      </c>
      <c r="C455" s="5" t="s">
        <v>98</v>
      </c>
      <c r="D455" s="5" t="s">
        <v>175</v>
      </c>
      <c r="E455" s="5" t="s">
        <v>22</v>
      </c>
      <c r="F455" s="5" t="s">
        <v>1063</v>
      </c>
      <c r="G455" s="5" t="s">
        <v>1070</v>
      </c>
      <c r="H455" s="5" t="s">
        <v>1074</v>
      </c>
      <c r="I455" s="5" t="s">
        <v>1058</v>
      </c>
      <c r="J455" s="5" t="s">
        <v>67</v>
      </c>
      <c r="K455" s="6" t="s">
        <v>1075</v>
      </c>
      <c r="L455" s="6" t="s">
        <v>34</v>
      </c>
      <c r="M455" s="5">
        <f t="shared" si="2"/>
        <v>1</v>
      </c>
      <c r="N455" s="8" t="s">
        <v>425</v>
      </c>
    </row>
    <row r="456" spans="1:14" ht="15.75" customHeight="1">
      <c r="A456" s="5">
        <f t="shared" si="3"/>
        <v>7</v>
      </c>
      <c r="B456" s="5">
        <v>2708</v>
      </c>
      <c r="C456" s="5" t="s">
        <v>98</v>
      </c>
      <c r="D456" s="5" t="s">
        <v>175</v>
      </c>
      <c r="E456" s="5" t="s">
        <v>22</v>
      </c>
      <c r="F456" s="5" t="s">
        <v>1063</v>
      </c>
      <c r="G456" s="5" t="s">
        <v>1070</v>
      </c>
      <c r="H456" s="5" t="s">
        <v>1076</v>
      </c>
      <c r="I456" s="5" t="s">
        <v>1058</v>
      </c>
      <c r="J456" s="5" t="s">
        <v>67</v>
      </c>
      <c r="K456" s="6" t="s">
        <v>1077</v>
      </c>
      <c r="L456" s="6" t="s">
        <v>34</v>
      </c>
      <c r="M456" s="5">
        <f t="shared" si="2"/>
        <v>1</v>
      </c>
      <c r="N456" s="8" t="s">
        <v>278</v>
      </c>
    </row>
    <row r="457" spans="1:14" ht="15.75" customHeight="1">
      <c r="A457" s="5">
        <f t="shared" si="3"/>
        <v>8</v>
      </c>
      <c r="B457" s="5">
        <v>2708</v>
      </c>
      <c r="C457" s="5" t="s">
        <v>98</v>
      </c>
      <c r="D457" s="5" t="s">
        <v>175</v>
      </c>
      <c r="E457" s="5" t="s">
        <v>22</v>
      </c>
      <c r="F457" s="5" t="s">
        <v>1063</v>
      </c>
      <c r="G457" s="5" t="s">
        <v>1070</v>
      </c>
      <c r="H457" s="5" t="s">
        <v>284</v>
      </c>
      <c r="I457" s="5" t="s">
        <v>1058</v>
      </c>
      <c r="J457" s="5" t="s">
        <v>67</v>
      </c>
      <c r="K457" s="6" t="s">
        <v>1079</v>
      </c>
      <c r="L457" s="6" t="s">
        <v>29</v>
      </c>
      <c r="M457" s="5">
        <f t="shared" si="2"/>
        <v>1</v>
      </c>
      <c r="N457" s="8" t="s">
        <v>286</v>
      </c>
    </row>
    <row r="458" spans="1:14" ht="15.75" customHeight="1">
      <c r="A458" s="5">
        <f t="shared" si="3"/>
        <v>9</v>
      </c>
      <c r="B458" s="5">
        <v>2708</v>
      </c>
      <c r="C458" s="5" t="s">
        <v>98</v>
      </c>
      <c r="D458" s="5" t="s">
        <v>175</v>
      </c>
      <c r="E458" s="5" t="s">
        <v>22</v>
      </c>
      <c r="F458" s="5" t="s">
        <v>1063</v>
      </c>
      <c r="G458" s="5" t="s">
        <v>1070</v>
      </c>
      <c r="H458" s="5" t="s">
        <v>273</v>
      </c>
      <c r="I458" s="5" t="s">
        <v>1058</v>
      </c>
      <c r="J458" s="5" t="s">
        <v>67</v>
      </c>
      <c r="K458" s="6" t="s">
        <v>1080</v>
      </c>
      <c r="L458" s="11" t="s">
        <v>34</v>
      </c>
      <c r="M458" s="5">
        <f t="shared" si="2"/>
        <v>1</v>
      </c>
      <c r="N458" s="8" t="s">
        <v>274</v>
      </c>
    </row>
    <row r="459" spans="1:14" ht="15.75" customHeight="1">
      <c r="A459" s="5">
        <f t="shared" si="3"/>
        <v>10</v>
      </c>
      <c r="B459" s="5">
        <v>2708</v>
      </c>
      <c r="C459" s="5" t="s">
        <v>98</v>
      </c>
      <c r="D459" s="5" t="s">
        <v>175</v>
      </c>
      <c r="E459" s="5" t="s">
        <v>22</v>
      </c>
      <c r="F459" s="5" t="s">
        <v>1063</v>
      </c>
      <c r="G459" s="5" t="s">
        <v>1070</v>
      </c>
      <c r="H459" s="5" t="s">
        <v>275</v>
      </c>
      <c r="I459" s="5" t="s">
        <v>1058</v>
      </c>
      <c r="J459" s="5" t="s">
        <v>67</v>
      </c>
      <c r="K459" s="6" t="s">
        <v>1082</v>
      </c>
      <c r="L459" s="6" t="s">
        <v>34</v>
      </c>
      <c r="M459" s="5">
        <f t="shared" si="2"/>
        <v>1</v>
      </c>
      <c r="N459" s="8" t="s">
        <v>276</v>
      </c>
    </row>
    <row r="460" spans="1:14" ht="15.75" customHeight="1">
      <c r="A460" s="5">
        <f t="shared" si="3"/>
        <v>11</v>
      </c>
      <c r="B460" s="5">
        <v>2708</v>
      </c>
      <c r="C460" s="5" t="s">
        <v>98</v>
      </c>
      <c r="D460" s="5" t="s">
        <v>175</v>
      </c>
      <c r="E460" s="5" t="s">
        <v>22</v>
      </c>
      <c r="F460" s="5" t="s">
        <v>1063</v>
      </c>
      <c r="G460" s="5" t="s">
        <v>1070</v>
      </c>
      <c r="H460" s="5" t="s">
        <v>25</v>
      </c>
      <c r="I460" s="5" t="s">
        <v>1058</v>
      </c>
      <c r="J460" s="5" t="s">
        <v>67</v>
      </c>
      <c r="K460" s="6" t="s">
        <v>1083</v>
      </c>
      <c r="L460" s="6" t="s">
        <v>34</v>
      </c>
      <c r="M460" s="5">
        <f t="shared" si="2"/>
        <v>1</v>
      </c>
      <c r="N460" s="8" t="s">
        <v>30</v>
      </c>
    </row>
    <row r="461" spans="1:14" ht="15.75" customHeight="1">
      <c r="A461" s="5">
        <f t="shared" si="3"/>
        <v>12</v>
      </c>
      <c r="B461" s="5">
        <v>2708</v>
      </c>
      <c r="C461" s="5" t="s">
        <v>98</v>
      </c>
      <c r="D461" s="5" t="s">
        <v>175</v>
      </c>
      <c r="E461" s="5" t="s">
        <v>22</v>
      </c>
      <c r="F461" s="5" t="s">
        <v>1063</v>
      </c>
      <c r="G461" s="5" t="s">
        <v>1070</v>
      </c>
      <c r="H461" s="5" t="s">
        <v>45</v>
      </c>
      <c r="I461" s="5" t="s">
        <v>1058</v>
      </c>
      <c r="J461" s="5" t="s">
        <v>67</v>
      </c>
      <c r="K461" s="6" t="s">
        <v>1084</v>
      </c>
      <c r="L461" s="6" t="s">
        <v>34</v>
      </c>
      <c r="M461" s="5">
        <f t="shared" si="2"/>
        <v>1</v>
      </c>
      <c r="N461" s="8" t="s">
        <v>48</v>
      </c>
    </row>
    <row r="462" spans="1:14" ht="15.75" customHeight="1">
      <c r="A462" s="5">
        <f t="shared" si="3"/>
        <v>13</v>
      </c>
      <c r="B462" s="5">
        <v>2708</v>
      </c>
      <c r="C462" s="5" t="s">
        <v>98</v>
      </c>
      <c r="D462" s="5" t="s">
        <v>175</v>
      </c>
      <c r="E462" s="5" t="s">
        <v>22</v>
      </c>
      <c r="F462" s="5" t="s">
        <v>1063</v>
      </c>
      <c r="G462" s="5" t="s">
        <v>1070</v>
      </c>
      <c r="H462" s="5" t="s">
        <v>1086</v>
      </c>
      <c r="I462" s="5" t="s">
        <v>1058</v>
      </c>
      <c r="J462" s="5" t="s">
        <v>67</v>
      </c>
      <c r="K462" s="6" t="s">
        <v>1087</v>
      </c>
      <c r="L462" s="6" t="s">
        <v>34</v>
      </c>
      <c r="M462" s="5">
        <f t="shared" si="2"/>
        <v>1</v>
      </c>
      <c r="N462" s="8" t="s">
        <v>636</v>
      </c>
    </row>
    <row r="463" spans="1:14" ht="15.75" customHeight="1">
      <c r="A463" s="5">
        <f t="shared" si="3"/>
        <v>14</v>
      </c>
      <c r="B463" s="5">
        <v>2708</v>
      </c>
      <c r="C463" s="5" t="s">
        <v>98</v>
      </c>
      <c r="D463" s="5" t="s">
        <v>175</v>
      </c>
      <c r="E463" s="5" t="s">
        <v>22</v>
      </c>
      <c r="F463" s="5" t="s">
        <v>1063</v>
      </c>
      <c r="G463" s="5" t="s">
        <v>1070</v>
      </c>
      <c r="H463" s="5" t="s">
        <v>76</v>
      </c>
      <c r="I463" s="5" t="s">
        <v>1058</v>
      </c>
      <c r="J463" s="5" t="s">
        <v>67</v>
      </c>
      <c r="K463" s="6" t="s">
        <v>1089</v>
      </c>
      <c r="L463" s="6" t="s">
        <v>34</v>
      </c>
      <c r="M463" s="5">
        <f t="shared" si="2"/>
        <v>1</v>
      </c>
      <c r="N463" s="8" t="s">
        <v>78</v>
      </c>
    </row>
    <row r="464" spans="1:14" ht="15.75" customHeight="1">
      <c r="A464" s="5">
        <f t="shared" si="3"/>
        <v>15</v>
      </c>
      <c r="B464" s="5">
        <v>2708</v>
      </c>
      <c r="C464" s="5" t="s">
        <v>98</v>
      </c>
      <c r="D464" s="5" t="s">
        <v>175</v>
      </c>
      <c r="E464" s="5" t="s">
        <v>22</v>
      </c>
      <c r="F464" s="5" t="s">
        <v>1063</v>
      </c>
      <c r="G464" s="5" t="s">
        <v>1070</v>
      </c>
      <c r="H464" s="5" t="s">
        <v>1091</v>
      </c>
      <c r="I464" s="5" t="s">
        <v>1058</v>
      </c>
      <c r="J464" s="5" t="s">
        <v>67</v>
      </c>
      <c r="K464" s="6" t="s">
        <v>1092</v>
      </c>
      <c r="L464" s="6" t="s">
        <v>34</v>
      </c>
      <c r="M464" s="5">
        <f t="shared" si="2"/>
        <v>1</v>
      </c>
      <c r="N464" s="8" t="s">
        <v>639</v>
      </c>
    </row>
    <row r="465" spans="1:14" ht="15.75" customHeight="1">
      <c r="A465" s="5">
        <f t="shared" si="3"/>
        <v>16</v>
      </c>
      <c r="B465" s="5">
        <v>2708</v>
      </c>
      <c r="C465" s="5" t="s">
        <v>98</v>
      </c>
      <c r="D465" s="5" t="s">
        <v>175</v>
      </c>
      <c r="E465" s="5" t="s">
        <v>22</v>
      </c>
      <c r="F465" s="5" t="s">
        <v>1063</v>
      </c>
      <c r="G465" s="5" t="s">
        <v>1070</v>
      </c>
      <c r="H465" s="5" t="s">
        <v>51</v>
      </c>
      <c r="I465" s="5" t="s">
        <v>1058</v>
      </c>
      <c r="J465" s="5" t="s">
        <v>67</v>
      </c>
      <c r="K465" s="6" t="s">
        <v>1094</v>
      </c>
      <c r="L465" s="6" t="s">
        <v>34</v>
      </c>
      <c r="M465" s="5">
        <f t="shared" si="2"/>
        <v>1</v>
      </c>
      <c r="N465" s="8" t="s">
        <v>52</v>
      </c>
    </row>
    <row r="466" spans="1:14" ht="15.75" customHeight="1">
      <c r="A466" s="5">
        <f t="shared" si="3"/>
        <v>17</v>
      </c>
      <c r="B466" s="5">
        <v>2708</v>
      </c>
      <c r="C466" s="5" t="s">
        <v>98</v>
      </c>
      <c r="D466" s="5" t="s">
        <v>175</v>
      </c>
      <c r="E466" s="5" t="s">
        <v>22</v>
      </c>
      <c r="F466" s="5" t="s">
        <v>1063</v>
      </c>
      <c r="G466" s="5" t="s">
        <v>1070</v>
      </c>
      <c r="H466" s="5" t="s">
        <v>32</v>
      </c>
      <c r="I466" s="5" t="s">
        <v>1058</v>
      </c>
      <c r="J466" s="5" t="s">
        <v>67</v>
      </c>
      <c r="K466" s="6" t="s">
        <v>1095</v>
      </c>
      <c r="L466" s="6" t="s">
        <v>34</v>
      </c>
      <c r="M466" s="5">
        <f t="shared" si="2"/>
        <v>1</v>
      </c>
      <c r="N466" s="8" t="s">
        <v>36</v>
      </c>
    </row>
    <row r="467" spans="1:14" ht="15.75" customHeight="1">
      <c r="A467" s="5">
        <f t="shared" si="3"/>
        <v>18</v>
      </c>
      <c r="B467" s="5">
        <v>2708</v>
      </c>
      <c r="C467" s="5" t="s">
        <v>98</v>
      </c>
      <c r="D467" s="5" t="s">
        <v>175</v>
      </c>
      <c r="E467" s="5" t="s">
        <v>22</v>
      </c>
      <c r="F467" s="5" t="s">
        <v>1063</v>
      </c>
      <c r="G467" s="5" t="s">
        <v>1070</v>
      </c>
      <c r="H467" s="5" t="s">
        <v>810</v>
      </c>
      <c r="I467" s="5" t="s">
        <v>1058</v>
      </c>
      <c r="J467" s="5" t="s">
        <v>67</v>
      </c>
      <c r="K467" s="6" t="s">
        <v>1097</v>
      </c>
      <c r="L467" s="6" t="s">
        <v>34</v>
      </c>
      <c r="M467" s="5">
        <f t="shared" si="2"/>
        <v>1</v>
      </c>
      <c r="N467" s="8" t="s">
        <v>186</v>
      </c>
    </row>
    <row r="468" spans="1:14" ht="15.75" customHeight="1">
      <c r="A468" s="5">
        <f t="shared" si="3"/>
        <v>19</v>
      </c>
      <c r="B468" s="5">
        <v>2708</v>
      </c>
      <c r="C468" s="5" t="s">
        <v>98</v>
      </c>
      <c r="D468" s="5" t="s">
        <v>175</v>
      </c>
      <c r="E468" s="5" t="s">
        <v>22</v>
      </c>
      <c r="F468" s="5" t="s">
        <v>1063</v>
      </c>
      <c r="G468" s="5" t="s">
        <v>1098</v>
      </c>
      <c r="H468" s="5" t="s">
        <v>279</v>
      </c>
      <c r="I468" s="5" t="s">
        <v>1058</v>
      </c>
      <c r="J468" s="5" t="s">
        <v>67</v>
      </c>
      <c r="K468" s="6" t="s">
        <v>1099</v>
      </c>
      <c r="L468" s="6" t="s">
        <v>34</v>
      </c>
      <c r="M468" s="5">
        <f t="shared" si="2"/>
        <v>1</v>
      </c>
      <c r="N468" s="8" t="s">
        <v>336</v>
      </c>
    </row>
    <row r="469" spans="1:14" ht="15.75" customHeight="1">
      <c r="A469" s="5">
        <f t="shared" si="3"/>
        <v>20</v>
      </c>
      <c r="B469" s="5">
        <v>2708</v>
      </c>
      <c r="C469" s="5" t="s">
        <v>98</v>
      </c>
      <c r="D469" s="5" t="s">
        <v>175</v>
      </c>
      <c r="E469" s="5" t="s">
        <v>22</v>
      </c>
      <c r="F469" s="5" t="s">
        <v>1063</v>
      </c>
      <c r="G469" s="5" t="s">
        <v>1101</v>
      </c>
      <c r="H469" s="5" t="s">
        <v>279</v>
      </c>
      <c r="I469" s="5" t="s">
        <v>1058</v>
      </c>
      <c r="J469" s="5" t="s">
        <v>67</v>
      </c>
      <c r="K469" s="6" t="s">
        <v>1102</v>
      </c>
      <c r="L469" s="6" t="s">
        <v>34</v>
      </c>
      <c r="M469" s="5">
        <f t="shared" si="2"/>
        <v>1</v>
      </c>
      <c r="N469" s="8" t="s">
        <v>280</v>
      </c>
    </row>
    <row r="470" spans="1:14" ht="15.75" customHeight="1">
      <c r="A470" s="5">
        <f t="shared" si="3"/>
        <v>21</v>
      </c>
      <c r="B470" s="5">
        <v>2708</v>
      </c>
      <c r="C470" s="5" t="s">
        <v>98</v>
      </c>
      <c r="D470" s="5" t="s">
        <v>175</v>
      </c>
      <c r="E470" s="5" t="s">
        <v>22</v>
      </c>
      <c r="F470" s="5" t="s">
        <v>1063</v>
      </c>
      <c r="G470" s="5" t="s">
        <v>1104</v>
      </c>
      <c r="H470" s="5" t="s">
        <v>1056</v>
      </c>
      <c r="I470" s="5" t="s">
        <v>1058</v>
      </c>
      <c r="J470" s="5" t="s">
        <v>67</v>
      </c>
      <c r="K470" s="6" t="s">
        <v>1105</v>
      </c>
      <c r="L470" s="11" t="s">
        <v>34</v>
      </c>
      <c r="M470" s="5">
        <f t="shared" si="2"/>
        <v>1</v>
      </c>
      <c r="N470" s="8" t="s">
        <v>1058</v>
      </c>
    </row>
    <row r="471" spans="1:14" ht="15.75" hidden="1" customHeight="1">
      <c r="A471" s="5">
        <f t="shared" si="3"/>
        <v>1</v>
      </c>
      <c r="B471" s="5">
        <v>2743</v>
      </c>
      <c r="C471" s="5" t="s">
        <v>98</v>
      </c>
      <c r="D471" s="5" t="s">
        <v>79</v>
      </c>
      <c r="E471" s="5" t="s">
        <v>22</v>
      </c>
      <c r="F471" s="5" t="s">
        <v>1106</v>
      </c>
      <c r="G471" s="5" t="s">
        <v>1107</v>
      </c>
      <c r="H471" s="5" t="s">
        <v>1013</v>
      </c>
      <c r="I471" s="5" t="s">
        <v>26</v>
      </c>
      <c r="J471" s="5" t="s">
        <v>67</v>
      </c>
      <c r="K471" s="6" t="s">
        <v>1108</v>
      </c>
      <c r="L471" s="6" t="s">
        <v>29</v>
      </c>
      <c r="M471" s="5">
        <f t="shared" si="2"/>
        <v>1</v>
      </c>
      <c r="N471" s="8" t="s">
        <v>1016</v>
      </c>
    </row>
    <row r="472" spans="1:14" ht="15.75" hidden="1" customHeight="1">
      <c r="A472" s="5">
        <f t="shared" si="3"/>
        <v>2</v>
      </c>
      <c r="B472" s="5">
        <v>2743</v>
      </c>
      <c r="C472" s="5" t="s">
        <v>98</v>
      </c>
      <c r="D472" s="5" t="s">
        <v>79</v>
      </c>
      <c r="E472" s="5" t="s">
        <v>22</v>
      </c>
      <c r="F472" s="5" t="s">
        <v>1106</v>
      </c>
      <c r="G472" s="5" t="s">
        <v>1110</v>
      </c>
      <c r="H472" s="5" t="s">
        <v>1013</v>
      </c>
      <c r="I472" s="5" t="s">
        <v>26</v>
      </c>
      <c r="J472" s="5" t="s">
        <v>67</v>
      </c>
      <c r="K472" s="6" t="s">
        <v>1111</v>
      </c>
      <c r="L472" s="6" t="s">
        <v>34</v>
      </c>
      <c r="M472" s="5">
        <f t="shared" si="2"/>
        <v>1</v>
      </c>
      <c r="N472" s="8" t="s">
        <v>1016</v>
      </c>
    </row>
    <row r="473" spans="1:14" ht="15.75" hidden="1" customHeight="1">
      <c r="A473" s="5">
        <f t="shared" si="3"/>
        <v>3</v>
      </c>
      <c r="B473" s="5">
        <v>2743</v>
      </c>
      <c r="C473" s="5" t="s">
        <v>98</v>
      </c>
      <c r="D473" s="5" t="s">
        <v>79</v>
      </c>
      <c r="E473" s="5" t="s">
        <v>22</v>
      </c>
      <c r="F473" s="5" t="s">
        <v>1106</v>
      </c>
      <c r="G473" s="5" t="s">
        <v>1113</v>
      </c>
      <c r="H473" s="5" t="s">
        <v>1013</v>
      </c>
      <c r="I473" s="5" t="s">
        <v>26</v>
      </c>
      <c r="J473" s="5" t="s">
        <v>67</v>
      </c>
      <c r="K473" s="6" t="s">
        <v>1114</v>
      </c>
      <c r="L473" s="6" t="s">
        <v>29</v>
      </c>
      <c r="M473" s="5">
        <f t="shared" si="2"/>
        <v>1</v>
      </c>
      <c r="N473" s="8" t="s">
        <v>1016</v>
      </c>
    </row>
    <row r="474" spans="1:14" ht="15.75" hidden="1" customHeight="1">
      <c r="A474" s="5">
        <f t="shared" si="3"/>
        <v>4</v>
      </c>
      <c r="B474" s="5">
        <v>2743</v>
      </c>
      <c r="C474" s="5" t="s">
        <v>98</v>
      </c>
      <c r="D474" s="5" t="s">
        <v>79</v>
      </c>
      <c r="E474" s="5" t="s">
        <v>22</v>
      </c>
      <c r="F474" s="5" t="s">
        <v>1106</v>
      </c>
      <c r="G474" s="5" t="s">
        <v>1115</v>
      </c>
      <c r="H474" s="5" t="s">
        <v>1013</v>
      </c>
      <c r="I474" s="5" t="s">
        <v>26</v>
      </c>
      <c r="J474" s="5" t="s">
        <v>67</v>
      </c>
      <c r="K474" s="6" t="s">
        <v>1116</v>
      </c>
      <c r="L474" s="6" t="s">
        <v>34</v>
      </c>
      <c r="M474" s="5">
        <f t="shared" si="2"/>
        <v>1</v>
      </c>
      <c r="N474" s="8" t="s">
        <v>1016</v>
      </c>
    </row>
    <row r="475" spans="1:14" ht="15.75" hidden="1" customHeight="1">
      <c r="A475" s="5">
        <f t="shared" si="3"/>
        <v>1</v>
      </c>
      <c r="B475" s="5">
        <v>2744</v>
      </c>
      <c r="C475" s="5" t="s">
        <v>98</v>
      </c>
      <c r="D475" s="5" t="s">
        <v>79</v>
      </c>
      <c r="E475" s="5" t="s">
        <v>22</v>
      </c>
      <c r="F475" s="5" t="s">
        <v>1118</v>
      </c>
      <c r="G475" s="5" t="s">
        <v>1119</v>
      </c>
      <c r="H475" s="5" t="s">
        <v>1013</v>
      </c>
      <c r="I475" s="5" t="s">
        <v>26</v>
      </c>
      <c r="J475" s="5" t="s">
        <v>67</v>
      </c>
      <c r="K475" s="6" t="s">
        <v>1121</v>
      </c>
      <c r="L475" s="6" t="s">
        <v>29</v>
      </c>
      <c r="M475" s="5">
        <f t="shared" si="2"/>
        <v>1</v>
      </c>
      <c r="N475" s="8" t="s">
        <v>1016</v>
      </c>
    </row>
    <row r="476" spans="1:14" ht="15.75" hidden="1" customHeight="1">
      <c r="A476" s="5">
        <f t="shared" si="3"/>
        <v>2</v>
      </c>
      <c r="B476" s="5">
        <v>2744</v>
      </c>
      <c r="C476" s="5" t="s">
        <v>98</v>
      </c>
      <c r="D476" s="5" t="s">
        <v>79</v>
      </c>
      <c r="E476" s="5" t="s">
        <v>22</v>
      </c>
      <c r="F476" s="5" t="s">
        <v>1118</v>
      </c>
      <c r="G476" s="5" t="s">
        <v>1122</v>
      </c>
      <c r="H476" s="5" t="s">
        <v>1013</v>
      </c>
      <c r="I476" s="5" t="s">
        <v>26</v>
      </c>
      <c r="J476" s="5" t="s">
        <v>67</v>
      </c>
      <c r="K476" s="6" t="s">
        <v>1124</v>
      </c>
      <c r="L476" s="6" t="s">
        <v>29</v>
      </c>
      <c r="M476" s="5">
        <f t="shared" si="2"/>
        <v>1</v>
      </c>
      <c r="N476" s="8" t="s">
        <v>1016</v>
      </c>
    </row>
    <row r="477" spans="1:14" ht="15.75" hidden="1" customHeight="1">
      <c r="A477" s="5">
        <f t="shared" si="3"/>
        <v>3</v>
      </c>
      <c r="B477" s="5">
        <v>2744</v>
      </c>
      <c r="C477" s="5" t="s">
        <v>98</v>
      </c>
      <c r="D477" s="5" t="s">
        <v>79</v>
      </c>
      <c r="E477" s="5" t="s">
        <v>22</v>
      </c>
      <c r="F477" s="5" t="s">
        <v>1118</v>
      </c>
      <c r="G477" s="5" t="s">
        <v>1125</v>
      </c>
      <c r="H477" s="5" t="s">
        <v>1126</v>
      </c>
      <c r="I477" s="5" t="s">
        <v>26</v>
      </c>
      <c r="J477" s="5" t="s">
        <v>67</v>
      </c>
      <c r="K477" s="6" t="s">
        <v>1127</v>
      </c>
      <c r="L477" s="6" t="s">
        <v>29</v>
      </c>
      <c r="M477" s="5">
        <f t="shared" si="2"/>
        <v>1</v>
      </c>
      <c r="N477" s="8" t="s">
        <v>425</v>
      </c>
    </row>
    <row r="478" spans="1:14" ht="15.75" hidden="1" customHeight="1">
      <c r="A478" s="5">
        <f t="shared" si="3"/>
        <v>1</v>
      </c>
      <c r="B478" s="5">
        <v>2745</v>
      </c>
      <c r="C478" s="5" t="s">
        <v>98</v>
      </c>
      <c r="D478" s="5" t="s">
        <v>79</v>
      </c>
      <c r="E478" s="5" t="s">
        <v>22</v>
      </c>
      <c r="F478" s="5" t="s">
        <v>1129</v>
      </c>
      <c r="G478" s="5" t="s">
        <v>1130</v>
      </c>
      <c r="H478" s="5" t="s">
        <v>1013</v>
      </c>
      <c r="I478" s="5" t="s">
        <v>26</v>
      </c>
      <c r="J478" s="5" t="s">
        <v>67</v>
      </c>
      <c r="K478" s="6" t="s">
        <v>1131</v>
      </c>
      <c r="L478" s="6" t="s">
        <v>34</v>
      </c>
      <c r="M478" s="5">
        <f t="shared" si="2"/>
        <v>1</v>
      </c>
      <c r="N478" s="8" t="s">
        <v>1016</v>
      </c>
    </row>
    <row r="479" spans="1:14" ht="15.75" hidden="1" customHeight="1">
      <c r="A479" s="5">
        <f t="shared" si="3"/>
        <v>2</v>
      </c>
      <c r="B479" s="5">
        <v>2745</v>
      </c>
      <c r="C479" s="5" t="s">
        <v>98</v>
      </c>
      <c r="D479" s="5" t="s">
        <v>79</v>
      </c>
      <c r="E479" s="5" t="s">
        <v>22</v>
      </c>
      <c r="F479" s="5" t="s">
        <v>1129</v>
      </c>
      <c r="G479" s="5" t="s">
        <v>1133</v>
      </c>
      <c r="H479" s="5" t="s">
        <v>1013</v>
      </c>
      <c r="I479" s="5" t="s">
        <v>26</v>
      </c>
      <c r="J479" s="5" t="s">
        <v>67</v>
      </c>
      <c r="K479" s="6" t="s">
        <v>1134</v>
      </c>
      <c r="L479" s="6" t="s">
        <v>34</v>
      </c>
      <c r="M479" s="5">
        <f t="shared" si="2"/>
        <v>1</v>
      </c>
      <c r="N479" s="8" t="s">
        <v>1016</v>
      </c>
    </row>
    <row r="480" spans="1:14" ht="15.75" hidden="1" customHeight="1">
      <c r="A480" s="5">
        <f t="shared" si="3"/>
        <v>3</v>
      </c>
      <c r="B480" s="5">
        <v>2745</v>
      </c>
      <c r="C480" s="5" t="s">
        <v>98</v>
      </c>
      <c r="D480" s="5" t="s">
        <v>79</v>
      </c>
      <c r="E480" s="5" t="s">
        <v>22</v>
      </c>
      <c r="F480" s="5" t="s">
        <v>1129</v>
      </c>
      <c r="G480" s="5" t="s">
        <v>1135</v>
      </c>
      <c r="H480" s="5" t="s">
        <v>1013</v>
      </c>
      <c r="I480" s="5" t="s">
        <v>26</v>
      </c>
      <c r="J480" s="5" t="s">
        <v>67</v>
      </c>
      <c r="K480" s="6" t="s">
        <v>1136</v>
      </c>
      <c r="L480" s="6" t="s">
        <v>34</v>
      </c>
      <c r="M480" s="5">
        <f t="shared" si="2"/>
        <v>1</v>
      </c>
      <c r="N480" s="8" t="s">
        <v>1016</v>
      </c>
    </row>
    <row r="481" spans="1:26" ht="15.75" hidden="1" customHeight="1">
      <c r="A481" s="5">
        <f t="shared" si="3"/>
        <v>1</v>
      </c>
      <c r="B481" s="5">
        <v>2746</v>
      </c>
      <c r="C481" s="5" t="s">
        <v>98</v>
      </c>
      <c r="D481" s="5" t="s">
        <v>79</v>
      </c>
      <c r="E481" s="5" t="s">
        <v>22</v>
      </c>
      <c r="F481" s="5" t="s">
        <v>1137</v>
      </c>
      <c r="G481" s="5" t="s">
        <v>1138</v>
      </c>
      <c r="H481" s="5" t="s">
        <v>1013</v>
      </c>
      <c r="I481" s="5" t="s">
        <v>26</v>
      </c>
      <c r="J481" s="5" t="s">
        <v>67</v>
      </c>
      <c r="K481" s="6" t="s">
        <v>1139</v>
      </c>
      <c r="L481" s="6" t="s">
        <v>29</v>
      </c>
      <c r="M481" s="5">
        <f t="shared" si="2"/>
        <v>1</v>
      </c>
      <c r="N481" s="8" t="s">
        <v>1016</v>
      </c>
    </row>
    <row r="482" spans="1:26" ht="15.75" hidden="1" customHeight="1">
      <c r="A482" s="5">
        <f t="shared" si="3"/>
        <v>2</v>
      </c>
      <c r="B482" s="5">
        <v>2746</v>
      </c>
      <c r="C482" s="5" t="s">
        <v>98</v>
      </c>
      <c r="D482" s="5" t="s">
        <v>79</v>
      </c>
      <c r="E482" s="5" t="s">
        <v>22</v>
      </c>
      <c r="F482" s="5" t="s">
        <v>1137</v>
      </c>
      <c r="G482" s="5" t="s">
        <v>1141</v>
      </c>
      <c r="H482" s="5" t="s">
        <v>1013</v>
      </c>
      <c r="I482" s="5" t="s">
        <v>26</v>
      </c>
      <c r="J482" s="5" t="s">
        <v>67</v>
      </c>
      <c r="K482" s="6" t="s">
        <v>1142</v>
      </c>
      <c r="L482" s="6" t="s">
        <v>34</v>
      </c>
      <c r="M482" s="5">
        <f t="shared" si="2"/>
        <v>1</v>
      </c>
      <c r="N482" s="8" t="s">
        <v>1016</v>
      </c>
    </row>
    <row r="483" spans="1:26" ht="15.75" hidden="1" customHeight="1">
      <c r="A483" s="5">
        <f t="shared" si="3"/>
        <v>1</v>
      </c>
      <c r="B483" s="5">
        <v>2757</v>
      </c>
      <c r="C483" s="5" t="s">
        <v>98</v>
      </c>
      <c r="D483" s="5" t="s">
        <v>166</v>
      </c>
      <c r="E483" s="5" t="s">
        <v>22</v>
      </c>
      <c r="F483" s="5" t="s">
        <v>1143</v>
      </c>
      <c r="G483" s="5" t="s">
        <v>1144</v>
      </c>
      <c r="H483" s="5" t="s">
        <v>1145</v>
      </c>
      <c r="I483" s="5" t="s">
        <v>26</v>
      </c>
      <c r="J483" s="5" t="s">
        <v>67</v>
      </c>
      <c r="K483" s="6" t="s">
        <v>1146</v>
      </c>
      <c r="L483" s="6" t="s">
        <v>29</v>
      </c>
      <c r="M483" s="5">
        <f t="shared" si="2"/>
        <v>1</v>
      </c>
      <c r="N483" s="8" t="s">
        <v>1026</v>
      </c>
    </row>
    <row r="484" spans="1:26" ht="15.75" hidden="1" customHeight="1">
      <c r="A484" s="5">
        <f t="shared" si="3"/>
        <v>2</v>
      </c>
      <c r="B484" s="5">
        <v>2757</v>
      </c>
      <c r="C484" s="5" t="s">
        <v>98</v>
      </c>
      <c r="D484" s="5" t="s">
        <v>166</v>
      </c>
      <c r="E484" s="5" t="s">
        <v>22</v>
      </c>
      <c r="F484" s="5" t="s">
        <v>1143</v>
      </c>
      <c r="G484" s="5" t="s">
        <v>1147</v>
      </c>
      <c r="H484" s="5" t="s">
        <v>1024</v>
      </c>
      <c r="I484" s="5" t="s">
        <v>26</v>
      </c>
      <c r="J484" s="5" t="s">
        <v>67</v>
      </c>
      <c r="K484" s="6" t="s">
        <v>1148</v>
      </c>
      <c r="L484" s="6" t="s">
        <v>29</v>
      </c>
      <c r="M484" s="5">
        <f t="shared" si="2"/>
        <v>1</v>
      </c>
      <c r="N484" s="8" t="s">
        <v>1026</v>
      </c>
    </row>
    <row r="485" spans="1:26" ht="15.75" hidden="1" customHeight="1">
      <c r="A485" s="5">
        <f t="shared" si="3"/>
        <v>3</v>
      </c>
      <c r="B485" s="5">
        <v>2757</v>
      </c>
      <c r="C485" s="5" t="s">
        <v>98</v>
      </c>
      <c r="D485" s="5" t="s">
        <v>166</v>
      </c>
      <c r="E485" s="5" t="s">
        <v>22</v>
      </c>
      <c r="F485" s="5" t="s">
        <v>1143</v>
      </c>
      <c r="G485" s="5" t="s">
        <v>1149</v>
      </c>
      <c r="H485" s="5" t="s">
        <v>1024</v>
      </c>
      <c r="I485" s="5" t="s">
        <v>26</v>
      </c>
      <c r="J485" s="5" t="s">
        <v>67</v>
      </c>
      <c r="K485" s="6" t="s">
        <v>1150</v>
      </c>
      <c r="L485" s="6" t="s">
        <v>29</v>
      </c>
      <c r="M485" s="5">
        <f t="shared" si="2"/>
        <v>1</v>
      </c>
      <c r="N485" s="8" t="s">
        <v>1026</v>
      </c>
    </row>
    <row r="486" spans="1:26" ht="15.75" hidden="1" customHeight="1">
      <c r="A486" s="5">
        <f t="shared" si="3"/>
        <v>4</v>
      </c>
      <c r="B486" s="5">
        <v>2757</v>
      </c>
      <c r="C486" s="5" t="s">
        <v>98</v>
      </c>
      <c r="D486" s="5" t="s">
        <v>166</v>
      </c>
      <c r="E486" s="5" t="s">
        <v>22</v>
      </c>
      <c r="F486" s="5" t="s">
        <v>1143</v>
      </c>
      <c r="G486" s="5" t="s">
        <v>1151</v>
      </c>
      <c r="H486" s="5" t="s">
        <v>1152</v>
      </c>
      <c r="I486" s="5" t="s">
        <v>26</v>
      </c>
      <c r="J486" s="5" t="s">
        <v>67</v>
      </c>
      <c r="K486" s="6" t="s">
        <v>1153</v>
      </c>
      <c r="L486" s="6" t="s">
        <v>29</v>
      </c>
      <c r="M486" s="5">
        <f t="shared" si="2"/>
        <v>1</v>
      </c>
      <c r="N486" s="8" t="s">
        <v>1026</v>
      </c>
    </row>
    <row r="487" spans="1:26" ht="15.75" hidden="1" customHeight="1">
      <c r="A487" s="5">
        <f t="shared" si="3"/>
        <v>5</v>
      </c>
      <c r="B487" s="5">
        <v>2757</v>
      </c>
      <c r="C487" s="5" t="s">
        <v>98</v>
      </c>
      <c r="D487" s="5" t="s">
        <v>166</v>
      </c>
      <c r="E487" s="5" t="s">
        <v>22</v>
      </c>
      <c r="F487" s="5" t="s">
        <v>1143</v>
      </c>
      <c r="G487" s="5" t="s">
        <v>1154</v>
      </c>
      <c r="H487" s="5" t="s">
        <v>1155</v>
      </c>
      <c r="I487" s="5" t="s">
        <v>26</v>
      </c>
      <c r="J487" s="5" t="s">
        <v>67</v>
      </c>
      <c r="K487" s="6" t="s">
        <v>1156</v>
      </c>
      <c r="L487" s="6" t="s">
        <v>29</v>
      </c>
      <c r="M487" s="5">
        <f t="shared" si="2"/>
        <v>1</v>
      </c>
      <c r="N487" s="8" t="s">
        <v>1026</v>
      </c>
    </row>
    <row r="488" spans="1:26" ht="15.75" hidden="1" customHeight="1">
      <c r="A488" s="5">
        <f t="shared" si="3"/>
        <v>1</v>
      </c>
      <c r="B488" s="5">
        <v>2758</v>
      </c>
      <c r="C488" s="5" t="s">
        <v>98</v>
      </c>
      <c r="D488" s="5" t="s">
        <v>166</v>
      </c>
      <c r="E488" s="5" t="s">
        <v>22</v>
      </c>
      <c r="F488" s="5" t="s">
        <v>1157</v>
      </c>
      <c r="G488" s="5" t="s">
        <v>1158</v>
      </c>
      <c r="H488" s="5" t="s">
        <v>1145</v>
      </c>
      <c r="I488" s="5" t="s">
        <v>26</v>
      </c>
      <c r="J488" s="5" t="s">
        <v>67</v>
      </c>
      <c r="K488" s="6" t="s">
        <v>1159</v>
      </c>
      <c r="L488" s="6" t="s">
        <v>29</v>
      </c>
      <c r="M488" s="5">
        <f t="shared" si="2"/>
        <v>1</v>
      </c>
      <c r="N488" s="8" t="s">
        <v>1026</v>
      </c>
    </row>
    <row r="489" spans="1:26" ht="15.75" hidden="1" customHeight="1">
      <c r="A489" s="5">
        <f t="shared" si="3"/>
        <v>2</v>
      </c>
      <c r="B489" s="5">
        <v>2758</v>
      </c>
      <c r="C489" s="5" t="s">
        <v>98</v>
      </c>
      <c r="D489" s="5" t="s">
        <v>166</v>
      </c>
      <c r="E489" s="5" t="s">
        <v>22</v>
      </c>
      <c r="F489" s="5" t="s">
        <v>1157</v>
      </c>
      <c r="G489" s="5" t="s">
        <v>1160</v>
      </c>
      <c r="H489" s="5" t="s">
        <v>1145</v>
      </c>
      <c r="I489" s="5" t="s">
        <v>26</v>
      </c>
      <c r="J489" s="5" t="s">
        <v>67</v>
      </c>
      <c r="K489" s="6" t="s">
        <v>1161</v>
      </c>
      <c r="L489" s="6" t="s">
        <v>29</v>
      </c>
      <c r="M489" s="5">
        <f t="shared" si="2"/>
        <v>1</v>
      </c>
      <c r="N489" s="8" t="s">
        <v>1026</v>
      </c>
    </row>
    <row r="490" spans="1:26" ht="15.75" hidden="1" customHeight="1">
      <c r="A490" s="5">
        <f t="shared" si="3"/>
        <v>3</v>
      </c>
      <c r="B490" s="5">
        <v>2758</v>
      </c>
      <c r="C490" s="5" t="s">
        <v>98</v>
      </c>
      <c r="D490" s="5" t="s">
        <v>166</v>
      </c>
      <c r="E490" s="5" t="s">
        <v>22</v>
      </c>
      <c r="F490" s="5" t="s">
        <v>1157</v>
      </c>
      <c r="G490" s="5" t="s">
        <v>1162</v>
      </c>
      <c r="H490" s="5" t="s">
        <v>1163</v>
      </c>
      <c r="I490" s="5" t="s">
        <v>26</v>
      </c>
      <c r="J490" s="5" t="s">
        <v>67</v>
      </c>
      <c r="K490" s="6" t="s">
        <v>1164</v>
      </c>
      <c r="L490" s="6" t="s">
        <v>34</v>
      </c>
      <c r="M490" s="5">
        <f t="shared" si="2"/>
        <v>1</v>
      </c>
      <c r="N490" s="8" t="s">
        <v>1026</v>
      </c>
    </row>
    <row r="491" spans="1:26" ht="15.75" hidden="1" customHeight="1">
      <c r="A491" s="5">
        <f t="shared" si="3"/>
        <v>4</v>
      </c>
      <c r="B491" s="5">
        <v>2758</v>
      </c>
      <c r="C491" s="5" t="s">
        <v>98</v>
      </c>
      <c r="D491" s="5" t="s">
        <v>166</v>
      </c>
      <c r="E491" s="5" t="s">
        <v>22</v>
      </c>
      <c r="F491" s="5" t="s">
        <v>1157</v>
      </c>
      <c r="G491" s="5" t="s">
        <v>1165</v>
      </c>
      <c r="H491" s="5" t="s">
        <v>1155</v>
      </c>
      <c r="I491" s="5" t="s">
        <v>26</v>
      </c>
      <c r="J491" s="5" t="s">
        <v>67</v>
      </c>
      <c r="K491" s="6" t="s">
        <v>1166</v>
      </c>
      <c r="L491" s="6" t="s">
        <v>29</v>
      </c>
      <c r="M491" s="5">
        <f t="shared" si="2"/>
        <v>1</v>
      </c>
      <c r="N491" s="8" t="s">
        <v>1026</v>
      </c>
    </row>
    <row r="492" spans="1:26" ht="15.75" hidden="1" customHeight="1">
      <c r="A492" s="5">
        <f t="shared" si="3"/>
        <v>5</v>
      </c>
      <c r="B492" s="5">
        <v>2758</v>
      </c>
      <c r="C492" s="5" t="s">
        <v>98</v>
      </c>
      <c r="D492" s="5" t="s">
        <v>166</v>
      </c>
      <c r="E492" s="5" t="s">
        <v>22</v>
      </c>
      <c r="F492" s="5" t="s">
        <v>1157</v>
      </c>
      <c r="G492" s="5" t="s">
        <v>1167</v>
      </c>
      <c r="H492" s="5" t="s">
        <v>1071</v>
      </c>
      <c r="I492" s="5" t="s">
        <v>26</v>
      </c>
      <c r="J492" s="5" t="s">
        <v>67</v>
      </c>
      <c r="K492" s="6" t="s">
        <v>1168</v>
      </c>
      <c r="L492" s="6" t="s">
        <v>34</v>
      </c>
      <c r="M492" s="5">
        <f t="shared" si="2"/>
        <v>1</v>
      </c>
      <c r="N492" s="8" t="s">
        <v>634</v>
      </c>
    </row>
    <row r="493" spans="1:26" ht="15.75" hidden="1" customHeight="1">
      <c r="A493" s="5">
        <f t="shared" si="3"/>
        <v>6</v>
      </c>
      <c r="B493" s="5">
        <v>2758</v>
      </c>
      <c r="C493" s="5" t="s">
        <v>98</v>
      </c>
      <c r="D493" s="5" t="s">
        <v>166</v>
      </c>
      <c r="E493" s="5" t="s">
        <v>22</v>
      </c>
      <c r="F493" s="5" t="s">
        <v>1157</v>
      </c>
      <c r="G493" s="5" t="s">
        <v>1167</v>
      </c>
      <c r="H493" s="5" t="s">
        <v>69</v>
      </c>
      <c r="I493" s="5" t="s">
        <v>26</v>
      </c>
      <c r="J493" s="5" t="s">
        <v>67</v>
      </c>
      <c r="K493" s="6" t="s">
        <v>1169</v>
      </c>
      <c r="L493" s="6" t="s">
        <v>29</v>
      </c>
      <c r="M493" s="5">
        <f t="shared" si="2"/>
        <v>1</v>
      </c>
      <c r="N493" s="8" t="s">
        <v>71</v>
      </c>
    </row>
    <row r="494" spans="1:26" ht="15.75" hidden="1" customHeight="1">
      <c r="A494" s="5">
        <f t="shared" si="3"/>
        <v>7</v>
      </c>
      <c r="B494" s="5">
        <v>2758</v>
      </c>
      <c r="C494" s="5" t="s">
        <v>98</v>
      </c>
      <c r="D494" s="5" t="s">
        <v>166</v>
      </c>
      <c r="E494" s="5" t="s">
        <v>22</v>
      </c>
      <c r="F494" s="5" t="s">
        <v>1157</v>
      </c>
      <c r="G494" s="5" t="s">
        <v>1167</v>
      </c>
      <c r="H494" s="5" t="s">
        <v>1076</v>
      </c>
      <c r="I494" s="5" t="s">
        <v>26</v>
      </c>
      <c r="J494" s="5" t="s">
        <v>67</v>
      </c>
      <c r="K494" s="6" t="s">
        <v>1170</v>
      </c>
      <c r="L494" s="6" t="s">
        <v>29</v>
      </c>
      <c r="M494" s="5">
        <f t="shared" si="2"/>
        <v>1</v>
      </c>
      <c r="N494" s="8" t="s">
        <v>278</v>
      </c>
    </row>
    <row r="495" spans="1:26" ht="15.75" hidden="1" customHeight="1">
      <c r="A495" s="5">
        <f t="shared" si="3"/>
        <v>8</v>
      </c>
      <c r="B495" s="5">
        <v>2758</v>
      </c>
      <c r="C495" s="5" t="s">
        <v>98</v>
      </c>
      <c r="D495" s="5" t="s">
        <v>166</v>
      </c>
      <c r="E495" s="5" t="s">
        <v>22</v>
      </c>
      <c r="F495" s="5" t="s">
        <v>1157</v>
      </c>
      <c r="G495" s="5" t="s">
        <v>1167</v>
      </c>
      <c r="H495" s="5" t="s">
        <v>1171</v>
      </c>
      <c r="I495" s="5" t="s">
        <v>26</v>
      </c>
      <c r="J495" s="5" t="s">
        <v>67</v>
      </c>
      <c r="K495" s="6" t="s">
        <v>1172</v>
      </c>
      <c r="L495" s="6" t="s">
        <v>29</v>
      </c>
      <c r="M495" s="5">
        <f t="shared" si="2"/>
        <v>1</v>
      </c>
      <c r="N495" s="8" t="s">
        <v>1058</v>
      </c>
      <c r="O495" s="5"/>
      <c r="P495" s="5"/>
      <c r="Q495" s="5"/>
      <c r="R495" s="5"/>
      <c r="S495" s="5"/>
      <c r="T495" s="5"/>
      <c r="U495" s="5"/>
      <c r="V495" s="5"/>
      <c r="W495" s="5"/>
      <c r="X495" s="5"/>
      <c r="Y495" s="5"/>
      <c r="Z495" s="5"/>
    </row>
    <row r="496" spans="1:26" ht="15.75" hidden="1" customHeight="1">
      <c r="A496" s="5">
        <f t="shared" si="3"/>
        <v>9</v>
      </c>
      <c r="B496" s="5">
        <v>2758</v>
      </c>
      <c r="C496" s="5" t="s">
        <v>98</v>
      </c>
      <c r="D496" s="5" t="s">
        <v>166</v>
      </c>
      <c r="E496" s="5" t="s">
        <v>22</v>
      </c>
      <c r="F496" s="5" t="s">
        <v>1157</v>
      </c>
      <c r="G496" s="5" t="s">
        <v>1167</v>
      </c>
      <c r="H496" s="5" t="s">
        <v>284</v>
      </c>
      <c r="I496" s="5" t="s">
        <v>26</v>
      </c>
      <c r="J496" s="5" t="s">
        <v>67</v>
      </c>
      <c r="K496" s="6" t="s">
        <v>1173</v>
      </c>
      <c r="L496" s="6" t="s">
        <v>29</v>
      </c>
      <c r="M496" s="5">
        <f t="shared" si="2"/>
        <v>1</v>
      </c>
      <c r="N496" s="8" t="s">
        <v>286</v>
      </c>
      <c r="O496" s="5"/>
      <c r="P496" s="5"/>
      <c r="Q496" s="5"/>
      <c r="R496" s="5"/>
      <c r="S496" s="5"/>
      <c r="T496" s="5"/>
      <c r="U496" s="5"/>
      <c r="V496" s="5"/>
      <c r="W496" s="5"/>
      <c r="X496" s="5"/>
      <c r="Y496" s="5"/>
      <c r="Z496" s="5"/>
    </row>
    <row r="497" spans="1:26" ht="15.75" hidden="1" customHeight="1">
      <c r="A497" s="5">
        <f t="shared" si="3"/>
        <v>10</v>
      </c>
      <c r="B497" s="5">
        <v>2758</v>
      </c>
      <c r="C497" s="5" t="s">
        <v>98</v>
      </c>
      <c r="D497" s="5" t="s">
        <v>166</v>
      </c>
      <c r="E497" s="5" t="s">
        <v>22</v>
      </c>
      <c r="F497" s="5" t="s">
        <v>1157</v>
      </c>
      <c r="G497" s="5" t="s">
        <v>1167</v>
      </c>
      <c r="H497" s="5" t="s">
        <v>273</v>
      </c>
      <c r="I497" s="5" t="s">
        <v>26</v>
      </c>
      <c r="J497" s="5" t="s">
        <v>67</v>
      </c>
      <c r="K497" s="6" t="s">
        <v>1174</v>
      </c>
      <c r="L497" s="6" t="s">
        <v>29</v>
      </c>
      <c r="M497" s="5">
        <f t="shared" si="2"/>
        <v>1</v>
      </c>
      <c r="N497" s="8" t="s">
        <v>274</v>
      </c>
      <c r="O497" s="5"/>
      <c r="P497" s="5"/>
      <c r="Q497" s="5"/>
      <c r="R497" s="5"/>
      <c r="S497" s="5"/>
      <c r="T497" s="5"/>
      <c r="U497" s="5"/>
      <c r="V497" s="5"/>
      <c r="W497" s="5"/>
      <c r="X497" s="5"/>
      <c r="Y497" s="5"/>
      <c r="Z497" s="5"/>
    </row>
    <row r="498" spans="1:26" ht="15.75" hidden="1" customHeight="1">
      <c r="A498" s="5">
        <f t="shared" si="3"/>
        <v>11</v>
      </c>
      <c r="B498" s="5">
        <v>2758</v>
      </c>
      <c r="C498" s="5" t="s">
        <v>98</v>
      </c>
      <c r="D498" s="5" t="s">
        <v>166</v>
      </c>
      <c r="E498" s="5" t="s">
        <v>22</v>
      </c>
      <c r="F498" s="5" t="s">
        <v>1157</v>
      </c>
      <c r="G498" s="5" t="s">
        <v>1167</v>
      </c>
      <c r="H498" s="5" t="s">
        <v>275</v>
      </c>
      <c r="I498" s="5" t="s">
        <v>26</v>
      </c>
      <c r="J498" s="5" t="s">
        <v>67</v>
      </c>
      <c r="K498" s="6" t="s">
        <v>1175</v>
      </c>
      <c r="L498" s="6" t="s">
        <v>29</v>
      </c>
      <c r="M498" s="5">
        <f t="shared" si="2"/>
        <v>1</v>
      </c>
      <c r="N498" s="8" t="s">
        <v>276</v>
      </c>
      <c r="O498" s="5"/>
      <c r="P498" s="5"/>
      <c r="Q498" s="5"/>
      <c r="R498" s="5"/>
      <c r="S498" s="5"/>
      <c r="T498" s="5"/>
      <c r="U498" s="5"/>
      <c r="V498" s="5"/>
      <c r="W498" s="5"/>
      <c r="X498" s="5"/>
      <c r="Y498" s="5"/>
      <c r="Z498" s="5"/>
    </row>
    <row r="499" spans="1:26" ht="15.75" hidden="1" customHeight="1">
      <c r="A499" s="5">
        <f t="shared" si="3"/>
        <v>12</v>
      </c>
      <c r="B499" s="5">
        <v>2758</v>
      </c>
      <c r="C499" s="5" t="s">
        <v>98</v>
      </c>
      <c r="D499" s="5" t="s">
        <v>166</v>
      </c>
      <c r="E499" s="5" t="s">
        <v>22</v>
      </c>
      <c r="F499" s="5" t="s">
        <v>1157</v>
      </c>
      <c r="G499" s="5" t="s">
        <v>1167</v>
      </c>
      <c r="H499" s="5" t="s">
        <v>1176</v>
      </c>
      <c r="I499" s="5" t="s">
        <v>26</v>
      </c>
      <c r="J499" s="5" t="s">
        <v>67</v>
      </c>
      <c r="K499" s="6" t="s">
        <v>1168</v>
      </c>
      <c r="L499" s="6" t="s">
        <v>34</v>
      </c>
      <c r="M499" s="5">
        <f t="shared" si="2"/>
        <v>1</v>
      </c>
      <c r="N499" s="8" t="s">
        <v>1026</v>
      </c>
      <c r="O499" s="5"/>
      <c r="P499" s="5"/>
      <c r="Q499" s="5"/>
      <c r="R499" s="5"/>
      <c r="S499" s="5"/>
      <c r="T499" s="5"/>
      <c r="U499" s="5"/>
      <c r="V499" s="5"/>
      <c r="W499" s="5"/>
      <c r="X499" s="5"/>
      <c r="Y499" s="5"/>
      <c r="Z499" s="5"/>
    </row>
    <row r="500" spans="1:26" ht="15.75" hidden="1" customHeight="1">
      <c r="A500" s="5">
        <f t="shared" si="3"/>
        <v>13</v>
      </c>
      <c r="B500" s="5">
        <v>2758</v>
      </c>
      <c r="C500" s="5" t="s">
        <v>98</v>
      </c>
      <c r="D500" s="5" t="s">
        <v>166</v>
      </c>
      <c r="E500" s="5" t="s">
        <v>22</v>
      </c>
      <c r="F500" s="5" t="s">
        <v>1157</v>
      </c>
      <c r="G500" s="5" t="s">
        <v>1167</v>
      </c>
      <c r="H500" s="5" t="s">
        <v>381</v>
      </c>
      <c r="I500" s="5" t="s">
        <v>26</v>
      </c>
      <c r="J500" s="5" t="s">
        <v>67</v>
      </c>
      <c r="K500" s="6" t="s">
        <v>1177</v>
      </c>
      <c r="L500" s="6" t="s">
        <v>29</v>
      </c>
      <c r="M500" s="5">
        <f t="shared" si="2"/>
        <v>1</v>
      </c>
      <c r="N500" s="8" t="s">
        <v>289</v>
      </c>
      <c r="O500" s="5"/>
      <c r="P500" s="5"/>
      <c r="Q500" s="5"/>
      <c r="R500" s="5"/>
      <c r="S500" s="5"/>
      <c r="T500" s="5"/>
      <c r="U500" s="5"/>
      <c r="V500" s="5"/>
      <c r="W500" s="5"/>
      <c r="X500" s="5"/>
      <c r="Y500" s="5"/>
      <c r="Z500" s="5"/>
    </row>
    <row r="501" spans="1:26" ht="15.75" hidden="1" customHeight="1">
      <c r="A501" s="5">
        <f t="shared" si="3"/>
        <v>14</v>
      </c>
      <c r="B501" s="5">
        <v>2758</v>
      </c>
      <c r="C501" s="5" t="s">
        <v>98</v>
      </c>
      <c r="D501" s="5" t="s">
        <v>166</v>
      </c>
      <c r="E501" s="5" t="s">
        <v>22</v>
      </c>
      <c r="F501" s="5" t="s">
        <v>1157</v>
      </c>
      <c r="G501" s="5" t="s">
        <v>1167</v>
      </c>
      <c r="H501" s="5" t="s">
        <v>25</v>
      </c>
      <c r="I501" s="5" t="s">
        <v>26</v>
      </c>
      <c r="J501" s="5" t="s">
        <v>67</v>
      </c>
      <c r="K501" s="6" t="s">
        <v>1168</v>
      </c>
      <c r="L501" s="6" t="s">
        <v>34</v>
      </c>
      <c r="M501" s="5">
        <f t="shared" si="2"/>
        <v>1</v>
      </c>
      <c r="N501" s="8" t="s">
        <v>30</v>
      </c>
      <c r="O501" s="5"/>
      <c r="P501" s="5"/>
      <c r="Q501" s="5"/>
      <c r="R501" s="5"/>
      <c r="S501" s="5"/>
      <c r="T501" s="5"/>
      <c r="U501" s="5"/>
      <c r="V501" s="5"/>
      <c r="W501" s="5"/>
      <c r="X501" s="5"/>
      <c r="Y501" s="5"/>
      <c r="Z501" s="5"/>
    </row>
    <row r="502" spans="1:26" ht="15.75" hidden="1" customHeight="1">
      <c r="A502" s="5">
        <f t="shared" si="3"/>
        <v>15</v>
      </c>
      <c r="B502" s="5">
        <v>2758</v>
      </c>
      <c r="C502" s="5" t="s">
        <v>98</v>
      </c>
      <c r="D502" s="5" t="s">
        <v>166</v>
      </c>
      <c r="E502" s="5" t="s">
        <v>22</v>
      </c>
      <c r="F502" s="5" t="s">
        <v>1157</v>
      </c>
      <c r="G502" s="5" t="s">
        <v>1167</v>
      </c>
      <c r="H502" s="5" t="s">
        <v>45</v>
      </c>
      <c r="I502" s="5" t="s">
        <v>26</v>
      </c>
      <c r="J502" s="5" t="s">
        <v>67</v>
      </c>
      <c r="K502" s="6" t="s">
        <v>1172</v>
      </c>
      <c r="L502" s="6" t="s">
        <v>29</v>
      </c>
      <c r="M502" s="5">
        <f t="shared" si="2"/>
        <v>1</v>
      </c>
      <c r="N502" s="8" t="s">
        <v>48</v>
      </c>
      <c r="O502" s="5"/>
      <c r="P502" s="5"/>
      <c r="Q502" s="5"/>
      <c r="R502" s="5"/>
      <c r="S502" s="5"/>
      <c r="T502" s="5"/>
      <c r="U502" s="5"/>
      <c r="V502" s="5"/>
      <c r="W502" s="5"/>
      <c r="X502" s="5"/>
      <c r="Y502" s="5"/>
      <c r="Z502" s="5"/>
    </row>
    <row r="503" spans="1:26" ht="15.75" hidden="1" customHeight="1">
      <c r="A503" s="5">
        <f t="shared" si="3"/>
        <v>16</v>
      </c>
      <c r="B503" s="5">
        <v>2758</v>
      </c>
      <c r="C503" s="5" t="s">
        <v>98</v>
      </c>
      <c r="D503" s="5" t="s">
        <v>166</v>
      </c>
      <c r="E503" s="5" t="s">
        <v>22</v>
      </c>
      <c r="F503" s="5" t="s">
        <v>1157</v>
      </c>
      <c r="G503" s="5" t="s">
        <v>1167</v>
      </c>
      <c r="H503" s="5" t="s">
        <v>1013</v>
      </c>
      <c r="I503" s="5" t="s">
        <v>26</v>
      </c>
      <c r="J503" s="5" t="s">
        <v>67</v>
      </c>
      <c r="K503" s="6" t="s">
        <v>1168</v>
      </c>
      <c r="L503" s="6" t="s">
        <v>34</v>
      </c>
      <c r="M503" s="5">
        <f t="shared" si="2"/>
        <v>1</v>
      </c>
      <c r="N503" s="8" t="s">
        <v>1016</v>
      </c>
      <c r="O503" s="5"/>
      <c r="P503" s="5"/>
      <c r="Q503" s="5"/>
      <c r="R503" s="5"/>
      <c r="S503" s="5"/>
      <c r="T503" s="5"/>
      <c r="U503" s="5"/>
      <c r="V503" s="5"/>
      <c r="W503" s="5"/>
      <c r="X503" s="5"/>
      <c r="Y503" s="5"/>
      <c r="Z503" s="5"/>
    </row>
    <row r="504" spans="1:26" ht="15.75" hidden="1" customHeight="1">
      <c r="A504" s="5">
        <f t="shared" si="3"/>
        <v>17</v>
      </c>
      <c r="B504" s="5">
        <v>2758</v>
      </c>
      <c r="C504" s="5" t="s">
        <v>98</v>
      </c>
      <c r="D504" s="5" t="s">
        <v>166</v>
      </c>
      <c r="E504" s="5" t="s">
        <v>22</v>
      </c>
      <c r="F504" s="5" t="s">
        <v>1157</v>
      </c>
      <c r="G504" s="5" t="s">
        <v>1167</v>
      </c>
      <c r="H504" s="5" t="s">
        <v>73</v>
      </c>
      <c r="I504" s="5" t="s">
        <v>26</v>
      </c>
      <c r="J504" s="5" t="s">
        <v>67</v>
      </c>
      <c r="K504" s="6" t="s">
        <v>1168</v>
      </c>
      <c r="L504" s="6" t="s">
        <v>34</v>
      </c>
      <c r="M504" s="5">
        <f t="shared" si="2"/>
        <v>1</v>
      </c>
      <c r="N504" s="8" t="s">
        <v>75</v>
      </c>
      <c r="O504" s="5"/>
      <c r="P504" s="5"/>
      <c r="Q504" s="5"/>
      <c r="R504" s="5"/>
      <c r="S504" s="5"/>
      <c r="T504" s="5"/>
      <c r="U504" s="5"/>
      <c r="V504" s="5"/>
      <c r="W504" s="5"/>
      <c r="X504" s="5"/>
      <c r="Y504" s="5"/>
      <c r="Z504" s="5"/>
    </row>
    <row r="505" spans="1:26" ht="15.75" hidden="1" customHeight="1">
      <c r="A505" s="5">
        <f t="shared" si="3"/>
        <v>18</v>
      </c>
      <c r="B505" s="5">
        <v>2758</v>
      </c>
      <c r="C505" s="5" t="s">
        <v>98</v>
      </c>
      <c r="D505" s="5" t="s">
        <v>166</v>
      </c>
      <c r="E505" s="5" t="s">
        <v>22</v>
      </c>
      <c r="F505" s="5" t="s">
        <v>1157</v>
      </c>
      <c r="G505" s="5" t="s">
        <v>1167</v>
      </c>
      <c r="H505" s="5" t="s">
        <v>1086</v>
      </c>
      <c r="I505" s="5" t="s">
        <v>26</v>
      </c>
      <c r="J505" s="5" t="s">
        <v>67</v>
      </c>
      <c r="K505" s="6" t="s">
        <v>1178</v>
      </c>
      <c r="L505" s="6" t="s">
        <v>29</v>
      </c>
      <c r="M505" s="5">
        <f t="shared" si="2"/>
        <v>1</v>
      </c>
      <c r="N505" s="8" t="s">
        <v>636</v>
      </c>
      <c r="O505" s="5"/>
      <c r="P505" s="5"/>
      <c r="Q505" s="5"/>
      <c r="R505" s="5"/>
      <c r="S505" s="5"/>
      <c r="T505" s="5"/>
      <c r="U505" s="5"/>
      <c r="V505" s="5"/>
      <c r="W505" s="5"/>
      <c r="X505" s="5"/>
      <c r="Y505" s="5"/>
      <c r="Z505" s="5"/>
    </row>
    <row r="506" spans="1:26" ht="15.75" hidden="1" customHeight="1">
      <c r="A506" s="5">
        <f t="shared" si="3"/>
        <v>19</v>
      </c>
      <c r="B506" s="5">
        <v>2758</v>
      </c>
      <c r="C506" s="5" t="s">
        <v>98</v>
      </c>
      <c r="D506" s="5" t="s">
        <v>166</v>
      </c>
      <c r="E506" s="5" t="s">
        <v>22</v>
      </c>
      <c r="F506" s="5" t="s">
        <v>1157</v>
      </c>
      <c r="G506" s="5" t="s">
        <v>1167</v>
      </c>
      <c r="H506" s="5" t="s">
        <v>1179</v>
      </c>
      <c r="I506" s="5" t="s">
        <v>26</v>
      </c>
      <c r="J506" s="5" t="s">
        <v>67</v>
      </c>
      <c r="K506" s="6" t="s">
        <v>1180</v>
      </c>
      <c r="L506" s="6" t="s">
        <v>29</v>
      </c>
      <c r="M506" s="5">
        <f t="shared" si="2"/>
        <v>1</v>
      </c>
      <c r="N506" s="8" t="s">
        <v>425</v>
      </c>
      <c r="O506" s="5"/>
      <c r="P506" s="5"/>
      <c r="Q506" s="5"/>
      <c r="R506" s="5"/>
      <c r="S506" s="5"/>
      <c r="T506" s="5"/>
      <c r="U506" s="5"/>
      <c r="V506" s="5"/>
      <c r="W506" s="5"/>
      <c r="X506" s="5"/>
      <c r="Y506" s="5"/>
      <c r="Z506" s="5"/>
    </row>
    <row r="507" spans="1:26" ht="15.75" hidden="1" customHeight="1">
      <c r="A507" s="5">
        <f t="shared" si="3"/>
        <v>20</v>
      </c>
      <c r="B507" s="5">
        <v>2758</v>
      </c>
      <c r="C507" s="5" t="s">
        <v>98</v>
      </c>
      <c r="D507" s="5" t="s">
        <v>166</v>
      </c>
      <c r="E507" s="5" t="s">
        <v>22</v>
      </c>
      <c r="F507" s="5" t="s">
        <v>1157</v>
      </c>
      <c r="G507" s="5" t="s">
        <v>1167</v>
      </c>
      <c r="H507" s="5" t="s">
        <v>76</v>
      </c>
      <c r="I507" s="5" t="s">
        <v>26</v>
      </c>
      <c r="J507" s="5" t="s">
        <v>67</v>
      </c>
      <c r="K507" s="6" t="s">
        <v>1168</v>
      </c>
      <c r="L507" s="6" t="s">
        <v>34</v>
      </c>
      <c r="M507" s="5">
        <f t="shared" si="2"/>
        <v>1</v>
      </c>
      <c r="N507" s="8" t="s">
        <v>78</v>
      </c>
      <c r="O507" s="5"/>
      <c r="P507" s="5"/>
      <c r="Q507" s="5"/>
      <c r="R507" s="5"/>
      <c r="S507" s="5"/>
      <c r="T507" s="5"/>
      <c r="U507" s="5"/>
      <c r="V507" s="5"/>
      <c r="W507" s="5"/>
      <c r="X507" s="5"/>
      <c r="Y507" s="5"/>
      <c r="Z507" s="5"/>
    </row>
    <row r="508" spans="1:26" ht="15.75" hidden="1" customHeight="1">
      <c r="A508" s="5">
        <f t="shared" si="3"/>
        <v>21</v>
      </c>
      <c r="B508" s="5">
        <v>2758</v>
      </c>
      <c r="C508" s="5" t="s">
        <v>98</v>
      </c>
      <c r="D508" s="5" t="s">
        <v>166</v>
      </c>
      <c r="E508" s="5" t="s">
        <v>22</v>
      </c>
      <c r="F508" s="5" t="s">
        <v>1157</v>
      </c>
      <c r="G508" s="5" t="s">
        <v>1167</v>
      </c>
      <c r="H508" s="5" t="s">
        <v>1091</v>
      </c>
      <c r="I508" s="5" t="s">
        <v>26</v>
      </c>
      <c r="J508" s="5" t="s">
        <v>67</v>
      </c>
      <c r="K508" s="6" t="s">
        <v>1181</v>
      </c>
      <c r="L508" s="6" t="s">
        <v>29</v>
      </c>
      <c r="M508" s="5">
        <f t="shared" si="2"/>
        <v>1</v>
      </c>
      <c r="N508" s="8" t="s">
        <v>639</v>
      </c>
      <c r="O508" s="5"/>
      <c r="P508" s="5"/>
      <c r="Q508" s="5"/>
      <c r="R508" s="5"/>
      <c r="S508" s="5"/>
      <c r="T508" s="5"/>
      <c r="U508" s="5"/>
      <c r="V508" s="5"/>
      <c r="W508" s="5"/>
      <c r="X508" s="5"/>
      <c r="Y508" s="5"/>
      <c r="Z508" s="5"/>
    </row>
    <row r="509" spans="1:26" ht="15.75" hidden="1" customHeight="1">
      <c r="A509" s="5">
        <f t="shared" si="3"/>
        <v>22</v>
      </c>
      <c r="B509" s="5">
        <v>2758</v>
      </c>
      <c r="C509" s="5" t="s">
        <v>98</v>
      </c>
      <c r="D509" s="5" t="s">
        <v>166</v>
      </c>
      <c r="E509" s="5" t="s">
        <v>22</v>
      </c>
      <c r="F509" s="5" t="s">
        <v>1157</v>
      </c>
      <c r="G509" s="5" t="s">
        <v>1167</v>
      </c>
      <c r="H509" s="5" t="s">
        <v>51</v>
      </c>
      <c r="I509" s="5" t="s">
        <v>26</v>
      </c>
      <c r="J509" s="5" t="s">
        <v>67</v>
      </c>
      <c r="K509" s="6" t="s">
        <v>1180</v>
      </c>
      <c r="L509" s="6" t="s">
        <v>29</v>
      </c>
      <c r="M509" s="5">
        <f t="shared" si="2"/>
        <v>1</v>
      </c>
      <c r="N509" s="8" t="s">
        <v>52</v>
      </c>
      <c r="O509" s="5"/>
      <c r="P509" s="5"/>
      <c r="Q509" s="5"/>
      <c r="R509" s="5"/>
      <c r="S509" s="5"/>
      <c r="T509" s="5"/>
      <c r="U509" s="5"/>
      <c r="V509" s="5"/>
      <c r="W509" s="5"/>
      <c r="X509" s="5"/>
      <c r="Y509" s="5"/>
      <c r="Z509" s="5"/>
    </row>
    <row r="510" spans="1:26" ht="15.75" hidden="1" customHeight="1">
      <c r="A510" s="5">
        <f t="shared" si="3"/>
        <v>23</v>
      </c>
      <c r="B510" s="5">
        <v>2758</v>
      </c>
      <c r="C510" s="5" t="s">
        <v>98</v>
      </c>
      <c r="D510" s="5" t="s">
        <v>166</v>
      </c>
      <c r="E510" s="5" t="s">
        <v>22</v>
      </c>
      <c r="F510" s="5" t="s">
        <v>1157</v>
      </c>
      <c r="G510" s="5" t="s">
        <v>1167</v>
      </c>
      <c r="H510" s="5" t="s">
        <v>32</v>
      </c>
      <c r="I510" s="5" t="s">
        <v>26</v>
      </c>
      <c r="J510" s="5" t="s">
        <v>67</v>
      </c>
      <c r="K510" s="6" t="s">
        <v>1168</v>
      </c>
      <c r="L510" s="6" t="s">
        <v>34</v>
      </c>
      <c r="M510" s="5">
        <f t="shared" si="2"/>
        <v>1</v>
      </c>
      <c r="N510" s="8" t="s">
        <v>36</v>
      </c>
      <c r="O510" s="5"/>
      <c r="P510" s="5"/>
      <c r="Q510" s="5"/>
      <c r="R510" s="5"/>
      <c r="S510" s="5"/>
      <c r="T510" s="5"/>
      <c r="U510" s="5"/>
      <c r="V510" s="5"/>
      <c r="W510" s="5"/>
      <c r="X510" s="5"/>
      <c r="Y510" s="5"/>
      <c r="Z510" s="5"/>
    </row>
    <row r="511" spans="1:26" ht="15.75" hidden="1" customHeight="1">
      <c r="A511" s="5">
        <f t="shared" si="3"/>
        <v>24</v>
      </c>
      <c r="B511" s="5">
        <v>2758</v>
      </c>
      <c r="C511" s="5" t="s">
        <v>98</v>
      </c>
      <c r="D511" s="5" t="s">
        <v>166</v>
      </c>
      <c r="E511" s="5" t="s">
        <v>22</v>
      </c>
      <c r="F511" s="5" t="s">
        <v>1157</v>
      </c>
      <c r="G511" s="5" t="s">
        <v>1167</v>
      </c>
      <c r="H511" s="5" t="s">
        <v>810</v>
      </c>
      <c r="I511" s="5" t="s">
        <v>26</v>
      </c>
      <c r="J511" s="5" t="s">
        <v>67</v>
      </c>
      <c r="K511" s="6" t="s">
        <v>1182</v>
      </c>
      <c r="L511" s="6" t="s">
        <v>29</v>
      </c>
      <c r="M511" s="5">
        <f t="shared" si="2"/>
        <v>1</v>
      </c>
      <c r="N511" s="8" t="s">
        <v>186</v>
      </c>
      <c r="O511" s="5"/>
      <c r="P511" s="5"/>
      <c r="Q511" s="5"/>
      <c r="R511" s="5"/>
      <c r="S511" s="5"/>
      <c r="T511" s="5"/>
      <c r="U511" s="5"/>
      <c r="V511" s="5"/>
      <c r="W511" s="5"/>
      <c r="X511" s="5"/>
      <c r="Y511" s="5"/>
      <c r="Z511" s="5"/>
    </row>
    <row r="512" spans="1:26" ht="15.75" hidden="1" customHeight="1">
      <c r="A512" s="5">
        <f t="shared" si="3"/>
        <v>25</v>
      </c>
      <c r="B512" s="5">
        <v>2758</v>
      </c>
      <c r="C512" s="5" t="s">
        <v>98</v>
      </c>
      <c r="D512" s="5" t="s">
        <v>166</v>
      </c>
      <c r="E512" s="5" t="s">
        <v>22</v>
      </c>
      <c r="F512" s="5" t="s">
        <v>1157</v>
      </c>
      <c r="G512" s="5" t="s">
        <v>1183</v>
      </c>
      <c r="H512" s="5" t="s">
        <v>279</v>
      </c>
      <c r="I512" s="5" t="s">
        <v>26</v>
      </c>
      <c r="J512" s="5" t="s">
        <v>67</v>
      </c>
      <c r="K512" s="6" t="s">
        <v>1168</v>
      </c>
      <c r="L512" s="6" t="s">
        <v>34</v>
      </c>
      <c r="M512" s="5">
        <f t="shared" si="2"/>
        <v>1</v>
      </c>
      <c r="N512" s="8" t="s">
        <v>280</v>
      </c>
      <c r="O512" s="5"/>
      <c r="P512" s="5"/>
      <c r="Q512" s="5"/>
      <c r="R512" s="5"/>
      <c r="S512" s="5"/>
      <c r="T512" s="5"/>
      <c r="U512" s="5"/>
      <c r="V512" s="5"/>
      <c r="W512" s="5"/>
      <c r="X512" s="5"/>
      <c r="Y512" s="5"/>
      <c r="Z512" s="5"/>
    </row>
    <row r="513" spans="1:26" ht="15.75" hidden="1" customHeight="1">
      <c r="A513" s="5">
        <f t="shared" si="3"/>
        <v>26</v>
      </c>
      <c r="B513" s="5">
        <v>2758</v>
      </c>
      <c r="C513" s="5" t="s">
        <v>98</v>
      </c>
      <c r="D513" s="5" t="s">
        <v>166</v>
      </c>
      <c r="E513" s="5" t="s">
        <v>22</v>
      </c>
      <c r="F513" s="5" t="s">
        <v>1157</v>
      </c>
      <c r="G513" s="5" t="s">
        <v>1184</v>
      </c>
      <c r="H513" s="5" t="s">
        <v>279</v>
      </c>
      <c r="I513" s="5" t="s">
        <v>26</v>
      </c>
      <c r="J513" s="5" t="s">
        <v>67</v>
      </c>
      <c r="K513" s="6" t="s">
        <v>1181</v>
      </c>
      <c r="L513" s="6" t="s">
        <v>29</v>
      </c>
      <c r="M513" s="5">
        <f t="shared" si="2"/>
        <v>1</v>
      </c>
      <c r="N513" s="8" t="s">
        <v>336</v>
      </c>
      <c r="O513" s="5"/>
      <c r="P513" s="5"/>
      <c r="Q513" s="5"/>
      <c r="R513" s="5"/>
      <c r="S513" s="5"/>
      <c r="T513" s="5"/>
      <c r="U513" s="5"/>
      <c r="V513" s="5"/>
      <c r="W513" s="5"/>
      <c r="X513" s="5"/>
      <c r="Y513" s="5"/>
      <c r="Z513" s="5"/>
    </row>
    <row r="514" spans="1:26" ht="15.75" hidden="1" customHeight="1">
      <c r="A514" s="5">
        <f t="shared" si="3"/>
        <v>27</v>
      </c>
      <c r="B514" s="5">
        <v>2758</v>
      </c>
      <c r="C514" s="5" t="s">
        <v>98</v>
      </c>
      <c r="D514" s="5" t="s">
        <v>166</v>
      </c>
      <c r="E514" s="5" t="s">
        <v>22</v>
      </c>
      <c r="F514" s="5" t="s">
        <v>1157</v>
      </c>
      <c r="G514" s="5" t="s">
        <v>1185</v>
      </c>
      <c r="H514" s="5" t="s">
        <v>1155</v>
      </c>
      <c r="I514" s="5" t="s">
        <v>26</v>
      </c>
      <c r="J514" s="5" t="s">
        <v>67</v>
      </c>
      <c r="K514" s="6" t="s">
        <v>1186</v>
      </c>
      <c r="L514" s="6" t="s">
        <v>29</v>
      </c>
      <c r="M514" s="5">
        <f t="shared" si="2"/>
        <v>1</v>
      </c>
      <c r="N514" s="8" t="s">
        <v>1026</v>
      </c>
      <c r="O514" s="5"/>
      <c r="P514" s="5"/>
      <c r="Q514" s="5"/>
      <c r="R514" s="5"/>
      <c r="S514" s="5"/>
      <c r="T514" s="5"/>
      <c r="U514" s="5"/>
      <c r="V514" s="5"/>
      <c r="W514" s="5"/>
      <c r="X514" s="5"/>
      <c r="Y514" s="5"/>
      <c r="Z514" s="5"/>
    </row>
    <row r="515" spans="1:26" ht="15.75" hidden="1" customHeight="1">
      <c r="A515" s="5">
        <f t="shared" si="3"/>
        <v>1</v>
      </c>
      <c r="B515" s="24">
        <v>2661</v>
      </c>
      <c r="C515" s="5" t="s">
        <v>20</v>
      </c>
      <c r="D515" s="5" t="s">
        <v>139</v>
      </c>
      <c r="E515" s="5" t="s">
        <v>22</v>
      </c>
      <c r="F515" s="5" t="s">
        <v>23</v>
      </c>
      <c r="G515" s="5" t="s">
        <v>24</v>
      </c>
      <c r="H515" s="5" t="s">
        <v>279</v>
      </c>
      <c r="I515" s="5" t="s">
        <v>1187</v>
      </c>
      <c r="J515" s="25" t="s">
        <v>110</v>
      </c>
      <c r="K515" s="6" t="s">
        <v>1188</v>
      </c>
      <c r="L515" s="6" t="s">
        <v>29</v>
      </c>
      <c r="M515" s="5">
        <f t="shared" si="2"/>
        <v>1</v>
      </c>
      <c r="N515" s="8" t="s">
        <v>280</v>
      </c>
      <c r="O515" s="5"/>
      <c r="P515" s="5"/>
      <c r="Q515" s="5"/>
      <c r="R515" s="5"/>
      <c r="S515" s="5"/>
      <c r="T515" s="5"/>
      <c r="U515" s="5"/>
      <c r="V515" s="5"/>
      <c r="W515" s="5"/>
      <c r="X515" s="5"/>
      <c r="Y515" s="5"/>
      <c r="Z515" s="5"/>
    </row>
    <row r="516" spans="1:26" ht="15.75" hidden="1" customHeight="1">
      <c r="A516" s="5">
        <f t="shared" si="3"/>
        <v>2</v>
      </c>
      <c r="B516" s="5">
        <v>2661</v>
      </c>
      <c r="C516" s="5" t="s">
        <v>20</v>
      </c>
      <c r="D516" s="5" t="s">
        <v>139</v>
      </c>
      <c r="E516" s="5" t="s">
        <v>22</v>
      </c>
      <c r="F516" s="5" t="s">
        <v>23</v>
      </c>
      <c r="G516" s="5" t="s">
        <v>40</v>
      </c>
      <c r="H516" s="5" t="s">
        <v>279</v>
      </c>
      <c r="I516" s="5" t="s">
        <v>1187</v>
      </c>
      <c r="J516" s="5" t="s">
        <v>110</v>
      </c>
      <c r="K516" s="6" t="s">
        <v>1189</v>
      </c>
      <c r="L516" s="6" t="s">
        <v>34</v>
      </c>
      <c r="M516" s="5">
        <f t="shared" si="2"/>
        <v>1</v>
      </c>
      <c r="N516" s="8" t="s">
        <v>280</v>
      </c>
      <c r="O516" s="5"/>
      <c r="P516" s="5"/>
      <c r="Q516" s="5"/>
      <c r="R516" s="5"/>
      <c r="S516" s="5"/>
      <c r="T516" s="5"/>
      <c r="U516" s="5"/>
      <c r="V516" s="5"/>
      <c r="W516" s="5"/>
      <c r="X516" s="5"/>
      <c r="Y516" s="5"/>
      <c r="Z516" s="5"/>
    </row>
    <row r="517" spans="1:26" ht="15.75" hidden="1" customHeight="1">
      <c r="A517" s="5">
        <f t="shared" si="3"/>
        <v>1</v>
      </c>
      <c r="B517" s="5">
        <v>2662</v>
      </c>
      <c r="C517" s="5" t="s">
        <v>20</v>
      </c>
      <c r="D517" s="5" t="s">
        <v>144</v>
      </c>
      <c r="E517" s="5" t="s">
        <v>22</v>
      </c>
      <c r="F517" s="5" t="s">
        <v>23</v>
      </c>
      <c r="G517" s="5" t="s">
        <v>24</v>
      </c>
      <c r="H517" s="5" t="s">
        <v>1171</v>
      </c>
      <c r="I517" s="5" t="s">
        <v>1058</v>
      </c>
      <c r="J517" s="5" t="s">
        <v>110</v>
      </c>
      <c r="K517" s="6" t="s">
        <v>1190</v>
      </c>
      <c r="L517" s="6" t="s">
        <v>29</v>
      </c>
      <c r="M517" s="5">
        <f t="shared" si="2"/>
        <v>1</v>
      </c>
      <c r="N517" s="8" t="s">
        <v>1058</v>
      </c>
      <c r="O517" s="5"/>
      <c r="P517" s="5"/>
      <c r="Q517" s="5"/>
      <c r="R517" s="5"/>
      <c r="S517" s="5"/>
      <c r="T517" s="5"/>
      <c r="U517" s="5"/>
      <c r="V517" s="5"/>
      <c r="W517" s="5"/>
      <c r="X517" s="5"/>
      <c r="Y517" s="5"/>
      <c r="Z517" s="5"/>
    </row>
    <row r="518" spans="1:26" ht="15.75" hidden="1" customHeight="1">
      <c r="A518" s="5">
        <f t="shared" si="3"/>
        <v>2</v>
      </c>
      <c r="B518" s="5">
        <v>2662</v>
      </c>
      <c r="C518" s="5" t="s">
        <v>20</v>
      </c>
      <c r="D518" s="5" t="s">
        <v>144</v>
      </c>
      <c r="E518" s="5" t="s">
        <v>22</v>
      </c>
      <c r="F518" s="5" t="s">
        <v>23</v>
      </c>
      <c r="G518" s="5" t="s">
        <v>40</v>
      </c>
      <c r="H518" s="5" t="s">
        <v>1171</v>
      </c>
      <c r="I518" s="5" t="s">
        <v>1058</v>
      </c>
      <c r="J518" s="5" t="s">
        <v>110</v>
      </c>
      <c r="K518" s="6" t="s">
        <v>1189</v>
      </c>
      <c r="L518" s="6" t="s">
        <v>34</v>
      </c>
      <c r="M518" s="5">
        <f t="shared" si="2"/>
        <v>1</v>
      </c>
      <c r="N518" s="8" t="s">
        <v>1058</v>
      </c>
      <c r="O518" s="5"/>
      <c r="P518" s="5"/>
      <c r="Q518" s="5"/>
      <c r="R518" s="5"/>
      <c r="S518" s="5"/>
      <c r="T518" s="5"/>
      <c r="U518" s="5"/>
      <c r="V518" s="5"/>
      <c r="W518" s="5"/>
      <c r="X518" s="5"/>
      <c r="Y518" s="5"/>
      <c r="Z518" s="5"/>
    </row>
    <row r="519" spans="1:26" ht="15.75" hidden="1" customHeight="1">
      <c r="A519" s="5">
        <f t="shared" si="3"/>
        <v>1</v>
      </c>
      <c r="B519" s="5">
        <v>2666</v>
      </c>
      <c r="C519" s="5" t="s">
        <v>20</v>
      </c>
      <c r="D519" s="5" t="s">
        <v>154</v>
      </c>
      <c r="E519" s="5" t="s">
        <v>22</v>
      </c>
      <c r="F519" s="5" t="s">
        <v>23</v>
      </c>
      <c r="G519" s="5" t="s">
        <v>24</v>
      </c>
      <c r="H519" s="5" t="s">
        <v>1176</v>
      </c>
      <c r="I519" s="5" t="s">
        <v>1026</v>
      </c>
      <c r="J519" s="5" t="s">
        <v>110</v>
      </c>
      <c r="K519" s="6" t="s">
        <v>1191</v>
      </c>
      <c r="L519" s="6" t="s">
        <v>29</v>
      </c>
      <c r="M519" s="5">
        <f t="shared" si="2"/>
        <v>1</v>
      </c>
      <c r="N519" s="8" t="s">
        <v>1026</v>
      </c>
      <c r="O519" s="5"/>
      <c r="P519" s="5"/>
      <c r="Q519" s="5"/>
      <c r="R519" s="5"/>
      <c r="S519" s="5"/>
      <c r="T519" s="5"/>
      <c r="U519" s="5"/>
      <c r="V519" s="5"/>
      <c r="W519" s="5"/>
      <c r="X519" s="5"/>
      <c r="Y519" s="5"/>
      <c r="Z519" s="5"/>
    </row>
    <row r="520" spans="1:26" ht="15.75" hidden="1" customHeight="1">
      <c r="A520" s="5">
        <f t="shared" si="3"/>
        <v>2</v>
      </c>
      <c r="B520" s="5">
        <v>2666</v>
      </c>
      <c r="C520" s="5" t="s">
        <v>20</v>
      </c>
      <c r="D520" s="5" t="s">
        <v>154</v>
      </c>
      <c r="E520" s="5" t="s">
        <v>22</v>
      </c>
      <c r="F520" s="5" t="s">
        <v>23</v>
      </c>
      <c r="G520" s="5" t="s">
        <v>40</v>
      </c>
      <c r="H520" s="5" t="s">
        <v>1176</v>
      </c>
      <c r="I520" s="5" t="s">
        <v>1026</v>
      </c>
      <c r="J520" s="5" t="s">
        <v>110</v>
      </c>
      <c r="K520" s="6" t="s">
        <v>1192</v>
      </c>
      <c r="L520" s="6" t="s">
        <v>29</v>
      </c>
      <c r="M520" s="5">
        <f t="shared" si="2"/>
        <v>1</v>
      </c>
      <c r="N520" s="8" t="s">
        <v>1026</v>
      </c>
      <c r="O520" s="5"/>
      <c r="P520" s="5"/>
      <c r="Q520" s="5"/>
      <c r="R520" s="5"/>
      <c r="S520" s="5"/>
      <c r="T520" s="5"/>
      <c r="U520" s="5"/>
      <c r="V520" s="5"/>
      <c r="W520" s="5"/>
      <c r="X520" s="5"/>
      <c r="Y520" s="5"/>
      <c r="Z520" s="5"/>
    </row>
    <row r="521" spans="1:26" ht="15.75" hidden="1" customHeight="1">
      <c r="A521" s="5">
        <f t="shared" si="3"/>
        <v>1</v>
      </c>
      <c r="B521" s="5">
        <v>2671</v>
      </c>
      <c r="C521" s="5" t="s">
        <v>20</v>
      </c>
      <c r="D521" s="5" t="s">
        <v>43</v>
      </c>
      <c r="E521" s="5" t="s">
        <v>22</v>
      </c>
      <c r="F521" s="5" t="s">
        <v>1020</v>
      </c>
      <c r="G521" s="5" t="s">
        <v>270</v>
      </c>
      <c r="H521" s="5" t="s">
        <v>199</v>
      </c>
      <c r="I521" s="5" t="s">
        <v>26</v>
      </c>
      <c r="J521" s="5" t="s">
        <v>110</v>
      </c>
      <c r="K521" s="6" t="s">
        <v>1193</v>
      </c>
      <c r="L521" s="6" t="s">
        <v>29</v>
      </c>
      <c r="M521" s="5">
        <f t="shared" si="2"/>
        <v>1</v>
      </c>
      <c r="N521" s="8" t="s">
        <v>186</v>
      </c>
      <c r="O521" s="5"/>
      <c r="P521" s="5"/>
      <c r="Q521" s="5"/>
      <c r="R521" s="5"/>
      <c r="S521" s="5"/>
      <c r="T521" s="5"/>
      <c r="U521" s="5"/>
      <c r="V521" s="5"/>
      <c r="W521" s="5"/>
      <c r="X521" s="5"/>
      <c r="Y521" s="5"/>
      <c r="Z521" s="5"/>
    </row>
    <row r="522" spans="1:26" ht="15.75" hidden="1" customHeight="1">
      <c r="A522" s="5">
        <f t="shared" si="3"/>
        <v>1</v>
      </c>
      <c r="B522" s="5">
        <v>2677</v>
      </c>
      <c r="C522" s="5" t="s">
        <v>20</v>
      </c>
      <c r="D522" s="5" t="s">
        <v>144</v>
      </c>
      <c r="E522" s="5" t="s">
        <v>22</v>
      </c>
      <c r="F522" s="5" t="s">
        <v>1194</v>
      </c>
      <c r="G522" s="5" t="s">
        <v>1195</v>
      </c>
      <c r="H522" s="5" t="s">
        <v>1171</v>
      </c>
      <c r="I522" s="5" t="s">
        <v>26</v>
      </c>
      <c r="J522" s="5" t="s">
        <v>110</v>
      </c>
      <c r="K522" s="6" t="s">
        <v>1196</v>
      </c>
      <c r="L522" s="6" t="s">
        <v>29</v>
      </c>
      <c r="M522" s="5">
        <f t="shared" si="2"/>
        <v>1</v>
      </c>
      <c r="N522" s="8" t="s">
        <v>1058</v>
      </c>
      <c r="O522" s="5"/>
      <c r="P522" s="5"/>
      <c r="Q522" s="5"/>
      <c r="R522" s="5"/>
      <c r="S522" s="5"/>
      <c r="T522" s="5"/>
      <c r="U522" s="5"/>
      <c r="V522" s="5"/>
      <c r="W522" s="5"/>
      <c r="X522" s="5"/>
      <c r="Y522" s="5"/>
      <c r="Z522" s="5"/>
    </row>
    <row r="523" spans="1:26" ht="15.75" hidden="1" customHeight="1">
      <c r="A523" s="5">
        <f t="shared" si="3"/>
        <v>2</v>
      </c>
      <c r="B523" s="5">
        <v>2677</v>
      </c>
      <c r="C523" s="5" t="s">
        <v>20</v>
      </c>
      <c r="D523" s="5" t="s">
        <v>144</v>
      </c>
      <c r="E523" s="5" t="s">
        <v>22</v>
      </c>
      <c r="F523" s="5" t="s">
        <v>1194</v>
      </c>
      <c r="G523" s="5" t="s">
        <v>1197</v>
      </c>
      <c r="H523" s="5" t="s">
        <v>1171</v>
      </c>
      <c r="I523" s="5" t="s">
        <v>26</v>
      </c>
      <c r="J523" s="5" t="s">
        <v>110</v>
      </c>
      <c r="K523" s="6" t="s">
        <v>1198</v>
      </c>
      <c r="L523" s="6" t="s">
        <v>29</v>
      </c>
      <c r="M523" s="5">
        <f t="shared" si="2"/>
        <v>1</v>
      </c>
      <c r="N523" s="8" t="s">
        <v>1058</v>
      </c>
      <c r="O523" s="5"/>
      <c r="P523" s="5"/>
      <c r="Q523" s="5"/>
      <c r="R523" s="5"/>
      <c r="S523" s="5"/>
      <c r="T523" s="5"/>
      <c r="U523" s="5"/>
      <c r="V523" s="5"/>
      <c r="W523" s="5"/>
      <c r="X523" s="5"/>
      <c r="Y523" s="5"/>
      <c r="Z523" s="5"/>
    </row>
    <row r="524" spans="1:26" ht="15.75" hidden="1" customHeight="1">
      <c r="A524" s="5">
        <f t="shared" si="3"/>
        <v>3</v>
      </c>
      <c r="B524" s="5">
        <v>2677</v>
      </c>
      <c r="C524" s="5" t="s">
        <v>20</v>
      </c>
      <c r="D524" s="5" t="s">
        <v>144</v>
      </c>
      <c r="E524" s="5" t="s">
        <v>22</v>
      </c>
      <c r="F524" s="5" t="s">
        <v>1194</v>
      </c>
      <c r="G524" s="5" t="s">
        <v>1199</v>
      </c>
      <c r="H524" s="5" t="s">
        <v>810</v>
      </c>
      <c r="I524" s="5" t="s">
        <v>26</v>
      </c>
      <c r="J524" s="5" t="s">
        <v>110</v>
      </c>
      <c r="K524" s="6" t="s">
        <v>1200</v>
      </c>
      <c r="L524" s="6" t="s">
        <v>29</v>
      </c>
      <c r="M524" s="5">
        <f t="shared" si="2"/>
        <v>1</v>
      </c>
      <c r="N524" s="8" t="s">
        <v>186</v>
      </c>
      <c r="O524" s="5"/>
      <c r="P524" s="5"/>
      <c r="Q524" s="5"/>
      <c r="R524" s="5"/>
      <c r="S524" s="5"/>
      <c r="T524" s="5"/>
      <c r="U524" s="5"/>
      <c r="V524" s="5"/>
      <c r="W524" s="5"/>
      <c r="X524" s="5"/>
      <c r="Y524" s="5"/>
      <c r="Z524" s="5"/>
    </row>
    <row r="525" spans="1:26" ht="15.75" hidden="1" customHeight="1">
      <c r="A525" s="5">
        <f t="shared" si="3"/>
        <v>1</v>
      </c>
      <c r="B525" s="5">
        <v>2683</v>
      </c>
      <c r="C525" s="5" t="s">
        <v>20</v>
      </c>
      <c r="D525" s="5" t="s">
        <v>144</v>
      </c>
      <c r="E525" s="5" t="s">
        <v>22</v>
      </c>
      <c r="F525" s="5" t="s">
        <v>1201</v>
      </c>
      <c r="G525" s="5" t="s">
        <v>1202</v>
      </c>
      <c r="H525" s="5" t="s">
        <v>1171</v>
      </c>
      <c r="I525" s="5" t="s">
        <v>1058</v>
      </c>
      <c r="J525" s="5" t="s">
        <v>110</v>
      </c>
      <c r="K525" s="6" t="s">
        <v>1203</v>
      </c>
      <c r="L525" s="6" t="s">
        <v>29</v>
      </c>
      <c r="M525" s="5">
        <f t="shared" si="2"/>
        <v>1</v>
      </c>
      <c r="N525" s="8" t="s">
        <v>1058</v>
      </c>
      <c r="O525" s="5"/>
      <c r="P525" s="5"/>
      <c r="Q525" s="5"/>
      <c r="R525" s="5"/>
      <c r="S525" s="5"/>
      <c r="T525" s="5"/>
      <c r="U525" s="5"/>
      <c r="V525" s="5"/>
      <c r="W525" s="5"/>
      <c r="X525" s="5"/>
      <c r="Y525" s="5"/>
      <c r="Z525" s="5"/>
    </row>
    <row r="526" spans="1:26" ht="15.75" hidden="1" customHeight="1">
      <c r="A526" s="5">
        <f t="shared" si="3"/>
        <v>1</v>
      </c>
      <c r="B526" s="5">
        <v>2686</v>
      </c>
      <c r="C526" s="5" t="s">
        <v>20</v>
      </c>
      <c r="D526" s="5" t="s">
        <v>144</v>
      </c>
      <c r="E526" s="5" t="s">
        <v>22</v>
      </c>
      <c r="F526" s="5" t="s">
        <v>1204</v>
      </c>
      <c r="G526" s="5" t="s">
        <v>1205</v>
      </c>
      <c r="H526" s="5" t="s">
        <v>1171</v>
      </c>
      <c r="I526" s="5" t="s">
        <v>1058</v>
      </c>
      <c r="J526" s="5" t="s">
        <v>110</v>
      </c>
      <c r="K526" s="6" t="s">
        <v>1206</v>
      </c>
      <c r="L526" s="6" t="s">
        <v>29</v>
      </c>
      <c r="M526" s="5">
        <f t="shared" si="2"/>
        <v>1</v>
      </c>
      <c r="N526" s="8" t="s">
        <v>1058</v>
      </c>
      <c r="O526" s="5"/>
      <c r="P526" s="5"/>
      <c r="Q526" s="5"/>
      <c r="R526" s="5"/>
      <c r="S526" s="5"/>
      <c r="T526" s="5"/>
      <c r="U526" s="5"/>
      <c r="V526" s="5"/>
      <c r="W526" s="5"/>
      <c r="X526" s="5"/>
      <c r="Y526" s="5"/>
      <c r="Z526" s="5"/>
    </row>
    <row r="527" spans="1:26" ht="15.75" hidden="1" customHeight="1">
      <c r="A527" s="5">
        <f t="shared" si="3"/>
        <v>1</v>
      </c>
      <c r="B527" s="5">
        <v>2688</v>
      </c>
      <c r="C527" s="5" t="s">
        <v>98</v>
      </c>
      <c r="D527" s="5" t="s">
        <v>154</v>
      </c>
      <c r="E527" s="5" t="s">
        <v>22</v>
      </c>
      <c r="F527" s="5" t="s">
        <v>1207</v>
      </c>
      <c r="G527" s="5" t="s">
        <v>1208</v>
      </c>
      <c r="H527" s="5" t="s">
        <v>1209</v>
      </c>
      <c r="I527" s="5" t="s">
        <v>26</v>
      </c>
      <c r="J527" s="5" t="s">
        <v>110</v>
      </c>
      <c r="K527" s="6" t="s">
        <v>1210</v>
      </c>
      <c r="L527" s="6" t="s">
        <v>29</v>
      </c>
      <c r="M527" s="5">
        <f t="shared" si="2"/>
        <v>1</v>
      </c>
      <c r="N527" s="8" t="s">
        <v>1026</v>
      </c>
      <c r="O527" s="5"/>
      <c r="P527" s="5"/>
      <c r="Q527" s="5"/>
      <c r="R527" s="5"/>
      <c r="S527" s="5"/>
      <c r="T527" s="5"/>
      <c r="U527" s="5"/>
      <c r="V527" s="5"/>
      <c r="W527" s="5"/>
      <c r="X527" s="5"/>
      <c r="Y527" s="5"/>
      <c r="Z527" s="5"/>
    </row>
    <row r="528" spans="1:26" ht="15.75" hidden="1" customHeight="1">
      <c r="A528" s="5">
        <f t="shared" si="3"/>
        <v>2</v>
      </c>
      <c r="B528" s="5">
        <v>2688</v>
      </c>
      <c r="C528" s="5" t="s">
        <v>98</v>
      </c>
      <c r="D528" s="5" t="s">
        <v>154</v>
      </c>
      <c r="E528" s="5" t="s">
        <v>22</v>
      </c>
      <c r="F528" s="5" t="s">
        <v>1207</v>
      </c>
      <c r="G528" s="5" t="s">
        <v>1211</v>
      </c>
      <c r="H528" s="5" t="s">
        <v>1176</v>
      </c>
      <c r="I528" s="5" t="s">
        <v>26</v>
      </c>
      <c r="J528" s="5" t="s">
        <v>110</v>
      </c>
      <c r="K528" s="6" t="s">
        <v>1212</v>
      </c>
      <c r="L528" s="6" t="s">
        <v>29</v>
      </c>
      <c r="M528" s="5">
        <f t="shared" si="2"/>
        <v>1</v>
      </c>
      <c r="N528" s="8" t="s">
        <v>1026</v>
      </c>
      <c r="O528" s="5"/>
      <c r="P528" s="5"/>
      <c r="Q528" s="5"/>
      <c r="R528" s="5"/>
      <c r="S528" s="5"/>
      <c r="T528" s="5"/>
      <c r="U528" s="5"/>
      <c r="V528" s="5"/>
      <c r="W528" s="5"/>
      <c r="X528" s="5"/>
      <c r="Y528" s="5"/>
      <c r="Z528" s="5"/>
    </row>
    <row r="529" spans="1:26" ht="15.75" hidden="1" customHeight="1">
      <c r="A529" s="5">
        <f t="shared" si="3"/>
        <v>3</v>
      </c>
      <c r="B529" s="5">
        <v>2688</v>
      </c>
      <c r="C529" s="5" t="s">
        <v>98</v>
      </c>
      <c r="D529" s="5" t="s">
        <v>154</v>
      </c>
      <c r="E529" s="5" t="s">
        <v>22</v>
      </c>
      <c r="F529" s="5" t="s">
        <v>1207</v>
      </c>
      <c r="G529" s="5" t="s">
        <v>1213</v>
      </c>
      <c r="H529" s="5" t="s">
        <v>1214</v>
      </c>
      <c r="I529" s="5" t="s">
        <v>26</v>
      </c>
      <c r="J529" s="5" t="s">
        <v>110</v>
      </c>
      <c r="K529" s="6" t="s">
        <v>1215</v>
      </c>
      <c r="L529" s="6" t="s">
        <v>29</v>
      </c>
      <c r="M529" s="5">
        <f t="shared" si="2"/>
        <v>1</v>
      </c>
      <c r="N529" s="8" t="s">
        <v>1026</v>
      </c>
      <c r="O529" s="5"/>
      <c r="P529" s="5"/>
      <c r="Q529" s="5"/>
      <c r="R529" s="5"/>
      <c r="S529" s="5"/>
      <c r="T529" s="5"/>
      <c r="U529" s="5"/>
      <c r="V529" s="5"/>
      <c r="W529" s="5"/>
      <c r="X529" s="5"/>
      <c r="Y529" s="5"/>
      <c r="Z529" s="5"/>
    </row>
    <row r="530" spans="1:26" ht="15.75" hidden="1" customHeight="1">
      <c r="A530" s="5">
        <f t="shared" si="3"/>
        <v>4</v>
      </c>
      <c r="B530" s="5">
        <v>2688</v>
      </c>
      <c r="C530" s="5" t="s">
        <v>98</v>
      </c>
      <c r="D530" s="5" t="s">
        <v>154</v>
      </c>
      <c r="E530" s="5" t="s">
        <v>22</v>
      </c>
      <c r="F530" s="5" t="s">
        <v>1207</v>
      </c>
      <c r="G530" s="5" t="s">
        <v>1216</v>
      </c>
      <c r="H530" s="5" t="s">
        <v>1217</v>
      </c>
      <c r="I530" s="5" t="s">
        <v>26</v>
      </c>
      <c r="J530" s="5" t="s">
        <v>110</v>
      </c>
      <c r="K530" s="6" t="s">
        <v>1218</v>
      </c>
      <c r="L530" s="6" t="s">
        <v>29</v>
      </c>
      <c r="M530" s="5">
        <f t="shared" si="2"/>
        <v>1</v>
      </c>
      <c r="N530" s="8" t="s">
        <v>1026</v>
      </c>
      <c r="O530" s="5"/>
      <c r="P530" s="5"/>
      <c r="Q530" s="5"/>
      <c r="R530" s="5"/>
      <c r="S530" s="5"/>
      <c r="T530" s="5"/>
      <c r="U530" s="5"/>
      <c r="V530" s="5"/>
      <c r="W530" s="5"/>
      <c r="X530" s="5"/>
      <c r="Y530" s="5"/>
      <c r="Z530" s="5"/>
    </row>
    <row r="531" spans="1:26" ht="15.75" hidden="1" customHeight="1">
      <c r="A531" s="5">
        <f t="shared" si="3"/>
        <v>5</v>
      </c>
      <c r="B531" s="5">
        <v>2688</v>
      </c>
      <c r="C531" s="5" t="s">
        <v>98</v>
      </c>
      <c r="D531" s="5" t="s">
        <v>154</v>
      </c>
      <c r="E531" s="5" t="s">
        <v>22</v>
      </c>
      <c r="F531" s="5" t="s">
        <v>1207</v>
      </c>
      <c r="G531" s="5" t="s">
        <v>1219</v>
      </c>
      <c r="H531" s="5" t="s">
        <v>1220</v>
      </c>
      <c r="I531" s="5" t="s">
        <v>26</v>
      </c>
      <c r="J531" s="5" t="s">
        <v>110</v>
      </c>
      <c r="K531" s="6" t="s">
        <v>1221</v>
      </c>
      <c r="L531" s="6" t="s">
        <v>29</v>
      </c>
      <c r="M531" s="5">
        <f t="shared" si="2"/>
        <v>1</v>
      </c>
      <c r="N531" s="8" t="s">
        <v>1026</v>
      </c>
      <c r="O531" s="5"/>
      <c r="P531" s="5"/>
      <c r="Q531" s="5"/>
      <c r="R531" s="5"/>
      <c r="S531" s="5"/>
      <c r="T531" s="5"/>
      <c r="U531" s="5"/>
      <c r="V531" s="5"/>
      <c r="W531" s="5"/>
      <c r="X531" s="5"/>
      <c r="Y531" s="5"/>
      <c r="Z531" s="5"/>
    </row>
    <row r="532" spans="1:26" ht="15.75" hidden="1" customHeight="1">
      <c r="A532" s="5">
        <f t="shared" si="3"/>
        <v>1</v>
      </c>
      <c r="B532" s="5">
        <v>2689</v>
      </c>
      <c r="C532" s="5" t="s">
        <v>98</v>
      </c>
      <c r="D532" s="5" t="s">
        <v>154</v>
      </c>
      <c r="E532" s="5" t="s">
        <v>22</v>
      </c>
      <c r="F532" s="5" t="s">
        <v>1222</v>
      </c>
      <c r="G532" s="5" t="s">
        <v>1223</v>
      </c>
      <c r="H532" s="5" t="s">
        <v>1224</v>
      </c>
      <c r="I532" s="5" t="s">
        <v>26</v>
      </c>
      <c r="J532" s="5" t="s">
        <v>110</v>
      </c>
      <c r="K532" s="6" t="s">
        <v>1225</v>
      </c>
      <c r="L532" s="6" t="s">
        <v>29</v>
      </c>
      <c r="M532" s="5">
        <f t="shared" si="2"/>
        <v>1</v>
      </c>
      <c r="N532" s="8" t="s">
        <v>1026</v>
      </c>
      <c r="O532" s="5"/>
      <c r="P532" s="5"/>
      <c r="Q532" s="5"/>
      <c r="R532" s="5"/>
      <c r="S532" s="5"/>
      <c r="T532" s="5"/>
      <c r="U532" s="5"/>
      <c r="V532" s="5"/>
      <c r="W532" s="5"/>
      <c r="X532" s="5"/>
      <c r="Y532" s="5"/>
      <c r="Z532" s="5"/>
    </row>
    <row r="533" spans="1:26" ht="15.75" hidden="1" customHeight="1">
      <c r="A533" s="5">
        <f t="shared" si="3"/>
        <v>2</v>
      </c>
      <c r="B533" s="5">
        <v>2689</v>
      </c>
      <c r="C533" s="5" t="s">
        <v>98</v>
      </c>
      <c r="D533" s="5" t="s">
        <v>154</v>
      </c>
      <c r="E533" s="5" t="s">
        <v>22</v>
      </c>
      <c r="F533" s="5" t="s">
        <v>1222</v>
      </c>
      <c r="G533" s="5" t="s">
        <v>1226</v>
      </c>
      <c r="H533" s="5" t="s">
        <v>1227</v>
      </c>
      <c r="I533" s="5" t="s">
        <v>26</v>
      </c>
      <c r="J533" s="5" t="s">
        <v>110</v>
      </c>
      <c r="K533" s="6" t="s">
        <v>1228</v>
      </c>
      <c r="L533" s="6" t="s">
        <v>29</v>
      </c>
      <c r="M533" s="5">
        <f t="shared" si="2"/>
        <v>1</v>
      </c>
      <c r="N533" s="8" t="s">
        <v>1026</v>
      </c>
      <c r="O533" s="5"/>
      <c r="P533" s="5"/>
      <c r="Q533" s="5"/>
      <c r="R533" s="5"/>
      <c r="S533" s="5"/>
      <c r="T533" s="5"/>
      <c r="U533" s="5"/>
      <c r="V533" s="5"/>
      <c r="W533" s="5"/>
      <c r="X533" s="5"/>
      <c r="Y533" s="5"/>
      <c r="Z533" s="5"/>
    </row>
    <row r="534" spans="1:26" ht="15.75" hidden="1" customHeight="1">
      <c r="A534" s="5">
        <f t="shared" si="3"/>
        <v>3</v>
      </c>
      <c r="B534" s="5">
        <v>2689</v>
      </c>
      <c r="C534" s="5" t="s">
        <v>98</v>
      </c>
      <c r="D534" s="5" t="s">
        <v>154</v>
      </c>
      <c r="E534" s="5" t="s">
        <v>22</v>
      </c>
      <c r="F534" s="5" t="s">
        <v>1222</v>
      </c>
      <c r="G534" s="5" t="s">
        <v>1229</v>
      </c>
      <c r="H534" s="5" t="s">
        <v>1224</v>
      </c>
      <c r="I534" s="5" t="s">
        <v>26</v>
      </c>
      <c r="J534" s="5" t="s">
        <v>110</v>
      </c>
      <c r="K534" s="6" t="s">
        <v>1230</v>
      </c>
      <c r="L534" s="6" t="s">
        <v>29</v>
      </c>
      <c r="M534" s="5">
        <f t="shared" si="2"/>
        <v>1</v>
      </c>
      <c r="N534" s="8" t="s">
        <v>1026</v>
      </c>
      <c r="O534" s="5"/>
      <c r="P534" s="5"/>
      <c r="Q534" s="5"/>
      <c r="R534" s="5"/>
      <c r="S534" s="5"/>
      <c r="T534" s="5"/>
      <c r="U534" s="5"/>
      <c r="V534" s="5"/>
      <c r="W534" s="5"/>
      <c r="X534" s="5"/>
      <c r="Y534" s="5"/>
      <c r="Z534" s="5"/>
    </row>
    <row r="535" spans="1:26" ht="15.75" hidden="1" customHeight="1">
      <c r="A535" s="5">
        <f t="shared" si="3"/>
        <v>1</v>
      </c>
      <c r="B535" s="5">
        <v>2690</v>
      </c>
      <c r="C535" s="5" t="s">
        <v>98</v>
      </c>
      <c r="D535" s="5" t="s">
        <v>154</v>
      </c>
      <c r="E535" s="5" t="s">
        <v>22</v>
      </c>
      <c r="F535" s="5" t="s">
        <v>1231</v>
      </c>
      <c r="G535" s="5" t="s">
        <v>1232</v>
      </c>
      <c r="H535" s="5" t="s">
        <v>1227</v>
      </c>
      <c r="I535" s="5" t="s">
        <v>26</v>
      </c>
      <c r="J535" s="5" t="s">
        <v>110</v>
      </c>
      <c r="K535" s="6" t="s">
        <v>1233</v>
      </c>
      <c r="L535" s="6" t="s">
        <v>29</v>
      </c>
      <c r="M535" s="5">
        <f t="shared" si="2"/>
        <v>1</v>
      </c>
      <c r="N535" s="8" t="s">
        <v>1026</v>
      </c>
      <c r="O535" s="5"/>
      <c r="P535" s="5"/>
      <c r="Q535" s="5"/>
      <c r="R535" s="5"/>
      <c r="S535" s="5"/>
      <c r="T535" s="5"/>
      <c r="U535" s="5"/>
      <c r="V535" s="5"/>
      <c r="W535" s="5"/>
      <c r="X535" s="5"/>
      <c r="Y535" s="5"/>
      <c r="Z535" s="5"/>
    </row>
    <row r="536" spans="1:26" ht="15.75" hidden="1" customHeight="1">
      <c r="A536" s="5">
        <f t="shared" si="3"/>
        <v>1</v>
      </c>
      <c r="B536" s="5">
        <v>2691</v>
      </c>
      <c r="C536" s="5" t="s">
        <v>98</v>
      </c>
      <c r="D536" s="5" t="s">
        <v>154</v>
      </c>
      <c r="E536" s="5" t="s">
        <v>22</v>
      </c>
      <c r="F536" s="5" t="s">
        <v>1234</v>
      </c>
      <c r="G536" s="5" t="s">
        <v>1235</v>
      </c>
      <c r="H536" s="5" t="s">
        <v>1214</v>
      </c>
      <c r="I536" s="5" t="s">
        <v>26</v>
      </c>
      <c r="J536" s="5" t="s">
        <v>110</v>
      </c>
      <c r="K536" s="6" t="s">
        <v>1236</v>
      </c>
      <c r="L536" s="6" t="s">
        <v>1237</v>
      </c>
      <c r="M536" s="5">
        <f t="shared" si="2"/>
        <v>1</v>
      </c>
      <c r="N536" s="8" t="s">
        <v>1026</v>
      </c>
      <c r="O536" s="5"/>
      <c r="P536" s="5"/>
      <c r="Q536" s="5"/>
      <c r="R536" s="5"/>
      <c r="S536" s="5"/>
      <c r="T536" s="5"/>
      <c r="U536" s="5"/>
      <c r="V536" s="5"/>
      <c r="W536" s="5"/>
      <c r="X536" s="5"/>
      <c r="Y536" s="5"/>
      <c r="Z536" s="5"/>
    </row>
    <row r="537" spans="1:26" ht="15.75" hidden="1" customHeight="1">
      <c r="A537" s="5">
        <f t="shared" si="3"/>
        <v>2</v>
      </c>
      <c r="B537" s="5">
        <v>2691</v>
      </c>
      <c r="C537" s="5" t="s">
        <v>98</v>
      </c>
      <c r="D537" s="5" t="s">
        <v>154</v>
      </c>
      <c r="E537" s="5" t="s">
        <v>22</v>
      </c>
      <c r="F537" s="5" t="s">
        <v>1234</v>
      </c>
      <c r="G537" s="5" t="s">
        <v>1238</v>
      </c>
      <c r="H537" s="5" t="s">
        <v>1209</v>
      </c>
      <c r="I537" s="5" t="s">
        <v>26</v>
      </c>
      <c r="J537" s="5" t="s">
        <v>110</v>
      </c>
      <c r="K537" s="6" t="s">
        <v>1239</v>
      </c>
      <c r="L537" s="6" t="s">
        <v>29</v>
      </c>
      <c r="M537" s="5">
        <f t="shared" si="2"/>
        <v>1</v>
      </c>
      <c r="N537" s="8" t="s">
        <v>1026</v>
      </c>
      <c r="O537" s="5"/>
      <c r="P537" s="5"/>
      <c r="Q537" s="5"/>
      <c r="R537" s="5"/>
      <c r="S537" s="5"/>
      <c r="T537" s="5"/>
      <c r="U537" s="5"/>
      <c r="V537" s="5"/>
      <c r="W537" s="5"/>
      <c r="X537" s="5"/>
      <c r="Y537" s="5"/>
      <c r="Z537" s="5"/>
    </row>
    <row r="538" spans="1:26" ht="15.75" hidden="1" customHeight="1">
      <c r="A538" s="5">
        <f t="shared" si="3"/>
        <v>3</v>
      </c>
      <c r="B538" s="5">
        <v>2691</v>
      </c>
      <c r="C538" s="5" t="s">
        <v>98</v>
      </c>
      <c r="D538" s="5" t="s">
        <v>154</v>
      </c>
      <c r="E538" s="5" t="s">
        <v>22</v>
      </c>
      <c r="F538" s="5" t="s">
        <v>1234</v>
      </c>
      <c r="G538" s="5" t="s">
        <v>1240</v>
      </c>
      <c r="H538" s="5" t="s">
        <v>1241</v>
      </c>
      <c r="I538" s="5" t="s">
        <v>26</v>
      </c>
      <c r="J538" s="5" t="s">
        <v>110</v>
      </c>
      <c r="K538" s="6" t="s">
        <v>1242</v>
      </c>
      <c r="L538" s="6" t="s">
        <v>29</v>
      </c>
      <c r="M538" s="5">
        <f t="shared" si="2"/>
        <v>1</v>
      </c>
      <c r="N538" s="8" t="s">
        <v>1026</v>
      </c>
      <c r="O538" s="5"/>
      <c r="P538" s="5"/>
      <c r="Q538" s="5"/>
      <c r="R538" s="5"/>
      <c r="S538" s="5"/>
      <c r="T538" s="5"/>
      <c r="U538" s="5"/>
      <c r="V538" s="5"/>
      <c r="W538" s="5"/>
      <c r="X538" s="5"/>
      <c r="Y538" s="5"/>
      <c r="Z538" s="5"/>
    </row>
    <row r="539" spans="1:26" ht="15.75" hidden="1" customHeight="1">
      <c r="A539" s="5">
        <f t="shared" si="3"/>
        <v>1</v>
      </c>
      <c r="B539" s="5">
        <v>2693</v>
      </c>
      <c r="C539" s="5" t="s">
        <v>98</v>
      </c>
      <c r="D539" s="5" t="s">
        <v>139</v>
      </c>
      <c r="E539" s="5" t="s">
        <v>22</v>
      </c>
      <c r="F539" s="5" t="s">
        <v>1243</v>
      </c>
      <c r="G539" s="5" t="s">
        <v>1244</v>
      </c>
      <c r="H539" s="5" t="s">
        <v>279</v>
      </c>
      <c r="I539" s="5" t="s">
        <v>1187</v>
      </c>
      <c r="J539" s="5" t="s">
        <v>110</v>
      </c>
      <c r="K539" s="6" t="s">
        <v>1245</v>
      </c>
      <c r="L539" s="6" t="s">
        <v>29</v>
      </c>
      <c r="M539" s="5">
        <f t="shared" si="2"/>
        <v>1</v>
      </c>
      <c r="N539" s="8" t="s">
        <v>280</v>
      </c>
      <c r="O539" s="5"/>
      <c r="P539" s="5"/>
      <c r="Q539" s="5"/>
      <c r="R539" s="5"/>
      <c r="S539" s="5"/>
      <c r="T539" s="5"/>
      <c r="U539" s="5"/>
      <c r="V539" s="5"/>
      <c r="W539" s="5"/>
      <c r="X539" s="5"/>
      <c r="Y539" s="5"/>
      <c r="Z539" s="5"/>
    </row>
    <row r="540" spans="1:26" ht="15.75" hidden="1" customHeight="1">
      <c r="A540" s="5">
        <f t="shared" si="3"/>
        <v>2</v>
      </c>
      <c r="B540" s="5">
        <v>2693</v>
      </c>
      <c r="C540" s="5" t="s">
        <v>98</v>
      </c>
      <c r="D540" s="5" t="s">
        <v>139</v>
      </c>
      <c r="E540" s="5" t="s">
        <v>22</v>
      </c>
      <c r="F540" s="5" t="s">
        <v>1243</v>
      </c>
      <c r="G540" s="5" t="s">
        <v>1246</v>
      </c>
      <c r="H540" s="5" t="s">
        <v>279</v>
      </c>
      <c r="I540" s="5" t="s">
        <v>1187</v>
      </c>
      <c r="J540" s="5" t="s">
        <v>110</v>
      </c>
      <c r="K540" s="6" t="s">
        <v>1247</v>
      </c>
      <c r="L540" s="6" t="s">
        <v>29</v>
      </c>
      <c r="M540" s="5">
        <f t="shared" si="2"/>
        <v>1</v>
      </c>
      <c r="N540" s="8" t="s">
        <v>280</v>
      </c>
      <c r="O540" s="5"/>
      <c r="P540" s="5"/>
      <c r="Q540" s="5"/>
      <c r="R540" s="5"/>
      <c r="S540" s="5"/>
      <c r="T540" s="5"/>
      <c r="U540" s="5"/>
      <c r="V540" s="5"/>
      <c r="W540" s="5"/>
      <c r="X540" s="5"/>
      <c r="Y540" s="5"/>
      <c r="Z540" s="5"/>
    </row>
    <row r="541" spans="1:26" ht="15.75" hidden="1" customHeight="1">
      <c r="A541" s="5">
        <f t="shared" si="3"/>
        <v>3</v>
      </c>
      <c r="B541" s="5">
        <v>2693</v>
      </c>
      <c r="C541" s="5" t="s">
        <v>98</v>
      </c>
      <c r="D541" s="5" t="s">
        <v>139</v>
      </c>
      <c r="E541" s="5" t="s">
        <v>22</v>
      </c>
      <c r="F541" s="5" t="s">
        <v>1243</v>
      </c>
      <c r="G541" s="5" t="s">
        <v>1248</v>
      </c>
      <c r="H541" s="5" t="s">
        <v>1249</v>
      </c>
      <c r="I541" s="5" t="s">
        <v>1187</v>
      </c>
      <c r="J541" s="5" t="s">
        <v>110</v>
      </c>
      <c r="K541" s="5" t="s">
        <v>1250</v>
      </c>
      <c r="L541" s="5" t="s">
        <v>29</v>
      </c>
      <c r="M541" s="5">
        <f t="shared" si="2"/>
        <v>1</v>
      </c>
      <c r="N541" s="8" t="s">
        <v>280</v>
      </c>
      <c r="O541" s="5"/>
      <c r="P541" s="5"/>
      <c r="Q541" s="5"/>
      <c r="R541" s="5"/>
      <c r="S541" s="5"/>
      <c r="T541" s="5"/>
      <c r="U541" s="5"/>
      <c r="V541" s="5"/>
      <c r="W541" s="5"/>
      <c r="X541" s="5"/>
      <c r="Y541" s="5"/>
      <c r="Z541" s="5"/>
    </row>
    <row r="542" spans="1:26" ht="15.75" hidden="1" customHeight="1">
      <c r="A542" s="5">
        <f t="shared" si="3"/>
        <v>1</v>
      </c>
      <c r="B542" s="5">
        <v>2694</v>
      </c>
      <c r="C542" s="5" t="s">
        <v>98</v>
      </c>
      <c r="D542" s="5" t="s">
        <v>139</v>
      </c>
      <c r="E542" s="5" t="s">
        <v>22</v>
      </c>
      <c r="F542" s="5" t="s">
        <v>1251</v>
      </c>
      <c r="G542" s="5" t="s">
        <v>1252</v>
      </c>
      <c r="H542" s="5" t="s">
        <v>279</v>
      </c>
      <c r="I542" s="5" t="s">
        <v>1187</v>
      </c>
      <c r="J542" s="5" t="s">
        <v>110</v>
      </c>
      <c r="K542" s="5" t="s">
        <v>1253</v>
      </c>
      <c r="L542" s="5" t="s">
        <v>29</v>
      </c>
      <c r="M542" s="5">
        <f t="shared" si="2"/>
        <v>1</v>
      </c>
      <c r="N542" s="8" t="s">
        <v>280</v>
      </c>
      <c r="O542" s="5"/>
      <c r="P542" s="5"/>
      <c r="Q542" s="5"/>
      <c r="R542" s="5"/>
      <c r="S542" s="5"/>
      <c r="T542" s="5"/>
      <c r="U542" s="5"/>
      <c r="V542" s="5"/>
      <c r="W542" s="5"/>
      <c r="X542" s="5"/>
      <c r="Y542" s="5"/>
      <c r="Z542" s="5"/>
    </row>
    <row r="543" spans="1:26" ht="15.75" hidden="1" customHeight="1">
      <c r="A543" s="5">
        <f t="shared" si="3"/>
        <v>2</v>
      </c>
      <c r="B543" s="5">
        <v>2694</v>
      </c>
      <c r="C543" s="5" t="s">
        <v>98</v>
      </c>
      <c r="D543" s="5" t="s">
        <v>139</v>
      </c>
      <c r="E543" s="5" t="s">
        <v>22</v>
      </c>
      <c r="F543" s="5" t="s">
        <v>1251</v>
      </c>
      <c r="G543" s="5" t="s">
        <v>1254</v>
      </c>
      <c r="H543" s="5" t="s">
        <v>1249</v>
      </c>
      <c r="I543" s="5" t="s">
        <v>1187</v>
      </c>
      <c r="J543" s="5" t="s">
        <v>110</v>
      </c>
      <c r="K543" s="5" t="s">
        <v>1255</v>
      </c>
      <c r="L543" s="5" t="s">
        <v>34</v>
      </c>
      <c r="M543" s="5">
        <f t="shared" si="2"/>
        <v>1</v>
      </c>
      <c r="N543" s="8" t="s">
        <v>280</v>
      </c>
      <c r="O543" s="5"/>
      <c r="P543" s="5"/>
      <c r="Q543" s="5"/>
      <c r="R543" s="5"/>
      <c r="S543" s="5"/>
      <c r="T543" s="5"/>
      <c r="U543" s="5"/>
      <c r="V543" s="5"/>
      <c r="W543" s="5"/>
      <c r="X543" s="5"/>
      <c r="Y543" s="5"/>
      <c r="Z543" s="5"/>
    </row>
    <row r="544" spans="1:26" ht="15.75" hidden="1" customHeight="1">
      <c r="A544" s="5">
        <f t="shared" si="3"/>
        <v>1</v>
      </c>
      <c r="B544" s="5">
        <v>2695</v>
      </c>
      <c r="C544" s="5" t="s">
        <v>98</v>
      </c>
      <c r="D544" s="5" t="s">
        <v>139</v>
      </c>
      <c r="E544" s="5" t="s">
        <v>22</v>
      </c>
      <c r="F544" s="5" t="s">
        <v>1256</v>
      </c>
      <c r="G544" s="5" t="s">
        <v>1257</v>
      </c>
      <c r="H544" s="5" t="s">
        <v>279</v>
      </c>
      <c r="I544" s="5" t="s">
        <v>1187</v>
      </c>
      <c r="J544" s="5" t="s">
        <v>110</v>
      </c>
      <c r="K544" s="5" t="s">
        <v>1258</v>
      </c>
      <c r="L544" s="5" t="s">
        <v>29</v>
      </c>
      <c r="M544" s="5">
        <f t="shared" si="2"/>
        <v>1</v>
      </c>
      <c r="N544" s="8" t="s">
        <v>280</v>
      </c>
      <c r="O544" s="5"/>
      <c r="P544" s="5"/>
      <c r="Q544" s="5"/>
      <c r="R544" s="5"/>
      <c r="S544" s="5"/>
      <c r="T544" s="5"/>
      <c r="U544" s="5"/>
      <c r="V544" s="5"/>
      <c r="W544" s="5"/>
      <c r="X544" s="5"/>
      <c r="Y544" s="5"/>
      <c r="Z544" s="5"/>
    </row>
    <row r="545" spans="1:26" ht="15.75" hidden="1" customHeight="1">
      <c r="A545" s="5">
        <f t="shared" si="3"/>
        <v>1</v>
      </c>
      <c r="B545" s="5">
        <v>2702</v>
      </c>
      <c r="C545" s="5" t="s">
        <v>98</v>
      </c>
      <c r="D545" s="5" t="s">
        <v>144</v>
      </c>
      <c r="E545" s="5" t="s">
        <v>22</v>
      </c>
      <c r="F545" s="5" t="s">
        <v>1259</v>
      </c>
      <c r="G545" s="5" t="s">
        <v>1260</v>
      </c>
      <c r="H545" s="5" t="s">
        <v>1261</v>
      </c>
      <c r="I545" s="5" t="s">
        <v>1058</v>
      </c>
      <c r="J545" s="5" t="s">
        <v>110</v>
      </c>
      <c r="K545" s="6" t="s">
        <v>1262</v>
      </c>
      <c r="L545" s="6" t="s">
        <v>29</v>
      </c>
      <c r="M545" s="5">
        <f t="shared" si="2"/>
        <v>1</v>
      </c>
      <c r="N545" s="8" t="s">
        <v>1058</v>
      </c>
      <c r="O545" s="5"/>
      <c r="P545" s="5"/>
      <c r="Q545" s="5"/>
      <c r="R545" s="5"/>
      <c r="S545" s="5"/>
      <c r="T545" s="5"/>
      <c r="U545" s="5"/>
      <c r="V545" s="5"/>
      <c r="W545" s="5"/>
      <c r="X545" s="5"/>
      <c r="Y545" s="5"/>
      <c r="Z545" s="5"/>
    </row>
    <row r="546" spans="1:26" ht="15.75" hidden="1" customHeight="1">
      <c r="A546" s="5">
        <f t="shared" si="3"/>
        <v>2</v>
      </c>
      <c r="B546" s="5">
        <v>2702</v>
      </c>
      <c r="C546" s="5" t="s">
        <v>98</v>
      </c>
      <c r="D546" s="5" t="s">
        <v>144</v>
      </c>
      <c r="E546" s="5" t="s">
        <v>22</v>
      </c>
      <c r="F546" s="5" t="s">
        <v>1259</v>
      </c>
      <c r="G546" s="5" t="s">
        <v>1263</v>
      </c>
      <c r="H546" s="5" t="s">
        <v>1261</v>
      </c>
      <c r="I546" s="5" t="s">
        <v>1058</v>
      </c>
      <c r="J546" s="5" t="s">
        <v>110</v>
      </c>
      <c r="K546" s="6" t="s">
        <v>1264</v>
      </c>
      <c r="L546" s="6" t="s">
        <v>29</v>
      </c>
      <c r="M546" s="5">
        <f t="shared" si="2"/>
        <v>1</v>
      </c>
      <c r="N546" s="8" t="s">
        <v>1058</v>
      </c>
      <c r="O546" s="5"/>
      <c r="P546" s="5"/>
      <c r="Q546" s="5"/>
      <c r="R546" s="5"/>
      <c r="S546" s="5"/>
      <c r="T546" s="5"/>
      <c r="U546" s="5"/>
      <c r="V546" s="5"/>
      <c r="W546" s="5"/>
      <c r="X546" s="5"/>
      <c r="Y546" s="5"/>
      <c r="Z546" s="5"/>
    </row>
    <row r="547" spans="1:26" ht="15.75" hidden="1" customHeight="1">
      <c r="A547" s="5">
        <f t="shared" si="3"/>
        <v>3</v>
      </c>
      <c r="B547" s="5">
        <v>2702</v>
      </c>
      <c r="C547" s="5" t="s">
        <v>98</v>
      </c>
      <c r="D547" s="5" t="s">
        <v>144</v>
      </c>
      <c r="E547" s="5" t="s">
        <v>22</v>
      </c>
      <c r="F547" s="5" t="s">
        <v>1259</v>
      </c>
      <c r="G547" s="5" t="s">
        <v>1265</v>
      </c>
      <c r="H547" s="5" t="s">
        <v>1056</v>
      </c>
      <c r="I547" s="5" t="s">
        <v>1058</v>
      </c>
      <c r="J547" s="5" t="s">
        <v>110</v>
      </c>
      <c r="K547" s="6" t="s">
        <v>1266</v>
      </c>
      <c r="L547" s="6" t="s">
        <v>29</v>
      </c>
      <c r="M547" s="5">
        <f t="shared" si="2"/>
        <v>1</v>
      </c>
      <c r="N547" s="8" t="s">
        <v>1058</v>
      </c>
      <c r="O547" s="5"/>
      <c r="P547" s="5"/>
      <c r="Q547" s="5"/>
      <c r="R547" s="5"/>
      <c r="S547" s="5"/>
      <c r="T547" s="5"/>
      <c r="U547" s="5"/>
      <c r="V547" s="5"/>
      <c r="W547" s="5"/>
      <c r="X547" s="5"/>
      <c r="Y547" s="5"/>
      <c r="Z547" s="5"/>
    </row>
    <row r="548" spans="1:26" ht="15.75" hidden="1" customHeight="1">
      <c r="A548" s="5">
        <f t="shared" si="3"/>
        <v>4</v>
      </c>
      <c r="B548" s="5">
        <v>2702</v>
      </c>
      <c r="C548" s="5" t="s">
        <v>98</v>
      </c>
      <c r="D548" s="5" t="s">
        <v>144</v>
      </c>
      <c r="E548" s="5" t="s">
        <v>22</v>
      </c>
      <c r="F548" s="5" t="s">
        <v>1259</v>
      </c>
      <c r="G548" s="5" t="s">
        <v>1267</v>
      </c>
      <c r="H548" s="5" t="s">
        <v>1056</v>
      </c>
      <c r="I548" s="5" t="s">
        <v>1058</v>
      </c>
      <c r="J548" s="5" t="s">
        <v>110</v>
      </c>
      <c r="K548" s="6" t="s">
        <v>1268</v>
      </c>
      <c r="L548" s="6" t="s">
        <v>34</v>
      </c>
      <c r="M548" s="5">
        <f t="shared" si="2"/>
        <v>1</v>
      </c>
      <c r="N548" s="8" t="s">
        <v>1058</v>
      </c>
      <c r="O548" s="5"/>
      <c r="P548" s="5"/>
      <c r="Q548" s="5"/>
      <c r="R548" s="5"/>
      <c r="S548" s="5"/>
      <c r="T548" s="5"/>
      <c r="U548" s="5"/>
      <c r="V548" s="5"/>
      <c r="W548" s="5"/>
      <c r="X548" s="5"/>
      <c r="Y548" s="5"/>
      <c r="Z548" s="5"/>
    </row>
    <row r="549" spans="1:26" ht="15.75" hidden="1" customHeight="1">
      <c r="A549" s="5">
        <f t="shared" si="3"/>
        <v>1</v>
      </c>
      <c r="B549" s="5">
        <v>2703</v>
      </c>
      <c r="C549" s="5" t="s">
        <v>98</v>
      </c>
      <c r="D549" s="5" t="s">
        <v>144</v>
      </c>
      <c r="E549" s="5" t="s">
        <v>22</v>
      </c>
      <c r="F549" s="5" t="s">
        <v>1269</v>
      </c>
      <c r="G549" s="5" t="s">
        <v>1270</v>
      </c>
      <c r="H549" s="5" t="s">
        <v>1056</v>
      </c>
      <c r="I549" s="5" t="s">
        <v>1058</v>
      </c>
      <c r="J549" s="5" t="s">
        <v>110</v>
      </c>
      <c r="K549" s="6" t="s">
        <v>1271</v>
      </c>
      <c r="L549" s="6" t="s">
        <v>29</v>
      </c>
      <c r="M549" s="5">
        <f t="shared" si="2"/>
        <v>1</v>
      </c>
      <c r="N549" s="8" t="s">
        <v>1058</v>
      </c>
      <c r="O549" s="5"/>
      <c r="P549" s="5"/>
      <c r="Q549" s="5"/>
      <c r="R549" s="5"/>
      <c r="S549" s="5"/>
      <c r="T549" s="5"/>
      <c r="U549" s="5"/>
      <c r="V549" s="5"/>
      <c r="W549" s="5"/>
      <c r="X549" s="5"/>
      <c r="Y549" s="5"/>
      <c r="Z549" s="5"/>
    </row>
    <row r="550" spans="1:26" ht="15.75" hidden="1" customHeight="1">
      <c r="A550" s="5">
        <f t="shared" si="3"/>
        <v>2</v>
      </c>
      <c r="B550" s="5">
        <v>2703</v>
      </c>
      <c r="C550" s="5" t="s">
        <v>98</v>
      </c>
      <c r="D550" s="5" t="s">
        <v>144</v>
      </c>
      <c r="E550" s="5" t="s">
        <v>22</v>
      </c>
      <c r="F550" s="5" t="s">
        <v>1269</v>
      </c>
      <c r="G550" s="5" t="s">
        <v>1272</v>
      </c>
      <c r="H550" s="5" t="s">
        <v>1056</v>
      </c>
      <c r="I550" s="5" t="s">
        <v>1058</v>
      </c>
      <c r="J550" s="5" t="s">
        <v>110</v>
      </c>
      <c r="K550" s="6" t="s">
        <v>1273</v>
      </c>
      <c r="L550" s="6" t="s">
        <v>29</v>
      </c>
      <c r="M550" s="5">
        <f t="shared" si="2"/>
        <v>1</v>
      </c>
      <c r="N550" s="8" t="s">
        <v>1058</v>
      </c>
      <c r="O550" s="5"/>
      <c r="P550" s="5"/>
      <c r="Q550" s="5"/>
      <c r="R550" s="5"/>
      <c r="S550" s="5"/>
      <c r="T550" s="5"/>
      <c r="U550" s="5"/>
      <c r="V550" s="5"/>
      <c r="W550" s="5"/>
      <c r="X550" s="5"/>
      <c r="Y550" s="5"/>
      <c r="Z550" s="5"/>
    </row>
    <row r="551" spans="1:26" ht="15.75" hidden="1" customHeight="1">
      <c r="A551" s="5">
        <f t="shared" si="3"/>
        <v>3</v>
      </c>
      <c r="B551" s="5">
        <v>2703</v>
      </c>
      <c r="C551" s="5" t="s">
        <v>98</v>
      </c>
      <c r="D551" s="5" t="s">
        <v>144</v>
      </c>
      <c r="E551" s="5" t="s">
        <v>22</v>
      </c>
      <c r="F551" s="5" t="s">
        <v>1269</v>
      </c>
      <c r="G551" s="5" t="s">
        <v>1274</v>
      </c>
      <c r="H551" s="5" t="s">
        <v>1056</v>
      </c>
      <c r="I551" s="5" t="s">
        <v>1058</v>
      </c>
      <c r="J551" s="5" t="s">
        <v>110</v>
      </c>
      <c r="K551" s="6" t="s">
        <v>1275</v>
      </c>
      <c r="L551" s="6" t="s">
        <v>29</v>
      </c>
      <c r="M551" s="5">
        <f t="shared" si="2"/>
        <v>1</v>
      </c>
      <c r="N551" s="8" t="s">
        <v>1058</v>
      </c>
      <c r="O551" s="5"/>
      <c r="P551" s="5"/>
      <c r="Q551" s="5"/>
      <c r="R551" s="5"/>
      <c r="S551" s="5"/>
      <c r="T551" s="5"/>
      <c r="U551" s="5"/>
      <c r="V551" s="5"/>
      <c r="W551" s="5"/>
      <c r="X551" s="5"/>
      <c r="Y551" s="5"/>
      <c r="Z551" s="5"/>
    </row>
    <row r="552" spans="1:26" ht="15.75" hidden="1" customHeight="1">
      <c r="A552" s="5">
        <f t="shared" si="3"/>
        <v>1</v>
      </c>
      <c r="B552" s="5">
        <v>2704</v>
      </c>
      <c r="C552" s="5" t="s">
        <v>98</v>
      </c>
      <c r="D552" s="5" t="s">
        <v>144</v>
      </c>
      <c r="E552" s="5" t="s">
        <v>22</v>
      </c>
      <c r="F552" s="5" t="s">
        <v>1276</v>
      </c>
      <c r="G552" s="5" t="s">
        <v>1277</v>
      </c>
      <c r="H552" s="5" t="s">
        <v>1056</v>
      </c>
      <c r="I552" s="5" t="s">
        <v>1058</v>
      </c>
      <c r="J552" s="5" t="s">
        <v>110</v>
      </c>
      <c r="K552" s="6" t="s">
        <v>1278</v>
      </c>
      <c r="L552" s="6" t="s">
        <v>29</v>
      </c>
      <c r="M552" s="5">
        <f t="shared" si="2"/>
        <v>1</v>
      </c>
      <c r="N552" s="8" t="s">
        <v>1058</v>
      </c>
      <c r="O552" s="5"/>
      <c r="P552" s="5"/>
      <c r="Q552" s="5"/>
      <c r="R552" s="5"/>
      <c r="S552" s="5"/>
      <c r="T552" s="5"/>
      <c r="U552" s="5"/>
      <c r="V552" s="5"/>
      <c r="W552" s="5"/>
      <c r="X552" s="5"/>
      <c r="Y552" s="5"/>
      <c r="Z552" s="5"/>
    </row>
    <row r="553" spans="1:26" ht="15.75" hidden="1" customHeight="1">
      <c r="A553" s="5">
        <f t="shared" si="3"/>
        <v>2</v>
      </c>
      <c r="B553" s="5">
        <v>2704</v>
      </c>
      <c r="C553" s="5" t="s">
        <v>98</v>
      </c>
      <c r="D553" s="5" t="s">
        <v>144</v>
      </c>
      <c r="E553" s="5" t="s">
        <v>22</v>
      </c>
      <c r="F553" s="5" t="s">
        <v>1276</v>
      </c>
      <c r="G553" s="5" t="s">
        <v>1279</v>
      </c>
      <c r="H553" s="5" t="s">
        <v>1056</v>
      </c>
      <c r="I553" s="5" t="s">
        <v>1058</v>
      </c>
      <c r="J553" s="5" t="s">
        <v>110</v>
      </c>
      <c r="K553" s="6" t="s">
        <v>1280</v>
      </c>
      <c r="L553" s="6" t="s">
        <v>1281</v>
      </c>
      <c r="M553" s="5">
        <f t="shared" si="2"/>
        <v>1</v>
      </c>
      <c r="N553" s="8" t="s">
        <v>1058</v>
      </c>
      <c r="O553" s="5"/>
      <c r="P553" s="5"/>
      <c r="Q553" s="5"/>
      <c r="R553" s="5"/>
      <c r="S553" s="5"/>
      <c r="T553" s="5"/>
      <c r="U553" s="5"/>
      <c r="V553" s="5"/>
      <c r="W553" s="5"/>
      <c r="X553" s="5"/>
      <c r="Y553" s="5"/>
      <c r="Z553" s="5"/>
    </row>
    <row r="554" spans="1:26" ht="15.75" hidden="1" customHeight="1">
      <c r="A554" s="5">
        <f t="shared" si="3"/>
        <v>3</v>
      </c>
      <c r="B554" s="5">
        <v>2704</v>
      </c>
      <c r="C554" s="5" t="s">
        <v>98</v>
      </c>
      <c r="D554" s="5" t="s">
        <v>144</v>
      </c>
      <c r="E554" s="5" t="s">
        <v>22</v>
      </c>
      <c r="F554" s="5" t="s">
        <v>1276</v>
      </c>
      <c r="G554" s="5" t="s">
        <v>1282</v>
      </c>
      <c r="H554" s="5" t="s">
        <v>1056</v>
      </c>
      <c r="I554" s="5" t="s">
        <v>1058</v>
      </c>
      <c r="J554" s="5" t="s">
        <v>110</v>
      </c>
      <c r="K554" s="6" t="s">
        <v>1283</v>
      </c>
      <c r="L554" s="6" t="s">
        <v>34</v>
      </c>
      <c r="M554" s="5">
        <f t="shared" si="2"/>
        <v>1</v>
      </c>
      <c r="N554" s="8" t="s">
        <v>1058</v>
      </c>
      <c r="O554" s="5"/>
      <c r="P554" s="5"/>
      <c r="Q554" s="5"/>
      <c r="R554" s="5"/>
      <c r="S554" s="5"/>
      <c r="T554" s="5"/>
      <c r="U554" s="5"/>
      <c r="V554" s="5"/>
      <c r="W554" s="5"/>
      <c r="X554" s="5"/>
      <c r="Y554" s="5"/>
      <c r="Z554" s="5"/>
    </row>
    <row r="555" spans="1:26" ht="15.75" hidden="1" customHeight="1">
      <c r="A555" s="5">
        <f t="shared" si="3"/>
        <v>1</v>
      </c>
      <c r="B555" s="5">
        <v>2709</v>
      </c>
      <c r="C555" s="5" t="s">
        <v>98</v>
      </c>
      <c r="D555" s="5" t="s">
        <v>144</v>
      </c>
      <c r="E555" s="5" t="s">
        <v>22</v>
      </c>
      <c r="F555" s="5" t="s">
        <v>1284</v>
      </c>
      <c r="G555" s="5" t="s">
        <v>1285</v>
      </c>
      <c r="H555" s="5" t="s">
        <v>1041</v>
      </c>
      <c r="I555" s="5" t="s">
        <v>1058</v>
      </c>
      <c r="J555" s="5" t="s">
        <v>110</v>
      </c>
      <c r="K555" s="6" t="s">
        <v>1286</v>
      </c>
      <c r="L555" s="6" t="s">
        <v>29</v>
      </c>
      <c r="M555" s="5">
        <f t="shared" si="2"/>
        <v>1</v>
      </c>
      <c r="N555" s="8" t="s">
        <v>1058</v>
      </c>
      <c r="O555" s="5"/>
      <c r="P555" s="5"/>
      <c r="Q555" s="5"/>
      <c r="R555" s="5"/>
      <c r="S555" s="5"/>
      <c r="T555" s="5"/>
      <c r="U555" s="5"/>
      <c r="V555" s="5"/>
      <c r="W555" s="5"/>
      <c r="X555" s="5"/>
      <c r="Y555" s="5"/>
      <c r="Z555" s="5"/>
    </row>
    <row r="556" spans="1:26" ht="15.75" hidden="1" customHeight="1">
      <c r="A556" s="5">
        <f t="shared" si="3"/>
        <v>2</v>
      </c>
      <c r="B556" s="5">
        <v>2709</v>
      </c>
      <c r="C556" s="5" t="s">
        <v>98</v>
      </c>
      <c r="D556" s="5" t="s">
        <v>144</v>
      </c>
      <c r="E556" s="5" t="s">
        <v>22</v>
      </c>
      <c r="F556" s="5" t="s">
        <v>1284</v>
      </c>
      <c r="G556" s="5" t="s">
        <v>1287</v>
      </c>
      <c r="H556" s="5" t="s">
        <v>1041</v>
      </c>
      <c r="I556" s="5" t="s">
        <v>1058</v>
      </c>
      <c r="J556" s="5" t="s">
        <v>110</v>
      </c>
      <c r="K556" s="6" t="s">
        <v>1288</v>
      </c>
      <c r="L556" s="6" t="s">
        <v>29</v>
      </c>
      <c r="M556" s="5">
        <f t="shared" si="2"/>
        <v>1</v>
      </c>
      <c r="N556" s="8" t="s">
        <v>1058</v>
      </c>
      <c r="O556" s="5"/>
      <c r="P556" s="5"/>
      <c r="Q556" s="5"/>
      <c r="R556" s="5"/>
      <c r="S556" s="5"/>
      <c r="T556" s="5"/>
      <c r="U556" s="5"/>
      <c r="V556" s="5"/>
      <c r="W556" s="5"/>
      <c r="X556" s="5"/>
      <c r="Y556" s="5"/>
      <c r="Z556" s="5"/>
    </row>
    <row r="557" spans="1:26" ht="15.75" hidden="1" customHeight="1">
      <c r="A557" s="5">
        <f t="shared" si="3"/>
        <v>3</v>
      </c>
      <c r="B557" s="5">
        <v>2709</v>
      </c>
      <c r="C557" s="5" t="s">
        <v>98</v>
      </c>
      <c r="D557" s="5" t="s">
        <v>144</v>
      </c>
      <c r="E557" s="5" t="s">
        <v>22</v>
      </c>
      <c r="F557" s="5" t="s">
        <v>1284</v>
      </c>
      <c r="G557" s="5" t="s">
        <v>1289</v>
      </c>
      <c r="H557" s="5" t="s">
        <v>1041</v>
      </c>
      <c r="I557" s="5" t="s">
        <v>1058</v>
      </c>
      <c r="J557" s="5" t="s">
        <v>110</v>
      </c>
      <c r="K557" s="6" t="s">
        <v>1290</v>
      </c>
      <c r="L557" s="6" t="s">
        <v>29</v>
      </c>
      <c r="M557" s="5">
        <f t="shared" si="2"/>
        <v>1</v>
      </c>
      <c r="N557" s="8" t="s">
        <v>1058</v>
      </c>
      <c r="O557" s="5"/>
      <c r="P557" s="5"/>
      <c r="Q557" s="5"/>
      <c r="R557" s="5"/>
      <c r="S557" s="5"/>
      <c r="T557" s="5"/>
      <c r="U557" s="5"/>
      <c r="V557" s="5"/>
      <c r="W557" s="5"/>
      <c r="X557" s="5"/>
      <c r="Y557" s="5"/>
      <c r="Z557" s="5"/>
    </row>
    <row r="558" spans="1:26" ht="15.75" hidden="1" customHeight="1">
      <c r="A558" s="5">
        <f t="shared" si="3"/>
        <v>4</v>
      </c>
      <c r="B558" s="5">
        <v>2709</v>
      </c>
      <c r="C558" s="5" t="s">
        <v>98</v>
      </c>
      <c r="D558" s="5" t="s">
        <v>144</v>
      </c>
      <c r="E558" s="5" t="s">
        <v>22</v>
      </c>
      <c r="F558" s="5" t="s">
        <v>1284</v>
      </c>
      <c r="G558" s="5" t="s">
        <v>1291</v>
      </c>
      <c r="H558" s="5" t="s">
        <v>1041</v>
      </c>
      <c r="I558" s="5" t="s">
        <v>1058</v>
      </c>
      <c r="J558" s="5" t="s">
        <v>110</v>
      </c>
      <c r="K558" s="6" t="s">
        <v>1292</v>
      </c>
      <c r="L558" s="6" t="s">
        <v>29</v>
      </c>
      <c r="M558" s="5">
        <f t="shared" si="2"/>
        <v>1</v>
      </c>
      <c r="N558" s="8" t="s">
        <v>1058</v>
      </c>
      <c r="O558" s="5"/>
      <c r="P558" s="5"/>
      <c r="Q558" s="5"/>
      <c r="R558" s="5"/>
      <c r="S558" s="5"/>
      <c r="T558" s="5"/>
      <c r="U558" s="5"/>
      <c r="V558" s="5"/>
      <c r="W558" s="5"/>
      <c r="X558" s="5"/>
      <c r="Y558" s="5"/>
      <c r="Z558" s="5"/>
    </row>
    <row r="559" spans="1:26" ht="15.75" hidden="1" customHeight="1">
      <c r="A559" s="5">
        <f t="shared" si="3"/>
        <v>5</v>
      </c>
      <c r="B559" s="5">
        <v>2709</v>
      </c>
      <c r="C559" s="5" t="s">
        <v>98</v>
      </c>
      <c r="D559" s="5" t="s">
        <v>144</v>
      </c>
      <c r="E559" s="5" t="s">
        <v>22</v>
      </c>
      <c r="F559" s="5" t="s">
        <v>1284</v>
      </c>
      <c r="G559" s="5" t="s">
        <v>1293</v>
      </c>
      <c r="H559" s="5" t="s">
        <v>1041</v>
      </c>
      <c r="I559" s="5" t="s">
        <v>1058</v>
      </c>
      <c r="J559" s="5" t="s">
        <v>110</v>
      </c>
      <c r="K559" s="6" t="s">
        <v>1294</v>
      </c>
      <c r="L559" s="6" t="s">
        <v>29</v>
      </c>
      <c r="M559" s="5">
        <f t="shared" si="2"/>
        <v>1</v>
      </c>
      <c r="N559" s="8" t="s">
        <v>1058</v>
      </c>
      <c r="O559" s="5"/>
      <c r="P559" s="5"/>
      <c r="Q559" s="5"/>
      <c r="R559" s="5"/>
      <c r="S559" s="5"/>
      <c r="T559" s="5"/>
      <c r="U559" s="5"/>
      <c r="V559" s="5"/>
      <c r="W559" s="5"/>
      <c r="X559" s="5"/>
      <c r="Y559" s="5"/>
      <c r="Z559" s="5"/>
    </row>
    <row r="560" spans="1:26" ht="15.75" hidden="1" customHeight="1">
      <c r="A560" s="5">
        <f t="shared" si="3"/>
        <v>1</v>
      </c>
      <c r="B560" s="5">
        <v>2710</v>
      </c>
      <c r="C560" s="5" t="s">
        <v>98</v>
      </c>
      <c r="D560" s="5" t="s">
        <v>144</v>
      </c>
      <c r="E560" s="5" t="s">
        <v>22</v>
      </c>
      <c r="F560" s="5" t="s">
        <v>1295</v>
      </c>
      <c r="G560" s="5" t="s">
        <v>1296</v>
      </c>
      <c r="H560" s="5" t="s">
        <v>1297</v>
      </c>
      <c r="I560" s="5" t="s">
        <v>1058</v>
      </c>
      <c r="J560" s="5" t="s">
        <v>110</v>
      </c>
      <c r="K560" s="6" t="s">
        <v>1298</v>
      </c>
      <c r="L560" s="6" t="s">
        <v>29</v>
      </c>
      <c r="M560" s="5">
        <f t="shared" si="2"/>
        <v>1</v>
      </c>
      <c r="N560" s="8" t="s">
        <v>1058</v>
      </c>
      <c r="O560" s="5"/>
      <c r="P560" s="5"/>
      <c r="Q560" s="5"/>
      <c r="R560" s="5"/>
      <c r="S560" s="5"/>
      <c r="T560" s="5"/>
      <c r="U560" s="5"/>
      <c r="V560" s="5"/>
      <c r="W560" s="5"/>
      <c r="X560" s="5"/>
      <c r="Y560" s="5"/>
      <c r="Z560" s="5"/>
    </row>
    <row r="561" spans="1:26" ht="15.75" hidden="1" customHeight="1">
      <c r="A561" s="5">
        <f t="shared" si="3"/>
        <v>2</v>
      </c>
      <c r="B561" s="5">
        <v>2710</v>
      </c>
      <c r="C561" s="5" t="s">
        <v>98</v>
      </c>
      <c r="D561" s="5" t="s">
        <v>144</v>
      </c>
      <c r="E561" s="5" t="s">
        <v>22</v>
      </c>
      <c r="F561" s="5" t="s">
        <v>1295</v>
      </c>
      <c r="G561" s="5" t="s">
        <v>1299</v>
      </c>
      <c r="H561" s="5" t="s">
        <v>1297</v>
      </c>
      <c r="I561" s="5" t="s">
        <v>1058</v>
      </c>
      <c r="J561" s="5" t="s">
        <v>110</v>
      </c>
      <c r="K561" s="6" t="s">
        <v>1300</v>
      </c>
      <c r="L561" s="6" t="s">
        <v>29</v>
      </c>
      <c r="M561" s="5">
        <f t="shared" si="2"/>
        <v>1</v>
      </c>
      <c r="N561" s="8" t="s">
        <v>1058</v>
      </c>
      <c r="O561" s="5"/>
      <c r="P561" s="5"/>
      <c r="Q561" s="5"/>
      <c r="R561" s="5"/>
      <c r="S561" s="5"/>
      <c r="T561" s="5"/>
      <c r="U561" s="5"/>
      <c r="V561" s="5"/>
      <c r="W561" s="5"/>
      <c r="X561" s="5"/>
      <c r="Y561" s="5"/>
      <c r="Z561" s="5"/>
    </row>
    <row r="562" spans="1:26" ht="15.75" hidden="1" customHeight="1">
      <c r="A562" s="5">
        <f t="shared" si="3"/>
        <v>3</v>
      </c>
      <c r="B562" s="5">
        <v>2710</v>
      </c>
      <c r="C562" s="5" t="s">
        <v>98</v>
      </c>
      <c r="D562" s="5" t="s">
        <v>144</v>
      </c>
      <c r="E562" s="5" t="s">
        <v>22</v>
      </c>
      <c r="F562" s="5" t="s">
        <v>1295</v>
      </c>
      <c r="G562" s="5" t="s">
        <v>1301</v>
      </c>
      <c r="H562" s="5" t="s">
        <v>1297</v>
      </c>
      <c r="I562" s="5" t="s">
        <v>1058</v>
      </c>
      <c r="J562" s="5" t="s">
        <v>110</v>
      </c>
      <c r="K562" s="6" t="s">
        <v>1302</v>
      </c>
      <c r="L562" s="6" t="s">
        <v>29</v>
      </c>
      <c r="M562" s="5">
        <f t="shared" si="2"/>
        <v>1</v>
      </c>
      <c r="N562" s="8" t="s">
        <v>1058</v>
      </c>
      <c r="O562" s="5"/>
      <c r="P562" s="5"/>
      <c r="Q562" s="5"/>
      <c r="R562" s="5"/>
      <c r="S562" s="5"/>
      <c r="T562" s="5"/>
      <c r="U562" s="5"/>
      <c r="V562" s="5"/>
      <c r="W562" s="5"/>
      <c r="X562" s="5"/>
      <c r="Y562" s="5"/>
      <c r="Z562" s="5"/>
    </row>
    <row r="563" spans="1:26" ht="15.75" hidden="1" customHeight="1">
      <c r="A563" s="5">
        <f t="shared" si="3"/>
        <v>4</v>
      </c>
      <c r="B563" s="5">
        <v>2710</v>
      </c>
      <c r="C563" s="5" t="s">
        <v>98</v>
      </c>
      <c r="D563" s="5" t="s">
        <v>144</v>
      </c>
      <c r="E563" s="5" t="s">
        <v>22</v>
      </c>
      <c r="F563" s="5" t="s">
        <v>1295</v>
      </c>
      <c r="G563" s="5" t="s">
        <v>1303</v>
      </c>
      <c r="H563" s="5" t="s">
        <v>1297</v>
      </c>
      <c r="I563" s="5" t="s">
        <v>1058</v>
      </c>
      <c r="J563" s="5" t="s">
        <v>110</v>
      </c>
      <c r="K563" s="6" t="s">
        <v>1304</v>
      </c>
      <c r="L563" s="6" t="s">
        <v>29</v>
      </c>
      <c r="M563" s="5">
        <f t="shared" si="2"/>
        <v>1</v>
      </c>
      <c r="N563" s="8" t="s">
        <v>1058</v>
      </c>
      <c r="O563" s="5"/>
      <c r="P563" s="5"/>
      <c r="Q563" s="5"/>
      <c r="R563" s="5"/>
      <c r="S563" s="5"/>
      <c r="T563" s="5"/>
      <c r="U563" s="5"/>
      <c r="V563" s="5"/>
      <c r="W563" s="5"/>
      <c r="X563" s="5"/>
      <c r="Y563" s="5"/>
      <c r="Z563" s="5"/>
    </row>
    <row r="564" spans="1:26" ht="15.75" hidden="1" customHeight="1">
      <c r="A564" s="5">
        <f t="shared" si="3"/>
        <v>5</v>
      </c>
      <c r="B564" s="5">
        <v>2710</v>
      </c>
      <c r="C564" s="5" t="s">
        <v>98</v>
      </c>
      <c r="D564" s="5" t="s">
        <v>144</v>
      </c>
      <c r="E564" s="5" t="s">
        <v>22</v>
      </c>
      <c r="F564" s="5" t="s">
        <v>1295</v>
      </c>
      <c r="G564" s="5" t="s">
        <v>1305</v>
      </c>
      <c r="H564" s="5" t="s">
        <v>1297</v>
      </c>
      <c r="I564" s="5" t="s">
        <v>1058</v>
      </c>
      <c r="J564" s="5" t="s">
        <v>110</v>
      </c>
      <c r="K564" s="6" t="s">
        <v>1306</v>
      </c>
      <c r="L564" s="6" t="s">
        <v>29</v>
      </c>
      <c r="M564" s="5">
        <f t="shared" si="2"/>
        <v>1</v>
      </c>
      <c r="N564" s="8" t="s">
        <v>1058</v>
      </c>
      <c r="O564" s="5"/>
      <c r="P564" s="5"/>
      <c r="Q564" s="5"/>
      <c r="R564" s="5"/>
      <c r="S564" s="5"/>
      <c r="T564" s="5"/>
      <c r="U564" s="5"/>
      <c r="V564" s="5"/>
      <c r="W564" s="5"/>
      <c r="X564" s="5"/>
      <c r="Y564" s="5"/>
      <c r="Z564" s="5"/>
    </row>
    <row r="565" spans="1:26" ht="15.75" hidden="1" customHeight="1">
      <c r="A565" s="5">
        <f t="shared" si="3"/>
        <v>1</v>
      </c>
      <c r="B565" s="5">
        <v>2713</v>
      </c>
      <c r="C565" s="5" t="s">
        <v>98</v>
      </c>
      <c r="D565" s="5" t="s">
        <v>144</v>
      </c>
      <c r="E565" s="5" t="s">
        <v>22</v>
      </c>
      <c r="F565" s="5" t="s">
        <v>1307</v>
      </c>
      <c r="G565" s="5" t="s">
        <v>1308</v>
      </c>
      <c r="H565" s="5" t="s">
        <v>1297</v>
      </c>
      <c r="I565" s="5" t="s">
        <v>1058</v>
      </c>
      <c r="J565" s="5" t="s">
        <v>110</v>
      </c>
      <c r="K565" s="6" t="s">
        <v>1309</v>
      </c>
      <c r="L565" s="6" t="s">
        <v>29</v>
      </c>
      <c r="M565" s="5">
        <f t="shared" si="2"/>
        <v>1</v>
      </c>
      <c r="N565" s="8" t="s">
        <v>1058</v>
      </c>
      <c r="O565" s="5"/>
      <c r="P565" s="5"/>
      <c r="Q565" s="5"/>
      <c r="R565" s="5"/>
      <c r="S565" s="5"/>
      <c r="T565" s="5"/>
      <c r="U565" s="5"/>
      <c r="V565" s="5"/>
      <c r="W565" s="5"/>
      <c r="X565" s="5"/>
      <c r="Y565" s="5"/>
      <c r="Z565" s="5"/>
    </row>
    <row r="566" spans="1:26" ht="15.75" hidden="1" customHeight="1">
      <c r="A566" s="5">
        <f t="shared" si="3"/>
        <v>2</v>
      </c>
      <c r="B566" s="5">
        <v>2713</v>
      </c>
      <c r="C566" s="5" t="s">
        <v>98</v>
      </c>
      <c r="D566" s="5" t="s">
        <v>144</v>
      </c>
      <c r="E566" s="5" t="s">
        <v>22</v>
      </c>
      <c r="F566" s="5" t="s">
        <v>1307</v>
      </c>
      <c r="G566" s="5" t="s">
        <v>1310</v>
      </c>
      <c r="H566" s="5" t="s">
        <v>1297</v>
      </c>
      <c r="I566" s="5" t="s">
        <v>1058</v>
      </c>
      <c r="J566" s="5" t="s">
        <v>110</v>
      </c>
      <c r="K566" s="6" t="s">
        <v>1311</v>
      </c>
      <c r="L566" s="6" t="s">
        <v>29</v>
      </c>
      <c r="M566" s="5">
        <f t="shared" si="2"/>
        <v>1</v>
      </c>
      <c r="N566" s="8" t="s">
        <v>1058</v>
      </c>
      <c r="O566" s="5"/>
      <c r="P566" s="5"/>
      <c r="Q566" s="5"/>
      <c r="R566" s="5"/>
      <c r="S566" s="5"/>
      <c r="T566" s="5"/>
      <c r="U566" s="5"/>
      <c r="V566" s="5"/>
      <c r="W566" s="5"/>
      <c r="X566" s="5"/>
      <c r="Y566" s="5"/>
      <c r="Z566" s="5"/>
    </row>
    <row r="567" spans="1:26" ht="15.75" hidden="1" customHeight="1">
      <c r="A567" s="5">
        <f t="shared" si="3"/>
        <v>3</v>
      </c>
      <c r="B567" s="5">
        <v>2713</v>
      </c>
      <c r="C567" s="5" t="s">
        <v>98</v>
      </c>
      <c r="D567" s="5" t="s">
        <v>144</v>
      </c>
      <c r="E567" s="5" t="s">
        <v>22</v>
      </c>
      <c r="F567" s="5" t="s">
        <v>1307</v>
      </c>
      <c r="G567" s="5" t="s">
        <v>1312</v>
      </c>
      <c r="H567" s="5" t="s">
        <v>1297</v>
      </c>
      <c r="I567" s="5" t="s">
        <v>1058</v>
      </c>
      <c r="J567" s="5" t="s">
        <v>110</v>
      </c>
      <c r="K567" s="6" t="s">
        <v>1313</v>
      </c>
      <c r="L567" s="6" t="s">
        <v>29</v>
      </c>
      <c r="M567" s="5">
        <f t="shared" si="2"/>
        <v>1</v>
      </c>
      <c r="N567" s="8" t="s">
        <v>1058</v>
      </c>
      <c r="O567" s="5"/>
      <c r="P567" s="5"/>
      <c r="Q567" s="5"/>
      <c r="R567" s="5"/>
      <c r="S567" s="5"/>
      <c r="T567" s="5"/>
      <c r="U567" s="5"/>
      <c r="V567" s="5"/>
      <c r="W567" s="5"/>
      <c r="X567" s="5"/>
      <c r="Y567" s="5"/>
      <c r="Z567" s="5"/>
    </row>
    <row r="568" spans="1:26" ht="15.75" hidden="1" customHeight="1">
      <c r="A568" s="5">
        <f t="shared" si="3"/>
        <v>1</v>
      </c>
      <c r="B568" s="5">
        <v>2715</v>
      </c>
      <c r="C568" s="5" t="s">
        <v>98</v>
      </c>
      <c r="D568" s="5" t="s">
        <v>144</v>
      </c>
      <c r="E568" s="5" t="s">
        <v>22</v>
      </c>
      <c r="F568" s="5" t="s">
        <v>1314</v>
      </c>
      <c r="G568" s="5" t="s">
        <v>1315</v>
      </c>
      <c r="H568" s="5" t="s">
        <v>1297</v>
      </c>
      <c r="I568" s="5" t="s">
        <v>1058</v>
      </c>
      <c r="J568" s="5" t="s">
        <v>110</v>
      </c>
      <c r="K568" s="6" t="s">
        <v>1316</v>
      </c>
      <c r="L568" s="6" t="s">
        <v>29</v>
      </c>
      <c r="M568" s="5">
        <f t="shared" si="2"/>
        <v>1</v>
      </c>
      <c r="N568" s="8" t="s">
        <v>1058</v>
      </c>
      <c r="O568" s="5"/>
      <c r="P568" s="5"/>
      <c r="Q568" s="5"/>
      <c r="R568" s="5"/>
      <c r="S568" s="5"/>
      <c r="T568" s="5"/>
      <c r="U568" s="5"/>
      <c r="V568" s="5"/>
      <c r="W568" s="5"/>
      <c r="X568" s="5"/>
      <c r="Y568" s="5"/>
      <c r="Z568" s="5"/>
    </row>
    <row r="569" spans="1:26" ht="15.75" hidden="1" customHeight="1">
      <c r="A569" s="5">
        <f t="shared" si="3"/>
        <v>2</v>
      </c>
      <c r="B569" s="5">
        <v>2715</v>
      </c>
      <c r="C569" s="5" t="s">
        <v>98</v>
      </c>
      <c r="D569" s="5" t="s">
        <v>144</v>
      </c>
      <c r="E569" s="5" t="s">
        <v>22</v>
      </c>
      <c r="F569" s="5" t="s">
        <v>1314</v>
      </c>
      <c r="G569" s="5" t="s">
        <v>1317</v>
      </c>
      <c r="H569" s="5" t="s">
        <v>1297</v>
      </c>
      <c r="I569" s="5" t="s">
        <v>1058</v>
      </c>
      <c r="J569" s="5" t="s">
        <v>110</v>
      </c>
      <c r="K569" s="6" t="s">
        <v>1318</v>
      </c>
      <c r="L569" s="6" t="s">
        <v>29</v>
      </c>
      <c r="M569" s="5">
        <f t="shared" si="2"/>
        <v>1</v>
      </c>
      <c r="N569" s="8" t="s">
        <v>1058</v>
      </c>
      <c r="O569" s="5"/>
      <c r="P569" s="5"/>
      <c r="Q569" s="5"/>
      <c r="R569" s="5"/>
      <c r="S569" s="5"/>
      <c r="T569" s="5"/>
      <c r="U569" s="5"/>
      <c r="V569" s="5"/>
      <c r="W569" s="5"/>
      <c r="X569" s="5"/>
      <c r="Y569" s="5"/>
      <c r="Z569" s="5"/>
    </row>
    <row r="570" spans="1:26" ht="15.75" hidden="1" customHeight="1">
      <c r="A570" s="5">
        <f t="shared" si="3"/>
        <v>1</v>
      </c>
      <c r="B570" s="5">
        <v>2716</v>
      </c>
      <c r="C570" s="5" t="s">
        <v>98</v>
      </c>
      <c r="D570" s="5" t="s">
        <v>144</v>
      </c>
      <c r="E570" s="5" t="s">
        <v>22</v>
      </c>
      <c r="F570" s="5" t="s">
        <v>1319</v>
      </c>
      <c r="G570" s="5" t="s">
        <v>1320</v>
      </c>
      <c r="H570" s="5" t="s">
        <v>1321</v>
      </c>
      <c r="I570" s="5" t="s">
        <v>1058</v>
      </c>
      <c r="J570" s="5" t="s">
        <v>110</v>
      </c>
      <c r="K570" s="6" t="s">
        <v>1322</v>
      </c>
      <c r="L570" s="6" t="s">
        <v>29</v>
      </c>
      <c r="M570" s="5">
        <f t="shared" si="2"/>
        <v>1</v>
      </c>
      <c r="N570" s="8" t="s">
        <v>1058</v>
      </c>
      <c r="O570" s="5"/>
      <c r="P570" s="5"/>
      <c r="Q570" s="5"/>
      <c r="R570" s="5"/>
      <c r="S570" s="5"/>
      <c r="T570" s="5"/>
      <c r="U570" s="5"/>
      <c r="V570" s="5"/>
      <c r="W570" s="5"/>
      <c r="X570" s="5"/>
      <c r="Y570" s="5"/>
      <c r="Z570" s="5"/>
    </row>
    <row r="571" spans="1:26" ht="15.75" hidden="1" customHeight="1">
      <c r="A571" s="5">
        <f t="shared" si="3"/>
        <v>2</v>
      </c>
      <c r="B571" s="5">
        <v>2716</v>
      </c>
      <c r="C571" s="5" t="s">
        <v>98</v>
      </c>
      <c r="D571" s="5" t="s">
        <v>144</v>
      </c>
      <c r="E571" s="5" t="s">
        <v>22</v>
      </c>
      <c r="F571" s="5" t="s">
        <v>1319</v>
      </c>
      <c r="G571" s="5" t="s">
        <v>1323</v>
      </c>
      <c r="H571" s="5" t="s">
        <v>1321</v>
      </c>
      <c r="I571" s="5" t="s">
        <v>1058</v>
      </c>
      <c r="J571" s="5" t="s">
        <v>110</v>
      </c>
      <c r="K571" s="6" t="s">
        <v>1324</v>
      </c>
      <c r="L571" s="6" t="s">
        <v>29</v>
      </c>
      <c r="M571" s="5">
        <f t="shared" si="2"/>
        <v>1</v>
      </c>
      <c r="N571" s="8" t="s">
        <v>1058</v>
      </c>
      <c r="O571" s="5"/>
      <c r="P571" s="5"/>
      <c r="Q571" s="5"/>
      <c r="R571" s="5"/>
      <c r="S571" s="5"/>
      <c r="T571" s="5"/>
      <c r="U571" s="5"/>
      <c r="V571" s="5"/>
      <c r="W571" s="5"/>
      <c r="X571" s="5"/>
      <c r="Y571" s="5"/>
      <c r="Z571" s="5"/>
    </row>
    <row r="572" spans="1:26" ht="15.75" hidden="1" customHeight="1">
      <c r="A572" s="5">
        <f t="shared" si="3"/>
        <v>3</v>
      </c>
      <c r="B572" s="5">
        <v>2716</v>
      </c>
      <c r="C572" s="5" t="s">
        <v>98</v>
      </c>
      <c r="D572" s="5" t="s">
        <v>144</v>
      </c>
      <c r="E572" s="5" t="s">
        <v>22</v>
      </c>
      <c r="F572" s="5" t="s">
        <v>1319</v>
      </c>
      <c r="G572" s="5" t="s">
        <v>1325</v>
      </c>
      <c r="H572" s="5" t="s">
        <v>1321</v>
      </c>
      <c r="I572" s="5" t="s">
        <v>1058</v>
      </c>
      <c r="J572" s="5" t="s">
        <v>110</v>
      </c>
      <c r="K572" s="6" t="s">
        <v>1326</v>
      </c>
      <c r="L572" s="6" t="s">
        <v>29</v>
      </c>
      <c r="M572" s="5">
        <f t="shared" si="2"/>
        <v>1</v>
      </c>
      <c r="N572" s="8" t="s">
        <v>1058</v>
      </c>
      <c r="O572" s="5"/>
      <c r="P572" s="5"/>
      <c r="Q572" s="5"/>
      <c r="R572" s="5"/>
      <c r="S572" s="5"/>
      <c r="T572" s="5"/>
      <c r="U572" s="5"/>
      <c r="V572" s="5"/>
      <c r="W572" s="5"/>
      <c r="X572" s="5"/>
      <c r="Y572" s="5"/>
      <c r="Z572" s="5"/>
    </row>
    <row r="573" spans="1:26" ht="15.75" hidden="1" customHeight="1">
      <c r="A573" s="5">
        <f t="shared" si="3"/>
        <v>1</v>
      </c>
      <c r="B573" s="5">
        <v>2717</v>
      </c>
      <c r="C573" s="5" t="s">
        <v>98</v>
      </c>
      <c r="D573" s="5" t="s">
        <v>144</v>
      </c>
      <c r="E573" s="5" t="s">
        <v>22</v>
      </c>
      <c r="F573" s="5" t="s">
        <v>1327</v>
      </c>
      <c r="G573" s="5" t="s">
        <v>1328</v>
      </c>
      <c r="H573" s="5" t="s">
        <v>1321</v>
      </c>
      <c r="I573" s="5" t="s">
        <v>1058</v>
      </c>
      <c r="J573" s="5" t="s">
        <v>110</v>
      </c>
      <c r="K573" s="6" t="s">
        <v>1329</v>
      </c>
      <c r="L573" s="6" t="s">
        <v>34</v>
      </c>
      <c r="M573" s="5">
        <f t="shared" si="2"/>
        <v>1</v>
      </c>
      <c r="N573" s="8" t="s">
        <v>1058</v>
      </c>
      <c r="O573" s="5"/>
      <c r="P573" s="5"/>
      <c r="Q573" s="5"/>
      <c r="R573" s="5"/>
      <c r="S573" s="5"/>
      <c r="T573" s="5"/>
      <c r="U573" s="5"/>
      <c r="V573" s="5"/>
      <c r="W573" s="5"/>
      <c r="X573" s="5"/>
      <c r="Y573" s="5"/>
      <c r="Z573" s="5"/>
    </row>
    <row r="574" spans="1:26" ht="15.75" hidden="1" customHeight="1">
      <c r="A574" s="5">
        <f t="shared" si="3"/>
        <v>2</v>
      </c>
      <c r="B574" s="5">
        <v>2717</v>
      </c>
      <c r="C574" s="5" t="s">
        <v>98</v>
      </c>
      <c r="D574" s="5" t="s">
        <v>144</v>
      </c>
      <c r="E574" s="5" t="s">
        <v>22</v>
      </c>
      <c r="F574" s="5" t="s">
        <v>1327</v>
      </c>
      <c r="G574" s="5" t="s">
        <v>1330</v>
      </c>
      <c r="H574" s="5" t="s">
        <v>1321</v>
      </c>
      <c r="I574" s="5" t="s">
        <v>1058</v>
      </c>
      <c r="J574" s="5" t="s">
        <v>110</v>
      </c>
      <c r="K574" s="6" t="s">
        <v>1331</v>
      </c>
      <c r="L574" s="6" t="s">
        <v>29</v>
      </c>
      <c r="M574" s="5">
        <f t="shared" si="2"/>
        <v>1</v>
      </c>
      <c r="N574" s="8" t="s">
        <v>1058</v>
      </c>
      <c r="O574" s="5"/>
      <c r="P574" s="5"/>
      <c r="Q574" s="5"/>
      <c r="R574" s="5"/>
      <c r="S574" s="5"/>
      <c r="T574" s="5"/>
      <c r="U574" s="5"/>
      <c r="V574" s="5"/>
      <c r="W574" s="5"/>
      <c r="X574" s="5"/>
      <c r="Y574" s="5"/>
      <c r="Z574" s="5"/>
    </row>
    <row r="575" spans="1:26" ht="15.75" hidden="1" customHeight="1">
      <c r="A575" s="5">
        <f t="shared" si="3"/>
        <v>3</v>
      </c>
      <c r="B575" s="5">
        <v>2717</v>
      </c>
      <c r="C575" s="5" t="s">
        <v>98</v>
      </c>
      <c r="D575" s="5" t="s">
        <v>144</v>
      </c>
      <c r="E575" s="5" t="s">
        <v>22</v>
      </c>
      <c r="F575" s="5" t="s">
        <v>1327</v>
      </c>
      <c r="G575" s="5" t="s">
        <v>1332</v>
      </c>
      <c r="H575" s="5" t="s">
        <v>1321</v>
      </c>
      <c r="I575" s="5" t="s">
        <v>1058</v>
      </c>
      <c r="J575" s="5" t="s">
        <v>110</v>
      </c>
      <c r="K575" s="6" t="s">
        <v>1333</v>
      </c>
      <c r="L575" s="6" t="s">
        <v>34</v>
      </c>
      <c r="M575" s="5">
        <f t="shared" si="2"/>
        <v>1</v>
      </c>
      <c r="N575" s="8" t="s">
        <v>1058</v>
      </c>
      <c r="O575" s="5"/>
      <c r="P575" s="5"/>
      <c r="Q575" s="5"/>
      <c r="R575" s="5"/>
      <c r="S575" s="5"/>
      <c r="T575" s="5"/>
      <c r="U575" s="5"/>
      <c r="V575" s="5"/>
      <c r="W575" s="5"/>
      <c r="X575" s="5"/>
      <c r="Y575" s="5"/>
      <c r="Z575" s="5"/>
    </row>
    <row r="576" spans="1:26" ht="15.75" hidden="1" customHeight="1">
      <c r="A576" s="5">
        <f t="shared" si="3"/>
        <v>4</v>
      </c>
      <c r="B576" s="5">
        <v>2717</v>
      </c>
      <c r="C576" s="5" t="s">
        <v>98</v>
      </c>
      <c r="D576" s="5" t="s">
        <v>144</v>
      </c>
      <c r="E576" s="5" t="s">
        <v>22</v>
      </c>
      <c r="F576" s="5" t="s">
        <v>1327</v>
      </c>
      <c r="G576" s="5" t="s">
        <v>1334</v>
      </c>
      <c r="H576" s="5" t="s">
        <v>1321</v>
      </c>
      <c r="I576" s="5" t="s">
        <v>1058</v>
      </c>
      <c r="J576" s="5" t="s">
        <v>110</v>
      </c>
      <c r="K576" s="6" t="s">
        <v>1335</v>
      </c>
      <c r="L576" s="6" t="s">
        <v>29</v>
      </c>
      <c r="M576" s="5">
        <f t="shared" si="2"/>
        <v>1</v>
      </c>
      <c r="N576" s="8" t="s">
        <v>1058</v>
      </c>
      <c r="O576" s="5"/>
      <c r="P576" s="5"/>
      <c r="Q576" s="5"/>
      <c r="R576" s="5"/>
      <c r="S576" s="5"/>
      <c r="T576" s="5"/>
      <c r="U576" s="5"/>
      <c r="V576" s="5"/>
      <c r="W576" s="5"/>
      <c r="X576" s="5"/>
      <c r="Y576" s="5"/>
      <c r="Z576" s="5"/>
    </row>
    <row r="577" spans="1:26" ht="15.75" hidden="1" customHeight="1">
      <c r="A577" s="5">
        <f t="shared" si="3"/>
        <v>1</v>
      </c>
      <c r="B577" s="5">
        <v>2718</v>
      </c>
      <c r="C577" s="5" t="s">
        <v>98</v>
      </c>
      <c r="D577" s="5" t="s">
        <v>144</v>
      </c>
      <c r="E577" s="5" t="s">
        <v>22</v>
      </c>
      <c r="F577" s="5" t="s">
        <v>1336</v>
      </c>
      <c r="G577" s="5" t="s">
        <v>1337</v>
      </c>
      <c r="H577" s="5" t="s">
        <v>1321</v>
      </c>
      <c r="I577" s="5" t="s">
        <v>1058</v>
      </c>
      <c r="J577" s="5" t="s">
        <v>110</v>
      </c>
      <c r="K577" s="6" t="s">
        <v>1338</v>
      </c>
      <c r="L577" s="6" t="s">
        <v>29</v>
      </c>
      <c r="M577" s="5">
        <f t="shared" si="2"/>
        <v>1</v>
      </c>
      <c r="N577" s="8" t="s">
        <v>1058</v>
      </c>
      <c r="O577" s="5"/>
      <c r="P577" s="5"/>
      <c r="Q577" s="5"/>
      <c r="R577" s="5"/>
      <c r="S577" s="5"/>
      <c r="T577" s="5"/>
      <c r="U577" s="5"/>
      <c r="V577" s="5"/>
      <c r="W577" s="5"/>
      <c r="X577" s="5"/>
      <c r="Y577" s="5"/>
      <c r="Z577" s="5"/>
    </row>
    <row r="578" spans="1:26" ht="15.75" hidden="1" customHeight="1">
      <c r="A578" s="5">
        <f t="shared" si="3"/>
        <v>2</v>
      </c>
      <c r="B578" s="5">
        <v>2718</v>
      </c>
      <c r="C578" s="5" t="s">
        <v>98</v>
      </c>
      <c r="D578" s="5" t="s">
        <v>144</v>
      </c>
      <c r="E578" s="5" t="s">
        <v>22</v>
      </c>
      <c r="F578" s="5" t="s">
        <v>1336</v>
      </c>
      <c r="G578" s="5" t="s">
        <v>1339</v>
      </c>
      <c r="H578" s="5" t="s">
        <v>1321</v>
      </c>
      <c r="I578" s="5" t="s">
        <v>1058</v>
      </c>
      <c r="J578" s="5" t="s">
        <v>110</v>
      </c>
      <c r="K578" s="6" t="s">
        <v>1340</v>
      </c>
      <c r="L578" s="6" t="s">
        <v>29</v>
      </c>
      <c r="M578" s="5">
        <f t="shared" si="2"/>
        <v>1</v>
      </c>
      <c r="N578" s="8" t="s">
        <v>1058</v>
      </c>
      <c r="O578" s="5"/>
      <c r="P578" s="5"/>
      <c r="Q578" s="5"/>
      <c r="R578" s="5"/>
      <c r="S578" s="5"/>
      <c r="T578" s="5"/>
      <c r="U578" s="5"/>
      <c r="V578" s="5"/>
      <c r="W578" s="5"/>
      <c r="X578" s="5"/>
      <c r="Y578" s="5"/>
      <c r="Z578" s="5"/>
    </row>
    <row r="579" spans="1:26" ht="15.75" hidden="1" customHeight="1">
      <c r="A579" s="5">
        <f t="shared" si="3"/>
        <v>3</v>
      </c>
      <c r="B579" s="5">
        <v>2718</v>
      </c>
      <c r="C579" s="5" t="s">
        <v>98</v>
      </c>
      <c r="D579" s="5" t="s">
        <v>144</v>
      </c>
      <c r="E579" s="5" t="s">
        <v>22</v>
      </c>
      <c r="F579" s="5" t="s">
        <v>1336</v>
      </c>
      <c r="G579" s="5" t="s">
        <v>1341</v>
      </c>
      <c r="H579" s="5" t="s">
        <v>1321</v>
      </c>
      <c r="I579" s="5" t="s">
        <v>1058</v>
      </c>
      <c r="J579" s="5" t="s">
        <v>110</v>
      </c>
      <c r="K579" s="6" t="s">
        <v>1342</v>
      </c>
      <c r="L579" s="6" t="s">
        <v>29</v>
      </c>
      <c r="M579" s="5">
        <f t="shared" si="2"/>
        <v>1</v>
      </c>
      <c r="N579" s="8" t="s">
        <v>1058</v>
      </c>
      <c r="O579" s="5"/>
      <c r="P579" s="5"/>
      <c r="Q579" s="5"/>
      <c r="R579" s="5"/>
      <c r="S579" s="5"/>
      <c r="T579" s="5"/>
      <c r="U579" s="5"/>
      <c r="V579" s="5"/>
      <c r="W579" s="5"/>
      <c r="X579" s="5"/>
      <c r="Y579" s="5"/>
      <c r="Z579" s="5"/>
    </row>
    <row r="580" spans="1:26" ht="15.75" hidden="1" customHeight="1">
      <c r="A580" s="5">
        <f t="shared" si="3"/>
        <v>1</v>
      </c>
      <c r="B580" s="5">
        <v>2731</v>
      </c>
      <c r="C580" s="5" t="s">
        <v>98</v>
      </c>
      <c r="D580" s="5" t="s">
        <v>144</v>
      </c>
      <c r="E580" s="5" t="s">
        <v>22</v>
      </c>
      <c r="F580" s="5" t="s">
        <v>1343</v>
      </c>
      <c r="G580" s="5" t="s">
        <v>1344</v>
      </c>
      <c r="H580" s="5" t="s">
        <v>1261</v>
      </c>
      <c r="I580" s="5" t="s">
        <v>1058</v>
      </c>
      <c r="J580" s="5" t="s">
        <v>110</v>
      </c>
      <c r="K580" s="6" t="s">
        <v>1345</v>
      </c>
      <c r="L580" s="6" t="s">
        <v>29</v>
      </c>
      <c r="M580" s="5">
        <f t="shared" si="2"/>
        <v>1</v>
      </c>
      <c r="N580" s="8" t="s">
        <v>1058</v>
      </c>
      <c r="O580" s="5"/>
      <c r="P580" s="5"/>
      <c r="Q580" s="5"/>
      <c r="R580" s="5"/>
      <c r="S580" s="5"/>
      <c r="T580" s="5"/>
      <c r="U580" s="5"/>
      <c r="V580" s="5"/>
      <c r="W580" s="5"/>
      <c r="X580" s="5"/>
      <c r="Y580" s="5"/>
      <c r="Z580" s="5"/>
    </row>
    <row r="581" spans="1:26" ht="15.75" hidden="1" customHeight="1">
      <c r="A581" s="5">
        <f t="shared" si="3"/>
        <v>2</v>
      </c>
      <c r="B581" s="5">
        <v>2731</v>
      </c>
      <c r="C581" s="5" t="s">
        <v>98</v>
      </c>
      <c r="D581" s="5" t="s">
        <v>144</v>
      </c>
      <c r="E581" s="5" t="s">
        <v>22</v>
      </c>
      <c r="F581" s="5" t="s">
        <v>1343</v>
      </c>
      <c r="G581" s="5" t="s">
        <v>1346</v>
      </c>
      <c r="H581" s="5" t="s">
        <v>1261</v>
      </c>
      <c r="I581" s="5" t="s">
        <v>1058</v>
      </c>
      <c r="J581" s="5" t="s">
        <v>110</v>
      </c>
      <c r="K581" s="6" t="s">
        <v>1347</v>
      </c>
      <c r="L581" s="6" t="s">
        <v>29</v>
      </c>
      <c r="M581" s="5">
        <f t="shared" si="2"/>
        <v>1</v>
      </c>
      <c r="N581" s="8" t="s">
        <v>1058</v>
      </c>
      <c r="O581" s="5"/>
      <c r="P581" s="5"/>
      <c r="Q581" s="5"/>
      <c r="R581" s="5"/>
      <c r="S581" s="5"/>
      <c r="T581" s="5"/>
      <c r="U581" s="5"/>
      <c r="V581" s="5"/>
      <c r="W581" s="5"/>
      <c r="X581" s="5"/>
      <c r="Y581" s="5"/>
      <c r="Z581" s="5"/>
    </row>
    <row r="582" spans="1:26" ht="15.75" hidden="1" customHeight="1">
      <c r="A582" s="5">
        <f t="shared" si="3"/>
        <v>3</v>
      </c>
      <c r="B582" s="5">
        <v>2731</v>
      </c>
      <c r="C582" s="5" t="s">
        <v>98</v>
      </c>
      <c r="D582" s="5" t="s">
        <v>144</v>
      </c>
      <c r="E582" s="5" t="s">
        <v>22</v>
      </c>
      <c r="F582" s="5" t="s">
        <v>1343</v>
      </c>
      <c r="G582" s="5" t="s">
        <v>1348</v>
      </c>
      <c r="H582" s="5" t="s">
        <v>1261</v>
      </c>
      <c r="I582" s="5" t="s">
        <v>1058</v>
      </c>
      <c r="J582" s="5" t="s">
        <v>110</v>
      </c>
      <c r="K582" s="6" t="s">
        <v>1349</v>
      </c>
      <c r="L582" s="6" t="s">
        <v>29</v>
      </c>
      <c r="M582" s="5">
        <f t="shared" si="2"/>
        <v>1</v>
      </c>
      <c r="N582" s="8" t="s">
        <v>1058</v>
      </c>
      <c r="O582" s="5"/>
      <c r="P582" s="5"/>
      <c r="Q582" s="5"/>
      <c r="R582" s="5"/>
      <c r="S582" s="5"/>
      <c r="T582" s="5"/>
      <c r="U582" s="5"/>
      <c r="V582" s="5"/>
      <c r="W582" s="5"/>
      <c r="X582" s="5"/>
      <c r="Y582" s="5"/>
      <c r="Z582" s="5"/>
    </row>
    <row r="583" spans="1:26" ht="15.75" hidden="1" customHeight="1">
      <c r="A583" s="5">
        <f t="shared" si="3"/>
        <v>1</v>
      </c>
      <c r="B583" s="5">
        <v>2732</v>
      </c>
      <c r="C583" s="5" t="s">
        <v>98</v>
      </c>
      <c r="D583" s="5" t="s">
        <v>144</v>
      </c>
      <c r="E583" s="5" t="s">
        <v>22</v>
      </c>
      <c r="F583" s="5" t="s">
        <v>1350</v>
      </c>
      <c r="G583" s="5" t="s">
        <v>1351</v>
      </c>
      <c r="H583" s="5" t="s">
        <v>1261</v>
      </c>
      <c r="I583" s="5" t="s">
        <v>1058</v>
      </c>
      <c r="J583" s="5" t="s">
        <v>110</v>
      </c>
      <c r="K583" s="6" t="s">
        <v>1352</v>
      </c>
      <c r="L583" s="6" t="s">
        <v>29</v>
      </c>
      <c r="M583" s="5">
        <f t="shared" si="2"/>
        <v>1</v>
      </c>
      <c r="N583" s="8" t="s">
        <v>1058</v>
      </c>
      <c r="O583" s="5"/>
      <c r="P583" s="5"/>
      <c r="Q583" s="5"/>
      <c r="R583" s="5"/>
      <c r="S583" s="5"/>
      <c r="T583" s="5"/>
      <c r="U583" s="5"/>
      <c r="V583" s="5"/>
      <c r="W583" s="5"/>
      <c r="X583" s="5"/>
      <c r="Y583" s="5"/>
      <c r="Z583" s="5"/>
    </row>
    <row r="584" spans="1:26" ht="15.75" hidden="1" customHeight="1">
      <c r="A584" s="5">
        <f t="shared" si="3"/>
        <v>2</v>
      </c>
      <c r="B584" s="5">
        <v>2732</v>
      </c>
      <c r="C584" s="5" t="s">
        <v>98</v>
      </c>
      <c r="D584" s="5" t="s">
        <v>144</v>
      </c>
      <c r="E584" s="5" t="s">
        <v>22</v>
      </c>
      <c r="F584" s="5" t="s">
        <v>1350</v>
      </c>
      <c r="G584" s="5" t="s">
        <v>1353</v>
      </c>
      <c r="H584" s="5" t="s">
        <v>1261</v>
      </c>
      <c r="I584" s="5" t="s">
        <v>1058</v>
      </c>
      <c r="J584" s="5" t="s">
        <v>110</v>
      </c>
      <c r="K584" s="6" t="s">
        <v>1354</v>
      </c>
      <c r="L584" s="6" t="s">
        <v>29</v>
      </c>
      <c r="M584" s="5">
        <f t="shared" si="2"/>
        <v>1</v>
      </c>
      <c r="N584" s="8" t="s">
        <v>1058</v>
      </c>
      <c r="O584" s="5"/>
      <c r="P584" s="5"/>
      <c r="Q584" s="5"/>
      <c r="R584" s="5"/>
      <c r="S584" s="5"/>
      <c r="T584" s="5"/>
      <c r="U584" s="5"/>
      <c r="V584" s="5"/>
      <c r="W584" s="5"/>
      <c r="X584" s="5"/>
      <c r="Y584" s="5"/>
      <c r="Z584" s="5"/>
    </row>
    <row r="585" spans="1:26" ht="15.75" hidden="1" customHeight="1">
      <c r="A585" s="5">
        <f t="shared" si="3"/>
        <v>3</v>
      </c>
      <c r="B585" s="5">
        <v>2732</v>
      </c>
      <c r="C585" s="5" t="s">
        <v>98</v>
      </c>
      <c r="D585" s="5" t="s">
        <v>144</v>
      </c>
      <c r="E585" s="5" t="s">
        <v>22</v>
      </c>
      <c r="F585" s="5" t="s">
        <v>1350</v>
      </c>
      <c r="G585" s="5" t="s">
        <v>1355</v>
      </c>
      <c r="H585" s="5" t="s">
        <v>1261</v>
      </c>
      <c r="I585" s="5" t="s">
        <v>1058</v>
      </c>
      <c r="J585" s="5" t="s">
        <v>110</v>
      </c>
      <c r="K585" s="6" t="s">
        <v>1356</v>
      </c>
      <c r="L585" s="6" t="s">
        <v>29</v>
      </c>
      <c r="M585" s="5">
        <f t="shared" si="2"/>
        <v>1</v>
      </c>
      <c r="N585" s="8" t="s">
        <v>1058</v>
      </c>
      <c r="O585" s="5"/>
      <c r="P585" s="5"/>
      <c r="Q585" s="5"/>
      <c r="R585" s="5"/>
      <c r="S585" s="5"/>
      <c r="T585" s="5"/>
      <c r="U585" s="5"/>
      <c r="V585" s="5"/>
      <c r="W585" s="5"/>
      <c r="X585" s="5"/>
      <c r="Y585" s="5"/>
      <c r="Z585" s="5"/>
    </row>
    <row r="586" spans="1:26" ht="15.75" hidden="1" customHeight="1">
      <c r="A586" s="5">
        <f t="shared" si="3"/>
        <v>4</v>
      </c>
      <c r="B586" s="5">
        <v>2732</v>
      </c>
      <c r="C586" s="5" t="s">
        <v>98</v>
      </c>
      <c r="D586" s="5" t="s">
        <v>144</v>
      </c>
      <c r="E586" s="5" t="s">
        <v>22</v>
      </c>
      <c r="F586" s="5" t="s">
        <v>1350</v>
      </c>
      <c r="G586" s="5" t="s">
        <v>1357</v>
      </c>
      <c r="H586" s="5" t="s">
        <v>1261</v>
      </c>
      <c r="I586" s="5" t="s">
        <v>1058</v>
      </c>
      <c r="J586" s="5" t="s">
        <v>110</v>
      </c>
      <c r="K586" s="6" t="s">
        <v>1358</v>
      </c>
      <c r="L586" s="6" t="s">
        <v>29</v>
      </c>
      <c r="M586" s="5">
        <f t="shared" si="2"/>
        <v>1</v>
      </c>
      <c r="N586" s="8" t="s">
        <v>1058</v>
      </c>
      <c r="O586" s="5"/>
      <c r="P586" s="5"/>
      <c r="Q586" s="5"/>
      <c r="R586" s="5"/>
      <c r="S586" s="5"/>
      <c r="T586" s="5"/>
      <c r="U586" s="5"/>
      <c r="V586" s="5"/>
      <c r="W586" s="5"/>
      <c r="X586" s="5"/>
      <c r="Y586" s="5"/>
      <c r="Z586" s="5"/>
    </row>
    <row r="587" spans="1:26" ht="15.75" hidden="1" customHeight="1">
      <c r="A587" s="5">
        <f t="shared" si="3"/>
        <v>5</v>
      </c>
      <c r="B587" s="5">
        <v>2732</v>
      </c>
      <c r="C587" s="5" t="s">
        <v>98</v>
      </c>
      <c r="D587" s="5" t="s">
        <v>144</v>
      </c>
      <c r="E587" s="5" t="s">
        <v>22</v>
      </c>
      <c r="F587" s="5" t="s">
        <v>1350</v>
      </c>
      <c r="G587" s="5" t="s">
        <v>1359</v>
      </c>
      <c r="H587" s="5" t="s">
        <v>1261</v>
      </c>
      <c r="I587" s="5" t="s">
        <v>1058</v>
      </c>
      <c r="J587" s="5" t="s">
        <v>110</v>
      </c>
      <c r="K587" s="6" t="s">
        <v>1360</v>
      </c>
      <c r="L587" s="6" t="s">
        <v>29</v>
      </c>
      <c r="M587" s="5">
        <f t="shared" si="2"/>
        <v>1</v>
      </c>
      <c r="N587" s="8" t="s">
        <v>1058</v>
      </c>
      <c r="O587" s="5"/>
      <c r="P587" s="5"/>
      <c r="Q587" s="5"/>
      <c r="R587" s="5"/>
      <c r="S587" s="5"/>
      <c r="T587" s="5"/>
      <c r="U587" s="5"/>
      <c r="V587" s="5"/>
      <c r="W587" s="5"/>
      <c r="X587" s="5"/>
      <c r="Y587" s="5"/>
      <c r="Z587" s="5"/>
    </row>
    <row r="588" spans="1:26" ht="15.75" hidden="1" customHeight="1">
      <c r="A588" s="5">
        <f t="shared" si="3"/>
        <v>6</v>
      </c>
      <c r="B588" s="5">
        <v>2732</v>
      </c>
      <c r="C588" s="5" t="s">
        <v>98</v>
      </c>
      <c r="D588" s="5" t="s">
        <v>144</v>
      </c>
      <c r="E588" s="5" t="s">
        <v>22</v>
      </c>
      <c r="F588" s="5" t="s">
        <v>1350</v>
      </c>
      <c r="G588" s="5" t="s">
        <v>1346</v>
      </c>
      <c r="H588" s="5" t="s">
        <v>1261</v>
      </c>
      <c r="I588" s="5" t="s">
        <v>1058</v>
      </c>
      <c r="J588" s="5" t="s">
        <v>110</v>
      </c>
      <c r="K588" s="6" t="s">
        <v>1361</v>
      </c>
      <c r="L588" s="6" t="s">
        <v>29</v>
      </c>
      <c r="M588" s="5">
        <f t="shared" si="2"/>
        <v>1</v>
      </c>
      <c r="N588" s="8" t="s">
        <v>1058</v>
      </c>
      <c r="O588" s="5"/>
      <c r="P588" s="5"/>
      <c r="Q588" s="5"/>
      <c r="R588" s="5"/>
      <c r="S588" s="5"/>
      <c r="T588" s="5"/>
      <c r="U588" s="5"/>
      <c r="V588" s="5"/>
      <c r="W588" s="5"/>
      <c r="X588" s="5"/>
      <c r="Y588" s="5"/>
      <c r="Z588" s="5"/>
    </row>
    <row r="589" spans="1:26" ht="15.75" hidden="1" customHeight="1">
      <c r="A589" s="5">
        <f t="shared" si="3"/>
        <v>7</v>
      </c>
      <c r="B589" s="5">
        <v>2732</v>
      </c>
      <c r="C589" s="5" t="s">
        <v>98</v>
      </c>
      <c r="D589" s="5" t="s">
        <v>144</v>
      </c>
      <c r="E589" s="5" t="s">
        <v>22</v>
      </c>
      <c r="F589" s="5" t="s">
        <v>1350</v>
      </c>
      <c r="G589" s="5" t="s">
        <v>1362</v>
      </c>
      <c r="H589" s="5" t="s">
        <v>1261</v>
      </c>
      <c r="I589" s="5" t="s">
        <v>1058</v>
      </c>
      <c r="J589" s="5" t="s">
        <v>110</v>
      </c>
      <c r="K589" s="6" t="s">
        <v>1363</v>
      </c>
      <c r="L589" s="6" t="s">
        <v>29</v>
      </c>
      <c r="M589" s="5">
        <f t="shared" si="2"/>
        <v>1</v>
      </c>
      <c r="N589" s="8" t="s">
        <v>1058</v>
      </c>
      <c r="O589" s="5"/>
      <c r="P589" s="5"/>
      <c r="Q589" s="5"/>
      <c r="R589" s="5"/>
      <c r="S589" s="5"/>
      <c r="T589" s="5"/>
      <c r="U589" s="5"/>
      <c r="V589" s="5"/>
      <c r="W589" s="5"/>
      <c r="X589" s="5"/>
      <c r="Y589" s="5"/>
      <c r="Z589" s="5"/>
    </row>
    <row r="590" spans="1:26" ht="15.75" hidden="1" customHeight="1">
      <c r="A590" s="5">
        <f t="shared" si="3"/>
        <v>1</v>
      </c>
      <c r="B590" s="5">
        <v>2775</v>
      </c>
      <c r="C590" s="5" t="s">
        <v>98</v>
      </c>
      <c r="D590" s="5" t="s">
        <v>43</v>
      </c>
      <c r="E590" s="5" t="s">
        <v>22</v>
      </c>
      <c r="F590" s="5" t="s">
        <v>1364</v>
      </c>
      <c r="G590" s="5" t="s">
        <v>1365</v>
      </c>
      <c r="H590" s="5" t="s">
        <v>1366</v>
      </c>
      <c r="I590" s="5" t="s">
        <v>186</v>
      </c>
      <c r="J590" s="5" t="s">
        <v>110</v>
      </c>
      <c r="K590" s="6" t="s">
        <v>1367</v>
      </c>
      <c r="L590" s="11" t="s">
        <v>29</v>
      </c>
      <c r="M590" s="5">
        <f t="shared" si="2"/>
        <v>1</v>
      </c>
      <c r="N590" s="8" t="s">
        <v>186</v>
      </c>
      <c r="O590" s="5"/>
      <c r="P590" s="5"/>
      <c r="Q590" s="5"/>
      <c r="R590" s="5"/>
      <c r="S590" s="5"/>
      <c r="T590" s="5"/>
      <c r="U590" s="5"/>
      <c r="V590" s="5"/>
      <c r="W590" s="5"/>
      <c r="X590" s="5"/>
      <c r="Y590" s="5"/>
      <c r="Z590" s="5"/>
    </row>
    <row r="591" spans="1:26" ht="15.75" hidden="1" customHeight="1">
      <c r="A591" s="5">
        <f t="shared" si="3"/>
        <v>2</v>
      </c>
      <c r="B591" s="5">
        <v>2775</v>
      </c>
      <c r="C591" s="5" t="s">
        <v>98</v>
      </c>
      <c r="D591" s="5" t="s">
        <v>43</v>
      </c>
      <c r="E591" s="5" t="s">
        <v>22</v>
      </c>
      <c r="F591" s="5" t="s">
        <v>1364</v>
      </c>
      <c r="G591" s="5" t="s">
        <v>1368</v>
      </c>
      <c r="H591" s="5" t="s">
        <v>199</v>
      </c>
      <c r="I591" s="5" t="s">
        <v>186</v>
      </c>
      <c r="J591" s="5" t="s">
        <v>110</v>
      </c>
      <c r="K591" s="6" t="s">
        <v>1369</v>
      </c>
      <c r="L591" s="11" t="s">
        <v>34</v>
      </c>
      <c r="M591" s="5">
        <f t="shared" si="2"/>
        <v>1</v>
      </c>
      <c r="N591" s="8" t="s">
        <v>186</v>
      </c>
      <c r="O591" s="5"/>
      <c r="P591" s="5"/>
      <c r="Q591" s="5"/>
      <c r="R591" s="5"/>
      <c r="S591" s="5"/>
      <c r="T591" s="5"/>
      <c r="U591" s="5"/>
      <c r="V591" s="5"/>
      <c r="W591" s="5"/>
      <c r="X591" s="5"/>
      <c r="Y591" s="5"/>
      <c r="Z591" s="5"/>
    </row>
    <row r="592" spans="1:26" ht="15.75" hidden="1" customHeight="1">
      <c r="A592" s="5">
        <f t="shared" si="3"/>
        <v>3</v>
      </c>
      <c r="B592" s="5">
        <v>2775</v>
      </c>
      <c r="C592" s="5" t="s">
        <v>98</v>
      </c>
      <c r="D592" s="5" t="s">
        <v>43</v>
      </c>
      <c r="E592" s="5" t="s">
        <v>22</v>
      </c>
      <c r="F592" s="5" t="s">
        <v>1364</v>
      </c>
      <c r="G592" s="5" t="s">
        <v>1370</v>
      </c>
      <c r="H592" s="5" t="s">
        <v>199</v>
      </c>
      <c r="I592" s="5" t="s">
        <v>186</v>
      </c>
      <c r="J592" s="5" t="s">
        <v>110</v>
      </c>
      <c r="K592" s="6" t="s">
        <v>1371</v>
      </c>
      <c r="L592" s="11" t="s">
        <v>34</v>
      </c>
      <c r="M592" s="5">
        <f t="shared" si="2"/>
        <v>1</v>
      </c>
      <c r="N592" s="8" t="s">
        <v>186</v>
      </c>
      <c r="O592" s="5"/>
      <c r="P592" s="5"/>
      <c r="Q592" s="5"/>
      <c r="R592" s="5"/>
      <c r="S592" s="5"/>
      <c r="T592" s="5"/>
      <c r="U592" s="5"/>
      <c r="V592" s="5"/>
      <c r="W592" s="5"/>
      <c r="X592" s="5"/>
      <c r="Y592" s="5"/>
      <c r="Z592" s="5"/>
    </row>
    <row r="593" spans="1:26" ht="15.75" hidden="1" customHeight="1">
      <c r="A593" s="5">
        <f t="shared" si="3"/>
        <v>1</v>
      </c>
      <c r="B593" s="5">
        <v>2776</v>
      </c>
      <c r="C593" s="5" t="s">
        <v>98</v>
      </c>
      <c r="D593" s="5" t="s">
        <v>43</v>
      </c>
      <c r="E593" s="5" t="s">
        <v>22</v>
      </c>
      <c r="F593" s="5" t="s">
        <v>1372</v>
      </c>
      <c r="G593" s="5" t="s">
        <v>1373</v>
      </c>
      <c r="H593" s="5" t="s">
        <v>1366</v>
      </c>
      <c r="I593" s="5" t="s">
        <v>186</v>
      </c>
      <c r="J593" s="5" t="s">
        <v>110</v>
      </c>
      <c r="K593" s="6" t="s">
        <v>1374</v>
      </c>
      <c r="L593" s="11" t="s">
        <v>29</v>
      </c>
      <c r="M593" s="5">
        <f t="shared" si="2"/>
        <v>1</v>
      </c>
      <c r="N593" s="8" t="s">
        <v>186</v>
      </c>
      <c r="O593" s="5"/>
      <c r="P593" s="5"/>
      <c r="Q593" s="5"/>
      <c r="R593" s="5"/>
      <c r="S593" s="5"/>
      <c r="T593" s="5"/>
      <c r="U593" s="5"/>
      <c r="V593" s="5"/>
      <c r="W593" s="5"/>
      <c r="X593" s="5"/>
      <c r="Y593" s="5"/>
      <c r="Z593" s="5"/>
    </row>
    <row r="594" spans="1:26" ht="15.75" hidden="1" customHeight="1">
      <c r="A594" s="5">
        <f t="shared" si="3"/>
        <v>2</v>
      </c>
      <c r="B594" s="5">
        <v>2776</v>
      </c>
      <c r="C594" s="5" t="s">
        <v>98</v>
      </c>
      <c r="D594" s="5" t="s">
        <v>43</v>
      </c>
      <c r="E594" s="5" t="s">
        <v>22</v>
      </c>
      <c r="F594" s="5" t="s">
        <v>1372</v>
      </c>
      <c r="G594" s="5" t="s">
        <v>1375</v>
      </c>
      <c r="H594" s="5" t="s">
        <v>199</v>
      </c>
      <c r="I594" s="5" t="s">
        <v>186</v>
      </c>
      <c r="J594" s="5" t="s">
        <v>110</v>
      </c>
      <c r="K594" s="6" t="s">
        <v>1376</v>
      </c>
      <c r="L594" s="11" t="s">
        <v>29</v>
      </c>
      <c r="M594" s="5">
        <f t="shared" si="2"/>
        <v>1</v>
      </c>
      <c r="N594" s="8" t="s">
        <v>186</v>
      </c>
      <c r="O594" s="5"/>
      <c r="P594" s="5"/>
      <c r="Q594" s="5"/>
      <c r="R594" s="5"/>
      <c r="S594" s="5"/>
      <c r="T594" s="5"/>
      <c r="U594" s="5"/>
      <c r="V594" s="5"/>
      <c r="W594" s="5"/>
      <c r="X594" s="5"/>
      <c r="Y594" s="5"/>
      <c r="Z594" s="5"/>
    </row>
    <row r="595" spans="1:26" ht="15.75" hidden="1" customHeight="1">
      <c r="A595" s="5">
        <f t="shared" si="3"/>
        <v>3</v>
      </c>
      <c r="B595" s="5">
        <v>2776</v>
      </c>
      <c r="C595" s="5" t="s">
        <v>98</v>
      </c>
      <c r="D595" s="5" t="s">
        <v>43</v>
      </c>
      <c r="E595" s="5" t="s">
        <v>22</v>
      </c>
      <c r="F595" s="5" t="s">
        <v>1372</v>
      </c>
      <c r="G595" s="5" t="s">
        <v>1377</v>
      </c>
      <c r="H595" s="5" t="s">
        <v>1378</v>
      </c>
      <c r="I595" s="5" t="s">
        <v>186</v>
      </c>
      <c r="J595" s="5" t="s">
        <v>110</v>
      </c>
      <c r="K595" s="6" t="s">
        <v>1379</v>
      </c>
      <c r="L595" s="11" t="s">
        <v>29</v>
      </c>
      <c r="M595" s="5">
        <f t="shared" si="2"/>
        <v>1</v>
      </c>
      <c r="N595" s="8" t="s">
        <v>186</v>
      </c>
      <c r="O595" s="5"/>
      <c r="P595" s="5"/>
      <c r="Q595" s="5"/>
      <c r="R595" s="5"/>
      <c r="S595" s="5"/>
      <c r="T595" s="5"/>
      <c r="U595" s="5"/>
      <c r="V595" s="5"/>
      <c r="W595" s="5"/>
      <c r="X595" s="5"/>
      <c r="Y595" s="5"/>
      <c r="Z595" s="5"/>
    </row>
    <row r="596" spans="1:26" ht="15.75" hidden="1" customHeight="1">
      <c r="A596" s="5">
        <f t="shared" si="3"/>
        <v>4</v>
      </c>
      <c r="B596" s="5">
        <v>2776</v>
      </c>
      <c r="C596" s="5" t="s">
        <v>98</v>
      </c>
      <c r="D596" s="5" t="s">
        <v>43</v>
      </c>
      <c r="E596" s="5" t="s">
        <v>22</v>
      </c>
      <c r="F596" s="5" t="s">
        <v>1372</v>
      </c>
      <c r="G596" s="5" t="s">
        <v>1380</v>
      </c>
      <c r="H596" s="5" t="s">
        <v>1378</v>
      </c>
      <c r="I596" s="5" t="s">
        <v>186</v>
      </c>
      <c r="J596" s="5" t="s">
        <v>110</v>
      </c>
      <c r="K596" s="6" t="s">
        <v>1381</v>
      </c>
      <c r="L596" s="11" t="s">
        <v>29</v>
      </c>
      <c r="M596" s="5">
        <f t="shared" si="2"/>
        <v>1</v>
      </c>
      <c r="N596" s="8" t="s">
        <v>186</v>
      </c>
      <c r="O596" s="5"/>
      <c r="P596" s="5"/>
      <c r="Q596" s="5"/>
      <c r="R596" s="5"/>
      <c r="S596" s="5"/>
      <c r="T596" s="5"/>
      <c r="U596" s="5"/>
      <c r="V596" s="5"/>
      <c r="W596" s="5"/>
      <c r="X596" s="5"/>
      <c r="Y596" s="5"/>
      <c r="Z596" s="5"/>
    </row>
    <row r="597" spans="1:26" ht="15.75" hidden="1" customHeight="1">
      <c r="A597" s="5">
        <f t="shared" si="3"/>
        <v>5</v>
      </c>
      <c r="B597" s="5">
        <v>2776</v>
      </c>
      <c r="C597" s="5" t="s">
        <v>98</v>
      </c>
      <c r="D597" s="5" t="s">
        <v>43</v>
      </c>
      <c r="E597" s="5" t="s">
        <v>22</v>
      </c>
      <c r="F597" s="5" t="s">
        <v>1372</v>
      </c>
      <c r="G597" s="5" t="s">
        <v>1382</v>
      </c>
      <c r="H597" s="5" t="s">
        <v>1383</v>
      </c>
      <c r="I597" s="5" t="s">
        <v>186</v>
      </c>
      <c r="J597" s="5" t="s">
        <v>110</v>
      </c>
      <c r="K597" s="6" t="s">
        <v>1384</v>
      </c>
      <c r="L597" s="11" t="s">
        <v>29</v>
      </c>
      <c r="M597" s="5">
        <f t="shared" si="2"/>
        <v>1</v>
      </c>
      <c r="N597" s="8" t="s">
        <v>186</v>
      </c>
      <c r="O597" s="5"/>
      <c r="P597" s="5"/>
      <c r="Q597" s="5"/>
      <c r="R597" s="5"/>
      <c r="S597" s="5"/>
      <c r="T597" s="5"/>
      <c r="U597" s="5"/>
      <c r="V597" s="5"/>
      <c r="W597" s="5"/>
      <c r="X597" s="5"/>
      <c r="Y597" s="5"/>
      <c r="Z597" s="5"/>
    </row>
    <row r="598" spans="1:26" ht="15.75" hidden="1" customHeight="1">
      <c r="A598" s="5">
        <f t="shared" si="3"/>
        <v>6</v>
      </c>
      <c r="B598" s="5">
        <v>2776</v>
      </c>
      <c r="C598" s="5" t="s">
        <v>98</v>
      </c>
      <c r="D598" s="5" t="s">
        <v>43</v>
      </c>
      <c r="E598" s="5" t="s">
        <v>22</v>
      </c>
      <c r="F598" s="5" t="s">
        <v>1372</v>
      </c>
      <c r="G598" s="5" t="s">
        <v>1385</v>
      </c>
      <c r="H598" s="5" t="s">
        <v>199</v>
      </c>
      <c r="I598" s="5" t="s">
        <v>186</v>
      </c>
      <c r="J598" s="5" t="s">
        <v>110</v>
      </c>
      <c r="K598" s="6" t="s">
        <v>1386</v>
      </c>
      <c r="L598" s="11" t="s">
        <v>34</v>
      </c>
      <c r="M598" s="5">
        <f t="shared" si="2"/>
        <v>1</v>
      </c>
      <c r="N598" s="8" t="s">
        <v>186</v>
      </c>
      <c r="O598" s="5"/>
      <c r="P598" s="5"/>
      <c r="Q598" s="5"/>
      <c r="R598" s="5"/>
      <c r="S598" s="5"/>
      <c r="T598" s="5"/>
      <c r="U598" s="5"/>
      <c r="V598" s="5"/>
      <c r="W598" s="5"/>
      <c r="X598" s="5"/>
      <c r="Y598" s="5"/>
      <c r="Z598" s="5"/>
    </row>
    <row r="599" spans="1:26" ht="15.75" hidden="1" customHeight="1">
      <c r="A599" s="5">
        <f t="shared" si="3"/>
        <v>7</v>
      </c>
      <c r="B599" s="5">
        <v>2776</v>
      </c>
      <c r="C599" s="5" t="s">
        <v>98</v>
      </c>
      <c r="D599" s="5" t="s">
        <v>43</v>
      </c>
      <c r="E599" s="5" t="s">
        <v>22</v>
      </c>
      <c r="F599" s="5" t="s">
        <v>1372</v>
      </c>
      <c r="G599" s="5" t="s">
        <v>1387</v>
      </c>
      <c r="H599" s="5" t="s">
        <v>1388</v>
      </c>
      <c r="I599" s="5" t="s">
        <v>186</v>
      </c>
      <c r="J599" s="5" t="s">
        <v>110</v>
      </c>
      <c r="K599" s="6" t="s">
        <v>1389</v>
      </c>
      <c r="L599" s="11" t="s">
        <v>29</v>
      </c>
      <c r="M599" s="5">
        <f t="shared" si="2"/>
        <v>1</v>
      </c>
      <c r="N599" s="8" t="s">
        <v>186</v>
      </c>
      <c r="O599" s="5"/>
      <c r="P599" s="5"/>
      <c r="Q599" s="5"/>
      <c r="R599" s="5"/>
      <c r="S599" s="5"/>
      <c r="T599" s="5"/>
      <c r="U599" s="5"/>
      <c r="V599" s="5"/>
      <c r="W599" s="5"/>
      <c r="X599" s="5"/>
      <c r="Y599" s="5"/>
      <c r="Z599" s="5"/>
    </row>
    <row r="600" spans="1:26" ht="15.75" hidden="1" customHeight="1">
      <c r="A600" s="5">
        <f t="shared" si="3"/>
        <v>8</v>
      </c>
      <c r="B600" s="5">
        <v>2776</v>
      </c>
      <c r="C600" s="5" t="s">
        <v>98</v>
      </c>
      <c r="D600" s="5" t="s">
        <v>43</v>
      </c>
      <c r="E600" s="5" t="s">
        <v>22</v>
      </c>
      <c r="F600" s="5" t="s">
        <v>1372</v>
      </c>
      <c r="G600" s="5" t="s">
        <v>1390</v>
      </c>
      <c r="H600" s="5" t="s">
        <v>1383</v>
      </c>
      <c r="I600" s="5" t="s">
        <v>186</v>
      </c>
      <c r="J600" s="5" t="s">
        <v>110</v>
      </c>
      <c r="K600" s="6" t="s">
        <v>1391</v>
      </c>
      <c r="L600" s="11" t="s">
        <v>34</v>
      </c>
      <c r="M600" s="5">
        <f t="shared" si="2"/>
        <v>1</v>
      </c>
      <c r="N600" s="8" t="s">
        <v>186</v>
      </c>
      <c r="O600" s="5"/>
      <c r="P600" s="5"/>
      <c r="Q600" s="5"/>
      <c r="R600" s="5"/>
      <c r="S600" s="5"/>
      <c r="T600" s="5"/>
      <c r="U600" s="5"/>
      <c r="V600" s="5"/>
      <c r="W600" s="5"/>
      <c r="X600" s="5"/>
      <c r="Y600" s="5"/>
      <c r="Z600" s="5"/>
    </row>
    <row r="601" spans="1:26" ht="15.75" hidden="1" customHeight="1">
      <c r="A601" s="5">
        <v>1</v>
      </c>
      <c r="B601" s="5">
        <v>2665</v>
      </c>
      <c r="C601" s="5" t="s">
        <v>20</v>
      </c>
      <c r="D601" s="5" t="s">
        <v>1392</v>
      </c>
      <c r="E601" s="5" t="s">
        <v>1393</v>
      </c>
      <c r="F601" s="5" t="s">
        <v>23</v>
      </c>
      <c r="G601" s="5" t="s">
        <v>24</v>
      </c>
      <c r="H601" s="5" t="s">
        <v>1041</v>
      </c>
      <c r="I601" s="5" t="s">
        <v>1043</v>
      </c>
      <c r="J601" s="5" t="s">
        <v>1394</v>
      </c>
      <c r="K601" s="6" t="s">
        <v>1395</v>
      </c>
      <c r="L601" s="6" t="s">
        <v>29</v>
      </c>
      <c r="N601" s="8" t="s">
        <v>1043</v>
      </c>
    </row>
    <row r="602" spans="1:26" ht="15.75" hidden="1" customHeight="1">
      <c r="A602" s="5">
        <v>2</v>
      </c>
      <c r="B602" s="5">
        <v>2665</v>
      </c>
      <c r="C602" s="5" t="s">
        <v>20</v>
      </c>
      <c r="D602" s="5" t="s">
        <v>1392</v>
      </c>
      <c r="E602" s="5" t="s">
        <v>1393</v>
      </c>
      <c r="F602" s="5" t="s">
        <v>23</v>
      </c>
      <c r="G602" s="5" t="s">
        <v>40</v>
      </c>
      <c r="H602" s="5" t="s">
        <v>1041</v>
      </c>
      <c r="I602" s="5" t="s">
        <v>1043</v>
      </c>
      <c r="J602" s="5" t="s">
        <v>1394</v>
      </c>
      <c r="K602" s="6" t="s">
        <v>1396</v>
      </c>
      <c r="L602" s="6" t="s">
        <v>29</v>
      </c>
      <c r="N602" s="8" t="s">
        <v>1043</v>
      </c>
    </row>
    <row r="603" spans="1:26" ht="15.75" hidden="1" customHeight="1">
      <c r="A603" s="5">
        <v>1</v>
      </c>
      <c r="B603" s="5">
        <v>2803</v>
      </c>
      <c r="C603" s="5" t="s">
        <v>98</v>
      </c>
      <c r="D603" s="5" t="s">
        <v>1392</v>
      </c>
      <c r="E603" s="5" t="s">
        <v>1393</v>
      </c>
      <c r="F603" s="5" t="s">
        <v>1397</v>
      </c>
      <c r="G603" s="5" t="s">
        <v>1398</v>
      </c>
      <c r="H603" s="5" t="s">
        <v>1399</v>
      </c>
      <c r="I603" s="5" t="s">
        <v>1043</v>
      </c>
      <c r="J603" s="5" t="s">
        <v>1394</v>
      </c>
      <c r="K603" s="6" t="s">
        <v>1396</v>
      </c>
      <c r="L603" s="6" t="s">
        <v>29</v>
      </c>
      <c r="N603" s="8" t="s">
        <v>1043</v>
      </c>
    </row>
    <row r="604" spans="1:26" ht="15.75" hidden="1" customHeight="1">
      <c r="A604" s="5">
        <v>2</v>
      </c>
      <c r="B604" s="5">
        <v>2803</v>
      </c>
      <c r="C604" s="5" t="s">
        <v>98</v>
      </c>
      <c r="D604" s="5" t="s">
        <v>1392</v>
      </c>
      <c r="E604" s="5" t="s">
        <v>1393</v>
      </c>
      <c r="F604" s="5" t="s">
        <v>1397</v>
      </c>
      <c r="G604" s="5" t="s">
        <v>1400</v>
      </c>
      <c r="H604" s="5" t="s">
        <v>1399</v>
      </c>
      <c r="I604" s="5" t="s">
        <v>1043</v>
      </c>
      <c r="J604" s="5" t="s">
        <v>1394</v>
      </c>
      <c r="K604" s="6" t="s">
        <v>1396</v>
      </c>
      <c r="L604" s="6" t="s">
        <v>29</v>
      </c>
      <c r="N604" s="8" t="s">
        <v>1043</v>
      </c>
    </row>
    <row r="605" spans="1:26" ht="15.75" hidden="1" customHeight="1">
      <c r="A605" s="5">
        <v>3</v>
      </c>
      <c r="B605" s="5">
        <v>2803</v>
      </c>
      <c r="C605" s="5" t="s">
        <v>98</v>
      </c>
      <c r="D605" s="5" t="s">
        <v>1392</v>
      </c>
      <c r="E605" s="5" t="s">
        <v>1393</v>
      </c>
      <c r="F605" s="5" t="s">
        <v>1397</v>
      </c>
      <c r="G605" s="5" t="s">
        <v>1401</v>
      </c>
      <c r="H605" s="5" t="s">
        <v>1399</v>
      </c>
      <c r="I605" s="5" t="s">
        <v>1043</v>
      </c>
      <c r="J605" s="5" t="s">
        <v>1394</v>
      </c>
      <c r="K605" s="6" t="s">
        <v>1396</v>
      </c>
      <c r="L605" s="6" t="s">
        <v>29</v>
      </c>
      <c r="N605" s="8" t="s">
        <v>1043</v>
      </c>
    </row>
    <row r="606" spans="1:26" ht="15.75" hidden="1" customHeight="1">
      <c r="A606" s="5">
        <v>4</v>
      </c>
      <c r="B606" s="5">
        <v>2803</v>
      </c>
      <c r="C606" s="5" t="s">
        <v>98</v>
      </c>
      <c r="D606" s="5" t="s">
        <v>1392</v>
      </c>
      <c r="E606" s="5" t="s">
        <v>1393</v>
      </c>
      <c r="F606" s="5" t="s">
        <v>1397</v>
      </c>
      <c r="G606" s="5" t="s">
        <v>1402</v>
      </c>
      <c r="H606" s="5" t="s">
        <v>1399</v>
      </c>
      <c r="I606" s="5" t="s">
        <v>1043</v>
      </c>
      <c r="J606" s="5" t="s">
        <v>1394</v>
      </c>
      <c r="K606" s="6" t="s">
        <v>1396</v>
      </c>
      <c r="L606" s="6" t="s">
        <v>29</v>
      </c>
      <c r="N606" s="8" t="s">
        <v>1043</v>
      </c>
    </row>
    <row r="607" spans="1:26" ht="15.75" hidden="1" customHeight="1">
      <c r="A607" s="5">
        <v>5</v>
      </c>
      <c r="B607" s="5">
        <v>2803</v>
      </c>
      <c r="C607" s="5" t="s">
        <v>98</v>
      </c>
      <c r="D607" s="5" t="s">
        <v>1392</v>
      </c>
      <c r="E607" s="5" t="s">
        <v>1393</v>
      </c>
      <c r="F607" s="5" t="s">
        <v>1397</v>
      </c>
      <c r="G607" s="5" t="s">
        <v>1403</v>
      </c>
      <c r="H607" s="5" t="s">
        <v>1399</v>
      </c>
      <c r="I607" s="5" t="s">
        <v>1043</v>
      </c>
      <c r="J607" s="5" t="s">
        <v>1394</v>
      </c>
      <c r="K607" s="6" t="s">
        <v>1396</v>
      </c>
      <c r="L607" s="6" t="s">
        <v>29</v>
      </c>
      <c r="N607" s="8" t="s">
        <v>1043</v>
      </c>
    </row>
    <row r="608" spans="1:26" ht="15.75" hidden="1" customHeight="1">
      <c r="A608" s="5">
        <v>6</v>
      </c>
      <c r="B608" s="5">
        <v>2803</v>
      </c>
      <c r="C608" s="5" t="s">
        <v>98</v>
      </c>
      <c r="D608" s="5" t="s">
        <v>1392</v>
      </c>
      <c r="E608" s="5" t="s">
        <v>1393</v>
      </c>
      <c r="F608" s="5" t="s">
        <v>1397</v>
      </c>
      <c r="G608" s="5" t="s">
        <v>1404</v>
      </c>
      <c r="H608" s="5" t="s">
        <v>1399</v>
      </c>
      <c r="I608" s="5" t="s">
        <v>1043</v>
      </c>
      <c r="J608" s="5" t="s">
        <v>1394</v>
      </c>
      <c r="K608" s="6" t="s">
        <v>1396</v>
      </c>
      <c r="L608" s="6" t="s">
        <v>29</v>
      </c>
      <c r="N608" s="8" t="s">
        <v>1043</v>
      </c>
    </row>
    <row r="609" spans="1:14" ht="15.75" hidden="1" customHeight="1">
      <c r="A609" s="5">
        <v>7</v>
      </c>
      <c r="B609" s="5">
        <v>2803</v>
      </c>
      <c r="C609" s="5" t="s">
        <v>98</v>
      </c>
      <c r="D609" s="5" t="s">
        <v>1392</v>
      </c>
      <c r="E609" s="5" t="s">
        <v>1393</v>
      </c>
      <c r="F609" s="5" t="s">
        <v>1397</v>
      </c>
      <c r="G609" s="5" t="s">
        <v>1405</v>
      </c>
      <c r="H609" s="5" t="s">
        <v>1399</v>
      </c>
      <c r="I609" s="5" t="s">
        <v>1043</v>
      </c>
      <c r="J609" s="5" t="s">
        <v>1394</v>
      </c>
      <c r="K609" s="6" t="s">
        <v>1396</v>
      </c>
      <c r="L609" s="6" t="s">
        <v>29</v>
      </c>
      <c r="N609" s="8" t="s">
        <v>1043</v>
      </c>
    </row>
    <row r="610" spans="1:14" ht="15.75" hidden="1" customHeight="1">
      <c r="A610" s="5">
        <v>8</v>
      </c>
      <c r="B610" s="5">
        <v>2803</v>
      </c>
      <c r="C610" s="5" t="s">
        <v>98</v>
      </c>
      <c r="D610" s="5" t="s">
        <v>1392</v>
      </c>
      <c r="E610" s="5" t="s">
        <v>1393</v>
      </c>
      <c r="F610" s="5" t="s">
        <v>1397</v>
      </c>
      <c r="G610" s="5" t="s">
        <v>1406</v>
      </c>
      <c r="H610" s="5" t="s">
        <v>1399</v>
      </c>
      <c r="I610" s="5" t="s">
        <v>1043</v>
      </c>
      <c r="J610" s="5" t="s">
        <v>1394</v>
      </c>
      <c r="K610" s="6" t="s">
        <v>1396</v>
      </c>
      <c r="L610" s="6" t="s">
        <v>29</v>
      </c>
      <c r="N610" s="8" t="s">
        <v>1043</v>
      </c>
    </row>
    <row r="611" spans="1:14" ht="15.75" hidden="1" customHeight="1">
      <c r="A611" s="5">
        <v>9</v>
      </c>
      <c r="B611" s="5">
        <v>2803</v>
      </c>
      <c r="C611" s="5" t="s">
        <v>98</v>
      </c>
      <c r="D611" s="5" t="s">
        <v>1392</v>
      </c>
      <c r="E611" s="5" t="s">
        <v>1393</v>
      </c>
      <c r="F611" s="5" t="s">
        <v>1397</v>
      </c>
      <c r="G611" s="5" t="s">
        <v>1407</v>
      </c>
      <c r="H611" s="5" t="s">
        <v>1399</v>
      </c>
      <c r="I611" s="5" t="s">
        <v>1043</v>
      </c>
      <c r="J611" s="5" t="s">
        <v>1394</v>
      </c>
      <c r="K611" s="6" t="s">
        <v>1396</v>
      </c>
      <c r="L611" s="6" t="s">
        <v>29</v>
      </c>
      <c r="N611" s="8" t="s">
        <v>1043</v>
      </c>
    </row>
    <row r="612" spans="1:14" ht="15.75" hidden="1" customHeight="1">
      <c r="A612" s="5">
        <v>1</v>
      </c>
      <c r="B612" s="5">
        <v>2805</v>
      </c>
      <c r="C612" s="5" t="s">
        <v>98</v>
      </c>
      <c r="D612" s="5" t="s">
        <v>1392</v>
      </c>
      <c r="E612" s="5" t="s">
        <v>1393</v>
      </c>
      <c r="F612" s="5" t="s">
        <v>1408</v>
      </c>
      <c r="G612" s="5" t="s">
        <v>1409</v>
      </c>
      <c r="H612" s="5" t="s">
        <v>1399</v>
      </c>
      <c r="I612" s="5" t="s">
        <v>1043</v>
      </c>
      <c r="J612" s="5" t="s">
        <v>1394</v>
      </c>
      <c r="K612" s="6" t="s">
        <v>1396</v>
      </c>
      <c r="L612" s="6" t="s">
        <v>29</v>
      </c>
      <c r="N612" s="8" t="s">
        <v>1043</v>
      </c>
    </row>
    <row r="613" spans="1:14" ht="15.75" hidden="1" customHeight="1">
      <c r="A613" s="5">
        <v>2</v>
      </c>
      <c r="B613" s="5">
        <v>2805</v>
      </c>
      <c r="C613" s="5" t="s">
        <v>98</v>
      </c>
      <c r="D613" s="5" t="s">
        <v>1392</v>
      </c>
      <c r="E613" s="5" t="s">
        <v>1393</v>
      </c>
      <c r="F613" s="5" t="s">
        <v>1408</v>
      </c>
      <c r="G613" s="5" t="s">
        <v>1410</v>
      </c>
      <c r="H613" s="5" t="s">
        <v>1399</v>
      </c>
      <c r="I613" s="5" t="s">
        <v>1043</v>
      </c>
      <c r="J613" s="5" t="s">
        <v>1394</v>
      </c>
      <c r="K613" s="6" t="s">
        <v>1396</v>
      </c>
      <c r="L613" s="6" t="s">
        <v>29</v>
      </c>
      <c r="N613" s="8" t="s">
        <v>1043</v>
      </c>
    </row>
    <row r="614" spans="1:14" ht="15.75" hidden="1" customHeight="1">
      <c r="A614" s="5">
        <v>3</v>
      </c>
      <c r="B614" s="5">
        <v>2805</v>
      </c>
      <c r="C614" s="5" t="s">
        <v>98</v>
      </c>
      <c r="D614" s="5" t="s">
        <v>1392</v>
      </c>
      <c r="E614" s="5" t="s">
        <v>1393</v>
      </c>
      <c r="F614" s="5" t="s">
        <v>1408</v>
      </c>
      <c r="G614" s="5" t="s">
        <v>1411</v>
      </c>
      <c r="H614" s="5" t="s">
        <v>1399</v>
      </c>
      <c r="I614" s="5" t="s">
        <v>1043</v>
      </c>
      <c r="J614" s="5" t="s">
        <v>1394</v>
      </c>
      <c r="K614" s="6" t="s">
        <v>1396</v>
      </c>
      <c r="L614" s="6" t="s">
        <v>29</v>
      </c>
      <c r="N614" s="8" t="s">
        <v>1043</v>
      </c>
    </row>
    <row r="615" spans="1:14" ht="15.75" hidden="1" customHeight="1">
      <c r="A615" s="5">
        <v>4</v>
      </c>
      <c r="B615" s="5">
        <v>2805</v>
      </c>
      <c r="C615" s="5" t="s">
        <v>98</v>
      </c>
      <c r="D615" s="5" t="s">
        <v>1392</v>
      </c>
      <c r="E615" s="5" t="s">
        <v>1393</v>
      </c>
      <c r="F615" s="5" t="s">
        <v>1408</v>
      </c>
      <c r="G615" s="5" t="s">
        <v>1412</v>
      </c>
      <c r="H615" s="5" t="s">
        <v>1399</v>
      </c>
      <c r="I615" s="5" t="s">
        <v>1043</v>
      </c>
      <c r="J615" s="5" t="s">
        <v>1394</v>
      </c>
      <c r="K615" s="6" t="s">
        <v>1396</v>
      </c>
      <c r="L615" s="6" t="s">
        <v>29</v>
      </c>
      <c r="N615" s="8" t="s">
        <v>1043</v>
      </c>
    </row>
    <row r="616" spans="1:14" ht="15.75" hidden="1" customHeight="1">
      <c r="A616" s="5">
        <v>1</v>
      </c>
      <c r="B616" s="5">
        <v>2806</v>
      </c>
      <c r="C616" s="5" t="s">
        <v>98</v>
      </c>
      <c r="D616" s="5" t="s">
        <v>1392</v>
      </c>
      <c r="E616" s="5" t="s">
        <v>1393</v>
      </c>
      <c r="F616" s="5" t="s">
        <v>1413</v>
      </c>
      <c r="G616" s="5" t="s">
        <v>1414</v>
      </c>
      <c r="H616" s="5" t="s">
        <v>1415</v>
      </c>
      <c r="I616" s="5" t="s">
        <v>1043</v>
      </c>
      <c r="J616" s="5" t="s">
        <v>1394</v>
      </c>
      <c r="K616" s="6" t="s">
        <v>1396</v>
      </c>
      <c r="L616" s="6" t="s">
        <v>29</v>
      </c>
      <c r="N616" s="8" t="s">
        <v>1043</v>
      </c>
    </row>
    <row r="617" spans="1:14" ht="15.75" hidden="1" customHeight="1">
      <c r="A617" s="5">
        <v>2</v>
      </c>
      <c r="B617" s="5">
        <v>2806</v>
      </c>
      <c r="C617" s="5" t="s">
        <v>98</v>
      </c>
      <c r="D617" s="5" t="s">
        <v>1392</v>
      </c>
      <c r="E617" s="5" t="s">
        <v>1393</v>
      </c>
      <c r="F617" s="5" t="s">
        <v>1413</v>
      </c>
      <c r="G617" s="5" t="s">
        <v>1416</v>
      </c>
      <c r="H617" s="5" t="s">
        <v>1041</v>
      </c>
      <c r="I617" s="5" t="s">
        <v>1043</v>
      </c>
      <c r="J617" s="5" t="s">
        <v>1394</v>
      </c>
      <c r="K617" s="6" t="s">
        <v>1396</v>
      </c>
      <c r="L617" s="6" t="s">
        <v>29</v>
      </c>
      <c r="N617" s="8" t="s">
        <v>1043</v>
      </c>
    </row>
    <row r="618" spans="1:14" ht="15.75" customHeight="1">
      <c r="A618" s="26"/>
      <c r="J618" s="5"/>
      <c r="K618" s="5"/>
      <c r="L618" s="5"/>
    </row>
    <row r="619" spans="1:14" ht="15.75" customHeight="1">
      <c r="A619" s="26"/>
      <c r="J619" s="5"/>
      <c r="K619" s="5"/>
      <c r="L619" s="5"/>
    </row>
    <row r="620" spans="1:14" ht="15.75" customHeight="1">
      <c r="A620" s="26"/>
      <c r="J620" s="5"/>
      <c r="K620" s="5"/>
      <c r="L620" s="5"/>
    </row>
    <row r="621" spans="1:14" ht="15.75" customHeight="1">
      <c r="A621" s="26"/>
      <c r="J621" s="5"/>
      <c r="K621" s="5"/>
      <c r="L621" s="5"/>
    </row>
    <row r="622" spans="1:14" ht="15.75" customHeight="1">
      <c r="A622" s="26"/>
      <c r="J622" s="5"/>
      <c r="K622" s="5"/>
      <c r="L622" s="5"/>
    </row>
    <row r="623" spans="1:14" ht="15.75" customHeight="1">
      <c r="A623" s="26"/>
      <c r="J623" s="5"/>
      <c r="K623" s="5"/>
      <c r="L623" s="5"/>
    </row>
    <row r="624" spans="1:14" ht="15.75" customHeight="1">
      <c r="A624" s="26"/>
      <c r="J624" s="5"/>
      <c r="K624" s="5"/>
      <c r="L624" s="5"/>
    </row>
    <row r="625" spans="1:12" ht="15.75" customHeight="1">
      <c r="A625" s="26"/>
      <c r="J625" s="5"/>
      <c r="K625" s="5"/>
      <c r="L625" s="5"/>
    </row>
    <row r="626" spans="1:12" ht="15.75" customHeight="1">
      <c r="A626" s="26"/>
      <c r="J626" s="5"/>
      <c r="K626" s="5"/>
      <c r="L626" s="5"/>
    </row>
    <row r="627" spans="1:12" ht="15.75" customHeight="1">
      <c r="A627" s="26"/>
      <c r="J627" s="5"/>
      <c r="K627" s="5"/>
      <c r="L627" s="5"/>
    </row>
    <row r="628" spans="1:12" ht="15.75" customHeight="1">
      <c r="A628" s="26"/>
      <c r="J628" s="5"/>
      <c r="K628" s="5"/>
      <c r="L628" s="5"/>
    </row>
    <row r="629" spans="1:12" ht="15.75" customHeight="1">
      <c r="A629" s="26"/>
      <c r="J629" s="5"/>
      <c r="K629" s="5"/>
      <c r="L629" s="5"/>
    </row>
    <row r="630" spans="1:12" ht="15.75" customHeight="1">
      <c r="A630" s="26"/>
      <c r="J630" s="5"/>
      <c r="K630" s="5"/>
      <c r="L630" s="5"/>
    </row>
    <row r="631" spans="1:12" ht="15.75" customHeight="1">
      <c r="A631" s="26"/>
      <c r="J631" s="5"/>
      <c r="K631" s="5"/>
      <c r="L631" s="5"/>
    </row>
    <row r="632" spans="1:12" ht="15.75" customHeight="1">
      <c r="A632" s="26"/>
      <c r="J632" s="5"/>
      <c r="K632" s="5"/>
      <c r="L632" s="5"/>
    </row>
    <row r="633" spans="1:12" ht="15.75" customHeight="1">
      <c r="A633" s="26"/>
      <c r="J633" s="5"/>
      <c r="K633" s="5"/>
      <c r="L633" s="5"/>
    </row>
    <row r="634" spans="1:12" ht="15.75" customHeight="1">
      <c r="A634" s="26"/>
      <c r="J634" s="5"/>
      <c r="K634" s="5"/>
      <c r="L634" s="5"/>
    </row>
    <row r="635" spans="1:12" ht="15.75" customHeight="1">
      <c r="A635" s="26"/>
      <c r="J635" s="5"/>
      <c r="K635" s="5"/>
      <c r="L635" s="5"/>
    </row>
    <row r="636" spans="1:12" ht="15.75" customHeight="1">
      <c r="A636" s="26"/>
      <c r="J636" s="5"/>
      <c r="K636" s="5"/>
      <c r="L636" s="5"/>
    </row>
    <row r="637" spans="1:12" ht="15.75" customHeight="1">
      <c r="A637" s="26"/>
      <c r="J637" s="5"/>
      <c r="K637" s="5"/>
      <c r="L637" s="5"/>
    </row>
    <row r="638" spans="1:12" ht="15.75" customHeight="1">
      <c r="A638" s="26"/>
      <c r="J638" s="5"/>
      <c r="K638" s="5"/>
      <c r="L638" s="5"/>
    </row>
    <row r="639" spans="1:12" ht="15.75" customHeight="1">
      <c r="A639" s="26"/>
      <c r="J639" s="5"/>
      <c r="K639" s="5"/>
      <c r="L639" s="5"/>
    </row>
    <row r="640" spans="1:12" ht="15.75" customHeight="1">
      <c r="A640" s="26"/>
      <c r="J640" s="5"/>
      <c r="K640" s="5"/>
      <c r="L640" s="5"/>
    </row>
    <row r="641" spans="1:12" ht="15.75" customHeight="1">
      <c r="A641" s="26"/>
      <c r="J641" s="5"/>
      <c r="K641" s="5"/>
      <c r="L641" s="5"/>
    </row>
    <row r="642" spans="1:12" ht="15.75" customHeight="1">
      <c r="A642" s="26"/>
      <c r="J642" s="5"/>
      <c r="K642" s="5"/>
      <c r="L642" s="5"/>
    </row>
    <row r="643" spans="1:12" ht="15.75" customHeight="1">
      <c r="A643" s="26"/>
      <c r="J643" s="5"/>
      <c r="K643" s="5"/>
      <c r="L643" s="5"/>
    </row>
    <row r="644" spans="1:12" ht="15.75" customHeight="1">
      <c r="A644" s="26"/>
      <c r="J644" s="5"/>
      <c r="K644" s="5"/>
      <c r="L644" s="5"/>
    </row>
    <row r="645" spans="1:12" ht="15.75" customHeight="1">
      <c r="A645" s="26"/>
      <c r="J645" s="5"/>
      <c r="K645" s="5"/>
      <c r="L645" s="5"/>
    </row>
    <row r="646" spans="1:12" ht="15.75" customHeight="1">
      <c r="A646" s="26"/>
      <c r="J646" s="5"/>
      <c r="K646" s="5"/>
      <c r="L646" s="5"/>
    </row>
    <row r="647" spans="1:12" ht="15.75" customHeight="1">
      <c r="A647" s="26"/>
      <c r="J647" s="5"/>
      <c r="K647" s="5"/>
      <c r="L647" s="5"/>
    </row>
    <row r="648" spans="1:12" ht="15.75" customHeight="1">
      <c r="A648" s="26"/>
      <c r="J648" s="5"/>
      <c r="K648" s="5"/>
      <c r="L648" s="5"/>
    </row>
    <row r="649" spans="1:12" ht="15.75" customHeight="1">
      <c r="A649" s="26"/>
      <c r="J649" s="5"/>
      <c r="K649" s="5"/>
      <c r="L649" s="5"/>
    </row>
    <row r="650" spans="1:12" ht="15.75" customHeight="1">
      <c r="A650" s="26"/>
      <c r="J650" s="5"/>
      <c r="K650" s="5"/>
      <c r="L650" s="5"/>
    </row>
    <row r="651" spans="1:12" ht="15.75" customHeight="1">
      <c r="A651" s="26"/>
      <c r="J651" s="5"/>
      <c r="K651" s="5"/>
      <c r="L651" s="5"/>
    </row>
    <row r="652" spans="1:12" ht="15.75" customHeight="1">
      <c r="A652" s="26"/>
      <c r="J652" s="5"/>
      <c r="K652" s="5"/>
      <c r="L652" s="5"/>
    </row>
    <row r="653" spans="1:12" ht="15.75" customHeight="1">
      <c r="A653" s="26"/>
      <c r="J653" s="5"/>
      <c r="K653" s="5"/>
      <c r="L653" s="5"/>
    </row>
    <row r="654" spans="1:12" ht="15.75" customHeight="1">
      <c r="A654" s="26"/>
      <c r="J654" s="5"/>
      <c r="K654" s="5"/>
      <c r="L654" s="5"/>
    </row>
    <row r="655" spans="1:12" ht="15.75" customHeight="1">
      <c r="A655" s="26"/>
      <c r="J655" s="5"/>
      <c r="K655" s="5"/>
      <c r="L655" s="5"/>
    </row>
    <row r="656" spans="1:12" ht="15.75" customHeight="1">
      <c r="A656" s="26"/>
      <c r="J656" s="5"/>
      <c r="K656" s="5"/>
      <c r="L656" s="5"/>
    </row>
    <row r="657" spans="1:12" ht="15.75" customHeight="1">
      <c r="A657" s="26"/>
      <c r="J657" s="5"/>
      <c r="K657" s="5"/>
      <c r="L657" s="5"/>
    </row>
    <row r="658" spans="1:12" ht="15.75" customHeight="1">
      <c r="A658" s="26"/>
      <c r="J658" s="5"/>
      <c r="K658" s="5"/>
      <c r="L658" s="5"/>
    </row>
    <row r="659" spans="1:12" ht="15.75" customHeight="1">
      <c r="A659" s="26"/>
      <c r="J659" s="5"/>
      <c r="K659" s="5"/>
      <c r="L659" s="5"/>
    </row>
    <row r="660" spans="1:12" ht="15.75" customHeight="1">
      <c r="A660" s="26"/>
      <c r="J660" s="5"/>
      <c r="K660" s="5"/>
      <c r="L660" s="5"/>
    </row>
    <row r="661" spans="1:12" ht="15.75" customHeight="1">
      <c r="A661" s="26"/>
      <c r="J661" s="5"/>
      <c r="K661" s="5"/>
      <c r="L661" s="5"/>
    </row>
    <row r="662" spans="1:12" ht="15.75" customHeight="1">
      <c r="A662" s="26"/>
      <c r="J662" s="5"/>
      <c r="K662" s="5"/>
      <c r="L662" s="5"/>
    </row>
    <row r="663" spans="1:12" ht="15.75" customHeight="1">
      <c r="A663" s="26"/>
      <c r="J663" s="5"/>
      <c r="K663" s="5"/>
      <c r="L663" s="5"/>
    </row>
    <row r="664" spans="1:12" ht="15.75" customHeight="1">
      <c r="A664" s="26"/>
      <c r="J664" s="5"/>
      <c r="K664" s="5"/>
      <c r="L664" s="5"/>
    </row>
    <row r="665" spans="1:12" ht="15.75" customHeight="1">
      <c r="A665" s="26"/>
      <c r="J665" s="5"/>
      <c r="K665" s="5"/>
      <c r="L665" s="5"/>
    </row>
    <row r="666" spans="1:12" ht="15.75" customHeight="1">
      <c r="A666" s="26"/>
      <c r="J666" s="5"/>
      <c r="K666" s="5"/>
      <c r="L666" s="5"/>
    </row>
    <row r="667" spans="1:12" ht="15.75" customHeight="1">
      <c r="A667" s="26"/>
      <c r="J667" s="5"/>
      <c r="K667" s="5"/>
      <c r="L667" s="5"/>
    </row>
    <row r="668" spans="1:12" ht="15.75" customHeight="1">
      <c r="A668" s="26"/>
      <c r="J668" s="5"/>
      <c r="K668" s="5"/>
      <c r="L668" s="5"/>
    </row>
    <row r="669" spans="1:12" ht="15.75" customHeight="1">
      <c r="A669" s="26"/>
      <c r="J669" s="5"/>
      <c r="K669" s="5"/>
      <c r="L669" s="5"/>
    </row>
    <row r="670" spans="1:12" ht="15.75" customHeight="1">
      <c r="A670" s="26"/>
      <c r="J670" s="5"/>
      <c r="K670" s="5"/>
      <c r="L670" s="5"/>
    </row>
    <row r="671" spans="1:12" ht="15.75" customHeight="1">
      <c r="A671" s="26"/>
      <c r="J671" s="5"/>
      <c r="K671" s="5"/>
      <c r="L671" s="5"/>
    </row>
    <row r="672" spans="1:12" ht="15.75" customHeight="1">
      <c r="A672" s="26"/>
      <c r="J672" s="5"/>
      <c r="K672" s="5"/>
      <c r="L672" s="5"/>
    </row>
    <row r="673" spans="1:12" ht="15.75" customHeight="1">
      <c r="A673" s="26"/>
      <c r="J673" s="5"/>
      <c r="K673" s="5"/>
      <c r="L673" s="5"/>
    </row>
    <row r="674" spans="1:12" ht="15.75" customHeight="1">
      <c r="A674" s="26"/>
      <c r="J674" s="5"/>
      <c r="K674" s="5"/>
      <c r="L674" s="5"/>
    </row>
    <row r="675" spans="1:12" ht="15.75" customHeight="1">
      <c r="A675" s="26"/>
      <c r="J675" s="5"/>
      <c r="K675" s="5"/>
      <c r="L675" s="5"/>
    </row>
    <row r="676" spans="1:12" ht="15.75" customHeight="1">
      <c r="A676" s="26"/>
      <c r="J676" s="5"/>
      <c r="K676" s="5"/>
      <c r="L676" s="5"/>
    </row>
    <row r="677" spans="1:12" ht="15.75" customHeight="1">
      <c r="A677" s="26"/>
      <c r="J677" s="5"/>
      <c r="K677" s="5"/>
      <c r="L677" s="5"/>
    </row>
    <row r="678" spans="1:12" ht="15.75" customHeight="1">
      <c r="A678" s="26"/>
      <c r="J678" s="5"/>
      <c r="K678" s="5"/>
      <c r="L678" s="5"/>
    </row>
    <row r="679" spans="1:12" ht="15.75" customHeight="1">
      <c r="A679" s="26"/>
      <c r="J679" s="5"/>
      <c r="K679" s="5"/>
      <c r="L679" s="5"/>
    </row>
    <row r="680" spans="1:12" ht="15.75" customHeight="1">
      <c r="A680" s="26"/>
      <c r="J680" s="5"/>
      <c r="K680" s="5"/>
      <c r="L680" s="5"/>
    </row>
    <row r="681" spans="1:12" ht="15.75" customHeight="1">
      <c r="A681" s="26"/>
      <c r="J681" s="5"/>
      <c r="K681" s="5"/>
      <c r="L681" s="5"/>
    </row>
    <row r="682" spans="1:12" ht="15.75" customHeight="1">
      <c r="A682" s="26"/>
      <c r="J682" s="5"/>
      <c r="K682" s="5"/>
      <c r="L682" s="5"/>
    </row>
    <row r="683" spans="1:12" ht="15.75" customHeight="1">
      <c r="A683" s="26"/>
      <c r="J683" s="5"/>
      <c r="K683" s="5"/>
      <c r="L683" s="5"/>
    </row>
    <row r="684" spans="1:12" ht="15.75" customHeight="1">
      <c r="A684" s="26"/>
      <c r="J684" s="5"/>
      <c r="K684" s="5"/>
      <c r="L684" s="5"/>
    </row>
    <row r="685" spans="1:12" ht="15.75" customHeight="1">
      <c r="A685" s="26"/>
      <c r="J685" s="5"/>
      <c r="K685" s="5"/>
      <c r="L685" s="5"/>
    </row>
    <row r="686" spans="1:12" ht="15.75" customHeight="1">
      <c r="A686" s="26"/>
      <c r="J686" s="5"/>
      <c r="K686" s="5"/>
      <c r="L686" s="5"/>
    </row>
    <row r="687" spans="1:12" ht="15.75" customHeight="1">
      <c r="A687" s="26"/>
      <c r="J687" s="5"/>
      <c r="K687" s="5"/>
      <c r="L687" s="5"/>
    </row>
    <row r="688" spans="1:12" ht="15.75" customHeight="1">
      <c r="A688" s="26"/>
      <c r="J688" s="5"/>
      <c r="K688" s="5"/>
      <c r="L688" s="5"/>
    </row>
    <row r="689" spans="1:12" ht="15.75" customHeight="1">
      <c r="A689" s="26"/>
      <c r="J689" s="5"/>
      <c r="K689" s="5"/>
      <c r="L689" s="5"/>
    </row>
    <row r="690" spans="1:12" ht="15.75" customHeight="1">
      <c r="A690" s="26"/>
      <c r="J690" s="5"/>
      <c r="K690" s="5"/>
      <c r="L690" s="5"/>
    </row>
    <row r="691" spans="1:12" ht="15.75" customHeight="1">
      <c r="A691" s="26"/>
      <c r="J691" s="5"/>
      <c r="K691" s="5"/>
      <c r="L691" s="5"/>
    </row>
    <row r="692" spans="1:12" ht="15.75" customHeight="1">
      <c r="A692" s="26"/>
      <c r="J692" s="5"/>
      <c r="K692" s="5"/>
      <c r="L692" s="5"/>
    </row>
    <row r="693" spans="1:12" ht="15.75" customHeight="1">
      <c r="A693" s="26"/>
      <c r="J693" s="5"/>
      <c r="K693" s="5"/>
      <c r="L693" s="5"/>
    </row>
    <row r="694" spans="1:12" ht="15.75" customHeight="1">
      <c r="A694" s="26"/>
      <c r="J694" s="5"/>
      <c r="K694" s="5"/>
      <c r="L694" s="5"/>
    </row>
    <row r="695" spans="1:12" ht="15.75" customHeight="1">
      <c r="A695" s="26"/>
      <c r="J695" s="5"/>
      <c r="K695" s="5"/>
      <c r="L695" s="5"/>
    </row>
    <row r="696" spans="1:12" ht="15.75" customHeight="1">
      <c r="A696" s="26"/>
      <c r="J696" s="5"/>
      <c r="K696" s="5"/>
      <c r="L696" s="5"/>
    </row>
    <row r="697" spans="1:12" ht="15.75" customHeight="1">
      <c r="A697" s="26"/>
      <c r="J697" s="5"/>
      <c r="K697" s="5"/>
      <c r="L697" s="5"/>
    </row>
    <row r="698" spans="1:12" ht="15.75" customHeight="1">
      <c r="A698" s="26"/>
      <c r="J698" s="5"/>
      <c r="K698" s="5"/>
      <c r="L698" s="5"/>
    </row>
    <row r="699" spans="1:12" ht="15.75" customHeight="1">
      <c r="A699" s="26"/>
      <c r="J699" s="5"/>
      <c r="K699" s="5"/>
      <c r="L699" s="5"/>
    </row>
    <row r="700" spans="1:12" ht="15.75" customHeight="1">
      <c r="A700" s="26"/>
      <c r="J700" s="5"/>
      <c r="K700" s="5"/>
      <c r="L700" s="5"/>
    </row>
    <row r="701" spans="1:12" ht="15.75" customHeight="1">
      <c r="A701" s="26"/>
      <c r="J701" s="5"/>
      <c r="K701" s="5"/>
      <c r="L701" s="5"/>
    </row>
    <row r="702" spans="1:12" ht="15.75" customHeight="1">
      <c r="A702" s="26"/>
      <c r="J702" s="5"/>
      <c r="K702" s="5"/>
      <c r="L702" s="5"/>
    </row>
    <row r="703" spans="1:12" ht="15.75" customHeight="1">
      <c r="A703" s="26"/>
      <c r="J703" s="5"/>
      <c r="K703" s="5"/>
      <c r="L703" s="5"/>
    </row>
    <row r="704" spans="1:12" ht="15.75" customHeight="1">
      <c r="A704" s="26"/>
      <c r="J704" s="5"/>
      <c r="K704" s="5"/>
      <c r="L704" s="5"/>
    </row>
    <row r="705" spans="1:12" ht="15.75" customHeight="1">
      <c r="A705" s="26"/>
      <c r="J705" s="5"/>
      <c r="K705" s="5"/>
      <c r="L705" s="5"/>
    </row>
    <row r="706" spans="1:12" ht="15.75" customHeight="1">
      <c r="A706" s="26"/>
      <c r="J706" s="5"/>
      <c r="K706" s="5"/>
      <c r="L706" s="5"/>
    </row>
    <row r="707" spans="1:12" ht="15.75" customHeight="1">
      <c r="A707" s="26"/>
      <c r="J707" s="5"/>
      <c r="K707" s="5"/>
      <c r="L707" s="5"/>
    </row>
    <row r="708" spans="1:12" ht="15.75" customHeight="1">
      <c r="A708" s="26"/>
      <c r="J708" s="5"/>
      <c r="K708" s="5"/>
      <c r="L708" s="5"/>
    </row>
    <row r="709" spans="1:12" ht="15.75" customHeight="1">
      <c r="A709" s="26"/>
      <c r="J709" s="5"/>
      <c r="K709" s="5"/>
      <c r="L709" s="5"/>
    </row>
    <row r="710" spans="1:12" ht="15.75" customHeight="1">
      <c r="A710" s="26"/>
      <c r="J710" s="5"/>
      <c r="K710" s="5"/>
      <c r="L710" s="5"/>
    </row>
    <row r="711" spans="1:12" ht="15.75" customHeight="1">
      <c r="A711" s="26"/>
      <c r="J711" s="5"/>
      <c r="K711" s="5"/>
      <c r="L711" s="5"/>
    </row>
    <row r="712" spans="1:12" ht="15.75" customHeight="1">
      <c r="A712" s="26"/>
      <c r="J712" s="5"/>
      <c r="K712" s="5"/>
      <c r="L712" s="5"/>
    </row>
    <row r="713" spans="1:12" ht="15.75" customHeight="1">
      <c r="A713" s="26"/>
      <c r="J713" s="5"/>
      <c r="K713" s="5"/>
      <c r="L713" s="5"/>
    </row>
    <row r="714" spans="1:12" ht="15.75" customHeight="1">
      <c r="A714" s="26"/>
      <c r="J714" s="5"/>
      <c r="K714" s="5"/>
      <c r="L714" s="5"/>
    </row>
    <row r="715" spans="1:12" ht="15.75" customHeight="1">
      <c r="A715" s="26"/>
      <c r="J715" s="5"/>
      <c r="K715" s="5"/>
      <c r="L715" s="5"/>
    </row>
    <row r="716" spans="1:12" ht="15.75" customHeight="1">
      <c r="A716" s="26"/>
      <c r="J716" s="5"/>
      <c r="K716" s="5"/>
      <c r="L716" s="5"/>
    </row>
    <row r="717" spans="1:12" ht="15.75" customHeight="1">
      <c r="A717" s="26"/>
      <c r="J717" s="5"/>
      <c r="K717" s="5"/>
      <c r="L717" s="5"/>
    </row>
    <row r="718" spans="1:12" ht="15.75" customHeight="1">
      <c r="A718" s="26"/>
      <c r="J718" s="5"/>
      <c r="K718" s="5"/>
      <c r="L718" s="5"/>
    </row>
    <row r="719" spans="1:12" ht="15.75" customHeight="1">
      <c r="A719" s="26"/>
      <c r="J719" s="5"/>
      <c r="K719" s="5"/>
      <c r="L719" s="5"/>
    </row>
    <row r="720" spans="1:12" ht="15.75" customHeight="1">
      <c r="A720" s="26"/>
      <c r="J720" s="5"/>
      <c r="K720" s="5"/>
      <c r="L720" s="5"/>
    </row>
    <row r="721" spans="1:12" ht="15.75" customHeight="1">
      <c r="A721" s="26"/>
      <c r="J721" s="5"/>
      <c r="K721" s="5"/>
      <c r="L721" s="5"/>
    </row>
    <row r="722" spans="1:12" ht="15.75" customHeight="1">
      <c r="A722" s="26"/>
      <c r="J722" s="5"/>
      <c r="K722" s="5"/>
      <c r="L722" s="5"/>
    </row>
    <row r="723" spans="1:12" ht="15.75" customHeight="1">
      <c r="A723" s="26"/>
      <c r="J723" s="5"/>
      <c r="K723" s="5"/>
      <c r="L723" s="5"/>
    </row>
    <row r="724" spans="1:12" ht="15.75" customHeight="1">
      <c r="A724" s="26"/>
      <c r="J724" s="5"/>
      <c r="K724" s="5"/>
      <c r="L724" s="5"/>
    </row>
    <row r="725" spans="1:12" ht="15.75" customHeight="1">
      <c r="A725" s="26"/>
      <c r="J725" s="5"/>
      <c r="K725" s="5"/>
      <c r="L725" s="5"/>
    </row>
    <row r="726" spans="1:12" ht="15.75" customHeight="1">
      <c r="A726" s="26"/>
      <c r="J726" s="5"/>
      <c r="K726" s="5"/>
      <c r="L726" s="5"/>
    </row>
    <row r="727" spans="1:12" ht="15.75" customHeight="1">
      <c r="A727" s="26"/>
      <c r="J727" s="5"/>
      <c r="K727" s="5"/>
      <c r="L727" s="5"/>
    </row>
    <row r="728" spans="1:12" ht="15.75" customHeight="1">
      <c r="A728" s="26"/>
      <c r="J728" s="5"/>
      <c r="K728" s="5"/>
      <c r="L728" s="5"/>
    </row>
    <row r="729" spans="1:12" ht="15.75" customHeight="1">
      <c r="A729" s="26"/>
      <c r="J729" s="5"/>
      <c r="K729" s="5"/>
      <c r="L729" s="5"/>
    </row>
    <row r="730" spans="1:12" ht="15.75" customHeight="1">
      <c r="A730" s="26"/>
      <c r="J730" s="5"/>
      <c r="K730" s="5"/>
      <c r="L730" s="5"/>
    </row>
    <row r="731" spans="1:12" ht="15.75" customHeight="1">
      <c r="A731" s="26"/>
      <c r="J731" s="5"/>
      <c r="K731" s="5"/>
      <c r="L731" s="5"/>
    </row>
    <row r="732" spans="1:12" ht="15.75" customHeight="1">
      <c r="A732" s="26"/>
      <c r="J732" s="5"/>
      <c r="K732" s="5"/>
      <c r="L732" s="5"/>
    </row>
    <row r="733" spans="1:12" ht="15.75" customHeight="1">
      <c r="A733" s="26"/>
      <c r="J733" s="5"/>
      <c r="K733" s="5"/>
      <c r="L733" s="5"/>
    </row>
    <row r="734" spans="1:12" ht="15.75" customHeight="1">
      <c r="A734" s="26"/>
      <c r="J734" s="5"/>
      <c r="K734" s="5"/>
      <c r="L734" s="5"/>
    </row>
    <row r="735" spans="1:12" ht="15.75" customHeight="1">
      <c r="A735" s="26"/>
      <c r="J735" s="5"/>
      <c r="K735" s="5"/>
      <c r="L735" s="5"/>
    </row>
    <row r="736" spans="1:12" ht="15.75" customHeight="1">
      <c r="A736" s="26"/>
      <c r="J736" s="5"/>
      <c r="K736" s="5"/>
      <c r="L736" s="5"/>
    </row>
    <row r="737" spans="1:12" ht="15.75" customHeight="1">
      <c r="A737" s="26"/>
      <c r="J737" s="5"/>
      <c r="K737" s="5"/>
      <c r="L737" s="5"/>
    </row>
    <row r="738" spans="1:12" ht="15.75" customHeight="1">
      <c r="A738" s="26"/>
      <c r="J738" s="5"/>
      <c r="K738" s="5"/>
      <c r="L738" s="5"/>
    </row>
    <row r="739" spans="1:12" ht="15.75" customHeight="1">
      <c r="A739" s="26"/>
      <c r="J739" s="5"/>
      <c r="K739" s="5"/>
      <c r="L739" s="5"/>
    </row>
    <row r="740" spans="1:12" ht="15.75" customHeight="1">
      <c r="A740" s="26"/>
      <c r="J740" s="5"/>
      <c r="K740" s="5"/>
      <c r="L740" s="5"/>
    </row>
    <row r="741" spans="1:12" ht="15.75" customHeight="1">
      <c r="A741" s="26"/>
      <c r="J741" s="5"/>
      <c r="K741" s="5"/>
      <c r="L741" s="5"/>
    </row>
    <row r="742" spans="1:12" ht="15.75" customHeight="1">
      <c r="A742" s="26"/>
      <c r="J742" s="5"/>
      <c r="K742" s="5"/>
      <c r="L742" s="5"/>
    </row>
    <row r="743" spans="1:12" ht="15.75" customHeight="1">
      <c r="A743" s="26"/>
      <c r="J743" s="5"/>
      <c r="K743" s="5"/>
      <c r="L743" s="5"/>
    </row>
    <row r="744" spans="1:12" ht="15.75" customHeight="1">
      <c r="A744" s="26"/>
      <c r="J744" s="5"/>
      <c r="K744" s="5"/>
      <c r="L744" s="5"/>
    </row>
    <row r="745" spans="1:12" ht="15.75" customHeight="1">
      <c r="A745" s="26"/>
      <c r="J745" s="5"/>
      <c r="K745" s="5"/>
      <c r="L745" s="5"/>
    </row>
    <row r="746" spans="1:12" ht="15.75" customHeight="1">
      <c r="A746" s="26"/>
      <c r="J746" s="5"/>
      <c r="K746" s="5"/>
      <c r="L746" s="5"/>
    </row>
    <row r="747" spans="1:12" ht="15.75" customHeight="1">
      <c r="A747" s="26"/>
      <c r="J747" s="5"/>
      <c r="K747" s="5"/>
      <c r="L747" s="5"/>
    </row>
    <row r="748" spans="1:12" ht="15.75" customHeight="1">
      <c r="A748" s="26"/>
      <c r="J748" s="5"/>
      <c r="K748" s="5"/>
      <c r="L748" s="5"/>
    </row>
    <row r="749" spans="1:12" ht="15.75" customHeight="1">
      <c r="A749" s="26"/>
      <c r="J749" s="5"/>
      <c r="K749" s="5"/>
      <c r="L749" s="5"/>
    </row>
    <row r="750" spans="1:12" ht="15.75" customHeight="1">
      <c r="A750" s="26"/>
      <c r="J750" s="5"/>
      <c r="K750" s="5"/>
      <c r="L750" s="5"/>
    </row>
    <row r="751" spans="1:12" ht="15.75" customHeight="1">
      <c r="A751" s="26"/>
      <c r="J751" s="5"/>
      <c r="K751" s="5"/>
      <c r="L751" s="5"/>
    </row>
    <row r="752" spans="1:12" ht="15.75" customHeight="1">
      <c r="A752" s="26"/>
      <c r="J752" s="5"/>
      <c r="K752" s="5"/>
      <c r="L752" s="5"/>
    </row>
    <row r="753" spans="1:12" ht="15.75" customHeight="1">
      <c r="A753" s="26"/>
      <c r="J753" s="5"/>
      <c r="K753" s="5"/>
      <c r="L753" s="5"/>
    </row>
    <row r="754" spans="1:12" ht="15.75" customHeight="1">
      <c r="A754" s="26"/>
      <c r="J754" s="5"/>
      <c r="K754" s="5"/>
      <c r="L754" s="5"/>
    </row>
    <row r="755" spans="1:12" ht="15.75" customHeight="1">
      <c r="A755" s="26"/>
      <c r="J755" s="5"/>
      <c r="K755" s="5"/>
      <c r="L755" s="5"/>
    </row>
    <row r="756" spans="1:12" ht="15.75" customHeight="1">
      <c r="A756" s="26"/>
      <c r="J756" s="5"/>
      <c r="K756" s="5"/>
      <c r="L756" s="5"/>
    </row>
    <row r="757" spans="1:12" ht="15.75" customHeight="1">
      <c r="A757" s="26"/>
      <c r="J757" s="5"/>
      <c r="K757" s="5"/>
      <c r="L757" s="5"/>
    </row>
    <row r="758" spans="1:12" ht="15.75" customHeight="1">
      <c r="A758" s="26"/>
      <c r="J758" s="5"/>
      <c r="K758" s="5"/>
      <c r="L758" s="5"/>
    </row>
    <row r="759" spans="1:12" ht="15.75" customHeight="1">
      <c r="A759" s="26"/>
      <c r="J759" s="5"/>
      <c r="K759" s="5"/>
      <c r="L759" s="5"/>
    </row>
    <row r="760" spans="1:12" ht="15.75" customHeight="1">
      <c r="A760" s="26"/>
      <c r="J760" s="5"/>
      <c r="K760" s="5"/>
      <c r="L760" s="5"/>
    </row>
    <row r="761" spans="1:12" ht="15.75" customHeight="1">
      <c r="A761" s="26"/>
      <c r="J761" s="5"/>
      <c r="K761" s="5"/>
      <c r="L761" s="5"/>
    </row>
    <row r="762" spans="1:12" ht="15.75" customHeight="1">
      <c r="A762" s="26"/>
      <c r="J762" s="5"/>
      <c r="K762" s="5"/>
      <c r="L762" s="5"/>
    </row>
    <row r="763" spans="1:12" ht="15.75" customHeight="1">
      <c r="A763" s="26"/>
      <c r="J763" s="5"/>
      <c r="K763" s="5"/>
      <c r="L763" s="5"/>
    </row>
    <row r="764" spans="1:12" ht="15.75" customHeight="1">
      <c r="A764" s="26"/>
      <c r="J764" s="5"/>
      <c r="K764" s="5"/>
      <c r="L764" s="5"/>
    </row>
    <row r="765" spans="1:12" ht="15.75" customHeight="1">
      <c r="A765" s="26"/>
      <c r="J765" s="5"/>
      <c r="K765" s="5"/>
      <c r="L765" s="5"/>
    </row>
    <row r="766" spans="1:12" ht="15.75" customHeight="1">
      <c r="A766" s="26"/>
      <c r="J766" s="5"/>
      <c r="K766" s="5"/>
      <c r="L766" s="5"/>
    </row>
    <row r="767" spans="1:12" ht="15.75" customHeight="1">
      <c r="A767" s="26"/>
      <c r="J767" s="5"/>
      <c r="K767" s="5"/>
      <c r="L767" s="5"/>
    </row>
    <row r="768" spans="1:12" ht="15.75" customHeight="1">
      <c r="A768" s="26"/>
      <c r="J768" s="5"/>
      <c r="K768" s="5"/>
      <c r="L768" s="5"/>
    </row>
    <row r="769" spans="1:12" ht="15.75" customHeight="1">
      <c r="A769" s="26"/>
      <c r="J769" s="5"/>
      <c r="K769" s="5"/>
      <c r="L769" s="5"/>
    </row>
    <row r="770" spans="1:12" ht="15.75" customHeight="1">
      <c r="A770" s="26"/>
      <c r="J770" s="5"/>
      <c r="K770" s="5"/>
      <c r="L770" s="5"/>
    </row>
    <row r="771" spans="1:12" ht="15.75" customHeight="1">
      <c r="A771" s="26"/>
      <c r="J771" s="5"/>
      <c r="K771" s="5"/>
      <c r="L771" s="5"/>
    </row>
    <row r="772" spans="1:12" ht="15.75" customHeight="1">
      <c r="A772" s="26"/>
      <c r="J772" s="5"/>
      <c r="K772" s="5"/>
      <c r="L772" s="5"/>
    </row>
    <row r="773" spans="1:12" ht="15.75" customHeight="1">
      <c r="A773" s="26"/>
      <c r="J773" s="5"/>
      <c r="K773" s="5"/>
      <c r="L773" s="5"/>
    </row>
    <row r="774" spans="1:12" ht="15.75" customHeight="1">
      <c r="A774" s="26"/>
      <c r="J774" s="5"/>
      <c r="K774" s="5"/>
      <c r="L774" s="5"/>
    </row>
    <row r="775" spans="1:12" ht="15.75" customHeight="1">
      <c r="A775" s="26"/>
      <c r="J775" s="5"/>
      <c r="K775" s="5"/>
      <c r="L775" s="5"/>
    </row>
    <row r="776" spans="1:12" ht="15.75" customHeight="1">
      <c r="A776" s="26"/>
      <c r="J776" s="5"/>
      <c r="K776" s="5"/>
      <c r="L776" s="5"/>
    </row>
    <row r="777" spans="1:12" ht="15.75" customHeight="1">
      <c r="A777" s="26"/>
      <c r="J777" s="5"/>
      <c r="K777" s="5"/>
      <c r="L777" s="5"/>
    </row>
    <row r="778" spans="1:12" ht="15.75" customHeight="1">
      <c r="A778" s="26"/>
      <c r="J778" s="5"/>
      <c r="K778" s="5"/>
      <c r="L778" s="5"/>
    </row>
    <row r="779" spans="1:12" ht="15.75" customHeight="1">
      <c r="A779" s="26"/>
      <c r="J779" s="5"/>
      <c r="K779" s="5"/>
      <c r="L779" s="5"/>
    </row>
    <row r="780" spans="1:12" ht="15.75" customHeight="1">
      <c r="A780" s="26"/>
      <c r="J780" s="5"/>
      <c r="K780" s="5"/>
      <c r="L780" s="5"/>
    </row>
    <row r="781" spans="1:12" ht="15.75" customHeight="1">
      <c r="A781" s="26"/>
      <c r="J781" s="5"/>
      <c r="K781" s="5"/>
      <c r="L781" s="5"/>
    </row>
    <row r="782" spans="1:12" ht="15.75" customHeight="1">
      <c r="A782" s="26"/>
      <c r="J782" s="5"/>
      <c r="K782" s="5"/>
      <c r="L782" s="5"/>
    </row>
    <row r="783" spans="1:12" ht="15.75" customHeight="1">
      <c r="A783" s="26"/>
      <c r="J783" s="5"/>
      <c r="K783" s="5"/>
      <c r="L783" s="5"/>
    </row>
    <row r="784" spans="1:12" ht="15.75" customHeight="1">
      <c r="A784" s="26"/>
      <c r="J784" s="5"/>
      <c r="K784" s="5"/>
      <c r="L784" s="5"/>
    </row>
    <row r="785" spans="1:12" ht="15.75" customHeight="1">
      <c r="A785" s="26"/>
      <c r="J785" s="5"/>
      <c r="K785" s="5"/>
      <c r="L785" s="5"/>
    </row>
    <row r="786" spans="1:12" ht="15.75" customHeight="1">
      <c r="A786" s="26"/>
      <c r="J786" s="5"/>
      <c r="K786" s="5"/>
      <c r="L786" s="5"/>
    </row>
    <row r="787" spans="1:12" ht="15.75" customHeight="1">
      <c r="A787" s="26"/>
      <c r="J787" s="5"/>
      <c r="K787" s="5"/>
      <c r="L787" s="5"/>
    </row>
    <row r="788" spans="1:12" ht="15.75" customHeight="1">
      <c r="A788" s="26"/>
      <c r="J788" s="5"/>
      <c r="K788" s="5"/>
      <c r="L788" s="5"/>
    </row>
    <row r="789" spans="1:12" ht="15.75" customHeight="1">
      <c r="A789" s="26"/>
      <c r="J789" s="5"/>
      <c r="K789" s="5"/>
      <c r="L789" s="5"/>
    </row>
    <row r="790" spans="1:12" ht="15.75" customHeight="1">
      <c r="A790" s="26"/>
      <c r="J790" s="5"/>
      <c r="K790" s="5"/>
      <c r="L790" s="5"/>
    </row>
    <row r="791" spans="1:12" ht="15.75" customHeight="1">
      <c r="A791" s="26"/>
      <c r="J791" s="5"/>
      <c r="K791" s="5"/>
      <c r="L791" s="5"/>
    </row>
    <row r="792" spans="1:12" ht="15.75" customHeight="1">
      <c r="A792" s="26"/>
      <c r="J792" s="5"/>
      <c r="K792" s="5"/>
      <c r="L792" s="5"/>
    </row>
    <row r="793" spans="1:12" ht="15.75" customHeight="1">
      <c r="A793" s="26"/>
      <c r="J793" s="5"/>
      <c r="K793" s="5"/>
      <c r="L793" s="5"/>
    </row>
    <row r="794" spans="1:12" ht="15.75" customHeight="1">
      <c r="A794" s="26"/>
      <c r="J794" s="5"/>
      <c r="K794" s="5"/>
      <c r="L794" s="5"/>
    </row>
    <row r="795" spans="1:12" ht="15.75" customHeight="1">
      <c r="A795" s="26"/>
      <c r="J795" s="5"/>
      <c r="K795" s="5"/>
      <c r="L795" s="5"/>
    </row>
    <row r="796" spans="1:12" ht="15.75" customHeight="1">
      <c r="A796" s="26"/>
      <c r="J796" s="5"/>
      <c r="K796" s="5"/>
      <c r="L796" s="5"/>
    </row>
    <row r="797" spans="1:12" ht="15.75" customHeight="1">
      <c r="A797" s="26"/>
      <c r="J797" s="5"/>
      <c r="K797" s="5"/>
      <c r="L797" s="5"/>
    </row>
    <row r="798" spans="1:12" ht="15.75" customHeight="1">
      <c r="A798" s="26"/>
      <c r="J798" s="5"/>
      <c r="K798" s="5"/>
      <c r="L798" s="5"/>
    </row>
    <row r="799" spans="1:12" ht="15.75" customHeight="1">
      <c r="A799" s="26"/>
      <c r="J799" s="5"/>
      <c r="K799" s="5"/>
      <c r="L799" s="5"/>
    </row>
    <row r="800" spans="1:12" ht="15.75" customHeight="1">
      <c r="A800" s="26"/>
      <c r="J800" s="5"/>
      <c r="K800" s="5"/>
      <c r="L800" s="5"/>
    </row>
    <row r="801" spans="1:12" ht="15.75" customHeight="1">
      <c r="A801" s="5"/>
      <c r="B801" s="5"/>
      <c r="C801" s="5"/>
      <c r="D801" s="5"/>
      <c r="E801" s="5"/>
      <c r="F801" s="5"/>
      <c r="G801" s="5"/>
      <c r="H801" s="5"/>
      <c r="I801" s="5"/>
      <c r="J801" s="5"/>
      <c r="K801" s="5"/>
      <c r="L801" s="5"/>
    </row>
    <row r="802" spans="1:12" ht="15.75" customHeight="1">
      <c r="A802" s="5"/>
      <c r="B802" s="5"/>
      <c r="C802" s="5"/>
      <c r="D802" s="5"/>
      <c r="E802" s="5"/>
      <c r="F802" s="5"/>
      <c r="G802" s="5"/>
      <c r="H802" s="5"/>
      <c r="I802" s="5"/>
      <c r="J802" s="5"/>
      <c r="K802" s="5"/>
      <c r="L802" s="5"/>
    </row>
    <row r="803" spans="1:12" ht="15.75" customHeight="1">
      <c r="A803" s="5"/>
      <c r="B803" s="5"/>
      <c r="C803" s="5"/>
      <c r="D803" s="5"/>
      <c r="E803" s="5"/>
      <c r="F803" s="5"/>
      <c r="G803" s="5"/>
      <c r="H803" s="5"/>
      <c r="I803" s="5"/>
      <c r="J803" s="5"/>
      <c r="K803" s="5"/>
      <c r="L803" s="5"/>
    </row>
    <row r="804" spans="1:12" ht="15.75" customHeight="1">
      <c r="A804" s="5"/>
      <c r="B804" s="5"/>
      <c r="C804" s="5"/>
      <c r="D804" s="5"/>
      <c r="E804" s="5"/>
      <c r="F804" s="5"/>
      <c r="G804" s="5"/>
      <c r="H804" s="5"/>
      <c r="I804" s="5"/>
      <c r="J804" s="5"/>
      <c r="K804" s="5"/>
      <c r="L804" s="5"/>
    </row>
    <row r="805" spans="1:12" ht="15.75" customHeight="1">
      <c r="A805" s="5"/>
      <c r="B805" s="5"/>
      <c r="C805" s="5"/>
      <c r="D805" s="5"/>
      <c r="E805" s="5"/>
      <c r="F805" s="5"/>
      <c r="G805" s="5"/>
      <c r="H805" s="5"/>
      <c r="I805" s="5"/>
      <c r="J805" s="5"/>
      <c r="K805" s="5"/>
      <c r="L805" s="5"/>
    </row>
    <row r="806" spans="1:12" ht="15.75" customHeight="1">
      <c r="A806" s="5"/>
      <c r="B806" s="5"/>
      <c r="C806" s="5"/>
      <c r="D806" s="5"/>
      <c r="E806" s="5"/>
      <c r="F806" s="5"/>
      <c r="G806" s="5"/>
      <c r="H806" s="5"/>
      <c r="I806" s="5"/>
      <c r="J806" s="5"/>
      <c r="K806" s="5"/>
      <c r="L806" s="5"/>
    </row>
    <row r="807" spans="1:12" ht="15.75" customHeight="1">
      <c r="A807" s="5"/>
      <c r="B807" s="5"/>
      <c r="C807" s="5"/>
      <c r="D807" s="5"/>
      <c r="E807" s="5"/>
      <c r="F807" s="5"/>
      <c r="G807" s="5"/>
      <c r="H807" s="5"/>
      <c r="I807" s="5"/>
      <c r="J807" s="5"/>
      <c r="K807" s="5"/>
      <c r="L807" s="5"/>
    </row>
    <row r="808" spans="1:12" ht="15.75" customHeight="1">
      <c r="A808" s="5"/>
      <c r="B808" s="5"/>
      <c r="C808" s="5"/>
      <c r="D808" s="5"/>
      <c r="E808" s="5"/>
      <c r="F808" s="5"/>
      <c r="G808" s="5"/>
      <c r="H808" s="5"/>
      <c r="I808" s="5"/>
      <c r="J808" s="5"/>
      <c r="K808" s="5"/>
      <c r="L808" s="5"/>
    </row>
    <row r="809" spans="1:12" ht="15.75" customHeight="1">
      <c r="A809" s="5"/>
      <c r="B809" s="5"/>
      <c r="C809" s="5"/>
      <c r="D809" s="5"/>
      <c r="E809" s="5"/>
      <c r="F809" s="5"/>
      <c r="G809" s="5"/>
      <c r="H809" s="5"/>
      <c r="I809" s="5"/>
      <c r="J809" s="5"/>
      <c r="K809" s="5"/>
      <c r="L809" s="5"/>
    </row>
    <row r="810" spans="1:12" ht="15.75" customHeight="1">
      <c r="A810" s="5"/>
      <c r="B810" s="5"/>
      <c r="C810" s="5"/>
      <c r="D810" s="5"/>
      <c r="E810" s="5"/>
      <c r="F810" s="5"/>
      <c r="G810" s="5"/>
      <c r="H810" s="5"/>
      <c r="I810" s="5"/>
      <c r="J810" s="5"/>
      <c r="K810" s="5"/>
      <c r="L810" s="5"/>
    </row>
    <row r="811" spans="1:12" ht="15.75" customHeight="1">
      <c r="A811" s="5"/>
      <c r="B811" s="5"/>
      <c r="C811" s="5"/>
      <c r="D811" s="5"/>
      <c r="E811" s="5"/>
      <c r="F811" s="5"/>
      <c r="G811" s="5"/>
      <c r="H811" s="5"/>
      <c r="I811" s="5"/>
      <c r="J811" s="5"/>
      <c r="K811" s="5"/>
      <c r="L811" s="5"/>
    </row>
    <row r="812" spans="1:12" ht="15.75" customHeight="1">
      <c r="A812" s="5"/>
      <c r="B812" s="5"/>
      <c r="C812" s="5"/>
      <c r="D812" s="5"/>
      <c r="E812" s="5"/>
      <c r="F812" s="5"/>
      <c r="G812" s="5"/>
      <c r="H812" s="5"/>
      <c r="I812" s="5"/>
      <c r="J812" s="5"/>
      <c r="K812" s="5"/>
      <c r="L812" s="5"/>
    </row>
    <row r="813" spans="1:12" ht="15.75" customHeight="1">
      <c r="A813" s="5"/>
      <c r="B813" s="5"/>
      <c r="C813" s="5"/>
      <c r="D813" s="5"/>
      <c r="E813" s="5"/>
      <c r="F813" s="5"/>
      <c r="G813" s="5"/>
      <c r="H813" s="5"/>
      <c r="I813" s="5"/>
      <c r="J813" s="5"/>
      <c r="K813" s="5"/>
      <c r="L813" s="5"/>
    </row>
    <row r="814" spans="1:12" ht="15.75" customHeight="1">
      <c r="A814" s="5"/>
      <c r="B814" s="5"/>
      <c r="C814" s="5"/>
      <c r="D814" s="5"/>
      <c r="E814" s="5"/>
      <c r="F814" s="5"/>
      <c r="G814" s="5"/>
      <c r="H814" s="5"/>
      <c r="I814" s="5"/>
      <c r="J814" s="5"/>
      <c r="K814" s="5"/>
      <c r="L814" s="5"/>
    </row>
    <row r="815" spans="1:12" ht="15.75" customHeight="1">
      <c r="A815" s="5"/>
      <c r="B815" s="5"/>
      <c r="C815" s="5"/>
      <c r="D815" s="5"/>
      <c r="E815" s="5"/>
      <c r="F815" s="5"/>
      <c r="G815" s="5"/>
      <c r="H815" s="5"/>
      <c r="I815" s="5"/>
      <c r="J815" s="5"/>
      <c r="K815" s="5"/>
      <c r="L815" s="5"/>
    </row>
    <row r="816" spans="1:12" ht="15.75" customHeight="1">
      <c r="A816" s="5"/>
      <c r="B816" s="5"/>
      <c r="C816" s="5"/>
      <c r="D816" s="5"/>
      <c r="E816" s="5"/>
      <c r="F816" s="5"/>
      <c r="G816" s="5"/>
      <c r="H816" s="5"/>
      <c r="I816" s="5"/>
      <c r="J816" s="5"/>
      <c r="K816" s="5"/>
      <c r="L816" s="5"/>
    </row>
    <row r="817" spans="1:12" ht="15.75" customHeight="1">
      <c r="A817" s="5"/>
      <c r="B817" s="5"/>
      <c r="C817" s="5"/>
      <c r="D817" s="5"/>
      <c r="E817" s="5"/>
      <c r="F817" s="5"/>
      <c r="G817" s="5"/>
      <c r="H817" s="5"/>
      <c r="I817" s="5"/>
      <c r="J817" s="5"/>
      <c r="K817" s="5"/>
      <c r="L817" s="5"/>
    </row>
    <row r="818" spans="1:12" ht="15.75" customHeight="1">
      <c r="A818" s="5"/>
      <c r="B818" s="5"/>
      <c r="C818" s="5"/>
      <c r="D818" s="5"/>
      <c r="E818" s="5"/>
      <c r="F818" s="5"/>
      <c r="G818" s="5"/>
      <c r="H818" s="5"/>
      <c r="I818" s="5"/>
      <c r="J818" s="5"/>
      <c r="K818" s="5"/>
      <c r="L818" s="5"/>
    </row>
    <row r="819" spans="1:12" ht="15.75" customHeight="1">
      <c r="A819" s="5"/>
      <c r="B819" s="5"/>
      <c r="C819" s="5"/>
      <c r="D819" s="5"/>
      <c r="E819" s="5"/>
      <c r="F819" s="5"/>
      <c r="G819" s="5"/>
      <c r="H819" s="5"/>
      <c r="I819" s="5"/>
      <c r="J819" s="5"/>
      <c r="K819" s="5"/>
      <c r="L819" s="5"/>
    </row>
    <row r="820" spans="1:12" ht="15.75" customHeight="1">
      <c r="A820" s="5"/>
      <c r="B820" s="5"/>
      <c r="C820" s="5"/>
      <c r="D820" s="5"/>
      <c r="E820" s="5"/>
      <c r="F820" s="5"/>
      <c r="G820" s="5"/>
      <c r="H820" s="5"/>
      <c r="I820" s="5"/>
      <c r="J820" s="5"/>
      <c r="K820" s="5"/>
      <c r="L820" s="5"/>
    </row>
    <row r="821" spans="1:12" ht="15.75" customHeight="1">
      <c r="A821" s="5"/>
      <c r="B821" s="5"/>
      <c r="C821" s="5"/>
      <c r="D821" s="5"/>
      <c r="E821" s="5"/>
      <c r="F821" s="5"/>
      <c r="G821" s="5"/>
      <c r="H821" s="5"/>
      <c r="I821" s="5"/>
      <c r="J821" s="5"/>
      <c r="K821" s="5"/>
      <c r="L821" s="5"/>
    </row>
    <row r="822" spans="1:12" ht="15.75" customHeight="1">
      <c r="A822" s="5"/>
      <c r="B822" s="5"/>
      <c r="C822" s="5"/>
      <c r="D822" s="5"/>
      <c r="E822" s="5"/>
      <c r="F822" s="5"/>
      <c r="G822" s="5"/>
      <c r="H822" s="5"/>
      <c r="I822" s="5"/>
      <c r="J822" s="5"/>
      <c r="K822" s="5"/>
      <c r="L822" s="5"/>
    </row>
    <row r="823" spans="1:12" ht="15.75" customHeight="1">
      <c r="A823" s="5"/>
      <c r="B823" s="5"/>
      <c r="C823" s="5"/>
      <c r="D823" s="5"/>
      <c r="E823" s="5"/>
      <c r="F823" s="5"/>
      <c r="G823" s="5"/>
      <c r="H823" s="5"/>
      <c r="I823" s="5"/>
      <c r="J823" s="5"/>
      <c r="K823" s="5"/>
      <c r="L823" s="5"/>
    </row>
    <row r="824" spans="1:12" ht="15.75" customHeight="1">
      <c r="A824" s="5"/>
      <c r="B824" s="5"/>
      <c r="C824" s="5"/>
      <c r="D824" s="5"/>
      <c r="E824" s="5"/>
      <c r="F824" s="5"/>
      <c r="G824" s="5"/>
      <c r="H824" s="5"/>
      <c r="I824" s="5"/>
      <c r="J824" s="5"/>
      <c r="K824" s="5"/>
      <c r="L824" s="5"/>
    </row>
    <row r="825" spans="1:12" ht="15.75" customHeight="1">
      <c r="A825" s="5"/>
      <c r="B825" s="5"/>
      <c r="C825" s="5"/>
      <c r="D825" s="5"/>
      <c r="E825" s="5"/>
      <c r="F825" s="5"/>
      <c r="G825" s="5"/>
      <c r="H825" s="5"/>
      <c r="I825" s="5"/>
      <c r="J825" s="5"/>
      <c r="K825" s="5"/>
      <c r="L825" s="5"/>
    </row>
    <row r="826" spans="1:12" ht="15.75" customHeight="1">
      <c r="A826" s="5"/>
      <c r="B826" s="5"/>
      <c r="C826" s="5"/>
      <c r="D826" s="5"/>
      <c r="E826" s="5"/>
      <c r="F826" s="5"/>
      <c r="G826" s="5"/>
      <c r="H826" s="5"/>
      <c r="I826" s="5"/>
      <c r="J826" s="5"/>
      <c r="K826" s="5"/>
      <c r="L826" s="5"/>
    </row>
    <row r="827" spans="1:12" ht="15.75" customHeight="1">
      <c r="A827" s="5"/>
      <c r="B827" s="5"/>
      <c r="C827" s="5"/>
      <c r="D827" s="5"/>
      <c r="E827" s="5"/>
      <c r="F827" s="5"/>
      <c r="G827" s="5"/>
      <c r="H827" s="5"/>
      <c r="I827" s="5"/>
      <c r="J827" s="5"/>
      <c r="K827" s="5"/>
      <c r="L827" s="5"/>
    </row>
    <row r="828" spans="1:12" ht="15.75" customHeight="1">
      <c r="A828" s="5"/>
      <c r="B828" s="5"/>
      <c r="C828" s="5"/>
      <c r="D828" s="5"/>
      <c r="E828" s="5"/>
      <c r="F828" s="5"/>
      <c r="G828" s="5"/>
      <c r="H828" s="5"/>
      <c r="I828" s="5"/>
      <c r="J828" s="5"/>
      <c r="K828" s="5"/>
      <c r="L828" s="5"/>
    </row>
    <row r="829" spans="1:12" ht="15.75" customHeight="1">
      <c r="A829" s="5"/>
      <c r="B829" s="5"/>
      <c r="C829" s="5"/>
      <c r="D829" s="5"/>
      <c r="E829" s="5"/>
      <c r="F829" s="5"/>
      <c r="G829" s="5"/>
      <c r="H829" s="5"/>
      <c r="I829" s="5"/>
      <c r="J829" s="5"/>
      <c r="K829" s="5"/>
      <c r="L829" s="5"/>
    </row>
    <row r="830" spans="1:12" ht="15.75" customHeight="1">
      <c r="A830" s="5"/>
      <c r="B830" s="5"/>
      <c r="C830" s="5"/>
      <c r="D830" s="5"/>
      <c r="E830" s="5"/>
      <c r="F830" s="5"/>
      <c r="G830" s="5"/>
      <c r="H830" s="5"/>
      <c r="I830" s="5"/>
      <c r="J830" s="5"/>
      <c r="K830" s="5"/>
      <c r="L830" s="5"/>
    </row>
    <row r="831" spans="1:12" ht="15.75" customHeight="1">
      <c r="A831" s="5"/>
      <c r="B831" s="5"/>
      <c r="C831" s="5"/>
      <c r="D831" s="5"/>
      <c r="E831" s="5"/>
      <c r="F831" s="5"/>
      <c r="G831" s="5"/>
      <c r="H831" s="5"/>
      <c r="I831" s="5"/>
      <c r="J831" s="5"/>
      <c r="K831" s="5"/>
      <c r="L831" s="5"/>
    </row>
    <row r="832" spans="1:12" ht="15.75" customHeight="1">
      <c r="A832" s="5"/>
      <c r="B832" s="5"/>
      <c r="C832" s="5"/>
      <c r="D832" s="5"/>
      <c r="E832" s="5"/>
      <c r="F832" s="5"/>
      <c r="G832" s="5"/>
      <c r="H832" s="5"/>
      <c r="I832" s="5"/>
      <c r="J832" s="5"/>
      <c r="K832" s="5"/>
      <c r="L832" s="5"/>
    </row>
    <row r="833" spans="1:12" ht="15.75" customHeight="1">
      <c r="A833" s="5"/>
      <c r="B833" s="5"/>
      <c r="C833" s="5"/>
      <c r="D833" s="5"/>
      <c r="E833" s="5"/>
      <c r="F833" s="5"/>
      <c r="G833" s="5"/>
      <c r="H833" s="5"/>
      <c r="I833" s="5"/>
      <c r="J833" s="5"/>
      <c r="K833" s="5"/>
      <c r="L833" s="5"/>
    </row>
    <row r="834" spans="1:12" ht="15.75" customHeight="1">
      <c r="A834" s="5"/>
      <c r="B834" s="5"/>
      <c r="C834" s="5"/>
      <c r="D834" s="5"/>
      <c r="E834" s="5"/>
      <c r="F834" s="5"/>
      <c r="G834" s="5"/>
      <c r="H834" s="5"/>
      <c r="I834" s="5"/>
      <c r="J834" s="5"/>
      <c r="K834" s="5"/>
      <c r="L834" s="5"/>
    </row>
    <row r="835" spans="1:12" ht="15.75" customHeight="1">
      <c r="A835" s="5"/>
      <c r="B835" s="5"/>
      <c r="C835" s="5"/>
      <c r="D835" s="5"/>
      <c r="E835" s="5"/>
      <c r="F835" s="5"/>
      <c r="G835" s="5"/>
      <c r="H835" s="5"/>
      <c r="I835" s="5"/>
      <c r="J835" s="5"/>
      <c r="K835" s="5"/>
      <c r="L835" s="5"/>
    </row>
    <row r="836" spans="1:12" ht="15.75" customHeight="1">
      <c r="A836" s="5"/>
      <c r="B836" s="5"/>
      <c r="C836" s="5"/>
      <c r="D836" s="5"/>
      <c r="E836" s="5"/>
      <c r="F836" s="5"/>
      <c r="G836" s="5"/>
      <c r="H836" s="5"/>
      <c r="I836" s="5"/>
      <c r="J836" s="5"/>
      <c r="K836" s="5"/>
      <c r="L836" s="5"/>
    </row>
    <row r="837" spans="1:12" ht="15.75" customHeight="1">
      <c r="A837" s="5"/>
      <c r="B837" s="5"/>
      <c r="C837" s="5"/>
      <c r="D837" s="5"/>
      <c r="E837" s="5"/>
      <c r="F837" s="5"/>
      <c r="G837" s="5"/>
      <c r="H837" s="5"/>
      <c r="I837" s="5"/>
      <c r="J837" s="5"/>
      <c r="K837" s="5"/>
      <c r="L837" s="5"/>
    </row>
    <row r="838" spans="1:12" ht="15.75" customHeight="1">
      <c r="A838" s="5"/>
      <c r="B838" s="5"/>
      <c r="C838" s="5"/>
      <c r="D838" s="5"/>
      <c r="E838" s="5"/>
      <c r="F838" s="5"/>
      <c r="G838" s="5"/>
      <c r="H838" s="5"/>
      <c r="I838" s="5"/>
      <c r="J838" s="5"/>
      <c r="K838" s="5"/>
      <c r="L838" s="5"/>
    </row>
    <row r="839" spans="1:12" ht="15.75" customHeight="1">
      <c r="A839" s="5"/>
      <c r="B839" s="5"/>
      <c r="C839" s="5"/>
      <c r="D839" s="5"/>
      <c r="E839" s="5"/>
      <c r="F839" s="5"/>
      <c r="G839" s="5"/>
      <c r="H839" s="5"/>
      <c r="I839" s="5"/>
      <c r="J839" s="5"/>
      <c r="K839" s="5"/>
      <c r="L839" s="5"/>
    </row>
    <row r="840" spans="1:12" ht="15.75" customHeight="1">
      <c r="A840" s="5"/>
      <c r="B840" s="5"/>
      <c r="C840" s="5"/>
      <c r="D840" s="5"/>
      <c r="E840" s="5"/>
      <c r="F840" s="5"/>
      <c r="G840" s="5"/>
      <c r="H840" s="5"/>
      <c r="I840" s="5"/>
      <c r="J840" s="5"/>
      <c r="K840" s="5"/>
      <c r="L840" s="5"/>
    </row>
    <row r="841" spans="1:12" ht="15.75" customHeight="1">
      <c r="A841" s="5"/>
      <c r="B841" s="5"/>
      <c r="C841" s="5"/>
      <c r="D841" s="5"/>
      <c r="E841" s="5"/>
      <c r="F841" s="5"/>
      <c r="G841" s="5"/>
      <c r="H841" s="5"/>
      <c r="I841" s="5"/>
      <c r="J841" s="5"/>
      <c r="K841" s="5"/>
      <c r="L841" s="5"/>
    </row>
    <row r="842" spans="1:12" ht="15.75" customHeight="1">
      <c r="A842" s="5"/>
      <c r="B842" s="5"/>
      <c r="C842" s="5"/>
      <c r="D842" s="5"/>
      <c r="E842" s="5"/>
      <c r="F842" s="5"/>
      <c r="G842" s="5"/>
      <c r="H842" s="5"/>
      <c r="I842" s="5"/>
      <c r="J842" s="5"/>
      <c r="K842" s="5"/>
      <c r="L842" s="5"/>
    </row>
    <row r="843" spans="1:12" ht="15.75" customHeight="1">
      <c r="A843" s="5"/>
      <c r="B843" s="5"/>
      <c r="C843" s="5"/>
      <c r="D843" s="5"/>
      <c r="E843" s="5"/>
      <c r="F843" s="5"/>
      <c r="G843" s="5"/>
      <c r="H843" s="5"/>
      <c r="I843" s="5"/>
      <c r="J843" s="5"/>
      <c r="K843" s="5"/>
      <c r="L843" s="5"/>
    </row>
    <row r="844" spans="1:12" ht="15.75" customHeight="1">
      <c r="A844" s="5"/>
      <c r="B844" s="5"/>
      <c r="C844" s="5"/>
      <c r="D844" s="5"/>
      <c r="E844" s="5"/>
      <c r="F844" s="5"/>
      <c r="G844" s="5"/>
      <c r="H844" s="5"/>
      <c r="I844" s="5"/>
      <c r="J844" s="5"/>
      <c r="K844" s="5"/>
      <c r="L844" s="5"/>
    </row>
    <row r="845" spans="1:12" ht="15.75" customHeight="1">
      <c r="A845" s="5"/>
      <c r="B845" s="5"/>
      <c r="C845" s="5"/>
      <c r="D845" s="5"/>
      <c r="E845" s="5"/>
      <c r="F845" s="5"/>
      <c r="G845" s="5"/>
      <c r="H845" s="5"/>
      <c r="I845" s="5"/>
      <c r="J845" s="5"/>
      <c r="K845" s="5"/>
      <c r="L845" s="5"/>
    </row>
    <row r="846" spans="1:12" ht="15.75" customHeight="1">
      <c r="A846" s="5"/>
      <c r="B846" s="5"/>
      <c r="C846" s="5"/>
      <c r="D846" s="5"/>
      <c r="E846" s="5"/>
      <c r="F846" s="5"/>
      <c r="G846" s="5"/>
      <c r="H846" s="5"/>
      <c r="I846" s="5"/>
      <c r="J846" s="5"/>
      <c r="K846" s="5"/>
      <c r="L846" s="5"/>
    </row>
    <row r="847" spans="1:12" ht="15.75" customHeight="1">
      <c r="A847" s="5"/>
      <c r="B847" s="5"/>
      <c r="C847" s="5"/>
      <c r="D847" s="5"/>
      <c r="E847" s="5"/>
      <c r="F847" s="5"/>
      <c r="G847" s="5"/>
      <c r="H847" s="5"/>
      <c r="I847" s="5"/>
      <c r="J847" s="5"/>
      <c r="K847" s="5"/>
      <c r="L847" s="5"/>
    </row>
    <row r="848" spans="1:12" ht="15.75" customHeight="1">
      <c r="A848" s="5"/>
      <c r="B848" s="5"/>
      <c r="C848" s="5"/>
      <c r="D848" s="5"/>
      <c r="E848" s="5"/>
      <c r="F848" s="5"/>
      <c r="G848" s="5"/>
      <c r="H848" s="5"/>
      <c r="I848" s="5"/>
      <c r="J848" s="5"/>
      <c r="K848" s="5"/>
      <c r="L848" s="5"/>
    </row>
    <row r="849" spans="1:12" ht="15.75" customHeight="1">
      <c r="A849" s="5"/>
      <c r="B849" s="5"/>
      <c r="C849" s="5"/>
      <c r="D849" s="5"/>
      <c r="E849" s="5"/>
      <c r="F849" s="5"/>
      <c r="G849" s="5"/>
      <c r="H849" s="5"/>
      <c r="I849" s="5"/>
      <c r="J849" s="5"/>
      <c r="K849" s="5"/>
      <c r="L849" s="5"/>
    </row>
    <row r="850" spans="1:12" ht="15.75" customHeight="1">
      <c r="A850" s="5"/>
      <c r="B850" s="5"/>
      <c r="C850" s="5"/>
      <c r="D850" s="5"/>
      <c r="E850" s="5"/>
      <c r="F850" s="5"/>
      <c r="G850" s="5"/>
      <c r="H850" s="5"/>
      <c r="I850" s="5"/>
      <c r="J850" s="5"/>
      <c r="K850" s="5"/>
      <c r="L850" s="5"/>
    </row>
    <row r="851" spans="1:12" ht="15.75" customHeight="1">
      <c r="A851" s="5"/>
      <c r="B851" s="5"/>
      <c r="C851" s="5"/>
      <c r="D851" s="5"/>
      <c r="E851" s="5"/>
      <c r="F851" s="5"/>
      <c r="G851" s="5"/>
      <c r="H851" s="5"/>
      <c r="I851" s="5"/>
      <c r="J851" s="5"/>
      <c r="K851" s="5"/>
      <c r="L851" s="5"/>
    </row>
    <row r="852" spans="1:12" ht="15.75" customHeight="1">
      <c r="A852" s="5"/>
      <c r="B852" s="5"/>
      <c r="C852" s="5"/>
      <c r="D852" s="5"/>
      <c r="E852" s="5"/>
      <c r="F852" s="5"/>
      <c r="G852" s="5"/>
      <c r="H852" s="5"/>
      <c r="I852" s="5"/>
      <c r="J852" s="5"/>
      <c r="K852" s="5"/>
      <c r="L852" s="5"/>
    </row>
    <row r="853" spans="1:12" ht="15.75" customHeight="1">
      <c r="A853" s="5"/>
      <c r="B853" s="5"/>
      <c r="C853" s="5"/>
      <c r="D853" s="5"/>
      <c r="E853" s="5"/>
      <c r="F853" s="5"/>
      <c r="G853" s="5"/>
      <c r="H853" s="5"/>
      <c r="I853" s="5"/>
      <c r="J853" s="5"/>
      <c r="K853" s="5"/>
      <c r="L853" s="5"/>
    </row>
    <row r="854" spans="1:12" ht="15.75" customHeight="1">
      <c r="A854" s="5"/>
      <c r="B854" s="5"/>
      <c r="C854" s="5"/>
      <c r="D854" s="5"/>
      <c r="E854" s="5"/>
      <c r="F854" s="5"/>
      <c r="G854" s="5"/>
      <c r="H854" s="5"/>
      <c r="I854" s="5"/>
      <c r="J854" s="5"/>
      <c r="K854" s="5"/>
      <c r="L854" s="5"/>
    </row>
    <row r="855" spans="1:12" ht="15.75" customHeight="1">
      <c r="A855" s="5"/>
      <c r="B855" s="5"/>
      <c r="C855" s="5"/>
      <c r="D855" s="5"/>
      <c r="E855" s="5"/>
      <c r="F855" s="5"/>
      <c r="G855" s="5"/>
      <c r="H855" s="5"/>
      <c r="I855" s="5"/>
      <c r="J855" s="5"/>
      <c r="K855" s="5"/>
      <c r="L855" s="5"/>
    </row>
    <row r="856" spans="1:12" ht="15.75" customHeight="1">
      <c r="A856" s="5"/>
      <c r="B856" s="5"/>
      <c r="C856" s="5"/>
      <c r="D856" s="5"/>
      <c r="E856" s="5"/>
      <c r="F856" s="5"/>
      <c r="G856" s="5"/>
      <c r="H856" s="5"/>
      <c r="I856" s="5"/>
      <c r="J856" s="5"/>
      <c r="K856" s="5"/>
      <c r="L856" s="5"/>
    </row>
    <row r="857" spans="1:12" ht="15.75" customHeight="1">
      <c r="A857" s="5"/>
      <c r="B857" s="5"/>
      <c r="C857" s="5"/>
      <c r="D857" s="5"/>
      <c r="E857" s="5"/>
      <c r="F857" s="5"/>
      <c r="G857" s="5"/>
      <c r="H857" s="5"/>
      <c r="I857" s="5"/>
      <c r="J857" s="5"/>
      <c r="K857" s="5"/>
      <c r="L857" s="5"/>
    </row>
    <row r="858" spans="1:12" ht="15.75" customHeight="1">
      <c r="A858" s="5"/>
      <c r="B858" s="5"/>
      <c r="C858" s="5"/>
      <c r="D858" s="5"/>
      <c r="E858" s="5"/>
      <c r="F858" s="5"/>
      <c r="G858" s="5"/>
      <c r="H858" s="5"/>
      <c r="I858" s="5"/>
      <c r="J858" s="5"/>
      <c r="K858" s="5"/>
      <c r="L858" s="5"/>
    </row>
    <row r="859" spans="1:12" ht="15.75" customHeight="1">
      <c r="A859" s="5"/>
      <c r="B859" s="5"/>
      <c r="C859" s="5"/>
      <c r="D859" s="5"/>
      <c r="E859" s="5"/>
      <c r="F859" s="5"/>
      <c r="G859" s="5"/>
      <c r="H859" s="5"/>
      <c r="I859" s="5"/>
      <c r="J859" s="5"/>
      <c r="K859" s="5"/>
      <c r="L859" s="5"/>
    </row>
    <row r="860" spans="1:12" ht="15.75" customHeight="1">
      <c r="A860" s="5"/>
      <c r="B860" s="5"/>
      <c r="C860" s="5"/>
      <c r="D860" s="5"/>
      <c r="E860" s="5"/>
      <c r="F860" s="5"/>
      <c r="G860" s="5"/>
      <c r="H860" s="5"/>
      <c r="I860" s="5"/>
      <c r="J860" s="5"/>
      <c r="K860" s="5"/>
      <c r="L860" s="5"/>
    </row>
    <row r="861" spans="1:12" ht="15.75" customHeight="1">
      <c r="A861" s="5"/>
      <c r="B861" s="5"/>
      <c r="C861" s="5"/>
      <c r="D861" s="5"/>
      <c r="E861" s="5"/>
      <c r="F861" s="5"/>
      <c r="G861" s="5"/>
      <c r="H861" s="5"/>
      <c r="I861" s="5"/>
      <c r="J861" s="5"/>
      <c r="K861" s="5"/>
      <c r="L861" s="5"/>
    </row>
    <row r="862" spans="1:12" ht="15.75" customHeight="1">
      <c r="A862" s="5"/>
      <c r="B862" s="5"/>
      <c r="C862" s="5"/>
      <c r="D862" s="5"/>
      <c r="E862" s="5"/>
      <c r="F862" s="5"/>
      <c r="G862" s="5"/>
      <c r="H862" s="5"/>
      <c r="I862" s="5"/>
      <c r="J862" s="5"/>
      <c r="K862" s="5"/>
      <c r="L862" s="5"/>
    </row>
    <row r="863" spans="1:12" ht="15.75" customHeight="1">
      <c r="A863" s="5"/>
      <c r="B863" s="5"/>
      <c r="C863" s="5"/>
      <c r="D863" s="5"/>
      <c r="E863" s="5"/>
      <c r="F863" s="5"/>
      <c r="G863" s="5"/>
      <c r="H863" s="5"/>
      <c r="I863" s="5"/>
      <c r="J863" s="5"/>
      <c r="K863" s="5"/>
      <c r="L863" s="5"/>
    </row>
    <row r="864" spans="1:12" ht="15.75" customHeight="1">
      <c r="A864" s="5"/>
      <c r="B864" s="5"/>
      <c r="C864" s="5"/>
      <c r="D864" s="5"/>
      <c r="E864" s="5"/>
      <c r="F864" s="5"/>
      <c r="G864" s="5"/>
      <c r="H864" s="5"/>
      <c r="I864" s="5"/>
      <c r="J864" s="5"/>
      <c r="K864" s="5"/>
      <c r="L864" s="5"/>
    </row>
    <row r="865" spans="1:12" ht="15.75" customHeight="1">
      <c r="A865" s="5"/>
      <c r="B865" s="5"/>
      <c r="C865" s="5"/>
      <c r="D865" s="5"/>
      <c r="E865" s="5"/>
      <c r="F865" s="5"/>
      <c r="G865" s="5"/>
      <c r="H865" s="5"/>
      <c r="I865" s="5"/>
      <c r="J865" s="5"/>
      <c r="K865" s="5"/>
      <c r="L865" s="5"/>
    </row>
    <row r="866" spans="1:12" ht="15.75" customHeight="1">
      <c r="A866" s="5"/>
      <c r="B866" s="5"/>
      <c r="C866" s="5"/>
      <c r="D866" s="5"/>
      <c r="E866" s="5"/>
      <c r="F866" s="5"/>
      <c r="G866" s="5"/>
      <c r="H866" s="5"/>
      <c r="I866" s="5"/>
      <c r="J866" s="5"/>
      <c r="K866" s="5"/>
      <c r="L866" s="5"/>
    </row>
    <row r="867" spans="1:12" ht="15.75" customHeight="1">
      <c r="A867" s="5"/>
      <c r="B867" s="5"/>
      <c r="C867" s="5"/>
      <c r="D867" s="5"/>
      <c r="E867" s="5"/>
      <c r="F867" s="5"/>
      <c r="G867" s="5"/>
      <c r="H867" s="5"/>
      <c r="I867" s="5"/>
      <c r="J867" s="5"/>
      <c r="K867" s="5"/>
      <c r="L867" s="5"/>
    </row>
    <row r="868" spans="1:12" ht="15.75" customHeight="1">
      <c r="A868" s="5"/>
      <c r="B868" s="5"/>
      <c r="C868" s="5"/>
      <c r="D868" s="5"/>
      <c r="E868" s="5"/>
      <c r="F868" s="5"/>
      <c r="G868" s="5"/>
      <c r="H868" s="5"/>
      <c r="I868" s="5"/>
      <c r="J868" s="5"/>
      <c r="K868" s="5"/>
      <c r="L868" s="5"/>
    </row>
    <row r="869" spans="1:12" ht="15.75" customHeight="1">
      <c r="A869" s="5"/>
      <c r="B869" s="5"/>
      <c r="C869" s="5"/>
      <c r="D869" s="5"/>
      <c r="E869" s="5"/>
      <c r="F869" s="5"/>
      <c r="G869" s="5"/>
      <c r="H869" s="5"/>
      <c r="I869" s="5"/>
      <c r="J869" s="5"/>
      <c r="K869" s="5"/>
      <c r="L869" s="5"/>
    </row>
    <row r="870" spans="1:12" ht="15.75" customHeight="1">
      <c r="A870" s="5"/>
      <c r="B870" s="5"/>
      <c r="C870" s="5"/>
      <c r="D870" s="5"/>
      <c r="E870" s="5"/>
      <c r="F870" s="5"/>
      <c r="G870" s="5"/>
      <c r="H870" s="5"/>
      <c r="I870" s="5"/>
      <c r="J870" s="5"/>
      <c r="K870" s="5"/>
      <c r="L870" s="5"/>
    </row>
    <row r="871" spans="1:12" ht="15.75" customHeight="1">
      <c r="A871" s="5"/>
      <c r="B871" s="5"/>
      <c r="C871" s="5"/>
      <c r="D871" s="5"/>
      <c r="E871" s="5"/>
      <c r="F871" s="5"/>
      <c r="G871" s="5"/>
      <c r="H871" s="5"/>
      <c r="I871" s="5"/>
      <c r="J871" s="5"/>
      <c r="K871" s="5"/>
      <c r="L871" s="5"/>
    </row>
    <row r="872" spans="1:12" ht="15.75" customHeight="1">
      <c r="A872" s="5"/>
      <c r="B872" s="5"/>
      <c r="C872" s="5"/>
      <c r="D872" s="5"/>
      <c r="E872" s="5"/>
      <c r="F872" s="5"/>
      <c r="G872" s="5"/>
      <c r="H872" s="5"/>
      <c r="I872" s="5"/>
      <c r="J872" s="5"/>
      <c r="K872" s="5"/>
      <c r="L872" s="5"/>
    </row>
    <row r="873" spans="1:12" ht="15.75" customHeight="1">
      <c r="A873" s="5"/>
      <c r="B873" s="5"/>
      <c r="C873" s="5"/>
      <c r="D873" s="5"/>
      <c r="E873" s="5"/>
      <c r="F873" s="5"/>
      <c r="G873" s="5"/>
      <c r="H873" s="5"/>
      <c r="I873" s="5"/>
      <c r="J873" s="5"/>
      <c r="K873" s="5"/>
      <c r="L873" s="5"/>
    </row>
    <row r="874" spans="1:12" ht="15.75" customHeight="1">
      <c r="A874" s="5"/>
      <c r="B874" s="5"/>
      <c r="C874" s="5"/>
      <c r="D874" s="5"/>
      <c r="E874" s="5"/>
      <c r="F874" s="5"/>
      <c r="G874" s="5"/>
      <c r="H874" s="5"/>
      <c r="I874" s="5"/>
      <c r="J874" s="5"/>
      <c r="K874" s="5"/>
      <c r="L874" s="5"/>
    </row>
    <row r="875" spans="1:12" ht="15.75" customHeight="1">
      <c r="A875" s="5"/>
      <c r="B875" s="5"/>
      <c r="C875" s="5"/>
      <c r="D875" s="5"/>
      <c r="E875" s="5"/>
      <c r="F875" s="5"/>
      <c r="G875" s="5"/>
      <c r="H875" s="5"/>
      <c r="I875" s="5"/>
      <c r="J875" s="5"/>
      <c r="K875" s="5"/>
      <c r="L875" s="5"/>
    </row>
    <row r="876" spans="1:12" ht="15.75" customHeight="1">
      <c r="A876" s="5"/>
      <c r="B876" s="5"/>
      <c r="C876" s="5"/>
      <c r="D876" s="5"/>
      <c r="E876" s="5"/>
      <c r="F876" s="5"/>
      <c r="G876" s="5"/>
      <c r="H876" s="5"/>
      <c r="I876" s="5"/>
      <c r="J876" s="5"/>
      <c r="K876" s="5"/>
      <c r="L876" s="5"/>
    </row>
    <row r="877" spans="1:12" ht="15.75" customHeight="1">
      <c r="A877" s="5"/>
      <c r="B877" s="5"/>
      <c r="C877" s="5"/>
      <c r="D877" s="5"/>
      <c r="E877" s="5"/>
      <c r="F877" s="5"/>
      <c r="G877" s="5"/>
      <c r="H877" s="5"/>
      <c r="I877" s="5"/>
      <c r="J877" s="5"/>
      <c r="K877" s="5"/>
      <c r="L877" s="5"/>
    </row>
    <row r="878" spans="1:12" ht="15.75" customHeight="1">
      <c r="A878" s="5"/>
      <c r="B878" s="5"/>
      <c r="C878" s="5"/>
      <c r="D878" s="5"/>
      <c r="E878" s="5"/>
      <c r="F878" s="5"/>
      <c r="G878" s="5"/>
      <c r="H878" s="5"/>
      <c r="I878" s="5"/>
      <c r="J878" s="5"/>
      <c r="K878" s="5"/>
      <c r="L878" s="5"/>
    </row>
    <row r="879" spans="1:12" ht="15.75" customHeight="1">
      <c r="A879" s="5"/>
      <c r="B879" s="5"/>
      <c r="C879" s="5"/>
      <c r="D879" s="5"/>
      <c r="E879" s="5"/>
      <c r="F879" s="5"/>
      <c r="G879" s="5"/>
      <c r="H879" s="5"/>
      <c r="I879" s="5"/>
      <c r="J879" s="5"/>
      <c r="K879" s="5"/>
      <c r="L879" s="5"/>
    </row>
    <row r="880" spans="1:12" ht="15.75" customHeight="1">
      <c r="A880" s="5"/>
      <c r="B880" s="5"/>
      <c r="C880" s="5"/>
      <c r="D880" s="5"/>
      <c r="E880" s="5"/>
      <c r="F880" s="5"/>
      <c r="G880" s="5"/>
      <c r="H880" s="5"/>
      <c r="I880" s="5"/>
      <c r="J880" s="5"/>
      <c r="K880" s="5"/>
      <c r="L880" s="5"/>
    </row>
    <row r="881" spans="1:12" ht="15.75" customHeight="1">
      <c r="A881" s="5"/>
      <c r="B881" s="5"/>
      <c r="C881" s="5"/>
      <c r="D881" s="5"/>
      <c r="E881" s="5"/>
      <c r="F881" s="5"/>
      <c r="G881" s="5"/>
      <c r="H881" s="5"/>
      <c r="I881" s="5"/>
      <c r="J881" s="5"/>
      <c r="K881" s="5"/>
      <c r="L881" s="5"/>
    </row>
    <row r="882" spans="1:12" ht="15.75" customHeight="1">
      <c r="A882" s="5"/>
      <c r="B882" s="5"/>
      <c r="C882" s="5"/>
      <c r="D882" s="5"/>
      <c r="E882" s="5"/>
      <c r="F882" s="5"/>
      <c r="G882" s="5"/>
      <c r="H882" s="5"/>
      <c r="I882" s="5"/>
      <c r="J882" s="5"/>
      <c r="K882" s="5"/>
      <c r="L882" s="5"/>
    </row>
    <row r="883" spans="1:12" ht="15.75" customHeight="1">
      <c r="A883" s="5"/>
      <c r="B883" s="5"/>
      <c r="C883" s="5"/>
      <c r="D883" s="5"/>
      <c r="E883" s="5"/>
      <c r="F883" s="5"/>
      <c r="G883" s="5"/>
      <c r="H883" s="5"/>
      <c r="I883" s="5"/>
      <c r="J883" s="5"/>
      <c r="K883" s="5"/>
      <c r="L883" s="5"/>
    </row>
    <row r="884" spans="1:12" ht="15.75" customHeight="1">
      <c r="A884" s="5"/>
      <c r="B884" s="5"/>
      <c r="C884" s="5"/>
      <c r="D884" s="5"/>
      <c r="E884" s="5"/>
      <c r="F884" s="5"/>
      <c r="G884" s="5"/>
      <c r="H884" s="5"/>
      <c r="I884" s="5"/>
      <c r="J884" s="5"/>
      <c r="K884" s="5"/>
      <c r="L884" s="5"/>
    </row>
    <row r="885" spans="1:12" ht="15.75" customHeight="1">
      <c r="A885" s="5"/>
      <c r="B885" s="5"/>
      <c r="C885" s="5"/>
      <c r="D885" s="5"/>
      <c r="E885" s="5"/>
      <c r="F885" s="5"/>
      <c r="G885" s="5"/>
      <c r="H885" s="5"/>
      <c r="I885" s="5"/>
      <c r="J885" s="5"/>
      <c r="K885" s="5"/>
      <c r="L885" s="5"/>
    </row>
    <row r="886" spans="1:12" ht="15.75" customHeight="1">
      <c r="A886" s="5"/>
      <c r="B886" s="5"/>
      <c r="C886" s="5"/>
      <c r="D886" s="5"/>
      <c r="E886" s="5"/>
      <c r="F886" s="5"/>
      <c r="G886" s="5"/>
      <c r="H886" s="5"/>
      <c r="I886" s="5"/>
      <c r="J886" s="5"/>
      <c r="K886" s="5"/>
      <c r="L886" s="5"/>
    </row>
    <row r="887" spans="1:12" ht="15.75" customHeight="1">
      <c r="A887" s="5"/>
      <c r="B887" s="5"/>
      <c r="C887" s="5"/>
      <c r="D887" s="5"/>
      <c r="E887" s="5"/>
      <c r="F887" s="5"/>
      <c r="G887" s="5"/>
      <c r="H887" s="5"/>
      <c r="I887" s="5"/>
      <c r="J887" s="5"/>
      <c r="K887" s="5"/>
      <c r="L887" s="5"/>
    </row>
    <row r="888" spans="1:12" ht="15.75" customHeight="1">
      <c r="A888" s="5"/>
      <c r="B888" s="5"/>
      <c r="C888" s="5"/>
      <c r="D888" s="5"/>
      <c r="E888" s="5"/>
      <c r="F888" s="5"/>
      <c r="G888" s="5"/>
      <c r="H888" s="5"/>
      <c r="I888" s="5"/>
      <c r="J888" s="5"/>
      <c r="K888" s="5"/>
      <c r="L888" s="5"/>
    </row>
    <row r="889" spans="1:12" ht="15.75" customHeight="1">
      <c r="A889" s="5"/>
      <c r="B889" s="5"/>
      <c r="C889" s="5"/>
      <c r="D889" s="5"/>
      <c r="E889" s="5"/>
      <c r="F889" s="5"/>
      <c r="G889" s="5"/>
      <c r="H889" s="5"/>
      <c r="I889" s="5"/>
      <c r="J889" s="5"/>
      <c r="K889" s="5"/>
      <c r="L889" s="5"/>
    </row>
    <row r="890" spans="1:12" ht="15.75" customHeight="1">
      <c r="A890" s="5"/>
      <c r="B890" s="5"/>
      <c r="C890" s="5"/>
      <c r="D890" s="5"/>
      <c r="E890" s="5"/>
      <c r="F890" s="5"/>
      <c r="G890" s="5"/>
      <c r="H890" s="5"/>
      <c r="I890" s="5"/>
      <c r="J890" s="5"/>
      <c r="K890" s="5"/>
      <c r="L890" s="5"/>
    </row>
    <row r="891" spans="1:12" ht="15.75" customHeight="1">
      <c r="A891" s="5"/>
      <c r="B891" s="5"/>
      <c r="C891" s="5"/>
      <c r="D891" s="5"/>
      <c r="E891" s="5"/>
      <c r="F891" s="5"/>
      <c r="G891" s="5"/>
      <c r="H891" s="5"/>
      <c r="I891" s="5"/>
      <c r="J891" s="5"/>
      <c r="K891" s="5"/>
      <c r="L891" s="5"/>
    </row>
    <row r="892" spans="1:12" ht="15.75" customHeight="1">
      <c r="A892" s="5"/>
      <c r="B892" s="5"/>
      <c r="C892" s="5"/>
      <c r="D892" s="5"/>
      <c r="E892" s="5"/>
      <c r="F892" s="5"/>
      <c r="G892" s="5"/>
      <c r="H892" s="5"/>
      <c r="I892" s="5"/>
      <c r="J892" s="5"/>
      <c r="K892" s="5"/>
      <c r="L892" s="5"/>
    </row>
    <row r="893" spans="1:12" ht="15.75" customHeight="1">
      <c r="A893" s="5"/>
      <c r="B893" s="5"/>
      <c r="C893" s="5"/>
      <c r="D893" s="5"/>
      <c r="E893" s="5"/>
      <c r="F893" s="5"/>
      <c r="G893" s="5"/>
      <c r="H893" s="5"/>
      <c r="I893" s="5"/>
      <c r="J893" s="5"/>
      <c r="K893" s="5"/>
      <c r="L893" s="5"/>
    </row>
    <row r="894" spans="1:12" ht="15.75" customHeight="1">
      <c r="A894" s="5"/>
      <c r="B894" s="5"/>
      <c r="C894" s="5"/>
      <c r="D894" s="5"/>
      <c r="E894" s="5"/>
      <c r="F894" s="5"/>
      <c r="G894" s="5"/>
      <c r="H894" s="5"/>
      <c r="I894" s="5"/>
      <c r="J894" s="5"/>
      <c r="K894" s="5"/>
      <c r="L894" s="5"/>
    </row>
    <row r="895" spans="1:12" ht="15.75" customHeight="1">
      <c r="A895" s="5"/>
      <c r="B895" s="5"/>
      <c r="C895" s="5"/>
      <c r="D895" s="5"/>
      <c r="E895" s="5"/>
      <c r="F895" s="5"/>
      <c r="G895" s="5"/>
      <c r="H895" s="5"/>
      <c r="I895" s="5"/>
      <c r="J895" s="5"/>
      <c r="K895" s="5"/>
      <c r="L895" s="5"/>
    </row>
    <row r="896" spans="1:12" ht="15.75" customHeight="1">
      <c r="A896" s="5"/>
      <c r="B896" s="5"/>
      <c r="C896" s="5"/>
      <c r="D896" s="5"/>
      <c r="E896" s="5"/>
      <c r="F896" s="5"/>
      <c r="G896" s="5"/>
      <c r="H896" s="5"/>
      <c r="I896" s="5"/>
      <c r="J896" s="5"/>
      <c r="K896" s="5"/>
      <c r="L896" s="5"/>
    </row>
    <row r="897" spans="1:12" ht="15.75" customHeight="1">
      <c r="A897" s="5"/>
      <c r="B897" s="5"/>
      <c r="C897" s="5"/>
      <c r="D897" s="5"/>
      <c r="E897" s="5"/>
      <c r="F897" s="5"/>
      <c r="G897" s="5"/>
      <c r="H897" s="5"/>
      <c r="I897" s="5"/>
      <c r="J897" s="5"/>
      <c r="K897" s="5"/>
      <c r="L897" s="5"/>
    </row>
    <row r="898" spans="1:12" ht="15.75" customHeight="1">
      <c r="A898" s="5"/>
      <c r="B898" s="5"/>
      <c r="C898" s="5"/>
      <c r="D898" s="5"/>
      <c r="E898" s="5"/>
      <c r="F898" s="5"/>
      <c r="G898" s="5"/>
      <c r="H898" s="5"/>
      <c r="I898" s="5"/>
      <c r="J898" s="5"/>
      <c r="K898" s="5"/>
      <c r="L898" s="5"/>
    </row>
    <row r="899" spans="1:12" ht="15.75" customHeight="1">
      <c r="A899" s="5"/>
      <c r="B899" s="5"/>
      <c r="C899" s="5"/>
      <c r="D899" s="5"/>
      <c r="E899" s="5"/>
      <c r="F899" s="5"/>
      <c r="G899" s="5"/>
      <c r="H899" s="5"/>
      <c r="I899" s="5"/>
      <c r="J899" s="5"/>
      <c r="K899" s="5"/>
      <c r="L899" s="5"/>
    </row>
    <row r="900" spans="1:12" ht="15.75" customHeight="1">
      <c r="A900" s="5"/>
      <c r="B900" s="5"/>
      <c r="C900" s="5"/>
      <c r="D900" s="5"/>
      <c r="E900" s="5"/>
      <c r="F900" s="5"/>
      <c r="G900" s="5"/>
      <c r="H900" s="5"/>
      <c r="I900" s="5"/>
      <c r="J900" s="5"/>
      <c r="K900" s="5"/>
      <c r="L900" s="5"/>
    </row>
    <row r="901" spans="1:12" ht="15.75" customHeight="1">
      <c r="A901" s="5"/>
      <c r="B901" s="5"/>
      <c r="C901" s="5"/>
      <c r="D901" s="5"/>
      <c r="E901" s="5"/>
      <c r="F901" s="5"/>
      <c r="G901" s="5"/>
      <c r="H901" s="5"/>
      <c r="I901" s="5"/>
      <c r="J901" s="5"/>
      <c r="K901" s="5"/>
      <c r="L901" s="5"/>
    </row>
    <row r="902" spans="1:12" ht="15.75" customHeight="1">
      <c r="A902" s="5"/>
      <c r="B902" s="5"/>
      <c r="C902" s="5"/>
      <c r="D902" s="5"/>
      <c r="E902" s="5"/>
      <c r="F902" s="5"/>
      <c r="G902" s="5"/>
      <c r="H902" s="5"/>
      <c r="I902" s="5"/>
      <c r="J902" s="5"/>
      <c r="K902" s="5"/>
      <c r="L902" s="5"/>
    </row>
    <row r="903" spans="1:12" ht="15.75" customHeight="1">
      <c r="A903" s="5"/>
      <c r="B903" s="5"/>
      <c r="C903" s="5"/>
      <c r="D903" s="5"/>
      <c r="E903" s="5"/>
      <c r="F903" s="5"/>
      <c r="G903" s="5"/>
      <c r="H903" s="5"/>
      <c r="I903" s="5"/>
      <c r="J903" s="5"/>
      <c r="K903" s="5"/>
      <c r="L903" s="5"/>
    </row>
    <row r="904" spans="1:12" ht="15.75" customHeight="1">
      <c r="A904" s="5"/>
      <c r="B904" s="5"/>
      <c r="C904" s="5"/>
      <c r="D904" s="5"/>
      <c r="E904" s="5"/>
      <c r="F904" s="5"/>
      <c r="G904" s="5"/>
      <c r="H904" s="5"/>
      <c r="I904" s="5"/>
      <c r="J904" s="5"/>
      <c r="K904" s="5"/>
      <c r="L904" s="5"/>
    </row>
    <row r="905" spans="1:12" ht="15.75" customHeight="1">
      <c r="A905" s="5"/>
      <c r="B905" s="5"/>
      <c r="C905" s="5"/>
      <c r="D905" s="5"/>
      <c r="E905" s="5"/>
      <c r="F905" s="5"/>
      <c r="G905" s="5"/>
      <c r="H905" s="5"/>
      <c r="I905" s="5"/>
      <c r="J905" s="5"/>
      <c r="K905" s="5"/>
      <c r="L905" s="5"/>
    </row>
    <row r="906" spans="1:12" ht="15.75" customHeight="1">
      <c r="A906" s="5"/>
      <c r="B906" s="5"/>
      <c r="C906" s="5"/>
      <c r="D906" s="5"/>
      <c r="E906" s="5"/>
      <c r="F906" s="5"/>
      <c r="G906" s="5"/>
      <c r="H906" s="5"/>
      <c r="I906" s="5"/>
      <c r="J906" s="5"/>
      <c r="K906" s="5"/>
      <c r="L906" s="5"/>
    </row>
    <row r="907" spans="1:12" ht="15.75" customHeight="1">
      <c r="A907" s="5"/>
      <c r="B907" s="5"/>
      <c r="C907" s="5"/>
      <c r="D907" s="5"/>
      <c r="E907" s="5"/>
      <c r="F907" s="5"/>
      <c r="G907" s="5"/>
      <c r="H907" s="5"/>
      <c r="I907" s="5"/>
      <c r="J907" s="5"/>
      <c r="K907" s="5"/>
      <c r="L907" s="5"/>
    </row>
    <row r="908" spans="1:12" ht="15.75" customHeight="1">
      <c r="A908" s="5"/>
      <c r="B908" s="5"/>
      <c r="C908" s="5"/>
      <c r="D908" s="5"/>
      <c r="E908" s="5"/>
      <c r="F908" s="5"/>
      <c r="G908" s="5"/>
      <c r="H908" s="5"/>
      <c r="I908" s="5"/>
      <c r="J908" s="5"/>
      <c r="K908" s="5"/>
      <c r="L908" s="5"/>
    </row>
    <row r="909" spans="1:12" ht="15.75" customHeight="1">
      <c r="A909" s="5"/>
      <c r="B909" s="5"/>
      <c r="C909" s="5"/>
      <c r="D909" s="5"/>
      <c r="E909" s="5"/>
      <c r="F909" s="5"/>
      <c r="G909" s="5"/>
      <c r="H909" s="5"/>
      <c r="I909" s="5"/>
      <c r="J909" s="5"/>
      <c r="K909" s="5"/>
      <c r="L909" s="5"/>
    </row>
    <row r="910" spans="1:12" ht="15.75" customHeight="1">
      <c r="A910" s="5"/>
      <c r="B910" s="5"/>
      <c r="C910" s="5"/>
      <c r="D910" s="5"/>
      <c r="E910" s="5"/>
      <c r="F910" s="5"/>
      <c r="G910" s="5"/>
      <c r="H910" s="5"/>
      <c r="I910" s="5"/>
      <c r="J910" s="5"/>
      <c r="K910" s="5"/>
      <c r="L910" s="5"/>
    </row>
    <row r="911" spans="1:12" ht="15.75" customHeight="1">
      <c r="A911" s="5"/>
      <c r="B911" s="5"/>
      <c r="C911" s="5"/>
      <c r="D911" s="5"/>
      <c r="E911" s="5"/>
      <c r="F911" s="5"/>
      <c r="G911" s="5"/>
      <c r="H911" s="5"/>
      <c r="I911" s="5"/>
      <c r="J911" s="5"/>
      <c r="K911" s="5"/>
      <c r="L911" s="5"/>
    </row>
    <row r="912" spans="1:12" ht="15.75" customHeight="1">
      <c r="A912" s="5"/>
      <c r="B912" s="5"/>
      <c r="C912" s="5"/>
      <c r="D912" s="5"/>
      <c r="E912" s="5"/>
      <c r="F912" s="5"/>
      <c r="G912" s="5"/>
      <c r="H912" s="5"/>
      <c r="I912" s="5"/>
      <c r="J912" s="5"/>
      <c r="K912" s="5"/>
      <c r="L912" s="5"/>
    </row>
    <row r="913" spans="1:12" ht="15.75" customHeight="1">
      <c r="A913" s="5"/>
      <c r="B913" s="5"/>
      <c r="C913" s="5"/>
      <c r="D913" s="5"/>
      <c r="E913" s="5"/>
      <c r="F913" s="5"/>
      <c r="G913" s="5"/>
      <c r="H913" s="5"/>
      <c r="I913" s="5"/>
      <c r="J913" s="5"/>
      <c r="K913" s="5"/>
      <c r="L913" s="5"/>
    </row>
    <row r="914" spans="1:12" ht="15.75" customHeight="1">
      <c r="A914" s="5"/>
      <c r="B914" s="5"/>
      <c r="C914" s="5"/>
      <c r="D914" s="5"/>
      <c r="E914" s="5"/>
      <c r="F914" s="5"/>
      <c r="G914" s="5"/>
      <c r="H914" s="5"/>
      <c r="I914" s="5"/>
      <c r="J914" s="5"/>
      <c r="K914" s="5"/>
      <c r="L914" s="5"/>
    </row>
    <row r="915" spans="1:12" ht="15.75" customHeight="1">
      <c r="A915" s="5"/>
      <c r="B915" s="5"/>
      <c r="C915" s="5"/>
      <c r="D915" s="5"/>
      <c r="E915" s="5"/>
      <c r="F915" s="5"/>
      <c r="G915" s="5"/>
      <c r="H915" s="5"/>
      <c r="I915" s="5"/>
      <c r="J915" s="5"/>
      <c r="K915" s="5"/>
      <c r="L915" s="5"/>
    </row>
    <row r="916" spans="1:12" ht="15.75" customHeight="1">
      <c r="A916" s="5"/>
      <c r="B916" s="5"/>
      <c r="C916" s="5"/>
      <c r="D916" s="5"/>
      <c r="E916" s="5"/>
      <c r="F916" s="5"/>
      <c r="G916" s="5"/>
      <c r="H916" s="5"/>
      <c r="I916" s="5"/>
      <c r="J916" s="5"/>
      <c r="K916" s="5"/>
      <c r="L916" s="5"/>
    </row>
    <row r="917" spans="1:12" ht="15.75" customHeight="1">
      <c r="A917" s="5"/>
      <c r="B917" s="5"/>
      <c r="C917" s="5"/>
      <c r="D917" s="5"/>
      <c r="E917" s="5"/>
      <c r="F917" s="5"/>
      <c r="G917" s="5"/>
      <c r="H917" s="5"/>
      <c r="I917" s="5"/>
      <c r="J917" s="5"/>
      <c r="K917" s="5"/>
      <c r="L917" s="5"/>
    </row>
    <row r="918" spans="1:12" ht="15.75" customHeight="1">
      <c r="A918" s="5"/>
      <c r="B918" s="5"/>
      <c r="C918" s="5"/>
      <c r="D918" s="5"/>
      <c r="E918" s="5"/>
      <c r="F918" s="5"/>
      <c r="G918" s="5"/>
      <c r="H918" s="5"/>
      <c r="I918" s="5"/>
      <c r="J918" s="5"/>
      <c r="K918" s="5"/>
      <c r="L918" s="5"/>
    </row>
    <row r="919" spans="1:12" ht="15.75" customHeight="1">
      <c r="A919" s="5"/>
      <c r="B919" s="5"/>
      <c r="C919" s="5"/>
      <c r="D919" s="5"/>
      <c r="E919" s="5"/>
      <c r="F919" s="5"/>
      <c r="G919" s="5"/>
      <c r="H919" s="5"/>
      <c r="I919" s="5"/>
      <c r="J919" s="5"/>
      <c r="K919" s="5"/>
      <c r="L919" s="5"/>
    </row>
    <row r="920" spans="1:12" ht="15.75" customHeight="1">
      <c r="A920" s="5"/>
      <c r="B920" s="5"/>
      <c r="C920" s="5"/>
      <c r="D920" s="5"/>
      <c r="E920" s="5"/>
      <c r="F920" s="5"/>
      <c r="G920" s="5"/>
      <c r="H920" s="5"/>
      <c r="I920" s="5"/>
      <c r="J920" s="5"/>
      <c r="K920" s="5"/>
      <c r="L920" s="5"/>
    </row>
    <row r="921" spans="1:12" ht="15.75" customHeight="1">
      <c r="A921" s="5"/>
      <c r="B921" s="5"/>
      <c r="C921" s="5"/>
      <c r="D921" s="5"/>
      <c r="E921" s="5"/>
      <c r="F921" s="5"/>
      <c r="G921" s="5"/>
      <c r="H921" s="5"/>
      <c r="I921" s="5"/>
      <c r="J921" s="5"/>
      <c r="K921" s="5"/>
      <c r="L921" s="5"/>
    </row>
    <row r="922" spans="1:12" ht="15.75" customHeight="1">
      <c r="A922" s="5"/>
      <c r="B922" s="5"/>
      <c r="C922" s="5"/>
      <c r="D922" s="5"/>
      <c r="E922" s="5"/>
      <c r="F922" s="5"/>
      <c r="G922" s="5"/>
      <c r="H922" s="5"/>
      <c r="I922" s="5"/>
      <c r="J922" s="5"/>
      <c r="K922" s="5"/>
      <c r="L922" s="5"/>
    </row>
    <row r="923" spans="1:12" ht="15.75" customHeight="1">
      <c r="A923" s="5"/>
      <c r="B923" s="5"/>
      <c r="C923" s="5"/>
      <c r="D923" s="5"/>
      <c r="E923" s="5"/>
      <c r="F923" s="5"/>
      <c r="G923" s="5"/>
      <c r="H923" s="5"/>
      <c r="I923" s="5"/>
      <c r="J923" s="5"/>
      <c r="K923" s="5"/>
      <c r="L923" s="5"/>
    </row>
    <row r="924" spans="1:12" ht="15.75" customHeight="1">
      <c r="A924" s="5"/>
      <c r="B924" s="5"/>
      <c r="C924" s="5"/>
      <c r="D924" s="5"/>
      <c r="E924" s="5"/>
      <c r="F924" s="5"/>
      <c r="G924" s="5"/>
      <c r="H924" s="5"/>
      <c r="I924" s="5"/>
      <c r="J924" s="5"/>
      <c r="K924" s="5"/>
      <c r="L924" s="5"/>
    </row>
    <row r="925" spans="1:12" ht="15.75" customHeight="1">
      <c r="A925" s="5"/>
      <c r="B925" s="5"/>
      <c r="C925" s="5"/>
      <c r="D925" s="5"/>
      <c r="E925" s="5"/>
      <c r="F925" s="5"/>
      <c r="G925" s="5"/>
      <c r="H925" s="5"/>
      <c r="I925" s="5"/>
      <c r="J925" s="5"/>
      <c r="K925" s="5"/>
      <c r="L925" s="5"/>
    </row>
    <row r="926" spans="1:12" ht="15.75" customHeight="1">
      <c r="A926" s="5"/>
      <c r="B926" s="5"/>
      <c r="C926" s="5"/>
      <c r="D926" s="5"/>
      <c r="E926" s="5"/>
      <c r="F926" s="5"/>
      <c r="G926" s="5"/>
      <c r="H926" s="5"/>
      <c r="I926" s="5"/>
      <c r="J926" s="5"/>
      <c r="K926" s="5"/>
      <c r="L926" s="5"/>
    </row>
    <row r="927" spans="1:12" ht="15.75" customHeight="1">
      <c r="A927" s="5"/>
      <c r="B927" s="5"/>
      <c r="C927" s="5"/>
      <c r="D927" s="5"/>
      <c r="E927" s="5"/>
      <c r="F927" s="5"/>
      <c r="G927" s="5"/>
      <c r="H927" s="5"/>
      <c r="I927" s="5"/>
      <c r="J927" s="5"/>
      <c r="K927" s="5"/>
      <c r="L927" s="5"/>
    </row>
    <row r="928" spans="1:12" ht="15.75" customHeight="1">
      <c r="A928" s="5"/>
      <c r="B928" s="5"/>
      <c r="C928" s="5"/>
      <c r="D928" s="5"/>
      <c r="E928" s="5"/>
      <c r="F928" s="5"/>
      <c r="G928" s="5"/>
      <c r="H928" s="5"/>
      <c r="I928" s="5"/>
      <c r="J928" s="5"/>
      <c r="K928" s="5"/>
      <c r="L928" s="5"/>
    </row>
    <row r="929" spans="1:12" ht="15.75" customHeight="1">
      <c r="A929" s="5"/>
      <c r="B929" s="5"/>
      <c r="C929" s="5"/>
      <c r="D929" s="5"/>
      <c r="E929" s="5"/>
      <c r="F929" s="5"/>
      <c r="G929" s="5"/>
      <c r="H929" s="5"/>
      <c r="I929" s="5"/>
      <c r="J929" s="5"/>
      <c r="K929" s="5"/>
      <c r="L929" s="5"/>
    </row>
    <row r="930" spans="1:12" ht="15.75" customHeight="1">
      <c r="A930" s="5"/>
      <c r="B930" s="5"/>
      <c r="C930" s="5"/>
      <c r="D930" s="5"/>
      <c r="E930" s="5"/>
      <c r="F930" s="5"/>
      <c r="G930" s="5"/>
      <c r="H930" s="5"/>
      <c r="I930" s="5"/>
      <c r="J930" s="5"/>
      <c r="K930" s="5"/>
      <c r="L930" s="5"/>
    </row>
    <row r="931" spans="1:12" ht="15.75" customHeight="1">
      <c r="A931" s="5"/>
      <c r="B931" s="5"/>
      <c r="C931" s="5"/>
      <c r="D931" s="5"/>
      <c r="E931" s="5"/>
      <c r="F931" s="5"/>
      <c r="G931" s="5"/>
      <c r="H931" s="5"/>
      <c r="I931" s="5"/>
      <c r="J931" s="5"/>
      <c r="K931" s="5"/>
      <c r="L931" s="5"/>
    </row>
    <row r="932" spans="1:12" ht="15.75" customHeight="1">
      <c r="A932" s="5"/>
      <c r="B932" s="5"/>
      <c r="C932" s="5"/>
      <c r="D932" s="5"/>
      <c r="E932" s="5"/>
      <c r="F932" s="5"/>
      <c r="G932" s="5"/>
      <c r="H932" s="5"/>
      <c r="I932" s="5"/>
      <c r="J932" s="5"/>
      <c r="K932" s="5"/>
      <c r="L932" s="5"/>
    </row>
    <row r="933" spans="1:12" ht="15.75" customHeight="1">
      <c r="A933" s="5"/>
      <c r="B933" s="5"/>
      <c r="C933" s="5"/>
      <c r="D933" s="5"/>
      <c r="E933" s="5"/>
      <c r="F933" s="5"/>
      <c r="G933" s="5"/>
      <c r="H933" s="5"/>
      <c r="I933" s="5"/>
      <c r="J933" s="5"/>
      <c r="K933" s="5"/>
      <c r="L933" s="5"/>
    </row>
    <row r="934" spans="1:12" ht="15.75" customHeight="1">
      <c r="A934" s="5"/>
      <c r="B934" s="5"/>
      <c r="C934" s="5"/>
      <c r="D934" s="5"/>
      <c r="E934" s="5"/>
      <c r="F934" s="5"/>
      <c r="G934" s="5"/>
      <c r="H934" s="5"/>
      <c r="I934" s="5"/>
      <c r="J934" s="5"/>
      <c r="K934" s="5"/>
      <c r="L934" s="5"/>
    </row>
    <row r="935" spans="1:12" ht="15.75" customHeight="1">
      <c r="A935" s="5"/>
      <c r="B935" s="5"/>
      <c r="C935" s="5"/>
      <c r="D935" s="5"/>
      <c r="E935" s="5"/>
      <c r="F935" s="5"/>
      <c r="G935" s="5"/>
      <c r="H935" s="5"/>
      <c r="I935" s="5"/>
      <c r="J935" s="5"/>
      <c r="K935" s="5"/>
      <c r="L935" s="5"/>
    </row>
    <row r="936" spans="1:12" ht="15.75" customHeight="1">
      <c r="A936" s="5"/>
      <c r="B936" s="5"/>
      <c r="C936" s="5"/>
      <c r="D936" s="5"/>
      <c r="E936" s="5"/>
      <c r="F936" s="5"/>
      <c r="G936" s="5"/>
      <c r="H936" s="5"/>
      <c r="I936" s="5"/>
      <c r="J936" s="5"/>
      <c r="K936" s="5"/>
      <c r="L936" s="5"/>
    </row>
    <row r="937" spans="1:12" ht="15.75" customHeight="1">
      <c r="A937" s="5"/>
      <c r="B937" s="5"/>
      <c r="C937" s="5"/>
      <c r="D937" s="5"/>
      <c r="E937" s="5"/>
      <c r="F937" s="5"/>
      <c r="G937" s="5"/>
      <c r="H937" s="5"/>
      <c r="I937" s="5"/>
      <c r="J937" s="5"/>
      <c r="K937" s="5"/>
      <c r="L937" s="5"/>
    </row>
    <row r="938" spans="1:12" ht="15.75" customHeight="1">
      <c r="A938" s="5"/>
      <c r="B938" s="5"/>
      <c r="C938" s="5"/>
      <c r="D938" s="5"/>
      <c r="E938" s="5"/>
      <c r="F938" s="5"/>
      <c r="G938" s="5"/>
      <c r="H938" s="5"/>
      <c r="I938" s="5"/>
      <c r="J938" s="5"/>
      <c r="K938" s="5"/>
      <c r="L938" s="5"/>
    </row>
    <row r="939" spans="1:12" ht="15.75" customHeight="1">
      <c r="A939" s="5"/>
      <c r="B939" s="5"/>
      <c r="C939" s="5"/>
      <c r="D939" s="5"/>
      <c r="E939" s="5"/>
      <c r="F939" s="5"/>
      <c r="G939" s="5"/>
      <c r="H939" s="5"/>
      <c r="I939" s="5"/>
      <c r="J939" s="5"/>
      <c r="K939" s="5"/>
      <c r="L939" s="5"/>
    </row>
    <row r="940" spans="1:12" ht="15.75" customHeight="1">
      <c r="A940" s="5"/>
      <c r="B940" s="5"/>
      <c r="C940" s="5"/>
      <c r="D940" s="5"/>
      <c r="E940" s="5"/>
      <c r="F940" s="5"/>
      <c r="G940" s="5"/>
      <c r="H940" s="5"/>
      <c r="I940" s="5"/>
      <c r="J940" s="5"/>
      <c r="K940" s="5"/>
      <c r="L940" s="5"/>
    </row>
    <row r="941" spans="1:12" ht="15.75" customHeight="1">
      <c r="A941" s="5"/>
      <c r="B941" s="5"/>
      <c r="C941" s="5"/>
      <c r="D941" s="5"/>
      <c r="E941" s="5"/>
      <c r="F941" s="5"/>
      <c r="G941" s="5"/>
      <c r="H941" s="5"/>
      <c r="I941" s="5"/>
      <c r="J941" s="5"/>
      <c r="K941" s="5"/>
      <c r="L941" s="5"/>
    </row>
    <row r="942" spans="1:12" ht="15.75" customHeight="1">
      <c r="A942" s="5"/>
      <c r="B942" s="5"/>
      <c r="C942" s="5"/>
      <c r="D942" s="5"/>
      <c r="E942" s="5"/>
      <c r="F942" s="5"/>
      <c r="G942" s="5"/>
      <c r="H942" s="5"/>
      <c r="I942" s="5"/>
      <c r="J942" s="5"/>
      <c r="K942" s="5"/>
      <c r="L942" s="5"/>
    </row>
    <row r="943" spans="1:12" ht="15.75" customHeight="1">
      <c r="A943" s="5"/>
      <c r="B943" s="5"/>
      <c r="C943" s="5"/>
      <c r="D943" s="5"/>
      <c r="E943" s="5"/>
      <c r="F943" s="5"/>
      <c r="G943" s="5"/>
      <c r="H943" s="5"/>
      <c r="I943" s="5"/>
      <c r="J943" s="5"/>
      <c r="K943" s="5"/>
      <c r="L943" s="5"/>
    </row>
    <row r="944" spans="1:12" ht="15.75" customHeight="1">
      <c r="A944" s="5"/>
      <c r="B944" s="5"/>
      <c r="C944" s="5"/>
      <c r="D944" s="5"/>
      <c r="E944" s="5"/>
      <c r="F944" s="5"/>
      <c r="G944" s="5"/>
      <c r="H944" s="5"/>
      <c r="I944" s="5"/>
      <c r="J944" s="5"/>
      <c r="K944" s="5"/>
      <c r="L944" s="5"/>
    </row>
    <row r="945" spans="1:12" ht="15.75" customHeight="1">
      <c r="A945" s="5"/>
      <c r="B945" s="5"/>
      <c r="C945" s="5"/>
      <c r="D945" s="5"/>
      <c r="E945" s="5"/>
      <c r="F945" s="5"/>
      <c r="G945" s="5"/>
      <c r="H945" s="5"/>
      <c r="I945" s="5"/>
      <c r="J945" s="5"/>
      <c r="K945" s="5"/>
      <c r="L945" s="5"/>
    </row>
    <row r="946" spans="1:12" ht="15.75" customHeight="1">
      <c r="A946" s="5"/>
      <c r="B946" s="5"/>
      <c r="C946" s="5"/>
      <c r="D946" s="5"/>
      <c r="E946" s="5"/>
      <c r="F946" s="5"/>
      <c r="G946" s="5"/>
      <c r="H946" s="5"/>
      <c r="I946" s="5"/>
      <c r="J946" s="5"/>
      <c r="K946" s="5"/>
      <c r="L946" s="5"/>
    </row>
    <row r="947" spans="1:12" ht="15.75" customHeight="1">
      <c r="A947" s="5"/>
      <c r="B947" s="5"/>
      <c r="C947" s="5"/>
      <c r="D947" s="5"/>
      <c r="E947" s="5"/>
      <c r="F947" s="5"/>
      <c r="G947" s="5"/>
      <c r="H947" s="5"/>
      <c r="I947" s="5"/>
      <c r="J947" s="5"/>
      <c r="K947" s="5"/>
      <c r="L947" s="5"/>
    </row>
    <row r="948" spans="1:12" ht="15.75" customHeight="1">
      <c r="A948" s="5"/>
      <c r="B948" s="5"/>
      <c r="C948" s="5"/>
      <c r="D948" s="5"/>
      <c r="E948" s="5"/>
      <c r="F948" s="5"/>
      <c r="G948" s="5"/>
      <c r="H948" s="5"/>
      <c r="I948" s="5"/>
      <c r="J948" s="5"/>
      <c r="K948" s="5"/>
      <c r="L948" s="5"/>
    </row>
    <row r="949" spans="1:12" ht="15.75" customHeight="1">
      <c r="A949" s="5"/>
      <c r="B949" s="5"/>
      <c r="C949" s="5"/>
      <c r="D949" s="5"/>
      <c r="E949" s="5"/>
      <c r="F949" s="5"/>
      <c r="G949" s="5"/>
      <c r="H949" s="5"/>
      <c r="I949" s="5"/>
      <c r="J949" s="5"/>
      <c r="K949" s="5"/>
      <c r="L949" s="5"/>
    </row>
    <row r="950" spans="1:12" ht="15.75" customHeight="1">
      <c r="A950" s="5"/>
      <c r="B950" s="5"/>
      <c r="C950" s="5"/>
      <c r="D950" s="5"/>
      <c r="E950" s="5"/>
      <c r="F950" s="5"/>
      <c r="G950" s="5"/>
      <c r="H950" s="5"/>
      <c r="I950" s="5"/>
      <c r="J950" s="5"/>
      <c r="K950" s="5"/>
      <c r="L950" s="5"/>
    </row>
    <row r="951" spans="1:12" ht="15.75" customHeight="1">
      <c r="A951" s="5"/>
      <c r="B951" s="5"/>
      <c r="C951" s="5"/>
      <c r="D951" s="5"/>
      <c r="E951" s="5"/>
      <c r="F951" s="5"/>
      <c r="G951" s="5"/>
      <c r="H951" s="5"/>
      <c r="I951" s="5"/>
      <c r="J951" s="5"/>
      <c r="K951" s="5"/>
      <c r="L951" s="5"/>
    </row>
    <row r="952" spans="1:12" ht="15.75" customHeight="1">
      <c r="A952" s="5"/>
      <c r="B952" s="5"/>
      <c r="C952" s="5"/>
      <c r="D952" s="5"/>
      <c r="E952" s="5"/>
      <c r="F952" s="5"/>
      <c r="G952" s="5"/>
      <c r="H952" s="5"/>
      <c r="I952" s="5"/>
      <c r="J952" s="5"/>
      <c r="K952" s="5"/>
      <c r="L952" s="5"/>
    </row>
    <row r="953" spans="1:12" ht="15.75" customHeight="1">
      <c r="A953" s="5"/>
      <c r="B953" s="5"/>
      <c r="C953" s="5"/>
      <c r="D953" s="5"/>
      <c r="E953" s="5"/>
      <c r="F953" s="5"/>
      <c r="G953" s="5"/>
      <c r="H953" s="5"/>
      <c r="I953" s="5"/>
      <c r="J953" s="5"/>
      <c r="K953" s="5"/>
      <c r="L953" s="5"/>
    </row>
    <row r="954" spans="1:12" ht="15.75" customHeight="1">
      <c r="A954" s="5"/>
      <c r="B954" s="5"/>
      <c r="C954" s="5"/>
      <c r="D954" s="5"/>
      <c r="E954" s="5"/>
      <c r="F954" s="5"/>
      <c r="G954" s="5"/>
      <c r="H954" s="5"/>
      <c r="I954" s="5"/>
      <c r="J954" s="5"/>
      <c r="K954" s="5"/>
      <c r="L954" s="5"/>
    </row>
    <row r="955" spans="1:12" ht="15.75" customHeight="1">
      <c r="A955" s="5"/>
      <c r="B955" s="5"/>
      <c r="C955" s="5"/>
      <c r="D955" s="5"/>
      <c r="E955" s="5"/>
      <c r="F955" s="5"/>
      <c r="G955" s="5"/>
      <c r="H955" s="5"/>
      <c r="I955" s="5"/>
      <c r="J955" s="5"/>
      <c r="K955" s="5"/>
      <c r="L955" s="5"/>
    </row>
    <row r="956" spans="1:12" ht="15.75" customHeight="1">
      <c r="A956" s="5"/>
      <c r="B956" s="5"/>
      <c r="C956" s="5"/>
      <c r="D956" s="5"/>
      <c r="E956" s="5"/>
      <c r="F956" s="5"/>
      <c r="G956" s="5"/>
      <c r="H956" s="5"/>
      <c r="I956" s="5"/>
      <c r="J956" s="5"/>
      <c r="K956" s="5"/>
      <c r="L956" s="5"/>
    </row>
    <row r="957" spans="1:12" ht="15.75" customHeight="1">
      <c r="A957" s="5"/>
      <c r="B957" s="5"/>
      <c r="C957" s="5"/>
      <c r="D957" s="5"/>
      <c r="E957" s="5"/>
      <c r="F957" s="5"/>
      <c r="G957" s="5"/>
      <c r="H957" s="5"/>
      <c r="I957" s="5"/>
      <c r="J957" s="5"/>
      <c r="K957" s="5"/>
      <c r="L957" s="5"/>
    </row>
    <row r="958" spans="1:12" ht="15.75" customHeight="1">
      <c r="A958" s="5"/>
      <c r="B958" s="5"/>
      <c r="C958" s="5"/>
      <c r="D958" s="5"/>
      <c r="E958" s="5"/>
      <c r="F958" s="5"/>
      <c r="G958" s="5"/>
      <c r="H958" s="5"/>
      <c r="I958" s="5"/>
      <c r="J958" s="5"/>
      <c r="K958" s="5"/>
      <c r="L958" s="5"/>
    </row>
    <row r="959" spans="1:12" ht="15.75" customHeight="1">
      <c r="A959" s="5"/>
      <c r="B959" s="5"/>
      <c r="C959" s="5"/>
      <c r="D959" s="5"/>
      <c r="E959" s="5"/>
      <c r="F959" s="5"/>
      <c r="G959" s="5"/>
      <c r="H959" s="5"/>
      <c r="I959" s="5"/>
      <c r="J959" s="5"/>
      <c r="K959" s="5"/>
      <c r="L959" s="5"/>
    </row>
    <row r="960" spans="1:12" ht="15.75" customHeight="1">
      <c r="A960" s="5"/>
      <c r="B960" s="5"/>
      <c r="C960" s="5"/>
      <c r="D960" s="5"/>
      <c r="E960" s="5"/>
      <c r="F960" s="5"/>
      <c r="G960" s="5"/>
      <c r="H960" s="5"/>
      <c r="I960" s="5"/>
      <c r="J960" s="5"/>
      <c r="K960" s="5"/>
      <c r="L960" s="5"/>
    </row>
    <row r="961" spans="1:12" ht="15.75" customHeight="1">
      <c r="A961" s="5"/>
      <c r="B961" s="5"/>
      <c r="C961" s="5"/>
      <c r="D961" s="5"/>
      <c r="E961" s="5"/>
      <c r="F961" s="5"/>
      <c r="G961" s="5"/>
      <c r="H961" s="5"/>
      <c r="I961" s="5"/>
      <c r="J961" s="5"/>
      <c r="K961" s="5"/>
      <c r="L961" s="5"/>
    </row>
    <row r="962" spans="1:12" ht="15.75" customHeight="1">
      <c r="A962" s="5"/>
      <c r="B962" s="5"/>
      <c r="C962" s="5"/>
      <c r="D962" s="5"/>
      <c r="E962" s="5"/>
      <c r="F962" s="5"/>
      <c r="G962" s="5"/>
      <c r="H962" s="5"/>
      <c r="I962" s="5"/>
      <c r="J962" s="5"/>
      <c r="K962" s="5"/>
      <c r="L962" s="5"/>
    </row>
    <row r="963" spans="1:12" ht="15.75" customHeight="1">
      <c r="A963" s="5"/>
      <c r="B963" s="5"/>
      <c r="C963" s="5"/>
      <c r="D963" s="5"/>
      <c r="E963" s="5"/>
      <c r="F963" s="5"/>
      <c r="G963" s="5"/>
      <c r="H963" s="5"/>
      <c r="I963" s="5"/>
      <c r="J963" s="5"/>
      <c r="K963" s="5"/>
      <c r="L963" s="5"/>
    </row>
    <row r="964" spans="1:12" ht="15.75" customHeight="1">
      <c r="A964" s="5"/>
      <c r="B964" s="5"/>
      <c r="C964" s="5"/>
      <c r="D964" s="5"/>
      <c r="E964" s="5"/>
      <c r="F964" s="5"/>
      <c r="G964" s="5"/>
      <c r="H964" s="5"/>
      <c r="I964" s="5"/>
      <c r="J964" s="5"/>
      <c r="K964" s="5"/>
      <c r="L964" s="5"/>
    </row>
    <row r="965" spans="1:12" ht="15.75" customHeight="1">
      <c r="A965" s="5"/>
      <c r="B965" s="5"/>
      <c r="C965" s="5"/>
      <c r="D965" s="5"/>
      <c r="E965" s="5"/>
      <c r="F965" s="5"/>
      <c r="G965" s="5"/>
      <c r="H965" s="5"/>
      <c r="I965" s="5"/>
      <c r="J965" s="5"/>
      <c r="K965" s="5"/>
      <c r="L965" s="5"/>
    </row>
    <row r="966" spans="1:12" ht="15.75" customHeight="1">
      <c r="A966" s="5"/>
      <c r="B966" s="5"/>
      <c r="C966" s="5"/>
      <c r="D966" s="5"/>
      <c r="E966" s="5"/>
      <c r="F966" s="5"/>
      <c r="G966" s="5"/>
      <c r="H966" s="5"/>
      <c r="I966" s="5"/>
      <c r="J966" s="5"/>
      <c r="K966" s="5"/>
      <c r="L966" s="5"/>
    </row>
    <row r="967" spans="1:12" ht="15.75" customHeight="1">
      <c r="A967" s="5"/>
      <c r="B967" s="5"/>
      <c r="C967" s="5"/>
      <c r="D967" s="5"/>
      <c r="E967" s="5"/>
      <c r="F967" s="5"/>
      <c r="G967" s="5"/>
      <c r="H967" s="5"/>
      <c r="I967" s="5"/>
      <c r="J967" s="5"/>
      <c r="K967" s="5"/>
      <c r="L967" s="5"/>
    </row>
    <row r="968" spans="1:12" ht="15.75" customHeight="1">
      <c r="A968" s="5"/>
      <c r="B968" s="5"/>
      <c r="C968" s="5"/>
      <c r="D968" s="5"/>
      <c r="E968" s="5"/>
      <c r="F968" s="5"/>
      <c r="G968" s="5"/>
      <c r="H968" s="5"/>
      <c r="I968" s="5"/>
      <c r="J968" s="5"/>
      <c r="K968" s="5"/>
      <c r="L968" s="5"/>
    </row>
    <row r="969" spans="1:12" ht="15.75" customHeight="1">
      <c r="A969" s="5"/>
      <c r="B969" s="5"/>
      <c r="C969" s="5"/>
      <c r="D969" s="5"/>
      <c r="E969" s="5"/>
      <c r="F969" s="5"/>
      <c r="G969" s="5"/>
      <c r="H969" s="5"/>
      <c r="I969" s="5"/>
      <c r="J969" s="5"/>
      <c r="K969" s="5"/>
      <c r="L969" s="5"/>
    </row>
    <row r="970" spans="1:12" ht="15.75" customHeight="1">
      <c r="A970" s="5"/>
      <c r="B970" s="5"/>
      <c r="C970" s="5"/>
      <c r="D970" s="5"/>
      <c r="E970" s="5"/>
      <c r="F970" s="5"/>
      <c r="G970" s="5"/>
      <c r="H970" s="5"/>
      <c r="I970" s="5"/>
      <c r="J970" s="5"/>
      <c r="K970" s="5"/>
      <c r="L970" s="5"/>
    </row>
    <row r="971" spans="1:12" ht="15.75" customHeight="1">
      <c r="A971" s="5"/>
      <c r="B971" s="5"/>
      <c r="C971" s="5"/>
      <c r="D971" s="5"/>
      <c r="E971" s="5"/>
      <c r="F971" s="5"/>
      <c r="G971" s="5"/>
      <c r="H971" s="5"/>
      <c r="I971" s="5"/>
      <c r="J971" s="5"/>
      <c r="K971" s="5"/>
      <c r="L971" s="5"/>
    </row>
    <row r="972" spans="1:12" ht="15.75" customHeight="1">
      <c r="A972" s="5"/>
      <c r="B972" s="5"/>
      <c r="C972" s="5"/>
      <c r="D972" s="5"/>
      <c r="E972" s="5"/>
      <c r="F972" s="5"/>
      <c r="G972" s="5"/>
      <c r="H972" s="5"/>
      <c r="I972" s="5"/>
      <c r="J972" s="5"/>
      <c r="K972" s="5"/>
      <c r="L972" s="5"/>
    </row>
    <row r="973" spans="1:12" ht="15.75" customHeight="1">
      <c r="A973" s="5"/>
      <c r="B973" s="5"/>
      <c r="C973" s="5"/>
      <c r="D973" s="5"/>
      <c r="E973" s="5"/>
      <c r="F973" s="5"/>
      <c r="G973" s="5"/>
      <c r="H973" s="5"/>
      <c r="I973" s="5"/>
      <c r="J973" s="5"/>
      <c r="K973" s="5"/>
      <c r="L973" s="5"/>
    </row>
    <row r="974" spans="1:12" ht="15.75" customHeight="1">
      <c r="A974" s="5"/>
      <c r="B974" s="5"/>
      <c r="C974" s="5"/>
      <c r="D974" s="5"/>
      <c r="E974" s="5"/>
      <c r="F974" s="5"/>
      <c r="G974" s="5"/>
      <c r="H974" s="5"/>
      <c r="I974" s="5"/>
      <c r="J974" s="5"/>
      <c r="K974" s="5"/>
      <c r="L974" s="5"/>
    </row>
    <row r="975" spans="1:12" ht="15.75" customHeight="1">
      <c r="A975" s="5"/>
      <c r="B975" s="5"/>
      <c r="C975" s="5"/>
      <c r="D975" s="5"/>
      <c r="E975" s="5"/>
      <c r="F975" s="5"/>
      <c r="G975" s="5"/>
      <c r="H975" s="5"/>
      <c r="I975" s="5"/>
      <c r="J975" s="5"/>
      <c r="K975" s="5"/>
      <c r="L975" s="5"/>
    </row>
    <row r="976" spans="1:12" ht="15.75" customHeight="1">
      <c r="A976" s="5"/>
      <c r="B976" s="5"/>
      <c r="C976" s="5"/>
      <c r="D976" s="5"/>
      <c r="E976" s="5"/>
      <c r="F976" s="5"/>
      <c r="G976" s="5"/>
      <c r="H976" s="5"/>
      <c r="I976" s="5"/>
      <c r="J976" s="5"/>
      <c r="K976" s="5"/>
      <c r="L976" s="5"/>
    </row>
    <row r="977" spans="1:12" ht="15.75" customHeight="1">
      <c r="A977" s="5"/>
      <c r="B977" s="5"/>
      <c r="C977" s="5"/>
      <c r="D977" s="5"/>
      <c r="E977" s="5"/>
      <c r="F977" s="5"/>
      <c r="G977" s="5"/>
      <c r="H977" s="5"/>
      <c r="I977" s="5"/>
      <c r="J977" s="5"/>
      <c r="K977" s="5"/>
      <c r="L977" s="5"/>
    </row>
    <row r="978" spans="1:12" ht="15.75" customHeight="1">
      <c r="A978" s="5"/>
      <c r="B978" s="5"/>
      <c r="C978" s="5"/>
      <c r="D978" s="5"/>
      <c r="E978" s="5"/>
      <c r="F978" s="5"/>
      <c r="G978" s="5"/>
      <c r="H978" s="5"/>
      <c r="I978" s="5"/>
      <c r="J978" s="5"/>
      <c r="K978" s="5"/>
      <c r="L978" s="5"/>
    </row>
    <row r="979" spans="1:12" ht="15.75" customHeight="1">
      <c r="A979" s="5"/>
      <c r="B979" s="5"/>
      <c r="C979" s="5"/>
      <c r="D979" s="5"/>
      <c r="E979" s="5"/>
      <c r="F979" s="5"/>
      <c r="G979" s="5"/>
      <c r="H979" s="5"/>
      <c r="I979" s="5"/>
      <c r="J979" s="5"/>
      <c r="K979" s="5"/>
      <c r="L979" s="5"/>
    </row>
    <row r="980" spans="1:12" ht="15.75" customHeight="1">
      <c r="A980" s="5"/>
      <c r="B980" s="5"/>
      <c r="C980" s="5"/>
      <c r="D980" s="5"/>
      <c r="E980" s="5"/>
      <c r="F980" s="5"/>
      <c r="G980" s="5"/>
      <c r="H980" s="5"/>
      <c r="I980" s="5"/>
      <c r="J980" s="5"/>
      <c r="K980" s="5"/>
      <c r="L980" s="5"/>
    </row>
    <row r="981" spans="1:12" ht="15.75" customHeight="1">
      <c r="A981" s="5"/>
      <c r="B981" s="5"/>
      <c r="C981" s="5"/>
      <c r="D981" s="5"/>
      <c r="E981" s="5"/>
      <c r="F981" s="5"/>
      <c r="G981" s="5"/>
      <c r="H981" s="5"/>
      <c r="I981" s="5"/>
      <c r="J981" s="5"/>
      <c r="K981" s="5"/>
      <c r="L981" s="5"/>
    </row>
    <row r="982" spans="1:12" ht="15.75" customHeight="1">
      <c r="A982" s="5"/>
      <c r="B982" s="5"/>
      <c r="C982" s="5"/>
      <c r="D982" s="5"/>
      <c r="E982" s="5"/>
      <c r="F982" s="5"/>
      <c r="G982" s="5"/>
      <c r="H982" s="5"/>
      <c r="I982" s="5"/>
      <c r="J982" s="5"/>
      <c r="K982" s="5"/>
      <c r="L982" s="5"/>
    </row>
    <row r="983" spans="1:12" ht="15.75" customHeight="1">
      <c r="A983" s="5"/>
      <c r="B983" s="5"/>
      <c r="C983" s="5"/>
      <c r="D983" s="5"/>
      <c r="E983" s="5"/>
      <c r="F983" s="5"/>
      <c r="G983" s="5"/>
      <c r="H983" s="5"/>
      <c r="I983" s="5"/>
      <c r="J983" s="5"/>
      <c r="K983" s="5"/>
      <c r="L983" s="5"/>
    </row>
    <row r="984" spans="1:12" ht="15.75" customHeight="1">
      <c r="A984" s="5"/>
      <c r="B984" s="5"/>
      <c r="C984" s="5"/>
      <c r="D984" s="5"/>
      <c r="E984" s="5"/>
      <c r="F984" s="5"/>
      <c r="G984" s="5"/>
      <c r="H984" s="5"/>
      <c r="I984" s="5"/>
      <c r="J984" s="5"/>
      <c r="K984" s="5"/>
      <c r="L984" s="5"/>
    </row>
    <row r="985" spans="1:12" ht="15.75" customHeight="1">
      <c r="A985" s="5"/>
      <c r="B985" s="5"/>
      <c r="C985" s="5"/>
      <c r="D985" s="5"/>
      <c r="E985" s="5"/>
      <c r="F985" s="5"/>
      <c r="G985" s="5"/>
      <c r="H985" s="5"/>
      <c r="I985" s="5"/>
      <c r="J985" s="5"/>
      <c r="K985" s="5"/>
      <c r="L985" s="5"/>
    </row>
    <row r="986" spans="1:12" ht="15.75" customHeight="1">
      <c r="A986" s="5"/>
      <c r="B986" s="5"/>
      <c r="C986" s="5"/>
      <c r="D986" s="5"/>
      <c r="E986" s="5"/>
      <c r="F986" s="5"/>
      <c r="G986" s="5"/>
      <c r="H986" s="5"/>
      <c r="I986" s="5"/>
      <c r="J986" s="5"/>
      <c r="K986" s="5"/>
      <c r="L986" s="5"/>
    </row>
    <row r="987" spans="1:12" ht="15.75" customHeight="1">
      <c r="A987" s="5"/>
      <c r="B987" s="5"/>
      <c r="C987" s="5"/>
      <c r="D987" s="5"/>
      <c r="E987" s="5"/>
      <c r="F987" s="5"/>
      <c r="G987" s="5"/>
      <c r="H987" s="5"/>
      <c r="I987" s="5"/>
      <c r="J987" s="5"/>
      <c r="K987" s="5"/>
      <c r="L987" s="5"/>
    </row>
    <row r="988" spans="1:12" ht="15.75" customHeight="1">
      <c r="A988" s="5"/>
      <c r="B988" s="5"/>
      <c r="C988" s="5"/>
      <c r="D988" s="5"/>
      <c r="E988" s="5"/>
      <c r="F988" s="5"/>
      <c r="G988" s="5"/>
      <c r="H988" s="5"/>
      <c r="I988" s="5"/>
      <c r="J988" s="5"/>
      <c r="K988" s="5"/>
      <c r="L988" s="5"/>
    </row>
    <row r="989" spans="1:12" ht="15.75" customHeight="1">
      <c r="A989" s="5"/>
      <c r="B989" s="5"/>
      <c r="C989" s="5"/>
      <c r="D989" s="5"/>
      <c r="E989" s="5"/>
      <c r="F989" s="5"/>
      <c r="G989" s="5"/>
      <c r="H989" s="5"/>
      <c r="I989" s="5"/>
      <c r="J989" s="5"/>
      <c r="K989" s="5"/>
      <c r="L989" s="5"/>
    </row>
    <row r="990" spans="1:12" ht="15.75" customHeight="1">
      <c r="A990" s="5"/>
      <c r="B990" s="5"/>
      <c r="C990" s="5"/>
      <c r="D990" s="5"/>
      <c r="E990" s="5"/>
      <c r="F990" s="5"/>
      <c r="G990" s="5"/>
      <c r="H990" s="5"/>
      <c r="I990" s="5"/>
      <c r="J990" s="5"/>
      <c r="K990" s="5"/>
      <c r="L990" s="5"/>
    </row>
    <row r="991" spans="1:12" ht="15.75" customHeight="1">
      <c r="A991" s="5"/>
      <c r="B991" s="5"/>
      <c r="C991" s="5"/>
      <c r="D991" s="5"/>
      <c r="E991" s="5"/>
      <c r="F991" s="5"/>
      <c r="G991" s="5"/>
      <c r="H991" s="5"/>
      <c r="I991" s="5"/>
      <c r="J991" s="5"/>
      <c r="K991" s="5"/>
      <c r="L991" s="5"/>
    </row>
    <row r="992" spans="1:12" ht="15.75" customHeight="1">
      <c r="A992" s="5"/>
      <c r="B992" s="5"/>
      <c r="C992" s="5"/>
      <c r="D992" s="5"/>
      <c r="E992" s="5"/>
      <c r="F992" s="5"/>
      <c r="G992" s="5"/>
      <c r="H992" s="5"/>
      <c r="I992" s="5"/>
      <c r="J992" s="5"/>
      <c r="K992" s="5"/>
      <c r="L992" s="5"/>
    </row>
    <row r="993" spans="1:12" ht="15.75" customHeight="1">
      <c r="A993" s="5"/>
      <c r="B993" s="5"/>
      <c r="C993" s="5"/>
      <c r="D993" s="5"/>
      <c r="E993" s="5"/>
      <c r="F993" s="5"/>
      <c r="G993" s="5"/>
      <c r="H993" s="5"/>
      <c r="I993" s="5"/>
      <c r="J993" s="5"/>
      <c r="K993" s="5"/>
      <c r="L993" s="5"/>
    </row>
    <row r="994" spans="1:12" ht="15.75" customHeight="1">
      <c r="A994" s="5"/>
      <c r="B994" s="5"/>
      <c r="C994" s="5"/>
      <c r="D994" s="5"/>
      <c r="E994" s="5"/>
      <c r="F994" s="5"/>
      <c r="G994" s="5"/>
      <c r="H994" s="5"/>
      <c r="I994" s="5"/>
      <c r="J994" s="5"/>
      <c r="K994" s="5"/>
      <c r="L994" s="5"/>
    </row>
    <row r="995" spans="1:12" ht="15.75" customHeight="1">
      <c r="A995" s="5"/>
      <c r="B995" s="5"/>
      <c r="C995" s="5"/>
      <c r="D995" s="5"/>
      <c r="E995" s="5"/>
      <c r="F995" s="5"/>
      <c r="G995" s="5"/>
      <c r="H995" s="5"/>
      <c r="I995" s="5"/>
      <c r="J995" s="5"/>
      <c r="K995" s="5"/>
      <c r="L995" s="5"/>
    </row>
    <row r="996" spans="1:12" ht="15.75" customHeight="1">
      <c r="A996" s="5"/>
      <c r="B996" s="5"/>
      <c r="C996" s="5"/>
      <c r="D996" s="5"/>
      <c r="E996" s="5"/>
      <c r="F996" s="5"/>
      <c r="G996" s="5"/>
      <c r="H996" s="5"/>
      <c r="I996" s="5"/>
      <c r="J996" s="5"/>
      <c r="K996" s="5"/>
      <c r="L996" s="5"/>
    </row>
    <row r="997" spans="1:12" ht="15.75" customHeight="1">
      <c r="A997" s="5"/>
      <c r="B997" s="5"/>
      <c r="C997" s="5"/>
      <c r="D997" s="5"/>
      <c r="E997" s="5"/>
      <c r="F997" s="5"/>
      <c r="G997" s="5"/>
      <c r="H997" s="5"/>
      <c r="I997" s="5"/>
      <c r="J997" s="5"/>
      <c r="K997" s="5"/>
      <c r="L997" s="5"/>
    </row>
    <row r="998" spans="1:12" ht="15.75" customHeight="1">
      <c r="A998" s="5"/>
      <c r="B998" s="5"/>
      <c r="C998" s="5"/>
      <c r="D998" s="5"/>
      <c r="E998" s="5"/>
      <c r="F998" s="5"/>
      <c r="G998" s="5"/>
      <c r="H998" s="5"/>
      <c r="I998" s="5"/>
      <c r="J998" s="5"/>
      <c r="K998" s="5"/>
      <c r="L998" s="5"/>
    </row>
    <row r="999" spans="1:12" ht="15.75" customHeight="1">
      <c r="A999" s="5"/>
      <c r="B999" s="5"/>
      <c r="C999" s="5"/>
      <c r="D999" s="5"/>
      <c r="E999" s="5"/>
      <c r="F999" s="5"/>
      <c r="G999" s="5"/>
      <c r="H999" s="5"/>
      <c r="I999" s="5"/>
      <c r="J999" s="5"/>
      <c r="K999" s="5"/>
      <c r="L999" s="5"/>
    </row>
    <row r="1000" spans="1:12" ht="15.75" customHeight="1">
      <c r="A1000" s="5"/>
      <c r="B1000" s="5"/>
      <c r="C1000" s="5"/>
      <c r="D1000" s="5"/>
      <c r="E1000" s="5"/>
      <c r="F1000" s="5"/>
      <c r="G1000" s="5"/>
      <c r="H1000" s="5"/>
      <c r="I1000" s="5"/>
      <c r="J1000" s="5"/>
      <c r="K1000" s="5"/>
      <c r="L1000" s="5"/>
    </row>
  </sheetData>
  <autoFilter ref="A1:Z617">
    <filterColumn colId="1">
      <filters>
        <filter val="2651"/>
        <filter val="2652"/>
        <filter val="2653"/>
        <filter val="2654"/>
        <filter val="2655"/>
        <filter val="2656"/>
        <filter val="2657"/>
        <filter val="2658"/>
        <filter val="2659"/>
        <filter val="2660"/>
        <filter val="2661"/>
        <filter val="2662"/>
        <filter val="2663"/>
        <filter val="2664"/>
        <filter val="2665"/>
        <filter val="2666"/>
        <filter val="2667"/>
        <filter val="2668"/>
        <filter val="2669"/>
        <filter val="2670"/>
        <filter val="2671"/>
        <filter val="2672"/>
        <filter val="2673"/>
        <filter val="2674"/>
        <filter val="2675"/>
        <filter val="2676"/>
        <filter val="2677"/>
        <filter val="2678"/>
        <filter val="2679"/>
        <filter val="2681"/>
        <filter val="2682"/>
        <filter val="2683"/>
        <filter val="2686"/>
        <filter val="2687"/>
        <filter val="2688"/>
        <filter val="2689"/>
        <filter val="2690"/>
        <filter val="2691"/>
        <filter val="2693"/>
        <filter val="2694"/>
        <filter val="2695"/>
        <filter val="2696"/>
        <filter val="2697"/>
        <filter val="2698"/>
        <filter val="2699"/>
        <filter val="2700"/>
        <filter val="2701"/>
        <filter val="2702"/>
        <filter val="2703"/>
        <filter val="2704"/>
        <filter val="2705"/>
        <filter val="2706"/>
        <filter val="2707"/>
        <filter val="2708"/>
        <filter val="2709"/>
        <filter val="2710"/>
        <filter val="2711"/>
        <filter val="2712"/>
        <filter val="2713"/>
        <filter val="2714"/>
        <filter val="2715"/>
        <filter val="2716"/>
        <filter val="2717"/>
        <filter val="2718"/>
        <filter val="2719"/>
        <filter val="2720"/>
        <filter val="2721"/>
        <filter val="2722"/>
        <filter val="2723"/>
        <filter val="2724"/>
        <filter val="2725"/>
        <filter val="2726"/>
        <filter val="2727"/>
        <filter val="2728"/>
        <filter val="2729"/>
        <filter val="2730"/>
        <filter val="2731"/>
        <filter val="2732"/>
        <filter val="2733"/>
        <filter val="2734"/>
        <filter val="2735"/>
        <filter val="2736"/>
        <filter val="2737"/>
        <filter val="2738"/>
        <filter val="2739"/>
        <filter val="2740"/>
        <filter val="2741"/>
        <filter val="2742"/>
        <filter val="2743"/>
        <filter val="2744"/>
        <filter val="2745"/>
        <filter val="2746"/>
        <filter val="2747"/>
        <filter val="2748"/>
        <filter val="2749"/>
        <filter val="2750"/>
        <filter val="2751"/>
        <filter val="2752"/>
        <filter val="2753"/>
        <filter val="2754"/>
        <filter val="2755"/>
        <filter val="2756"/>
        <filter val="2757"/>
        <filter val="2758"/>
        <filter val="2759"/>
        <filter val="2760"/>
        <filter val="2761"/>
        <filter val="2762"/>
        <filter val="2763"/>
        <filter val="2764"/>
        <filter val="2765"/>
        <filter val="2766"/>
        <filter val="2767"/>
        <filter val="2768"/>
        <filter val="2769"/>
        <filter val="2770"/>
        <filter val="2771"/>
        <filter val="2775"/>
        <filter val="2776"/>
        <filter val="2777"/>
        <filter val="2778"/>
        <filter val="2781"/>
        <filter val="2782"/>
        <filter val="2783"/>
        <filter val="2784"/>
        <filter val="2785"/>
        <filter val="2786"/>
        <filter val="2787"/>
        <filter val="2788"/>
        <filter val="2789"/>
        <filter val="2790"/>
        <filter val="2791"/>
        <filter val="2792"/>
        <filter val="2793"/>
        <filter val="2794"/>
        <filter val="2795"/>
        <filter val="2796"/>
        <filter val="2797"/>
        <filter val="2799"/>
        <filter val="2800"/>
        <filter val="2801"/>
        <filter val="2802"/>
        <filter val="2803"/>
        <filter val="2805"/>
        <filter val="2806"/>
        <filter val="2820"/>
        <filter val="2821"/>
        <filter val="2822"/>
        <filter val="2823"/>
        <filter val="2831"/>
        <filter val="2832"/>
        <filter val="2896"/>
      </filters>
    </filterColumn>
    <filterColumn colId="3">
      <filters>
        <filter val="Asistencia Técnica"/>
      </filters>
    </filterColumn>
  </autoFilter>
  <pageMargins left="0.78749999999999998" right="0.78749999999999998" top="1.0249999999999999" bottom="1.0249999999999999" header="0" footer="0"/>
  <pageSetup orientation="portrait"/>
  <headerFooter>
    <oddHeader>&amp;C&amp;A</oddHeader>
    <oddFooter>&amp;CPágina &amp;P</oddFooter>
  </headerFooter>
  <drawing r:id="rId1"/>
  <extLst>
    <ext xmlns:x14="http://schemas.microsoft.com/office/spreadsheetml/2009/9/main" uri="{CCE6A557-97BC-4b89-ADB6-D9C93CAAB3DF}">
      <x14:dataValidations xmlns:xm="http://schemas.microsoft.com/office/excel/2006/main" count="1">
        <x14:dataValidation type="list" allowBlank="1" showErrorMessage="1">
          <x14:formula1>
            <xm:f>Hoja2!$A$2:$A$3</xm:f>
          </x14:formula1>
          <xm:sqref>L2:L514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DD6EE"/>
  </sheetPr>
  <dimension ref="B1:O1000"/>
  <sheetViews>
    <sheetView workbookViewId="0"/>
  </sheetViews>
  <sheetFormatPr baseColWidth="10" defaultColWidth="14.42578125" defaultRowHeight="15" customHeight="1"/>
  <cols>
    <col min="1" max="7" width="10.7109375" customWidth="1"/>
    <col min="8" max="8" width="61.5703125" customWidth="1"/>
    <col min="9" max="9" width="13.42578125" customWidth="1"/>
    <col min="10" max="10" width="14.5703125" customWidth="1"/>
    <col min="11" max="26" width="10.7109375" customWidth="1"/>
  </cols>
  <sheetData>
    <row r="1" spans="2:15">
      <c r="C1" s="1" t="s">
        <v>0</v>
      </c>
      <c r="D1" s="1" t="s">
        <v>2</v>
      </c>
      <c r="E1" s="1" t="s">
        <v>3</v>
      </c>
      <c r="F1" s="1" t="s">
        <v>4</v>
      </c>
      <c r="H1" s="1" t="s">
        <v>5</v>
      </c>
      <c r="I1" s="1" t="s">
        <v>6</v>
      </c>
      <c r="J1" s="1" t="s">
        <v>7</v>
      </c>
    </row>
    <row r="2" spans="2:15">
      <c r="B2" s="3" t="s">
        <v>8</v>
      </c>
      <c r="C2" s="7">
        <f>+COUNTIF(Data!$J$2:$J$600,Avance!B2)</f>
        <v>85</v>
      </c>
      <c r="D2" s="7">
        <f>+SUMIF(Data!$J$2:$J$600,Avance!B2,Data!$M$2:$M$600)</f>
        <v>85</v>
      </c>
      <c r="E2" s="9">
        <f t="shared" ref="E2:E9" si="0">+D2/C2</f>
        <v>1</v>
      </c>
      <c r="F2" s="7"/>
      <c r="H2" s="10" t="s">
        <v>31</v>
      </c>
      <c r="I2" s="7">
        <f>+COUNTIF(Data!$D$2:$D$600,Avance!H2)</f>
        <v>14</v>
      </c>
      <c r="J2" s="7" t="str">
        <f>+L3</f>
        <v>Fernando</v>
      </c>
      <c r="M2" s="1" t="s">
        <v>35</v>
      </c>
      <c r="N2" s="1" t="s">
        <v>37</v>
      </c>
      <c r="O2" s="1" t="s">
        <v>38</v>
      </c>
    </row>
    <row r="3" spans="2:15">
      <c r="B3" s="3" t="s">
        <v>39</v>
      </c>
      <c r="C3" s="7">
        <f>+COUNTIF(Data!$J$2:$J$600,Avance!B3)</f>
        <v>87</v>
      </c>
      <c r="D3" s="7">
        <f>+SUMIF(Data!$J$2:$J$600,Avance!B3,Data!$M$2:$M$600)</f>
        <v>87</v>
      </c>
      <c r="E3" s="9">
        <f t="shared" si="0"/>
        <v>1</v>
      </c>
      <c r="F3" s="7"/>
      <c r="H3" s="10" t="s">
        <v>43</v>
      </c>
      <c r="I3" s="7">
        <f>+COUNTIF(Data!$D$2:$D$600,Avance!H3)</f>
        <v>15</v>
      </c>
      <c r="J3" s="7" t="str">
        <f>+L9&amp;"/"&amp;L4</f>
        <v>Yody/Camila</v>
      </c>
      <c r="L3" s="3" t="s">
        <v>8</v>
      </c>
      <c r="M3" s="7">
        <f t="shared" ref="M3:M9" si="1">+$M$10/7</f>
        <v>85.571428571428569</v>
      </c>
      <c r="N3" s="7">
        <f>+COUNTIF(Data!$J$2:$J$600,Avance!L3)</f>
        <v>85</v>
      </c>
      <c r="O3" s="12">
        <f t="shared" ref="O3:O10" si="2">+M3-N3</f>
        <v>0.5714285714285694</v>
      </c>
    </row>
    <row r="4" spans="2:15">
      <c r="B4" s="3" t="s">
        <v>55</v>
      </c>
      <c r="C4" s="7">
        <f>+COUNTIF(Data!$J$2:$J$600,Avance!B4)</f>
        <v>85</v>
      </c>
      <c r="D4" s="7">
        <f>+SUMIF(Data!$J$2:$J$600,Avance!B4,Data!$M$2:$M$600)</f>
        <v>85</v>
      </c>
      <c r="E4" s="9">
        <f t="shared" si="0"/>
        <v>1</v>
      </c>
      <c r="F4" s="7"/>
      <c r="H4" s="10" t="s">
        <v>62</v>
      </c>
      <c r="I4" s="7">
        <f>+COUNTIF(Data!$D$2:$D$600,Avance!H4)</f>
        <v>30</v>
      </c>
      <c r="J4" s="7" t="str">
        <f>+L8</f>
        <v>Carolina</v>
      </c>
      <c r="L4" s="3" t="s">
        <v>39</v>
      </c>
      <c r="M4" s="7">
        <f t="shared" si="1"/>
        <v>85.571428571428569</v>
      </c>
      <c r="N4" s="7">
        <f>+COUNTIF(Data!$J$2:$J$600,Avance!L4)</f>
        <v>87</v>
      </c>
      <c r="O4" s="12">
        <f t="shared" si="2"/>
        <v>-1.4285714285714306</v>
      </c>
    </row>
    <row r="5" spans="2:15">
      <c r="B5" s="3" t="s">
        <v>67</v>
      </c>
      <c r="C5" s="7">
        <f>+COUNTIF(Data!$J$2:$J$600,Avance!B5)</f>
        <v>85</v>
      </c>
      <c r="D5" s="7">
        <f>+SUMIF(Data!$J$2:$J$600,Avance!B5,Data!$M$2:$M$600)</f>
        <v>85</v>
      </c>
      <c r="E5" s="9">
        <f t="shared" si="0"/>
        <v>1</v>
      </c>
      <c r="F5" s="14"/>
      <c r="H5" s="10" t="s">
        <v>79</v>
      </c>
      <c r="I5" s="7">
        <f>+COUNTIF(Data!$D$2:$D$600,Avance!H5)</f>
        <v>16</v>
      </c>
      <c r="J5" s="7" t="str">
        <f>+L6</f>
        <v>Ramiro</v>
      </c>
      <c r="L5" s="3" t="s">
        <v>55</v>
      </c>
      <c r="M5" s="7">
        <f t="shared" si="1"/>
        <v>85.571428571428569</v>
      </c>
      <c r="N5" s="7">
        <f>+COUNTIF(Data!$J$2:$J$600,Avance!L5)</f>
        <v>85</v>
      </c>
      <c r="O5" s="12">
        <f t="shared" si="2"/>
        <v>0.5714285714285694</v>
      </c>
    </row>
    <row r="6" spans="2:15">
      <c r="B6" s="3" t="s">
        <v>27</v>
      </c>
      <c r="C6" s="7">
        <f>+COUNTIF(Data!$J$2:$J$600,Avance!B6)</f>
        <v>86</v>
      </c>
      <c r="D6" s="7">
        <f>+SUMIF(Data!$J$2:$J$600,Avance!B6,Data!$M$2:$M$600)</f>
        <v>86</v>
      </c>
      <c r="E6" s="9">
        <f t="shared" si="0"/>
        <v>1</v>
      </c>
      <c r="F6" s="14"/>
      <c r="H6" s="10" t="s">
        <v>92</v>
      </c>
      <c r="I6" s="7">
        <f>+COUNTIF(Data!$D$2:$D$600,Avance!H6)</f>
        <v>41</v>
      </c>
      <c r="J6" s="7" t="str">
        <f>+L4</f>
        <v>Camila</v>
      </c>
      <c r="L6" s="3" t="s">
        <v>67</v>
      </c>
      <c r="M6" s="7">
        <f t="shared" si="1"/>
        <v>85.571428571428569</v>
      </c>
      <c r="N6" s="7">
        <f>+COUNTIF(Data!$J$2:$J$600,Avance!L6)</f>
        <v>85</v>
      </c>
      <c r="O6" s="12">
        <f t="shared" si="2"/>
        <v>0.5714285714285694</v>
      </c>
    </row>
    <row r="7" spans="2:15">
      <c r="B7" s="3" t="s">
        <v>97</v>
      </c>
      <c r="C7" s="7">
        <f>+COUNTIF(Data!$J$2:$J$600,Avance!B7)</f>
        <v>85</v>
      </c>
      <c r="D7" s="7">
        <f>+SUMIF(Data!$J$2:$J$600,Avance!B7,Data!$M$2:$M$600)</f>
        <v>85</v>
      </c>
      <c r="E7" s="9">
        <f t="shared" si="0"/>
        <v>1</v>
      </c>
      <c r="F7" s="7"/>
      <c r="H7" s="10" t="s">
        <v>104</v>
      </c>
      <c r="I7" s="7">
        <f>+COUNTIF(Data!$D$2:$D$600,Avance!H7)</f>
        <v>58</v>
      </c>
      <c r="J7" s="7" t="str">
        <f>+L3</f>
        <v>Fernando</v>
      </c>
      <c r="L7" s="3" t="s">
        <v>27</v>
      </c>
      <c r="M7" s="7">
        <f t="shared" si="1"/>
        <v>85.571428571428569</v>
      </c>
      <c r="N7" s="7">
        <f>+COUNTIF(Data!$J$2:$J$600,Avance!L7)</f>
        <v>86</v>
      </c>
      <c r="O7" s="12">
        <f t="shared" si="2"/>
        <v>-0.4285714285714306</v>
      </c>
    </row>
    <row r="8" spans="2:15">
      <c r="B8" s="3" t="s">
        <v>110</v>
      </c>
      <c r="C8" s="7">
        <f>+COUNTIF(Data!$J$2:$J$600,Avance!B8)</f>
        <v>86</v>
      </c>
      <c r="D8" s="7">
        <f>+SUMIF(Data!$J$2:$J$600,Avance!B8,Data!$M$2:$M$600)</f>
        <v>86</v>
      </c>
      <c r="E8" s="9">
        <f t="shared" si="0"/>
        <v>1</v>
      </c>
      <c r="F8" s="7"/>
      <c r="H8" s="10" t="s">
        <v>21</v>
      </c>
      <c r="I8" s="7">
        <f>+COUNTIF(Data!$D$2:$D$600,Avance!H8)</f>
        <v>23</v>
      </c>
      <c r="J8" s="7" t="str">
        <f>+L7</f>
        <v>Alejandra</v>
      </c>
      <c r="L8" s="3" t="s">
        <v>97</v>
      </c>
      <c r="M8" s="7">
        <f t="shared" si="1"/>
        <v>85.571428571428569</v>
      </c>
      <c r="N8" s="7">
        <f>+COUNTIF(Data!$J$2:$J$600,Avance!L8)</f>
        <v>85</v>
      </c>
      <c r="O8" s="12">
        <f t="shared" si="2"/>
        <v>0.5714285714285694</v>
      </c>
    </row>
    <row r="9" spans="2:15" ht="18.75">
      <c r="C9" s="16">
        <f t="shared" ref="C9:D9" si="3">+SUM(C2:C8)</f>
        <v>599</v>
      </c>
      <c r="D9" s="16">
        <f t="shared" si="3"/>
        <v>599</v>
      </c>
      <c r="E9" s="17">
        <f t="shared" si="0"/>
        <v>1</v>
      </c>
      <c r="H9" s="10" t="s">
        <v>44</v>
      </c>
      <c r="I9" s="7">
        <f>+COUNTIF(Data!$D$2:$D$600,Avance!H9)</f>
        <v>16</v>
      </c>
      <c r="J9" s="7" t="str">
        <f t="shared" ref="J9:J10" si="4">+L7</f>
        <v>Alejandra</v>
      </c>
      <c r="L9" s="3" t="s">
        <v>110</v>
      </c>
      <c r="M9" s="7">
        <f t="shared" si="1"/>
        <v>85.571428571428569</v>
      </c>
      <c r="N9" s="7">
        <f>+COUNTIF(Data!$J$2:$J$600,Avance!L9)</f>
        <v>86</v>
      </c>
      <c r="O9" s="12">
        <f t="shared" si="2"/>
        <v>-0.4285714285714306</v>
      </c>
    </row>
    <row r="10" spans="2:15">
      <c r="H10" s="10" t="s">
        <v>131</v>
      </c>
      <c r="I10" s="7">
        <f>+COUNTIF(Data!$D$2:$D$600,Avance!H10)</f>
        <v>29</v>
      </c>
      <c r="J10" s="7" t="str">
        <f t="shared" si="4"/>
        <v>Carolina</v>
      </c>
      <c r="M10" s="18">
        <f>+I26</f>
        <v>599</v>
      </c>
      <c r="N10" s="18">
        <f>+SUM(N3:N9)</f>
        <v>599</v>
      </c>
      <c r="O10" s="12">
        <f t="shared" si="2"/>
        <v>0</v>
      </c>
    </row>
    <row r="11" spans="2:15">
      <c r="H11" s="10" t="s">
        <v>136</v>
      </c>
      <c r="I11" s="7">
        <f>+COUNTIF(Data!$D$2:$D$600,Avance!H11)</f>
        <v>27</v>
      </c>
      <c r="J11" s="7" t="str">
        <f>+L5</f>
        <v>Fanny</v>
      </c>
    </row>
    <row r="12" spans="2:15">
      <c r="H12" s="10" t="s">
        <v>139</v>
      </c>
      <c r="I12" s="7">
        <f>+COUNTIF(Data!$D$2:$D$600,Avance!H12)</f>
        <v>8</v>
      </c>
      <c r="J12" s="7" t="str">
        <f>+L9</f>
        <v>Yody</v>
      </c>
    </row>
    <row r="13" spans="2:15">
      <c r="H13" s="10" t="s">
        <v>144</v>
      </c>
      <c r="I13" s="7">
        <f>+COUNTIF(Data!$D$2:$D$600,Avance!H13)</f>
        <v>52</v>
      </c>
      <c r="J13" s="7" t="str">
        <f>+L9</f>
        <v>Yody</v>
      </c>
    </row>
    <row r="14" spans="2:15">
      <c r="H14" s="10" t="s">
        <v>147</v>
      </c>
      <c r="I14" s="7">
        <f>+COUNTIF(Data!$D$2:$D$600,Avance!H14)</f>
        <v>58</v>
      </c>
      <c r="J14" s="7" t="str">
        <f>+L5</f>
        <v>Fanny</v>
      </c>
    </row>
    <row r="15" spans="2:15">
      <c r="H15" s="10" t="s">
        <v>50</v>
      </c>
      <c r="I15" s="7">
        <f>+COUNTIF(Data!$D$2:$D$600,Avance!H15)</f>
        <v>39</v>
      </c>
      <c r="J15" s="7" t="str">
        <f>+L7</f>
        <v>Alejandra</v>
      </c>
    </row>
    <row r="16" spans="2:15">
      <c r="H16" s="10" t="s">
        <v>154</v>
      </c>
      <c r="I16" s="7">
        <f>+COUNTIF(Data!$D$2:$D$600,Avance!H16)</f>
        <v>14</v>
      </c>
      <c r="J16" s="7" t="str">
        <f>+L9</f>
        <v>Yody</v>
      </c>
    </row>
    <row r="17" spans="8:10">
      <c r="H17" s="10" t="s">
        <v>157</v>
      </c>
      <c r="I17" s="7">
        <f>+COUNTIF(Data!$D$2:$D$600,Avance!H17)</f>
        <v>9</v>
      </c>
      <c r="J17" s="7" t="str">
        <f>+L4</f>
        <v>Camila</v>
      </c>
    </row>
    <row r="18" spans="8:10">
      <c r="H18" s="10" t="s">
        <v>161</v>
      </c>
      <c r="I18" s="7">
        <f>+COUNTIF(Data!$D$2:$D$600,Avance!H18)</f>
        <v>10</v>
      </c>
      <c r="J18" s="7" t="str">
        <f>+L4</f>
        <v>Camila</v>
      </c>
    </row>
    <row r="19" spans="8:10">
      <c r="H19" s="10" t="s">
        <v>166</v>
      </c>
      <c r="I19" s="7">
        <f>+COUNTIF(Data!$D$2:$D$600,Avance!H19)</f>
        <v>45</v>
      </c>
      <c r="J19" s="7" t="str">
        <f>+L6</f>
        <v>Ramiro</v>
      </c>
    </row>
    <row r="20" spans="8:10">
      <c r="H20" s="19" t="s">
        <v>170</v>
      </c>
      <c r="I20" s="7">
        <f>+COUNTIF(Data!$D$2:$D$600,Avance!H20)</f>
        <v>26</v>
      </c>
      <c r="J20" s="7" t="str">
        <f>+L8</f>
        <v>Carolina</v>
      </c>
    </row>
    <row r="21" spans="8:10" ht="15.75" customHeight="1">
      <c r="H21" s="19" t="s">
        <v>175</v>
      </c>
      <c r="I21" s="7">
        <f>+COUNTIF(Data!$D$2:$D$600,Avance!H21)</f>
        <v>24</v>
      </c>
      <c r="J21" s="7" t="str">
        <f>+L6</f>
        <v>Ramiro</v>
      </c>
    </row>
    <row r="22" spans="8:10" ht="15.75" customHeight="1">
      <c r="H22" s="19" t="s">
        <v>178</v>
      </c>
      <c r="I22" s="7">
        <f>+COUNTIF(Data!$D$2:$D$600,Avance!H22)</f>
        <v>13</v>
      </c>
      <c r="J22" s="7" t="str">
        <f>+L4</f>
        <v>Camila</v>
      </c>
    </row>
    <row r="23" spans="8:10" ht="15.75" customHeight="1">
      <c r="H23" s="19" t="s">
        <v>181</v>
      </c>
      <c r="I23" s="7">
        <f>+COUNTIF(Data!$D$2:$D$600,Avance!H23)</f>
        <v>13</v>
      </c>
      <c r="J23" s="7" t="str">
        <f>+L3</f>
        <v>Fernando</v>
      </c>
    </row>
    <row r="24" spans="8:10" ht="15.75" customHeight="1">
      <c r="H24" s="19" t="s">
        <v>182</v>
      </c>
      <c r="I24" s="7">
        <f>+COUNTIF(Data!$D$2:$D$600,Avance!H24)</f>
        <v>8</v>
      </c>
      <c r="J24" s="7" t="str">
        <f>+L7</f>
        <v>Alejandra</v>
      </c>
    </row>
    <row r="25" spans="8:10" ht="15.75" customHeight="1">
      <c r="H25" s="19" t="s">
        <v>195</v>
      </c>
      <c r="I25" s="7">
        <f>+COUNTIF(Data!$D$2:$D$600,Avance!H25)</f>
        <v>11</v>
      </c>
      <c r="J25" s="7" t="str">
        <f>+L4</f>
        <v>Camila</v>
      </c>
    </row>
    <row r="26" spans="8:10" ht="15.75" customHeight="1">
      <c r="H26" s="20" t="s">
        <v>201</v>
      </c>
      <c r="I26" s="20">
        <f>+SUM(I2:I25)</f>
        <v>599</v>
      </c>
    </row>
    <row r="27" spans="8:10" ht="15.75" customHeight="1"/>
    <row r="28" spans="8:10" ht="15.75" customHeight="1"/>
    <row r="29" spans="8:10" ht="15.75" customHeight="1"/>
    <row r="30" spans="8:10" ht="15.75" customHeight="1"/>
    <row r="31" spans="8:10" ht="15.75" customHeight="1"/>
    <row r="32" spans="8: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82"/>
  <sheetViews>
    <sheetView showGridLines="0" workbookViewId="0"/>
  </sheetViews>
  <sheetFormatPr baseColWidth="10" defaultColWidth="14.42578125" defaultRowHeight="15" customHeight="1"/>
  <cols>
    <col min="1" max="1" width="56.7109375" customWidth="1"/>
    <col min="2" max="2" width="61.5703125" customWidth="1"/>
  </cols>
  <sheetData>
    <row r="1" spans="1:3">
      <c r="A1" t="s">
        <v>5</v>
      </c>
      <c r="B1" t="s">
        <v>19</v>
      </c>
      <c r="C1" t="s">
        <v>1417</v>
      </c>
    </row>
    <row r="2" spans="1:3">
      <c r="A2" t="s">
        <v>175</v>
      </c>
      <c r="B2" t="s">
        <v>286</v>
      </c>
      <c r="C2">
        <v>1</v>
      </c>
    </row>
    <row r="3" spans="1:3">
      <c r="B3" t="s">
        <v>276</v>
      </c>
      <c r="C3">
        <v>1</v>
      </c>
    </row>
    <row r="4" spans="1:3">
      <c r="B4" t="s">
        <v>280</v>
      </c>
      <c r="C4">
        <v>1</v>
      </c>
    </row>
    <row r="5" spans="1:3">
      <c r="B5" t="s">
        <v>336</v>
      </c>
      <c r="C5">
        <v>1</v>
      </c>
    </row>
    <row r="6" spans="1:3">
      <c r="B6" t="s">
        <v>636</v>
      </c>
      <c r="C6">
        <v>1</v>
      </c>
    </row>
    <row r="7" spans="1:3">
      <c r="B7" t="s">
        <v>78</v>
      </c>
      <c r="C7">
        <v>1</v>
      </c>
    </row>
    <row r="8" spans="1:3">
      <c r="B8" t="s">
        <v>30</v>
      </c>
      <c r="C8">
        <v>1</v>
      </c>
    </row>
    <row r="9" spans="1:3">
      <c r="B9" t="s">
        <v>639</v>
      </c>
      <c r="C9">
        <v>1</v>
      </c>
    </row>
    <row r="10" spans="1:3">
      <c r="B10" t="s">
        <v>186</v>
      </c>
      <c r="C10">
        <v>1</v>
      </c>
    </row>
    <row r="11" spans="1:3">
      <c r="B11" t="s">
        <v>634</v>
      </c>
      <c r="C11">
        <v>1</v>
      </c>
    </row>
    <row r="12" spans="1:3">
      <c r="B12" t="s">
        <v>278</v>
      </c>
      <c r="C12">
        <v>1</v>
      </c>
    </row>
    <row r="13" spans="1:3">
      <c r="B13" t="s">
        <v>1058</v>
      </c>
      <c r="C13">
        <v>1</v>
      </c>
    </row>
    <row r="14" spans="1:3">
      <c r="B14" t="s">
        <v>71</v>
      </c>
      <c r="C14">
        <v>1</v>
      </c>
    </row>
    <row r="15" spans="1:3">
      <c r="B15" t="s">
        <v>425</v>
      </c>
      <c r="C15">
        <v>1</v>
      </c>
    </row>
    <row r="16" spans="1:3">
      <c r="B16" t="s">
        <v>48</v>
      </c>
      <c r="C16">
        <v>1</v>
      </c>
    </row>
    <row r="17" spans="1:3">
      <c r="B17" t="s">
        <v>274</v>
      </c>
      <c r="C17">
        <v>1</v>
      </c>
    </row>
    <row r="18" spans="1:3">
      <c r="B18" t="s">
        <v>52</v>
      </c>
      <c r="C18">
        <v>1</v>
      </c>
    </row>
    <row r="19" spans="1:3">
      <c r="B19" t="s">
        <v>36</v>
      </c>
      <c r="C19">
        <v>1</v>
      </c>
    </row>
    <row r="20" spans="1:3">
      <c r="A20" t="s">
        <v>50</v>
      </c>
      <c r="B20" t="s">
        <v>78</v>
      </c>
      <c r="C20">
        <v>1</v>
      </c>
    </row>
    <row r="21" spans="1:3">
      <c r="B21" t="s">
        <v>75</v>
      </c>
      <c r="C21">
        <v>1</v>
      </c>
    </row>
    <row r="22" spans="1:3">
      <c r="B22" t="s">
        <v>71</v>
      </c>
      <c r="C22">
        <v>1</v>
      </c>
    </row>
    <row r="23" spans="1:3">
      <c r="B23" t="s">
        <v>48</v>
      </c>
      <c r="C23">
        <v>1</v>
      </c>
    </row>
    <row r="24" spans="1:3">
      <c r="B24" t="s">
        <v>52</v>
      </c>
      <c r="C24">
        <v>1</v>
      </c>
    </row>
    <row r="25" spans="1:3">
      <c r="A25" t="s">
        <v>79</v>
      </c>
      <c r="B25" t="s">
        <v>1016</v>
      </c>
      <c r="C25">
        <v>1</v>
      </c>
    </row>
    <row r="26" spans="1:3">
      <c r="B26" t="s">
        <v>425</v>
      </c>
      <c r="C26">
        <v>1</v>
      </c>
    </row>
    <row r="27" spans="1:3">
      <c r="A27" t="s">
        <v>144</v>
      </c>
      <c r="B27" t="s">
        <v>186</v>
      </c>
      <c r="C27">
        <v>1</v>
      </c>
    </row>
    <row r="28" spans="1:3">
      <c r="B28" t="s">
        <v>1058</v>
      </c>
      <c r="C28">
        <v>1</v>
      </c>
    </row>
    <row r="29" spans="1:3">
      <c r="A29" t="s">
        <v>1392</v>
      </c>
      <c r="B29" t="s">
        <v>1043</v>
      </c>
      <c r="C29">
        <v>1</v>
      </c>
    </row>
    <row r="30" spans="1:3">
      <c r="A30" t="s">
        <v>21</v>
      </c>
      <c r="B30" t="s">
        <v>30</v>
      </c>
      <c r="C30">
        <v>1</v>
      </c>
    </row>
    <row r="31" spans="1:3">
      <c r="B31" t="s">
        <v>36</v>
      </c>
      <c r="C31">
        <v>1</v>
      </c>
    </row>
    <row r="32" spans="1:3">
      <c r="A32" t="s">
        <v>166</v>
      </c>
      <c r="B32" t="s">
        <v>1043</v>
      </c>
      <c r="C32">
        <v>1</v>
      </c>
    </row>
    <row r="33" spans="2:3">
      <c r="B33" t="s">
        <v>286</v>
      </c>
      <c r="C33">
        <v>1</v>
      </c>
    </row>
    <row r="34" spans="2:3">
      <c r="B34" t="s">
        <v>276</v>
      </c>
      <c r="C34">
        <v>1</v>
      </c>
    </row>
    <row r="35" spans="2:3">
      <c r="B35" t="s">
        <v>280</v>
      </c>
      <c r="C35">
        <v>1</v>
      </c>
    </row>
    <row r="36" spans="2:3">
      <c r="B36" t="s">
        <v>336</v>
      </c>
      <c r="C36">
        <v>1</v>
      </c>
    </row>
    <row r="37" spans="2:3">
      <c r="B37" t="s">
        <v>636</v>
      </c>
      <c r="C37">
        <v>1</v>
      </c>
    </row>
    <row r="38" spans="2:3">
      <c r="B38" t="s">
        <v>78</v>
      </c>
      <c r="C38">
        <v>1</v>
      </c>
    </row>
    <row r="39" spans="2:3">
      <c r="B39" t="s">
        <v>30</v>
      </c>
      <c r="C39">
        <v>1</v>
      </c>
    </row>
    <row r="40" spans="2:3">
      <c r="B40" t="s">
        <v>639</v>
      </c>
      <c r="C40">
        <v>1</v>
      </c>
    </row>
    <row r="41" spans="2:3">
      <c r="B41" t="s">
        <v>75</v>
      </c>
      <c r="C41">
        <v>1</v>
      </c>
    </row>
    <row r="42" spans="2:3">
      <c r="B42" t="s">
        <v>289</v>
      </c>
      <c r="C42">
        <v>1</v>
      </c>
    </row>
    <row r="43" spans="2:3">
      <c r="B43" t="s">
        <v>186</v>
      </c>
      <c r="C43">
        <v>1</v>
      </c>
    </row>
    <row r="44" spans="2:3">
      <c r="B44" t="s">
        <v>634</v>
      </c>
      <c r="C44">
        <v>1</v>
      </c>
    </row>
    <row r="45" spans="2:3">
      <c r="B45" t="s">
        <v>278</v>
      </c>
      <c r="C45">
        <v>1</v>
      </c>
    </row>
    <row r="46" spans="2:3">
      <c r="B46" t="s">
        <v>1058</v>
      </c>
      <c r="C46">
        <v>1</v>
      </c>
    </row>
    <row r="47" spans="2:3">
      <c r="B47" t="s">
        <v>1016</v>
      </c>
      <c r="C47">
        <v>1</v>
      </c>
    </row>
    <row r="48" spans="2:3">
      <c r="B48" t="s">
        <v>71</v>
      </c>
      <c r="C48">
        <v>1</v>
      </c>
    </row>
    <row r="49" spans="1:3">
      <c r="B49" t="s">
        <v>425</v>
      </c>
      <c r="C49">
        <v>1</v>
      </c>
    </row>
    <row r="50" spans="1:3">
      <c r="B50" t="s">
        <v>48</v>
      </c>
      <c r="C50">
        <v>1</v>
      </c>
    </row>
    <row r="51" spans="1:3">
      <c r="B51" t="s">
        <v>274</v>
      </c>
      <c r="C51">
        <v>1</v>
      </c>
    </row>
    <row r="52" spans="1:3">
      <c r="B52" t="s">
        <v>52</v>
      </c>
      <c r="C52">
        <v>1</v>
      </c>
    </row>
    <row r="53" spans="1:3">
      <c r="B53" t="s">
        <v>1026</v>
      </c>
      <c r="C53">
        <v>1</v>
      </c>
    </row>
    <row r="54" spans="1:3">
      <c r="B54" t="s">
        <v>36</v>
      </c>
      <c r="C54">
        <v>1</v>
      </c>
    </row>
    <row r="55" spans="1:3">
      <c r="A55" t="s">
        <v>157</v>
      </c>
      <c r="B55" t="s">
        <v>286</v>
      </c>
      <c r="C55">
        <v>1</v>
      </c>
    </row>
    <row r="56" spans="1:3">
      <c r="A56" t="s">
        <v>43</v>
      </c>
      <c r="B56" t="s">
        <v>186</v>
      </c>
      <c r="C56">
        <v>1</v>
      </c>
    </row>
    <row r="57" spans="1:3">
      <c r="A57" t="s">
        <v>170</v>
      </c>
      <c r="B57" t="s">
        <v>75</v>
      </c>
      <c r="C57">
        <v>1</v>
      </c>
    </row>
    <row r="58" spans="1:3">
      <c r="A58" t="s">
        <v>195</v>
      </c>
      <c r="B58" t="s">
        <v>52</v>
      </c>
      <c r="C58">
        <v>1</v>
      </c>
    </row>
    <row r="59" spans="1:3">
      <c r="A59" t="s">
        <v>31</v>
      </c>
      <c r="B59" t="s">
        <v>809</v>
      </c>
      <c r="C59">
        <v>1</v>
      </c>
    </row>
    <row r="60" spans="1:3">
      <c r="B60" t="s">
        <v>186</v>
      </c>
      <c r="C60">
        <v>1</v>
      </c>
    </row>
    <row r="61" spans="1:3">
      <c r="A61" t="s">
        <v>178</v>
      </c>
      <c r="B61" t="s">
        <v>52</v>
      </c>
      <c r="C61">
        <v>1</v>
      </c>
    </row>
    <row r="62" spans="1:3">
      <c r="A62" t="s">
        <v>131</v>
      </c>
      <c r="B62" t="s">
        <v>78</v>
      </c>
      <c r="C62">
        <v>1</v>
      </c>
    </row>
    <row r="63" spans="1:3">
      <c r="B63" t="s">
        <v>75</v>
      </c>
      <c r="C63">
        <v>1</v>
      </c>
    </row>
    <row r="64" spans="1:3">
      <c r="B64" t="s">
        <v>71</v>
      </c>
      <c r="C64">
        <v>1</v>
      </c>
    </row>
    <row r="65" spans="1:3">
      <c r="B65" t="s">
        <v>52</v>
      </c>
      <c r="C65">
        <v>1</v>
      </c>
    </row>
    <row r="66" spans="1:3">
      <c r="A66" t="s">
        <v>154</v>
      </c>
      <c r="B66" t="s">
        <v>1026</v>
      </c>
      <c r="C66">
        <v>1</v>
      </c>
    </row>
    <row r="67" spans="1:3">
      <c r="A67" t="s">
        <v>62</v>
      </c>
      <c r="B67" t="s">
        <v>425</v>
      </c>
      <c r="C67">
        <v>1</v>
      </c>
    </row>
    <row r="68" spans="1:3">
      <c r="A68" t="s">
        <v>161</v>
      </c>
      <c r="B68" t="s">
        <v>289</v>
      </c>
      <c r="C68">
        <v>1</v>
      </c>
    </row>
    <row r="69" spans="1:3">
      <c r="A69" t="s">
        <v>182</v>
      </c>
      <c r="B69" t="s">
        <v>186</v>
      </c>
      <c r="C69">
        <v>1</v>
      </c>
    </row>
    <row r="70" spans="1:3">
      <c r="A70" t="s">
        <v>139</v>
      </c>
      <c r="B70" t="s">
        <v>280</v>
      </c>
      <c r="C70">
        <v>1</v>
      </c>
    </row>
    <row r="71" spans="1:3">
      <c r="A71" t="s">
        <v>92</v>
      </c>
      <c r="B71" t="s">
        <v>276</v>
      </c>
      <c r="C71">
        <v>1</v>
      </c>
    </row>
    <row r="72" spans="1:3">
      <c r="B72" t="s">
        <v>280</v>
      </c>
      <c r="C72">
        <v>1</v>
      </c>
    </row>
    <row r="73" spans="1:3">
      <c r="B73" t="s">
        <v>336</v>
      </c>
      <c r="C73">
        <v>1</v>
      </c>
    </row>
    <row r="74" spans="1:3">
      <c r="B74" t="s">
        <v>278</v>
      </c>
      <c r="C74">
        <v>1</v>
      </c>
    </row>
    <row r="75" spans="1:3">
      <c r="B75" t="s">
        <v>274</v>
      </c>
      <c r="C75">
        <v>1</v>
      </c>
    </row>
    <row r="76" spans="1:3">
      <c r="A76" t="s">
        <v>147</v>
      </c>
      <c r="B76" t="s">
        <v>71</v>
      </c>
      <c r="C76">
        <v>1</v>
      </c>
    </row>
    <row r="77" spans="1:3">
      <c r="A77" t="s">
        <v>104</v>
      </c>
      <c r="B77" t="s">
        <v>78</v>
      </c>
      <c r="C77">
        <v>1</v>
      </c>
    </row>
    <row r="78" spans="1:3">
      <c r="A78" t="s">
        <v>136</v>
      </c>
      <c r="B78" t="s">
        <v>636</v>
      </c>
      <c r="C78">
        <v>1</v>
      </c>
    </row>
    <row r="79" spans="1:3">
      <c r="B79" t="s">
        <v>639</v>
      </c>
      <c r="C79">
        <v>1</v>
      </c>
    </row>
    <row r="80" spans="1:3">
      <c r="B80" t="s">
        <v>634</v>
      </c>
      <c r="C80">
        <v>1</v>
      </c>
    </row>
    <row r="81" spans="1:3">
      <c r="A81" t="s">
        <v>44</v>
      </c>
      <c r="B81" t="s">
        <v>48</v>
      </c>
      <c r="C81">
        <v>1</v>
      </c>
    </row>
    <row r="82" spans="1:3">
      <c r="A82" t="s">
        <v>181</v>
      </c>
      <c r="B82" t="s">
        <v>186</v>
      </c>
      <c r="C8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Q695"/>
  <sheetViews>
    <sheetView tabSelected="1" zoomScaleNormal="100" zoomScaleSheetLayoutView="85" workbookViewId="0">
      <selection activeCell="R14" sqref="R14"/>
    </sheetView>
  </sheetViews>
  <sheetFormatPr baseColWidth="10" defaultColWidth="14.42578125" defaultRowHeight="15" customHeight="1"/>
  <cols>
    <col min="1" max="1" width="5.7109375" customWidth="1"/>
    <col min="2" max="16" width="16" customWidth="1"/>
    <col min="17" max="17" width="6.28515625" customWidth="1"/>
  </cols>
  <sheetData>
    <row r="1" spans="1:17">
      <c r="A1" s="101" t="s">
        <v>1418</v>
      </c>
      <c r="B1" s="85"/>
      <c r="C1" s="85"/>
      <c r="D1" s="85"/>
      <c r="E1" s="85"/>
      <c r="F1" s="85"/>
      <c r="G1" s="85"/>
      <c r="H1" s="85"/>
      <c r="I1" s="85"/>
      <c r="J1" s="85"/>
      <c r="K1" s="85"/>
      <c r="L1" s="85"/>
      <c r="M1" s="85"/>
      <c r="N1" s="85"/>
      <c r="O1" s="85"/>
      <c r="P1" s="85"/>
      <c r="Q1" s="86"/>
    </row>
    <row r="2" spans="1:17">
      <c r="A2" s="90"/>
      <c r="B2" s="91"/>
      <c r="C2" s="91"/>
      <c r="D2" s="91"/>
      <c r="E2" s="91"/>
      <c r="F2" s="91"/>
      <c r="G2" s="91"/>
      <c r="H2" s="91"/>
      <c r="I2" s="91"/>
      <c r="J2" s="91"/>
      <c r="K2" s="91"/>
      <c r="L2" s="91"/>
      <c r="M2" s="91"/>
      <c r="N2" s="91"/>
      <c r="O2" s="91"/>
      <c r="P2" s="91"/>
      <c r="Q2" s="92"/>
    </row>
    <row r="3" spans="1:17">
      <c r="B3" s="93" t="s">
        <v>1435</v>
      </c>
      <c r="C3" s="85"/>
      <c r="D3" s="85"/>
      <c r="E3" s="85"/>
      <c r="F3" s="85"/>
      <c r="G3" s="85"/>
      <c r="H3" s="85"/>
      <c r="I3" s="85"/>
      <c r="J3" s="85"/>
      <c r="K3" s="85"/>
      <c r="L3" s="85"/>
      <c r="M3" s="85"/>
      <c r="N3" s="85"/>
      <c r="O3" s="85"/>
      <c r="P3" s="86"/>
    </row>
    <row r="4" spans="1:17">
      <c r="B4" s="87"/>
      <c r="C4" s="88"/>
      <c r="D4" s="88"/>
      <c r="E4" s="88"/>
      <c r="F4" s="88"/>
      <c r="G4" s="88"/>
      <c r="H4" s="88"/>
      <c r="I4" s="88"/>
      <c r="J4" s="88"/>
      <c r="K4" s="88"/>
      <c r="L4" s="88"/>
      <c r="M4" s="88"/>
      <c r="N4" s="88"/>
      <c r="O4" s="88"/>
      <c r="P4" s="89"/>
    </row>
    <row r="5" spans="1:17">
      <c r="B5" s="87"/>
      <c r="C5" s="88"/>
      <c r="D5" s="88"/>
      <c r="E5" s="88"/>
      <c r="F5" s="88"/>
      <c r="G5" s="88"/>
      <c r="H5" s="88"/>
      <c r="I5" s="88"/>
      <c r="J5" s="88"/>
      <c r="K5" s="88"/>
      <c r="L5" s="88"/>
      <c r="M5" s="88"/>
      <c r="N5" s="88"/>
      <c r="O5" s="88"/>
      <c r="P5" s="89"/>
    </row>
    <row r="6" spans="1:17">
      <c r="B6" s="87"/>
      <c r="C6" s="88"/>
      <c r="D6" s="88"/>
      <c r="E6" s="88"/>
      <c r="F6" s="88"/>
      <c r="G6" s="88"/>
      <c r="H6" s="88"/>
      <c r="I6" s="88"/>
      <c r="J6" s="88"/>
      <c r="K6" s="88"/>
      <c r="L6" s="88"/>
      <c r="M6" s="88"/>
      <c r="N6" s="88"/>
      <c r="O6" s="88"/>
      <c r="P6" s="89"/>
    </row>
    <row r="7" spans="1:17">
      <c r="B7" s="87"/>
      <c r="C7" s="88"/>
      <c r="D7" s="88"/>
      <c r="E7" s="88"/>
      <c r="F7" s="88"/>
      <c r="G7" s="88"/>
      <c r="H7" s="88"/>
      <c r="I7" s="88"/>
      <c r="J7" s="88"/>
      <c r="K7" s="88"/>
      <c r="L7" s="88"/>
      <c r="M7" s="88"/>
      <c r="N7" s="88"/>
      <c r="O7" s="88"/>
      <c r="P7" s="89"/>
    </row>
    <row r="8" spans="1:17">
      <c r="B8" s="87"/>
      <c r="C8" s="88"/>
      <c r="D8" s="88"/>
      <c r="E8" s="88"/>
      <c r="F8" s="88"/>
      <c r="G8" s="88"/>
      <c r="H8" s="88"/>
      <c r="I8" s="88"/>
      <c r="J8" s="88"/>
      <c r="K8" s="88"/>
      <c r="L8" s="88"/>
      <c r="M8" s="88"/>
      <c r="N8" s="88"/>
      <c r="O8" s="88"/>
      <c r="P8" s="89"/>
    </row>
    <row r="9" spans="1:17">
      <c r="B9" s="87"/>
      <c r="C9" s="88"/>
      <c r="D9" s="88"/>
      <c r="E9" s="88"/>
      <c r="F9" s="88"/>
      <c r="G9" s="88"/>
      <c r="H9" s="88"/>
      <c r="I9" s="88"/>
      <c r="J9" s="88"/>
      <c r="K9" s="88"/>
      <c r="L9" s="88"/>
      <c r="M9" s="88"/>
      <c r="N9" s="88"/>
      <c r="O9" s="88"/>
      <c r="P9" s="89"/>
    </row>
    <row r="10" spans="1:17">
      <c r="B10" s="87"/>
      <c r="C10" s="88"/>
      <c r="D10" s="88"/>
      <c r="E10" s="88"/>
      <c r="F10" s="88"/>
      <c r="G10" s="88"/>
      <c r="H10" s="88"/>
      <c r="I10" s="88"/>
      <c r="J10" s="88"/>
      <c r="K10" s="88"/>
      <c r="L10" s="88"/>
      <c r="M10" s="88"/>
      <c r="N10" s="88"/>
      <c r="O10" s="88"/>
      <c r="P10" s="89"/>
    </row>
    <row r="11" spans="1:17">
      <c r="B11" s="87"/>
      <c r="C11" s="88"/>
      <c r="D11" s="88"/>
      <c r="E11" s="88"/>
      <c r="F11" s="88"/>
      <c r="G11" s="88"/>
      <c r="H11" s="88"/>
      <c r="I11" s="88"/>
      <c r="J11" s="88"/>
      <c r="K11" s="88"/>
      <c r="L11" s="88"/>
      <c r="M11" s="88"/>
      <c r="N11" s="88"/>
      <c r="O11" s="88"/>
      <c r="P11" s="89"/>
    </row>
    <row r="12" spans="1:17">
      <c r="B12" s="87"/>
      <c r="C12" s="88"/>
      <c r="D12" s="88"/>
      <c r="E12" s="88"/>
      <c r="F12" s="88"/>
      <c r="G12" s="88"/>
      <c r="H12" s="88"/>
      <c r="I12" s="88"/>
      <c r="J12" s="88"/>
      <c r="K12" s="88"/>
      <c r="L12" s="88"/>
      <c r="M12" s="88"/>
      <c r="N12" s="88"/>
      <c r="O12" s="88"/>
      <c r="P12" s="89"/>
    </row>
    <row r="13" spans="1:17">
      <c r="B13" s="90"/>
      <c r="C13" s="91"/>
      <c r="D13" s="91"/>
      <c r="E13" s="91"/>
      <c r="F13" s="91"/>
      <c r="G13" s="91"/>
      <c r="H13" s="91"/>
      <c r="I13" s="91"/>
      <c r="J13" s="91"/>
      <c r="K13" s="91"/>
      <c r="L13" s="91"/>
      <c r="M13" s="91"/>
      <c r="N13" s="91"/>
      <c r="O13" s="91"/>
      <c r="P13" s="92"/>
    </row>
    <row r="16" spans="1:17">
      <c r="A16" s="99" t="s">
        <v>1419</v>
      </c>
      <c r="B16" s="96"/>
      <c r="C16" s="96"/>
      <c r="D16" s="96"/>
      <c r="E16" s="96"/>
      <c r="F16" s="96"/>
      <c r="G16" s="96"/>
      <c r="H16" s="96"/>
      <c r="I16" s="96"/>
      <c r="J16" s="96"/>
      <c r="K16" s="96"/>
      <c r="L16" s="96"/>
      <c r="M16" s="96"/>
      <c r="N16" s="96"/>
      <c r="O16" s="96"/>
      <c r="P16" s="96"/>
      <c r="Q16" s="97"/>
    </row>
    <row r="18" spans="1:10" ht="15.75" customHeight="1">
      <c r="A18" s="27"/>
      <c r="B18" s="58"/>
      <c r="C18" s="59"/>
      <c r="D18" s="60"/>
      <c r="E18" s="60"/>
      <c r="F18" s="60"/>
    </row>
    <row r="19" spans="1:10">
      <c r="A19" s="27"/>
      <c r="B19" s="27"/>
      <c r="C19" s="49"/>
      <c r="D19" s="61"/>
      <c r="E19" s="61"/>
      <c r="F19" s="61"/>
      <c r="G19" s="62"/>
    </row>
    <row r="20" spans="1:10">
      <c r="A20" s="27"/>
      <c r="B20" s="27"/>
      <c r="C20" s="49"/>
      <c r="D20" s="61"/>
      <c r="E20" s="61"/>
      <c r="F20" s="61"/>
      <c r="G20" s="62"/>
    </row>
    <row r="21" spans="1:10">
      <c r="A21" s="27"/>
      <c r="B21" s="27"/>
      <c r="C21" s="49"/>
      <c r="D21" s="61"/>
      <c r="E21" s="61"/>
      <c r="F21" s="61"/>
      <c r="G21" s="62"/>
    </row>
    <row r="22" spans="1:10">
      <c r="A22" s="27"/>
      <c r="B22" s="27"/>
      <c r="C22" s="49"/>
      <c r="D22" s="61"/>
      <c r="E22" s="61"/>
      <c r="F22" s="61"/>
      <c r="G22" s="62"/>
    </row>
    <row r="23" spans="1:10">
      <c r="A23" s="27"/>
      <c r="B23" s="27"/>
      <c r="C23" s="49"/>
      <c r="D23" s="61"/>
      <c r="E23" s="61"/>
      <c r="F23" s="61"/>
      <c r="G23" s="62"/>
    </row>
    <row r="24" spans="1:10">
      <c r="A24" s="27"/>
      <c r="B24" s="27"/>
      <c r="C24" s="49"/>
      <c r="D24" s="61"/>
      <c r="E24" s="61"/>
      <c r="F24" s="61"/>
      <c r="G24" s="62"/>
    </row>
    <row r="25" spans="1:10">
      <c r="A25" s="27"/>
      <c r="B25" s="27"/>
      <c r="C25" s="49"/>
      <c r="D25" s="61"/>
      <c r="E25" s="61"/>
      <c r="F25" s="61"/>
      <c r="G25" s="62"/>
    </row>
    <row r="26" spans="1:10">
      <c r="A26" s="27"/>
      <c r="B26" s="27"/>
      <c r="C26" s="49"/>
      <c r="D26" s="61"/>
      <c r="E26" s="61"/>
      <c r="F26" s="61"/>
      <c r="G26" s="62"/>
    </row>
    <row r="27" spans="1:10">
      <c r="A27" s="27"/>
      <c r="B27" s="27"/>
      <c r="C27" s="49"/>
      <c r="D27" s="61"/>
      <c r="E27" s="61"/>
      <c r="F27" s="61"/>
      <c r="G27" s="62"/>
    </row>
    <row r="28" spans="1:10">
      <c r="A28" s="27"/>
      <c r="B28" s="27"/>
      <c r="C28" s="49"/>
      <c r="D28" s="61"/>
      <c r="E28" s="61"/>
      <c r="F28" s="61"/>
      <c r="G28" s="62"/>
    </row>
    <row r="29" spans="1:10">
      <c r="A29" s="27"/>
      <c r="B29" s="27"/>
      <c r="C29" s="49"/>
      <c r="D29" s="61"/>
      <c r="E29" s="61"/>
      <c r="F29" s="61"/>
      <c r="G29" s="62"/>
    </row>
    <row r="30" spans="1:10">
      <c r="A30" s="27"/>
      <c r="B30" s="27"/>
      <c r="C30" s="49"/>
      <c r="D30" s="61"/>
      <c r="E30" s="61"/>
      <c r="F30" s="61"/>
      <c r="G30" s="62"/>
      <c r="H30" s="63"/>
      <c r="I30" s="63"/>
      <c r="J30" s="63"/>
    </row>
    <row r="31" spans="1:10">
      <c r="A31" s="27"/>
      <c r="B31" s="27"/>
      <c r="C31" s="49"/>
      <c r="D31" s="61"/>
      <c r="E31" s="61"/>
      <c r="F31" s="61"/>
      <c r="G31" s="62"/>
      <c r="H31" s="37"/>
      <c r="I31" s="37"/>
      <c r="J31" s="37"/>
    </row>
    <row r="32" spans="1:10">
      <c r="A32" s="27"/>
      <c r="B32" s="27"/>
      <c r="C32" s="49"/>
      <c r="D32" s="61"/>
      <c r="E32" s="61"/>
      <c r="F32" s="61"/>
      <c r="G32" s="62"/>
      <c r="H32" s="37"/>
      <c r="I32" s="37"/>
      <c r="J32" s="37"/>
    </row>
    <row r="33" spans="1:16">
      <c r="A33" s="27"/>
      <c r="B33" s="27"/>
      <c r="C33" s="49"/>
      <c r="D33" s="61"/>
      <c r="E33" s="61"/>
      <c r="F33" s="61"/>
      <c r="G33" s="62"/>
      <c r="H33" s="37"/>
      <c r="I33" s="37"/>
      <c r="J33" s="37"/>
    </row>
    <row r="34" spans="1:16">
      <c r="A34" s="27"/>
      <c r="B34" s="27"/>
      <c r="C34" s="49"/>
      <c r="D34" s="61"/>
      <c r="E34" s="61"/>
      <c r="F34" s="61"/>
      <c r="G34" s="62"/>
      <c r="H34" s="37"/>
      <c r="I34" s="37"/>
      <c r="J34" s="37"/>
    </row>
    <row r="35" spans="1:16">
      <c r="A35" s="27"/>
      <c r="B35" s="27"/>
      <c r="C35" s="49"/>
      <c r="D35" s="61"/>
      <c r="E35" s="61"/>
      <c r="F35" s="61"/>
      <c r="G35" s="62"/>
      <c r="H35" s="37"/>
      <c r="I35" s="64"/>
      <c r="J35" s="37"/>
    </row>
    <row r="36" spans="1:16">
      <c r="A36" s="27"/>
      <c r="B36" s="27"/>
      <c r="C36" s="49"/>
      <c r="D36" s="61"/>
      <c r="E36" s="61"/>
      <c r="F36" s="61"/>
      <c r="G36" s="62"/>
      <c r="H36" s="37"/>
      <c r="I36" s="37"/>
      <c r="J36" s="37"/>
    </row>
    <row r="37" spans="1:16">
      <c r="A37" s="27"/>
      <c r="B37" s="27"/>
      <c r="C37" s="49"/>
      <c r="D37" s="61"/>
      <c r="E37" s="61"/>
      <c r="F37" s="61"/>
      <c r="G37" s="62"/>
      <c r="H37" s="37"/>
      <c r="I37" s="37"/>
      <c r="J37" s="37"/>
    </row>
    <row r="38" spans="1:16">
      <c r="A38" s="27"/>
      <c r="B38" s="27"/>
      <c r="C38" s="49"/>
      <c r="D38" s="61"/>
      <c r="E38" s="61"/>
      <c r="F38" s="61"/>
      <c r="G38" s="62"/>
      <c r="H38" s="37"/>
      <c r="I38" s="37"/>
      <c r="J38" s="37"/>
    </row>
    <row r="39" spans="1:16">
      <c r="A39" s="27"/>
      <c r="B39" s="27"/>
      <c r="C39" s="49"/>
      <c r="D39" s="61"/>
      <c r="E39" s="61"/>
      <c r="F39" s="61"/>
      <c r="G39" s="62"/>
      <c r="H39" s="37"/>
      <c r="I39" s="37"/>
      <c r="J39" s="37"/>
    </row>
    <row r="40" spans="1:16">
      <c r="A40" s="27"/>
      <c r="B40" s="27"/>
      <c r="C40" s="49"/>
      <c r="D40" s="61"/>
      <c r="E40" s="61"/>
      <c r="F40" s="61"/>
      <c r="G40" s="62"/>
      <c r="H40" s="37"/>
      <c r="I40" s="37"/>
      <c r="J40" s="37"/>
    </row>
    <row r="41" spans="1:16">
      <c r="A41" s="27"/>
      <c r="B41" s="27"/>
      <c r="C41" s="49"/>
      <c r="D41" s="61"/>
      <c r="E41" s="61"/>
      <c r="F41" s="61"/>
      <c r="G41" s="62"/>
      <c r="H41" s="37"/>
      <c r="I41" s="37"/>
      <c r="J41" s="37"/>
    </row>
    <row r="42" spans="1:16">
      <c r="A42" s="27"/>
      <c r="B42" s="27"/>
      <c r="C42" s="49"/>
      <c r="D42" s="61"/>
      <c r="E42" s="61"/>
      <c r="F42" s="61"/>
      <c r="G42" s="62"/>
      <c r="H42" s="37"/>
      <c r="I42" s="37"/>
      <c r="J42" s="37"/>
    </row>
    <row r="43" spans="1:16">
      <c r="A43" s="27"/>
      <c r="B43" s="27"/>
      <c r="C43" s="49"/>
      <c r="D43" s="61"/>
      <c r="E43" s="61"/>
      <c r="F43" s="61"/>
      <c r="G43" s="62"/>
      <c r="H43" s="37"/>
      <c r="I43" s="37"/>
      <c r="J43" s="37"/>
    </row>
    <row r="44" spans="1:16">
      <c r="A44" s="38"/>
      <c r="B44" s="38"/>
      <c r="C44" s="37"/>
      <c r="D44" s="37"/>
      <c r="E44" s="37"/>
      <c r="F44" s="37"/>
      <c r="G44" s="37"/>
      <c r="H44" s="37"/>
      <c r="I44" s="37"/>
      <c r="J44" s="37"/>
    </row>
    <row r="45" spans="1:16">
      <c r="A45" s="38"/>
      <c r="B45" s="38"/>
      <c r="C45" s="37"/>
      <c r="D45" s="37"/>
      <c r="E45" s="37"/>
      <c r="F45" s="37"/>
      <c r="G45" s="37"/>
      <c r="H45" s="37"/>
      <c r="I45" s="37"/>
      <c r="J45" s="37"/>
    </row>
    <row r="46" spans="1:16" ht="9" customHeight="1">
      <c r="A46" s="51"/>
      <c r="B46" s="98" t="s">
        <v>1436</v>
      </c>
      <c r="C46" s="85"/>
      <c r="D46" s="85"/>
      <c r="E46" s="85"/>
      <c r="F46" s="85"/>
      <c r="G46" s="85"/>
      <c r="H46" s="85"/>
      <c r="I46" s="85"/>
      <c r="J46" s="85"/>
      <c r="K46" s="85"/>
      <c r="L46" s="85"/>
      <c r="M46" s="85"/>
      <c r="N46" s="85"/>
      <c r="O46" s="85"/>
      <c r="P46" s="86"/>
    </row>
    <row r="47" spans="1:16" ht="9" customHeight="1">
      <c r="A47" s="51"/>
      <c r="B47" s="87"/>
      <c r="C47" s="88"/>
      <c r="D47" s="88"/>
      <c r="E47" s="88"/>
      <c r="F47" s="88"/>
      <c r="G47" s="88"/>
      <c r="H47" s="88"/>
      <c r="I47" s="88"/>
      <c r="J47" s="88"/>
      <c r="K47" s="88"/>
      <c r="L47" s="88"/>
      <c r="M47" s="88"/>
      <c r="N47" s="88"/>
      <c r="O47" s="88"/>
      <c r="P47" s="89"/>
    </row>
    <row r="48" spans="1:16" ht="9" customHeight="1">
      <c r="A48" s="51"/>
      <c r="B48" s="87"/>
      <c r="C48" s="88"/>
      <c r="D48" s="88"/>
      <c r="E48" s="88"/>
      <c r="F48" s="88"/>
      <c r="G48" s="88"/>
      <c r="H48" s="88"/>
      <c r="I48" s="88"/>
      <c r="J48" s="88"/>
      <c r="K48" s="88"/>
      <c r="L48" s="88"/>
      <c r="M48" s="88"/>
      <c r="N48" s="88"/>
      <c r="O48" s="88"/>
      <c r="P48" s="89"/>
    </row>
    <row r="49" spans="1:17" ht="9" customHeight="1">
      <c r="A49" s="51"/>
      <c r="B49" s="87"/>
      <c r="C49" s="88"/>
      <c r="D49" s="88"/>
      <c r="E49" s="88"/>
      <c r="F49" s="88"/>
      <c r="G49" s="88"/>
      <c r="H49" s="88"/>
      <c r="I49" s="88"/>
      <c r="J49" s="88"/>
      <c r="K49" s="88"/>
      <c r="L49" s="88"/>
      <c r="M49" s="88"/>
      <c r="N49" s="88"/>
      <c r="O49" s="88"/>
      <c r="P49" s="89"/>
    </row>
    <row r="50" spans="1:17" ht="9" customHeight="1">
      <c r="A50" s="51"/>
      <c r="B50" s="87"/>
      <c r="C50" s="88"/>
      <c r="D50" s="88"/>
      <c r="E50" s="88"/>
      <c r="F50" s="88"/>
      <c r="G50" s="88"/>
      <c r="H50" s="88"/>
      <c r="I50" s="88"/>
      <c r="J50" s="88"/>
      <c r="K50" s="88"/>
      <c r="L50" s="88"/>
      <c r="M50" s="88"/>
      <c r="N50" s="88"/>
      <c r="O50" s="88"/>
      <c r="P50" s="89"/>
    </row>
    <row r="51" spans="1:17" ht="9" customHeight="1">
      <c r="A51" s="51"/>
      <c r="B51" s="87"/>
      <c r="C51" s="88"/>
      <c r="D51" s="88"/>
      <c r="E51" s="88"/>
      <c r="F51" s="88"/>
      <c r="G51" s="88"/>
      <c r="H51" s="88"/>
      <c r="I51" s="88"/>
      <c r="J51" s="88"/>
      <c r="K51" s="88"/>
      <c r="L51" s="88"/>
      <c r="M51" s="88"/>
      <c r="N51" s="88"/>
      <c r="O51" s="88"/>
      <c r="P51" s="89"/>
    </row>
    <row r="52" spans="1:17" ht="9" customHeight="1">
      <c r="A52" s="51"/>
      <c r="B52" s="87"/>
      <c r="C52" s="88"/>
      <c r="D52" s="88"/>
      <c r="E52" s="88"/>
      <c r="F52" s="88"/>
      <c r="G52" s="88"/>
      <c r="H52" s="88"/>
      <c r="I52" s="88"/>
      <c r="J52" s="88"/>
      <c r="K52" s="88"/>
      <c r="L52" s="88"/>
      <c r="M52" s="88"/>
      <c r="N52" s="88"/>
      <c r="O52" s="88"/>
      <c r="P52" s="89"/>
    </row>
    <row r="53" spans="1:17" ht="9" customHeight="1">
      <c r="A53" s="51"/>
      <c r="B53" s="87"/>
      <c r="C53" s="88"/>
      <c r="D53" s="88"/>
      <c r="E53" s="88"/>
      <c r="F53" s="88"/>
      <c r="G53" s="88"/>
      <c r="H53" s="88"/>
      <c r="I53" s="88"/>
      <c r="J53" s="88"/>
      <c r="K53" s="88"/>
      <c r="L53" s="88"/>
      <c r="M53" s="88"/>
      <c r="N53" s="88"/>
      <c r="O53" s="88"/>
      <c r="P53" s="89"/>
    </row>
    <row r="54" spans="1:17" ht="9" customHeight="1">
      <c r="A54" s="51"/>
      <c r="B54" s="87"/>
      <c r="C54" s="88"/>
      <c r="D54" s="88"/>
      <c r="E54" s="88"/>
      <c r="F54" s="88"/>
      <c r="G54" s="88"/>
      <c r="H54" s="88"/>
      <c r="I54" s="88"/>
      <c r="J54" s="88"/>
      <c r="K54" s="88"/>
      <c r="L54" s="88"/>
      <c r="M54" s="88"/>
      <c r="N54" s="88"/>
      <c r="O54" s="88"/>
      <c r="P54" s="89"/>
    </row>
    <row r="55" spans="1:17" ht="9" customHeight="1">
      <c r="A55" s="51"/>
      <c r="B55" s="87"/>
      <c r="C55" s="88"/>
      <c r="D55" s="88"/>
      <c r="E55" s="88"/>
      <c r="F55" s="88"/>
      <c r="G55" s="88"/>
      <c r="H55" s="88"/>
      <c r="I55" s="88"/>
      <c r="J55" s="88"/>
      <c r="K55" s="88"/>
      <c r="L55" s="88"/>
      <c r="M55" s="88"/>
      <c r="N55" s="88"/>
      <c r="O55" s="88"/>
      <c r="P55" s="89"/>
    </row>
    <row r="56" spans="1:17" ht="9" customHeight="1">
      <c r="A56" s="51"/>
      <c r="B56" s="90"/>
      <c r="C56" s="91"/>
      <c r="D56" s="91"/>
      <c r="E56" s="91"/>
      <c r="F56" s="91"/>
      <c r="G56" s="91"/>
      <c r="H56" s="91"/>
      <c r="I56" s="91"/>
      <c r="J56" s="91"/>
      <c r="K56" s="91"/>
      <c r="L56" s="91"/>
      <c r="M56" s="91"/>
      <c r="N56" s="91"/>
      <c r="O56" s="91"/>
      <c r="P56" s="92"/>
    </row>
    <row r="57" spans="1:17">
      <c r="A57" s="38"/>
      <c r="B57" s="38"/>
      <c r="C57" s="37"/>
      <c r="D57" s="37"/>
      <c r="E57" s="37"/>
      <c r="F57" s="37"/>
      <c r="G57" s="37"/>
      <c r="H57" s="37"/>
      <c r="I57" s="37"/>
      <c r="J57" s="37"/>
    </row>
    <row r="58" spans="1:17">
      <c r="A58" s="99" t="s">
        <v>1425</v>
      </c>
      <c r="B58" s="96"/>
      <c r="C58" s="96"/>
      <c r="D58" s="96"/>
      <c r="E58" s="96"/>
      <c r="F58" s="96"/>
      <c r="G58" s="96"/>
      <c r="H58" s="96"/>
      <c r="I58" s="96"/>
      <c r="J58" s="96"/>
      <c r="K58" s="96"/>
      <c r="L58" s="96"/>
      <c r="M58" s="96"/>
      <c r="N58" s="96"/>
      <c r="O58" s="96"/>
      <c r="P58" s="96"/>
      <c r="Q58" s="97"/>
    </row>
    <row r="59" spans="1:17">
      <c r="A59" s="38"/>
      <c r="B59" s="38"/>
      <c r="C59" s="37"/>
      <c r="D59" s="37"/>
      <c r="E59" s="37"/>
      <c r="F59" s="37"/>
      <c r="G59" s="37"/>
      <c r="H59" s="37"/>
      <c r="I59" s="37"/>
      <c r="J59" s="37"/>
    </row>
    <row r="60" spans="1:17">
      <c r="A60" s="38"/>
      <c r="B60" s="38"/>
      <c r="C60" s="37"/>
      <c r="D60" s="65"/>
      <c r="E60" s="65"/>
      <c r="F60" s="65"/>
      <c r="G60" s="65"/>
    </row>
    <row r="61" spans="1:17" ht="15" customHeight="1">
      <c r="A61" s="27"/>
      <c r="B61" s="58"/>
      <c r="C61" s="58"/>
      <c r="D61" s="59"/>
      <c r="E61" s="59"/>
      <c r="F61" s="59"/>
      <c r="G61" s="66"/>
      <c r="H61" s="66"/>
      <c r="I61" s="66"/>
      <c r="J61" s="66"/>
    </row>
    <row r="62" spans="1:17">
      <c r="A62" s="27"/>
      <c r="B62" s="27"/>
      <c r="C62" s="49"/>
      <c r="D62" s="67"/>
      <c r="E62" s="67"/>
      <c r="F62" s="68"/>
      <c r="G62" s="69">
        <f>COUNTIFS(Data!$C$2:$C$617,D$60,Data!$D$2:$D$617,$B62)</f>
        <v>0</v>
      </c>
      <c r="H62" s="69">
        <f>COUNTIFS(Data!$C$2:$C$617,E$60,Data!$D$2:$D$617,$B62)</f>
        <v>0</v>
      </c>
      <c r="I62" s="69">
        <f>COUNTIFS(Data!$C$2:$C$617,D$60,Data!$D$2:$D$617,$B62,Data!$L$2:$L$617,F$60)</f>
        <v>0</v>
      </c>
      <c r="J62" s="69">
        <f>COUNTIFS(Data!$C$2:$C$617,E$60,Data!$D$2:$D$617,$B62,Data!$L$2:$L$617,G$60)</f>
        <v>0</v>
      </c>
    </row>
    <row r="63" spans="1:17">
      <c r="A63" s="27"/>
      <c r="B63" s="27"/>
      <c r="C63" s="49"/>
      <c r="D63" s="67"/>
      <c r="E63" s="67"/>
      <c r="F63" s="68"/>
      <c r="G63" s="69">
        <f>COUNTIFS(Data!$C$2:$C$617,D$60,Data!$D$2:$D$617,$B63)</f>
        <v>0</v>
      </c>
      <c r="H63" s="69">
        <f>COUNTIFS(Data!$C$2:$C$617,E$60,Data!$D$2:$D$617,$B63)</f>
        <v>0</v>
      </c>
      <c r="I63" s="69">
        <f>COUNTIFS(Data!$C$2:$C$617,D$60,Data!$D$2:$D$617,$B63,Data!$L$2:$L$617,F$60)</f>
        <v>0</v>
      </c>
      <c r="J63" s="69">
        <f>COUNTIFS(Data!$C$2:$C$617,E$60,Data!$D$2:$D$617,$B63,Data!$L$2:$L$617,G$60)</f>
        <v>0</v>
      </c>
    </row>
    <row r="64" spans="1:17">
      <c r="A64" s="27"/>
      <c r="B64" s="27"/>
      <c r="C64" s="49"/>
      <c r="D64" s="67"/>
      <c r="E64" s="67"/>
      <c r="F64" s="68"/>
      <c r="G64" s="69">
        <f>COUNTIFS(Data!$C$2:$C$617,D$60,Data!$D$2:$D$617,$B64)</f>
        <v>0</v>
      </c>
      <c r="H64" s="69">
        <f>COUNTIFS(Data!$C$2:$C$617,E$60,Data!$D$2:$D$617,$B64)</f>
        <v>0</v>
      </c>
      <c r="I64" s="69">
        <f>COUNTIFS(Data!$C$2:$C$617,D$60,Data!$D$2:$D$617,$B64,Data!$L$2:$L$617,F$60)</f>
        <v>0</v>
      </c>
      <c r="J64" s="69">
        <f>COUNTIFS(Data!$C$2:$C$617,E$60,Data!$D$2:$D$617,$B64,Data!$L$2:$L$617,G$60)</f>
        <v>0</v>
      </c>
    </row>
    <row r="65" spans="1:10">
      <c r="A65" s="27"/>
      <c r="B65" s="27"/>
      <c r="C65" s="49"/>
      <c r="D65" s="70"/>
      <c r="E65" s="67"/>
      <c r="F65" s="68"/>
      <c r="G65" s="69">
        <f>COUNTIFS(Data!$C$2:$C$617,D$60,Data!$D$2:$D$617,$B65)</f>
        <v>0</v>
      </c>
      <c r="H65" s="69">
        <f>COUNTIFS(Data!$C$2:$C$617,E$60,Data!$D$2:$D$617,$B65)</f>
        <v>0</v>
      </c>
      <c r="I65" s="69">
        <f>COUNTIFS(Data!$C$2:$C$617,D$60,Data!$D$2:$D$617,$B65,Data!$L$2:$L$617,F$60)</f>
        <v>0</v>
      </c>
      <c r="J65" s="69">
        <f>COUNTIFS(Data!$C$2:$C$617,E$60,Data!$D$2:$D$617,$B65,Data!$L$2:$L$617,G$60)</f>
        <v>0</v>
      </c>
    </row>
    <row r="66" spans="1:10">
      <c r="A66" s="27"/>
      <c r="B66" s="27"/>
      <c r="C66" s="49"/>
      <c r="D66" s="67"/>
      <c r="E66" s="67"/>
      <c r="F66" s="68"/>
      <c r="G66" s="69">
        <f>COUNTIFS(Data!$C$2:$C$617,D$60,Data!$D$2:$D$617,$B66)</f>
        <v>0</v>
      </c>
      <c r="H66" s="69">
        <f>COUNTIFS(Data!$C$2:$C$617,E$60,Data!$D$2:$D$617,$B66)</f>
        <v>0</v>
      </c>
      <c r="I66" s="69">
        <f>COUNTIFS(Data!$C$2:$C$617,D$60,Data!$D$2:$D$617,$B66,Data!$L$2:$L$617,F$60)</f>
        <v>0</v>
      </c>
      <c r="J66" s="69">
        <f>COUNTIFS(Data!$C$2:$C$617,E$60,Data!$D$2:$D$617,$B66,Data!$L$2:$L$617,G$60)</f>
        <v>0</v>
      </c>
    </row>
    <row r="67" spans="1:10">
      <c r="A67" s="27"/>
      <c r="B67" s="27"/>
      <c r="C67" s="49"/>
      <c r="D67" s="67"/>
      <c r="E67" s="67"/>
      <c r="F67" s="68"/>
      <c r="G67" s="69">
        <f>COUNTIFS(Data!$C$2:$C$617,D$60,Data!$D$2:$D$617,$B67)</f>
        <v>0</v>
      </c>
      <c r="H67" s="69">
        <f>COUNTIFS(Data!$C$2:$C$617,E$60,Data!$D$2:$D$617,$B67)</f>
        <v>0</v>
      </c>
      <c r="I67" s="69">
        <f>COUNTIFS(Data!$C$2:$C$617,D$60,Data!$D$2:$D$617,$B67,Data!$L$2:$L$617,F$60)</f>
        <v>0</v>
      </c>
      <c r="J67" s="69">
        <f>COUNTIFS(Data!$C$2:$C$617,E$60,Data!$D$2:$D$617,$B67,Data!$L$2:$L$617,G$60)</f>
        <v>0</v>
      </c>
    </row>
    <row r="68" spans="1:10">
      <c r="A68" s="27"/>
      <c r="B68" s="27"/>
      <c r="C68" s="49"/>
      <c r="D68" s="67"/>
      <c r="E68" s="67"/>
      <c r="F68" s="68"/>
      <c r="G68" s="69">
        <f>COUNTIFS(Data!$C$2:$C$617,D$60,Data!$D$2:$D$617,$B68)</f>
        <v>0</v>
      </c>
      <c r="H68" s="69">
        <f>COUNTIFS(Data!$C$2:$C$617,E$60,Data!$D$2:$D$617,$B68)</f>
        <v>0</v>
      </c>
      <c r="I68" s="69">
        <f>COUNTIFS(Data!$C$2:$C$617,D$60,Data!$D$2:$D$617,$B68,Data!$L$2:$L$617,F$60)</f>
        <v>0</v>
      </c>
      <c r="J68" s="69">
        <f>COUNTIFS(Data!$C$2:$C$617,E$60,Data!$D$2:$D$617,$B68,Data!$L$2:$L$617,G$60)</f>
        <v>0</v>
      </c>
    </row>
    <row r="69" spans="1:10">
      <c r="A69" s="27"/>
      <c r="B69" s="27"/>
      <c r="C69" s="49"/>
      <c r="D69" s="67"/>
      <c r="E69" s="67"/>
      <c r="F69" s="68"/>
      <c r="G69" s="69">
        <f>COUNTIFS(Data!$C$2:$C$617,D$60,Data!$D$2:$D$617,$B69)</f>
        <v>0</v>
      </c>
      <c r="H69" s="69">
        <f>COUNTIFS(Data!$C$2:$C$617,E$60,Data!$D$2:$D$617,$B69)</f>
        <v>0</v>
      </c>
      <c r="I69" s="69">
        <f>COUNTIFS(Data!$C$2:$C$617,D$60,Data!$D$2:$D$617,$B69,Data!$L$2:$L$617,F$60)</f>
        <v>0</v>
      </c>
      <c r="J69" s="69">
        <f>COUNTIFS(Data!$C$2:$C$617,E$60,Data!$D$2:$D$617,$B69,Data!$L$2:$L$617,G$60)</f>
        <v>0</v>
      </c>
    </row>
    <row r="70" spans="1:10">
      <c r="A70" s="27"/>
      <c r="B70" s="27"/>
      <c r="C70" s="49"/>
      <c r="D70" s="70"/>
      <c r="E70" s="67"/>
      <c r="F70" s="68"/>
      <c r="G70" s="69">
        <f>COUNTIFS(Data!$C$2:$C$617,D$60,Data!$D$2:$D$617,$B70)</f>
        <v>0</v>
      </c>
      <c r="H70" s="69">
        <f>COUNTIFS(Data!$C$2:$C$617,E$60,Data!$D$2:$D$617,$B70)</f>
        <v>0</v>
      </c>
      <c r="I70" s="69">
        <f>COUNTIFS(Data!$C$2:$C$617,D$60,Data!$D$2:$D$617,$B70,Data!$L$2:$L$617,F$60)</f>
        <v>0</v>
      </c>
      <c r="J70" s="69">
        <f>COUNTIFS(Data!$C$2:$C$617,E$60,Data!$D$2:$D$617,$B70,Data!$L$2:$L$617,G$60)</f>
        <v>0</v>
      </c>
    </row>
    <row r="71" spans="1:10">
      <c r="A71" s="27"/>
      <c r="B71" s="27"/>
      <c r="C71" s="49"/>
      <c r="D71" s="70"/>
      <c r="E71" s="67"/>
      <c r="F71" s="68"/>
      <c r="G71" s="69">
        <f>COUNTIFS(Data!$C$2:$C$617,D$60,Data!$D$2:$D$617,$B71)</f>
        <v>0</v>
      </c>
      <c r="H71" s="69">
        <f>COUNTIFS(Data!$C$2:$C$617,E$60,Data!$D$2:$D$617,$B71)</f>
        <v>0</v>
      </c>
      <c r="I71" s="69">
        <f>COUNTIFS(Data!$C$2:$C$617,D$60,Data!$D$2:$D$617,$B71,Data!$L$2:$L$617,F$60)</f>
        <v>0</v>
      </c>
      <c r="J71" s="69">
        <f>COUNTIFS(Data!$C$2:$C$617,E$60,Data!$D$2:$D$617,$B71,Data!$L$2:$L$617,G$60)</f>
        <v>0</v>
      </c>
    </row>
    <row r="72" spans="1:10">
      <c r="A72" s="27"/>
      <c r="B72" s="27"/>
      <c r="C72" s="49"/>
      <c r="D72" s="67"/>
      <c r="E72" s="67"/>
      <c r="F72" s="68"/>
      <c r="G72" s="69">
        <f>COUNTIFS(Data!$C$2:$C$617,D$60,Data!$D$2:$D$617,$B72)</f>
        <v>0</v>
      </c>
      <c r="H72" s="69">
        <f>COUNTIFS(Data!$C$2:$C$617,E$60,Data!$D$2:$D$617,$B72)</f>
        <v>0</v>
      </c>
      <c r="I72" s="69">
        <f>COUNTIFS(Data!$C$2:$C$617,D$60,Data!$D$2:$D$617,$B72,Data!$L$2:$L$617,F$60)</f>
        <v>0</v>
      </c>
      <c r="J72" s="69">
        <f>COUNTIFS(Data!$C$2:$C$617,E$60,Data!$D$2:$D$617,$B72,Data!$L$2:$L$617,G$60)</f>
        <v>0</v>
      </c>
    </row>
    <row r="73" spans="1:10">
      <c r="A73" s="27"/>
      <c r="B73" s="27"/>
      <c r="C73" s="49"/>
      <c r="D73" s="67"/>
      <c r="E73" s="67"/>
      <c r="F73" s="68"/>
      <c r="G73" s="69">
        <f>COUNTIFS(Data!$C$2:$C$617,D$60,Data!$D$2:$D$617,$B73)</f>
        <v>0</v>
      </c>
      <c r="H73" s="69">
        <f>COUNTIFS(Data!$C$2:$C$617,E$60,Data!$D$2:$D$617,$B73)</f>
        <v>0</v>
      </c>
      <c r="I73" s="69">
        <f>COUNTIFS(Data!$C$2:$C$617,D$60,Data!$D$2:$D$617,$B73,Data!$L$2:$L$617,F$60)</f>
        <v>0</v>
      </c>
      <c r="J73" s="69">
        <f>COUNTIFS(Data!$C$2:$C$617,E$60,Data!$D$2:$D$617,$B73,Data!$L$2:$L$617,G$60)</f>
        <v>0</v>
      </c>
    </row>
    <row r="74" spans="1:10">
      <c r="A74" s="27"/>
      <c r="B74" s="27"/>
      <c r="C74" s="49"/>
      <c r="D74" s="67"/>
      <c r="E74" s="67"/>
      <c r="F74" s="68"/>
      <c r="G74" s="69">
        <f>COUNTIFS(Data!$C$2:$C$617,D$60,Data!$D$2:$D$617,$B74)</f>
        <v>0</v>
      </c>
      <c r="H74" s="69">
        <f>COUNTIFS(Data!$C$2:$C$617,E$60,Data!$D$2:$D$617,$B74)</f>
        <v>0</v>
      </c>
      <c r="I74" s="69">
        <f>COUNTIFS(Data!$C$2:$C$617,D$60,Data!$D$2:$D$617,$B74,Data!$L$2:$L$617,F$60)</f>
        <v>0</v>
      </c>
      <c r="J74" s="69">
        <f>COUNTIFS(Data!$C$2:$C$617,E$60,Data!$D$2:$D$617,$B74,Data!$L$2:$L$617,G$60)</f>
        <v>0</v>
      </c>
    </row>
    <row r="75" spans="1:10">
      <c r="A75" s="27"/>
      <c r="B75" s="27"/>
      <c r="C75" s="49"/>
      <c r="D75" s="67"/>
      <c r="E75" s="67"/>
      <c r="F75" s="68"/>
      <c r="G75" s="69">
        <f>COUNTIFS(Data!$C$2:$C$617,D$60,Data!$D$2:$D$617,$B75)</f>
        <v>0</v>
      </c>
      <c r="H75" s="69">
        <f>COUNTIFS(Data!$C$2:$C$617,E$60,Data!$D$2:$D$617,$B75)</f>
        <v>0</v>
      </c>
      <c r="I75" s="69">
        <f>COUNTIFS(Data!$C$2:$C$617,D$60,Data!$D$2:$D$617,$B75,Data!$L$2:$L$617,F$60)</f>
        <v>0</v>
      </c>
      <c r="J75" s="69">
        <f>COUNTIFS(Data!$C$2:$C$617,E$60,Data!$D$2:$D$617,$B75,Data!$L$2:$L$617,G$60)</f>
        <v>0</v>
      </c>
    </row>
    <row r="76" spans="1:10">
      <c r="A76" s="27"/>
      <c r="B76" s="27"/>
      <c r="C76" s="49"/>
      <c r="D76" s="67"/>
      <c r="E76" s="67"/>
      <c r="F76" s="68"/>
      <c r="G76" s="69">
        <f>COUNTIFS(Data!$C$2:$C$617,D$60,Data!$D$2:$D$617,$B76)</f>
        <v>0</v>
      </c>
      <c r="H76" s="69">
        <f>COUNTIFS(Data!$C$2:$C$617,E$60,Data!$D$2:$D$617,$B76)</f>
        <v>0</v>
      </c>
      <c r="I76" s="69">
        <f>COUNTIFS(Data!$C$2:$C$617,D$60,Data!$D$2:$D$617,$B76,Data!$L$2:$L$617,F$60)</f>
        <v>0</v>
      </c>
      <c r="J76" s="69">
        <f>COUNTIFS(Data!$C$2:$C$617,E$60,Data!$D$2:$D$617,$B76,Data!$L$2:$L$617,G$60)</f>
        <v>0</v>
      </c>
    </row>
    <row r="77" spans="1:10">
      <c r="A77" s="27"/>
      <c r="B77" s="27"/>
      <c r="C77" s="49"/>
      <c r="D77" s="67"/>
      <c r="E77" s="67"/>
      <c r="F77" s="68"/>
      <c r="G77" s="69">
        <f>COUNTIFS(Data!$C$2:$C$617,D$60,Data!$D$2:$D$617,$B77)</f>
        <v>0</v>
      </c>
      <c r="H77" s="69">
        <f>COUNTIFS(Data!$C$2:$C$617,E$60,Data!$D$2:$D$617,$B77)</f>
        <v>0</v>
      </c>
      <c r="I77" s="69">
        <f>COUNTIFS(Data!$C$2:$C$617,D$60,Data!$D$2:$D$617,$B77,Data!$L$2:$L$617,F$60)</f>
        <v>0</v>
      </c>
      <c r="J77" s="69">
        <f>COUNTIFS(Data!$C$2:$C$617,E$60,Data!$D$2:$D$617,$B77,Data!$L$2:$L$617,G$60)</f>
        <v>0</v>
      </c>
    </row>
    <row r="78" spans="1:10">
      <c r="A78" s="27"/>
      <c r="B78" s="27"/>
      <c r="C78" s="49"/>
      <c r="D78" s="67"/>
      <c r="E78" s="67"/>
      <c r="F78" s="68"/>
      <c r="G78" s="69">
        <f>COUNTIFS(Data!$C$2:$C$617,D$60,Data!$D$2:$D$617,$B78)</f>
        <v>0</v>
      </c>
      <c r="H78" s="69">
        <f>COUNTIFS(Data!$C$2:$C$617,E$60,Data!$D$2:$D$617,$B78)</f>
        <v>0</v>
      </c>
      <c r="I78" s="69">
        <f>COUNTIFS(Data!$C$2:$C$617,D$60,Data!$D$2:$D$617,$B78,Data!$L$2:$L$617,F$60)</f>
        <v>0</v>
      </c>
      <c r="J78" s="69">
        <f>COUNTIFS(Data!$C$2:$C$617,E$60,Data!$D$2:$D$617,$B78,Data!$L$2:$L$617,G$60)</f>
        <v>0</v>
      </c>
    </row>
    <row r="79" spans="1:10">
      <c r="A79" s="27"/>
      <c r="B79" s="27"/>
      <c r="C79" s="49"/>
      <c r="D79" s="70"/>
      <c r="E79" s="67"/>
      <c r="F79" s="68"/>
      <c r="G79" s="69">
        <f>COUNTIFS(Data!$C$2:$C$617,D$60,Data!$D$2:$D$617,$B79)</f>
        <v>0</v>
      </c>
      <c r="H79" s="69">
        <f>COUNTIFS(Data!$C$2:$C$617,E$60,Data!$D$2:$D$617,$B79)</f>
        <v>0</v>
      </c>
      <c r="I79" s="69">
        <f>COUNTIFS(Data!$C$2:$C$617,D$60,Data!$D$2:$D$617,$B79,Data!$L$2:$L$617,F$60)</f>
        <v>0</v>
      </c>
      <c r="J79" s="69">
        <f>COUNTIFS(Data!$C$2:$C$617,E$60,Data!$D$2:$D$617,$B79,Data!$L$2:$L$617,G$60)</f>
        <v>0</v>
      </c>
    </row>
    <row r="80" spans="1:10">
      <c r="A80" s="27"/>
      <c r="B80" s="27"/>
      <c r="C80" s="49"/>
      <c r="D80" s="67"/>
      <c r="E80" s="67"/>
      <c r="F80" s="68"/>
      <c r="G80" s="69">
        <f>COUNTIFS(Data!$C$2:$C$617,D$60,Data!$D$2:$D$617,$B80)</f>
        <v>0</v>
      </c>
      <c r="H80" s="69">
        <f>COUNTIFS(Data!$C$2:$C$617,E$60,Data!$D$2:$D$617,$B80)</f>
        <v>0</v>
      </c>
      <c r="I80" s="69">
        <f>COUNTIFS(Data!$C$2:$C$617,D$60,Data!$D$2:$D$617,$B80,Data!$L$2:$L$617,F$60)</f>
        <v>0</v>
      </c>
      <c r="J80" s="69">
        <f>COUNTIFS(Data!$C$2:$C$617,E$60,Data!$D$2:$D$617,$B80,Data!$L$2:$L$617,G$60)</f>
        <v>0</v>
      </c>
    </row>
    <row r="81" spans="1:16">
      <c r="A81" s="27"/>
      <c r="B81" s="27"/>
      <c r="C81" s="49"/>
      <c r="D81" s="67"/>
      <c r="E81" s="67"/>
      <c r="F81" s="68"/>
      <c r="G81" s="69">
        <f>COUNTIFS(Data!$C$2:$C$617,D$60,Data!$D$2:$D$617,$B81)</f>
        <v>0</v>
      </c>
      <c r="H81" s="69">
        <f>COUNTIFS(Data!$C$2:$C$617,E$60,Data!$D$2:$D$617,$B81)</f>
        <v>0</v>
      </c>
      <c r="I81" s="69">
        <f>COUNTIFS(Data!$C$2:$C$617,D$60,Data!$D$2:$D$617,$B81,Data!$L$2:$L$617,F$60)</f>
        <v>0</v>
      </c>
      <c r="J81" s="69">
        <f>COUNTIFS(Data!$C$2:$C$617,E$60,Data!$D$2:$D$617,$B81,Data!$L$2:$L$617,G$60)</f>
        <v>0</v>
      </c>
    </row>
    <row r="82" spans="1:16">
      <c r="A82" s="27"/>
      <c r="B82" s="27"/>
      <c r="C82" s="49"/>
      <c r="D82" s="67"/>
      <c r="E82" s="67"/>
      <c r="F82" s="68"/>
      <c r="G82" s="69">
        <f>COUNTIFS(Data!$C$2:$C$617,D$60,Data!$D$2:$D$617,$B82)</f>
        <v>0</v>
      </c>
      <c r="H82" s="69">
        <f>COUNTIFS(Data!$C$2:$C$617,E$60,Data!$D$2:$D$617,$B82)</f>
        <v>0</v>
      </c>
      <c r="I82" s="69">
        <f>COUNTIFS(Data!$C$2:$C$617,D$60,Data!$D$2:$D$617,$B82,Data!$L$2:$L$617,F$60)</f>
        <v>0</v>
      </c>
      <c r="J82" s="69">
        <f>COUNTIFS(Data!$C$2:$C$617,E$60,Data!$D$2:$D$617,$B82,Data!$L$2:$L$617,G$60)</f>
        <v>0</v>
      </c>
    </row>
    <row r="83" spans="1:16">
      <c r="A83" s="27"/>
      <c r="B83" s="27"/>
      <c r="C83" s="49"/>
      <c r="D83" s="67"/>
      <c r="E83" s="67"/>
      <c r="F83" s="68"/>
      <c r="G83" s="69">
        <f>COUNTIFS(Data!$C$2:$C$617,D$60,Data!$D$2:$D$617,$B83)</f>
        <v>0</v>
      </c>
      <c r="H83" s="69">
        <f>COUNTIFS(Data!$C$2:$C$617,E$60,Data!$D$2:$D$617,$B83)</f>
        <v>0</v>
      </c>
      <c r="I83" s="69">
        <f>COUNTIFS(Data!$C$2:$C$617,D$60,Data!$D$2:$D$617,$B83,Data!$L$2:$L$617,F$60)</f>
        <v>0</v>
      </c>
      <c r="J83" s="69">
        <f>COUNTIFS(Data!$C$2:$C$617,E$60,Data!$D$2:$D$617,$B83,Data!$L$2:$L$617,G$60)</f>
        <v>0</v>
      </c>
    </row>
    <row r="84" spans="1:16">
      <c r="A84" s="27"/>
      <c r="B84" s="27"/>
      <c r="C84" s="49"/>
      <c r="D84" s="67"/>
      <c r="E84" s="67"/>
      <c r="F84" s="68"/>
      <c r="G84" s="69">
        <f>COUNTIFS(Data!$C$2:$C$617,D$60,Data!$D$2:$D$617,$B84)</f>
        <v>0</v>
      </c>
      <c r="H84" s="69">
        <f>COUNTIFS(Data!$C$2:$C$617,E$60,Data!$D$2:$D$617,$B84)</f>
        <v>0</v>
      </c>
      <c r="I84" s="69">
        <f>COUNTIFS(Data!$C$2:$C$617,D$60,Data!$D$2:$D$617,$B84,Data!$L$2:$L$617,F$60)</f>
        <v>0</v>
      </c>
      <c r="J84" s="69">
        <f>COUNTIFS(Data!$C$2:$C$617,E$60,Data!$D$2:$D$617,$B84,Data!$L$2:$L$617,G$60)</f>
        <v>0</v>
      </c>
    </row>
    <row r="85" spans="1:16">
      <c r="A85" s="27"/>
      <c r="B85" s="27"/>
      <c r="C85" s="49"/>
      <c r="D85" s="67"/>
      <c r="E85" s="67"/>
      <c r="F85" s="68"/>
      <c r="G85" s="69">
        <f>COUNTIFS(Data!$C$2:$C$617,D$60,Data!$D$2:$D$617,$B85)</f>
        <v>0</v>
      </c>
      <c r="H85" s="69">
        <f>COUNTIFS(Data!$C$2:$C$617,E$60,Data!$D$2:$D$617,$B85)</f>
        <v>0</v>
      </c>
      <c r="I85" s="69">
        <f>COUNTIFS(Data!$C$2:$C$617,D$60,Data!$D$2:$D$617,$B85,Data!$L$2:$L$617,F$60)</f>
        <v>0</v>
      </c>
      <c r="J85" s="69">
        <f>COUNTIFS(Data!$C$2:$C$617,E$60,Data!$D$2:$D$617,$B85,Data!$L$2:$L$617,G$60)</f>
        <v>0</v>
      </c>
    </row>
    <row r="86" spans="1:16">
      <c r="A86" s="27"/>
      <c r="B86" s="27"/>
      <c r="C86" s="49"/>
      <c r="D86" s="67"/>
      <c r="E86" s="67"/>
      <c r="F86" s="68"/>
      <c r="G86" s="69">
        <f>COUNTIFS(Data!$C$2:$C$617,D$60,Data!$D$2:$D$617,$B86)</f>
        <v>0</v>
      </c>
      <c r="H86" s="69">
        <f>COUNTIFS(Data!$C$2:$C$617,E$60,Data!$D$2:$D$617,$B86)</f>
        <v>0</v>
      </c>
      <c r="I86" s="69">
        <f>COUNTIFS(Data!$C$2:$C$617,D$60,Data!$D$2:$D$617,$B86,Data!$L$2:$L$617,F$60)</f>
        <v>0</v>
      </c>
      <c r="J86" s="69">
        <f>COUNTIFS(Data!$C$2:$C$617,E$60,Data!$D$2:$D$617,$B86,Data!$L$2:$L$617,G$60)</f>
        <v>0</v>
      </c>
    </row>
    <row r="87" spans="1:16">
      <c r="A87" s="48"/>
      <c r="B87" s="98" t="s">
        <v>1499</v>
      </c>
      <c r="C87" s="85"/>
      <c r="D87" s="85"/>
      <c r="E87" s="85"/>
      <c r="F87" s="85"/>
      <c r="G87" s="85"/>
      <c r="H87" s="85"/>
      <c r="I87" s="85"/>
      <c r="J87" s="85"/>
      <c r="K87" s="85"/>
      <c r="L87" s="85"/>
      <c r="M87" s="85"/>
      <c r="N87" s="85"/>
      <c r="O87" s="85"/>
      <c r="P87" s="86"/>
    </row>
    <row r="88" spans="1:16">
      <c r="B88" s="87"/>
      <c r="C88" s="88"/>
      <c r="D88" s="88"/>
      <c r="E88" s="88"/>
      <c r="F88" s="88"/>
      <c r="G88" s="88"/>
      <c r="H88" s="88"/>
      <c r="I88" s="88"/>
      <c r="J88" s="88"/>
      <c r="K88" s="88"/>
      <c r="L88" s="88"/>
      <c r="M88" s="88"/>
      <c r="N88" s="88"/>
      <c r="O88" s="88"/>
      <c r="P88" s="89"/>
    </row>
    <row r="89" spans="1:16">
      <c r="B89" s="87"/>
      <c r="C89" s="88"/>
      <c r="D89" s="88"/>
      <c r="E89" s="88"/>
      <c r="F89" s="88"/>
      <c r="G89" s="88"/>
      <c r="H89" s="88"/>
      <c r="I89" s="88"/>
      <c r="J89" s="88"/>
      <c r="K89" s="88"/>
      <c r="L89" s="88"/>
      <c r="M89" s="88"/>
      <c r="N89" s="88"/>
      <c r="O89" s="88"/>
      <c r="P89" s="89"/>
    </row>
    <row r="90" spans="1:16">
      <c r="B90" s="87"/>
      <c r="C90" s="88"/>
      <c r="D90" s="88"/>
      <c r="E90" s="88"/>
      <c r="F90" s="88"/>
      <c r="G90" s="88"/>
      <c r="H90" s="88"/>
      <c r="I90" s="88"/>
      <c r="J90" s="88"/>
      <c r="K90" s="88"/>
      <c r="L90" s="88"/>
      <c r="M90" s="88"/>
      <c r="N90" s="88"/>
      <c r="O90" s="88"/>
      <c r="P90" s="89"/>
    </row>
    <row r="91" spans="1:16">
      <c r="B91" s="87"/>
      <c r="C91" s="88"/>
      <c r="D91" s="88"/>
      <c r="E91" s="88"/>
      <c r="F91" s="88"/>
      <c r="G91" s="88"/>
      <c r="H91" s="88"/>
      <c r="I91" s="88"/>
      <c r="J91" s="88"/>
      <c r="K91" s="88"/>
      <c r="L91" s="88"/>
      <c r="M91" s="88"/>
      <c r="N91" s="88"/>
      <c r="O91" s="88"/>
      <c r="P91" s="89"/>
    </row>
    <row r="92" spans="1:16">
      <c r="B92" s="87"/>
      <c r="C92" s="88"/>
      <c r="D92" s="88"/>
      <c r="E92" s="88"/>
      <c r="F92" s="88"/>
      <c r="G92" s="88"/>
      <c r="H92" s="88"/>
      <c r="I92" s="88"/>
      <c r="J92" s="88"/>
      <c r="K92" s="88"/>
      <c r="L92" s="88"/>
      <c r="M92" s="88"/>
      <c r="N92" s="88"/>
      <c r="O92" s="88"/>
      <c r="P92" s="89"/>
    </row>
    <row r="93" spans="1:16">
      <c r="B93" s="87"/>
      <c r="C93" s="88"/>
      <c r="D93" s="88"/>
      <c r="E93" s="88"/>
      <c r="F93" s="88"/>
      <c r="G93" s="88"/>
      <c r="H93" s="88"/>
      <c r="I93" s="88"/>
      <c r="J93" s="88"/>
      <c r="K93" s="88"/>
      <c r="L93" s="88"/>
      <c r="M93" s="88"/>
      <c r="N93" s="88"/>
      <c r="O93" s="88"/>
      <c r="P93" s="89"/>
    </row>
    <row r="94" spans="1:16">
      <c r="B94" s="87"/>
      <c r="C94" s="88"/>
      <c r="D94" s="88"/>
      <c r="E94" s="88"/>
      <c r="F94" s="88"/>
      <c r="G94" s="88"/>
      <c r="H94" s="88"/>
      <c r="I94" s="88"/>
      <c r="J94" s="88"/>
      <c r="K94" s="88"/>
      <c r="L94" s="88"/>
      <c r="M94" s="88"/>
      <c r="N94" s="88"/>
      <c r="O94" s="88"/>
      <c r="P94" s="89"/>
    </row>
    <row r="95" spans="1:16">
      <c r="B95" s="87"/>
      <c r="C95" s="88"/>
      <c r="D95" s="88"/>
      <c r="E95" s="88"/>
      <c r="F95" s="88"/>
      <c r="G95" s="88"/>
      <c r="H95" s="88"/>
      <c r="I95" s="88"/>
      <c r="J95" s="88"/>
      <c r="K95" s="88"/>
      <c r="L95" s="88"/>
      <c r="M95" s="88"/>
      <c r="N95" s="88"/>
      <c r="O95" s="88"/>
      <c r="P95" s="89"/>
    </row>
    <row r="96" spans="1:16">
      <c r="B96" s="87"/>
      <c r="C96" s="88"/>
      <c r="D96" s="88"/>
      <c r="E96" s="88"/>
      <c r="F96" s="88"/>
      <c r="G96" s="88"/>
      <c r="H96" s="88"/>
      <c r="I96" s="88"/>
      <c r="J96" s="88"/>
      <c r="K96" s="88"/>
      <c r="L96" s="88"/>
      <c r="M96" s="88"/>
      <c r="N96" s="88"/>
      <c r="O96" s="88"/>
      <c r="P96" s="89"/>
    </row>
    <row r="97" spans="1:17">
      <c r="B97" s="90"/>
      <c r="C97" s="91"/>
      <c r="D97" s="91"/>
      <c r="E97" s="91"/>
      <c r="F97" s="91"/>
      <c r="G97" s="91"/>
      <c r="H97" s="91"/>
      <c r="I97" s="91"/>
      <c r="J97" s="91"/>
      <c r="K97" s="91"/>
      <c r="L97" s="91"/>
      <c r="M97" s="91"/>
      <c r="N97" s="91"/>
      <c r="O97" s="91"/>
      <c r="P97" s="92"/>
    </row>
    <row r="98" spans="1:17">
      <c r="G98" s="71"/>
      <c r="H98" s="71"/>
      <c r="I98" s="71"/>
      <c r="J98" s="71"/>
      <c r="K98" s="71"/>
      <c r="L98" s="71"/>
      <c r="M98" s="71"/>
      <c r="N98" s="71"/>
      <c r="O98" s="71"/>
      <c r="P98" s="71"/>
    </row>
    <row r="99" spans="1:17">
      <c r="A99" s="51"/>
      <c r="B99" s="51"/>
      <c r="C99" s="51"/>
      <c r="D99" s="51"/>
      <c r="E99" s="51"/>
      <c r="F99" s="51"/>
      <c r="G99" s="51"/>
      <c r="H99" s="51"/>
      <c r="I99" s="51"/>
      <c r="J99" s="51"/>
      <c r="K99" s="51"/>
    </row>
    <row r="100" spans="1:17">
      <c r="A100" s="99" t="s">
        <v>1433</v>
      </c>
      <c r="B100" s="96"/>
      <c r="C100" s="96"/>
      <c r="D100" s="96"/>
      <c r="E100" s="96"/>
      <c r="F100" s="96"/>
      <c r="G100" s="96"/>
      <c r="H100" s="96"/>
      <c r="I100" s="96"/>
      <c r="J100" s="96"/>
      <c r="K100" s="96"/>
      <c r="L100" s="96"/>
      <c r="M100" s="96"/>
      <c r="N100" s="96"/>
      <c r="O100" s="96"/>
      <c r="P100" s="96"/>
      <c r="Q100" s="97"/>
    </row>
    <row r="102" spans="1:17">
      <c r="B102" s="100" t="s">
        <v>1500</v>
      </c>
      <c r="C102" s="88"/>
      <c r="D102" s="88"/>
      <c r="E102" s="88"/>
      <c r="F102" s="88"/>
      <c r="G102" s="88"/>
      <c r="H102" s="88"/>
      <c r="I102" s="88"/>
      <c r="J102" s="88"/>
      <c r="K102" s="88"/>
      <c r="L102" s="88"/>
      <c r="M102" s="88"/>
      <c r="N102" s="88"/>
      <c r="O102" s="88"/>
      <c r="P102" s="88"/>
    </row>
    <row r="103" spans="1:17" ht="15" customHeight="1">
      <c r="B103" s="88"/>
      <c r="C103" s="88"/>
      <c r="D103" s="88"/>
      <c r="E103" s="88"/>
      <c r="F103" s="88"/>
      <c r="G103" s="88"/>
      <c r="H103" s="88"/>
      <c r="I103" s="88"/>
      <c r="J103" s="88"/>
      <c r="K103" s="88"/>
      <c r="L103" s="88"/>
      <c r="M103" s="88"/>
      <c r="N103" s="88"/>
      <c r="O103" s="88"/>
      <c r="P103" s="88"/>
    </row>
    <row r="104" spans="1:17" ht="15" customHeight="1">
      <c r="B104" s="88"/>
      <c r="C104" s="88"/>
      <c r="D104" s="88"/>
      <c r="E104" s="88"/>
      <c r="F104" s="88"/>
      <c r="G104" s="88"/>
      <c r="H104" s="88"/>
      <c r="I104" s="88"/>
      <c r="J104" s="88"/>
      <c r="K104" s="88"/>
      <c r="L104" s="88"/>
      <c r="M104" s="88"/>
      <c r="N104" s="88"/>
      <c r="O104" s="88"/>
      <c r="P104" s="88"/>
    </row>
    <row r="106" spans="1:17">
      <c r="B106" s="95" t="s">
        <v>1501</v>
      </c>
      <c r="C106" s="96"/>
      <c r="D106" s="96"/>
      <c r="E106" s="96"/>
      <c r="F106" s="96"/>
      <c r="G106" s="96"/>
      <c r="H106" s="96"/>
      <c r="I106" s="96"/>
      <c r="J106" s="96"/>
      <c r="K106" s="96"/>
      <c r="L106" s="96"/>
      <c r="M106" s="96"/>
      <c r="N106" s="96"/>
      <c r="O106" s="96"/>
      <c r="P106" s="97"/>
    </row>
    <row r="121" spans="2:15">
      <c r="B121" s="93" t="s">
        <v>1502</v>
      </c>
      <c r="C121" s="85"/>
      <c r="D121" s="85"/>
      <c r="E121" s="86"/>
      <c r="G121" s="93" t="s">
        <v>1503</v>
      </c>
      <c r="H121" s="85"/>
      <c r="I121" s="85"/>
      <c r="J121" s="86"/>
      <c r="L121" s="93" t="s">
        <v>1504</v>
      </c>
      <c r="M121" s="85"/>
      <c r="N121" s="85"/>
      <c r="O121" s="86"/>
    </row>
    <row r="122" spans="2:15">
      <c r="B122" s="87"/>
      <c r="C122" s="88"/>
      <c r="D122" s="88"/>
      <c r="E122" s="89"/>
      <c r="G122" s="87"/>
      <c r="H122" s="88"/>
      <c r="I122" s="88"/>
      <c r="J122" s="89"/>
      <c r="L122" s="87"/>
      <c r="M122" s="88"/>
      <c r="N122" s="88"/>
      <c r="O122" s="89"/>
    </row>
    <row r="123" spans="2:15">
      <c r="B123" s="87"/>
      <c r="C123" s="88"/>
      <c r="D123" s="88"/>
      <c r="E123" s="89"/>
      <c r="G123" s="87"/>
      <c r="H123" s="88"/>
      <c r="I123" s="88"/>
      <c r="J123" s="89"/>
      <c r="L123" s="87"/>
      <c r="M123" s="88"/>
      <c r="N123" s="88"/>
      <c r="O123" s="89"/>
    </row>
    <row r="124" spans="2:15">
      <c r="B124" s="90"/>
      <c r="C124" s="91"/>
      <c r="D124" s="91"/>
      <c r="E124" s="92"/>
      <c r="G124" s="90"/>
      <c r="H124" s="91"/>
      <c r="I124" s="91"/>
      <c r="J124" s="92"/>
      <c r="L124" s="90"/>
      <c r="M124" s="91"/>
      <c r="N124" s="91"/>
      <c r="O124" s="92"/>
    </row>
    <row r="139" spans="2:16">
      <c r="B139" s="93" t="s">
        <v>1505</v>
      </c>
      <c r="C139" s="85"/>
      <c r="D139" s="85"/>
      <c r="E139" s="86"/>
      <c r="G139" s="93" t="s">
        <v>1506</v>
      </c>
      <c r="H139" s="85"/>
      <c r="I139" s="85"/>
      <c r="J139" s="86"/>
    </row>
    <row r="140" spans="2:16">
      <c r="B140" s="87"/>
      <c r="C140" s="88"/>
      <c r="D140" s="88"/>
      <c r="E140" s="89"/>
      <c r="G140" s="87"/>
      <c r="H140" s="88"/>
      <c r="I140" s="88"/>
      <c r="J140" s="89"/>
    </row>
    <row r="141" spans="2:16">
      <c r="B141" s="87"/>
      <c r="C141" s="88"/>
      <c r="D141" s="88"/>
      <c r="E141" s="89"/>
      <c r="G141" s="87"/>
      <c r="H141" s="88"/>
      <c r="I141" s="88"/>
      <c r="J141" s="89"/>
    </row>
    <row r="142" spans="2:16">
      <c r="B142" s="90"/>
      <c r="C142" s="91"/>
      <c r="D142" s="91"/>
      <c r="E142" s="92"/>
      <c r="G142" s="90"/>
      <c r="H142" s="91"/>
      <c r="I142" s="91"/>
      <c r="J142" s="92"/>
    </row>
    <row r="144" spans="2:16">
      <c r="B144" s="95" t="s">
        <v>1507</v>
      </c>
      <c r="C144" s="96"/>
      <c r="D144" s="96"/>
      <c r="E144" s="96"/>
      <c r="F144" s="96"/>
      <c r="G144" s="96"/>
      <c r="H144" s="96"/>
      <c r="I144" s="96"/>
      <c r="J144" s="96"/>
      <c r="K144" s="96"/>
      <c r="L144" s="96"/>
      <c r="M144" s="96"/>
      <c r="N144" s="96"/>
      <c r="O144" s="96"/>
      <c r="P144" s="97"/>
    </row>
    <row r="159" spans="8:16">
      <c r="H159" s="93" t="s">
        <v>1508</v>
      </c>
      <c r="I159" s="85"/>
      <c r="J159" s="85"/>
      <c r="K159" s="86"/>
      <c r="M159" s="93" t="s">
        <v>1509</v>
      </c>
      <c r="N159" s="85"/>
      <c r="O159" s="85"/>
      <c r="P159" s="86"/>
    </row>
    <row r="160" spans="8:16">
      <c r="H160" s="87"/>
      <c r="I160" s="88"/>
      <c r="J160" s="88"/>
      <c r="K160" s="89"/>
      <c r="M160" s="87"/>
      <c r="N160" s="88"/>
      <c r="O160" s="88"/>
      <c r="P160" s="89"/>
    </row>
    <row r="161" spans="2:16">
      <c r="H161" s="87"/>
      <c r="I161" s="88"/>
      <c r="J161" s="88"/>
      <c r="K161" s="89"/>
      <c r="M161" s="87"/>
      <c r="N161" s="88"/>
      <c r="O161" s="88"/>
      <c r="P161" s="89"/>
    </row>
    <row r="162" spans="2:16">
      <c r="H162" s="90"/>
      <c r="I162" s="91"/>
      <c r="J162" s="91"/>
      <c r="K162" s="92"/>
      <c r="M162" s="90"/>
      <c r="N162" s="91"/>
      <c r="O162" s="91"/>
      <c r="P162" s="92"/>
    </row>
    <row r="175" spans="2:16">
      <c r="B175" s="102" t="s">
        <v>1510</v>
      </c>
      <c r="C175" s="96"/>
      <c r="D175" s="96"/>
      <c r="E175" s="96"/>
      <c r="F175" s="97"/>
      <c r="G175" s="72"/>
    </row>
    <row r="176" spans="2:16" ht="20.25" customHeight="1">
      <c r="B176" s="72"/>
      <c r="C176" s="72"/>
      <c r="D176" s="72"/>
      <c r="E176" s="72"/>
      <c r="F176" s="72"/>
      <c r="G176" s="72"/>
      <c r="H176" s="93" t="s">
        <v>1511</v>
      </c>
      <c r="I176" s="85"/>
      <c r="J176" s="85"/>
      <c r="K176" s="86"/>
      <c r="M176" s="93" t="s">
        <v>1512</v>
      </c>
      <c r="N176" s="85"/>
      <c r="O176" s="85"/>
      <c r="P176" s="86"/>
    </row>
    <row r="177" spans="2:16">
      <c r="B177" s="72"/>
      <c r="C177" s="72"/>
      <c r="D177" s="72"/>
      <c r="E177" s="72"/>
      <c r="F177" s="72"/>
      <c r="G177" s="72"/>
      <c r="H177" s="87"/>
      <c r="I177" s="88"/>
      <c r="J177" s="88"/>
      <c r="K177" s="89"/>
      <c r="M177" s="87"/>
      <c r="N177" s="88"/>
      <c r="O177" s="88"/>
      <c r="P177" s="89"/>
    </row>
    <row r="178" spans="2:16">
      <c r="B178" s="72"/>
      <c r="C178" s="72"/>
      <c r="D178" s="72"/>
      <c r="E178" s="72"/>
      <c r="F178" s="72"/>
      <c r="G178" s="72"/>
      <c r="H178" s="87"/>
      <c r="I178" s="88"/>
      <c r="J178" s="88"/>
      <c r="K178" s="89"/>
      <c r="M178" s="87"/>
      <c r="N178" s="88"/>
      <c r="O178" s="88"/>
      <c r="P178" s="89"/>
    </row>
    <row r="179" spans="2:16">
      <c r="B179" s="72"/>
      <c r="C179" s="72"/>
      <c r="D179" s="72"/>
      <c r="E179" s="72"/>
      <c r="F179" s="72"/>
      <c r="G179" s="72"/>
      <c r="H179" s="90"/>
      <c r="I179" s="91"/>
      <c r="J179" s="91"/>
      <c r="K179" s="92"/>
      <c r="M179" s="90"/>
      <c r="N179" s="91"/>
      <c r="O179" s="91"/>
      <c r="P179" s="92"/>
    </row>
    <row r="194" spans="2:16">
      <c r="B194" s="94" t="s">
        <v>1513</v>
      </c>
      <c r="C194" s="85"/>
      <c r="D194" s="85"/>
      <c r="E194" s="86"/>
      <c r="G194" s="93" t="s">
        <v>1514</v>
      </c>
      <c r="H194" s="85"/>
      <c r="I194" s="85"/>
      <c r="J194" s="85"/>
      <c r="K194" s="86"/>
      <c r="M194" s="84" t="s">
        <v>1515</v>
      </c>
      <c r="N194" s="85"/>
      <c r="O194" s="85"/>
      <c r="P194" s="86"/>
    </row>
    <row r="195" spans="2:16">
      <c r="B195" s="87"/>
      <c r="C195" s="88"/>
      <c r="D195" s="88"/>
      <c r="E195" s="89"/>
      <c r="G195" s="87"/>
      <c r="H195" s="88"/>
      <c r="I195" s="88"/>
      <c r="J195" s="88"/>
      <c r="K195" s="89"/>
      <c r="M195" s="87"/>
      <c r="N195" s="88"/>
      <c r="O195" s="88"/>
      <c r="P195" s="89"/>
    </row>
    <row r="196" spans="2:16">
      <c r="B196" s="87"/>
      <c r="C196" s="88"/>
      <c r="D196" s="88"/>
      <c r="E196" s="89"/>
      <c r="G196" s="87"/>
      <c r="H196" s="88"/>
      <c r="I196" s="88"/>
      <c r="J196" s="88"/>
      <c r="K196" s="89"/>
      <c r="M196" s="87"/>
      <c r="N196" s="88"/>
      <c r="O196" s="88"/>
      <c r="P196" s="89"/>
    </row>
    <row r="197" spans="2:16">
      <c r="B197" s="90"/>
      <c r="C197" s="91"/>
      <c r="D197" s="91"/>
      <c r="E197" s="92"/>
      <c r="G197" s="90"/>
      <c r="H197" s="91"/>
      <c r="I197" s="91"/>
      <c r="J197" s="91"/>
      <c r="K197" s="92"/>
      <c r="M197" s="90"/>
      <c r="N197" s="91"/>
      <c r="O197" s="91"/>
      <c r="P197" s="92"/>
    </row>
    <row r="212" spans="2:16">
      <c r="B212" s="93" t="s">
        <v>1440</v>
      </c>
      <c r="C212" s="85"/>
      <c r="D212" s="85"/>
      <c r="E212" s="85"/>
      <c r="F212" s="86"/>
      <c r="G212" s="73"/>
    </row>
    <row r="213" spans="2:16">
      <c r="B213" s="87"/>
      <c r="C213" s="88"/>
      <c r="D213" s="88"/>
      <c r="E213" s="88"/>
      <c r="F213" s="89"/>
      <c r="G213" s="73"/>
    </row>
    <row r="214" spans="2:16">
      <c r="B214" s="87"/>
      <c r="C214" s="88"/>
      <c r="D214" s="88"/>
      <c r="E214" s="88"/>
      <c r="F214" s="89"/>
      <c r="G214" s="73"/>
    </row>
    <row r="215" spans="2:16">
      <c r="B215" s="90"/>
      <c r="C215" s="91"/>
      <c r="D215" s="91"/>
      <c r="E215" s="91"/>
      <c r="F215" s="92"/>
      <c r="G215" s="73"/>
    </row>
    <row r="216" spans="2:16">
      <c r="B216" s="73"/>
      <c r="C216" s="73"/>
      <c r="D216" s="73"/>
      <c r="E216" s="73"/>
      <c r="F216" s="73"/>
      <c r="G216" s="73"/>
    </row>
    <row r="217" spans="2:16">
      <c r="B217" s="95" t="s">
        <v>1516</v>
      </c>
      <c r="C217" s="96"/>
      <c r="D217" s="96"/>
      <c r="E217" s="96"/>
      <c r="F217" s="96"/>
      <c r="G217" s="96"/>
      <c r="H217" s="96"/>
      <c r="I217" s="96"/>
      <c r="J217" s="96"/>
      <c r="K217" s="96"/>
      <c r="L217" s="96"/>
      <c r="M217" s="96"/>
      <c r="N217" s="96"/>
      <c r="O217" s="96"/>
      <c r="P217" s="97"/>
    </row>
    <row r="232" spans="2:10">
      <c r="B232" s="93" t="s">
        <v>1517</v>
      </c>
      <c r="C232" s="85"/>
      <c r="D232" s="85"/>
      <c r="E232" s="86"/>
      <c r="G232" s="93" t="s">
        <v>1518</v>
      </c>
      <c r="H232" s="85"/>
      <c r="I232" s="85"/>
      <c r="J232" s="86"/>
    </row>
    <row r="233" spans="2:10">
      <c r="B233" s="87"/>
      <c r="C233" s="88"/>
      <c r="D233" s="88"/>
      <c r="E233" s="89"/>
      <c r="G233" s="87"/>
      <c r="H233" s="88"/>
      <c r="I233" s="88"/>
      <c r="J233" s="89"/>
    </row>
    <row r="234" spans="2:10">
      <c r="B234" s="87"/>
      <c r="C234" s="88"/>
      <c r="D234" s="88"/>
      <c r="E234" s="89"/>
      <c r="G234" s="87"/>
      <c r="H234" s="88"/>
      <c r="I234" s="88"/>
      <c r="J234" s="89"/>
    </row>
    <row r="235" spans="2:10">
      <c r="B235" s="90"/>
      <c r="C235" s="91"/>
      <c r="D235" s="91"/>
      <c r="E235" s="92"/>
      <c r="G235" s="90"/>
      <c r="H235" s="91"/>
      <c r="I235" s="91"/>
      <c r="J235" s="92"/>
    </row>
    <row r="248" spans="2:17">
      <c r="L248" s="84" t="s">
        <v>1439</v>
      </c>
      <c r="M248" s="85"/>
      <c r="N248" s="85"/>
      <c r="O248" s="85"/>
      <c r="P248" s="86"/>
      <c r="Q248" s="72"/>
    </row>
    <row r="249" spans="2:17">
      <c r="L249" s="87"/>
      <c r="M249" s="88"/>
      <c r="N249" s="88"/>
      <c r="O249" s="88"/>
      <c r="P249" s="89"/>
      <c r="Q249" s="72"/>
    </row>
    <row r="250" spans="2:17" ht="16.5" customHeight="1">
      <c r="B250" s="93" t="s">
        <v>1519</v>
      </c>
      <c r="C250" s="85"/>
      <c r="D250" s="85"/>
      <c r="E250" s="86"/>
      <c r="G250" s="93" t="s">
        <v>1520</v>
      </c>
      <c r="H250" s="85"/>
      <c r="I250" s="85"/>
      <c r="J250" s="86"/>
      <c r="L250" s="87"/>
      <c r="M250" s="88"/>
      <c r="N250" s="88"/>
      <c r="O250" s="88"/>
      <c r="P250" s="89"/>
      <c r="Q250" s="72"/>
    </row>
    <row r="251" spans="2:17" ht="16.5" customHeight="1">
      <c r="B251" s="87"/>
      <c r="C251" s="88"/>
      <c r="D251" s="88"/>
      <c r="E251" s="89"/>
      <c r="G251" s="87"/>
      <c r="H251" s="88"/>
      <c r="I251" s="88"/>
      <c r="J251" s="89"/>
      <c r="L251" s="87"/>
      <c r="M251" s="88"/>
      <c r="N251" s="88"/>
      <c r="O251" s="88"/>
      <c r="P251" s="89"/>
      <c r="Q251" s="72"/>
    </row>
    <row r="252" spans="2:17" ht="16.5" customHeight="1">
      <c r="B252" s="87"/>
      <c r="C252" s="88"/>
      <c r="D252" s="88"/>
      <c r="E252" s="89"/>
      <c r="G252" s="87"/>
      <c r="H252" s="88"/>
      <c r="I252" s="88"/>
      <c r="J252" s="89"/>
      <c r="L252" s="90"/>
      <c r="M252" s="91"/>
      <c r="N252" s="91"/>
      <c r="O252" s="91"/>
      <c r="P252" s="92"/>
      <c r="Q252" s="72"/>
    </row>
    <row r="253" spans="2:17" ht="16.5" customHeight="1">
      <c r="B253" s="90"/>
      <c r="C253" s="91"/>
      <c r="D253" s="91"/>
      <c r="E253" s="92"/>
      <c r="G253" s="90"/>
      <c r="H253" s="91"/>
      <c r="I253" s="91"/>
      <c r="J253" s="92"/>
    </row>
    <row r="269" spans="2:15" ht="17.25" customHeight="1">
      <c r="B269" s="93" t="s">
        <v>1521</v>
      </c>
      <c r="C269" s="85"/>
      <c r="D269" s="85"/>
      <c r="E269" s="86"/>
      <c r="G269" s="93" t="s">
        <v>1522</v>
      </c>
      <c r="H269" s="85"/>
      <c r="I269" s="85"/>
      <c r="J269" s="86"/>
      <c r="L269" s="93" t="s">
        <v>1523</v>
      </c>
      <c r="M269" s="85"/>
      <c r="N269" s="85"/>
      <c r="O269" s="86"/>
    </row>
    <row r="270" spans="2:15" ht="17.25" customHeight="1">
      <c r="B270" s="87"/>
      <c r="C270" s="88"/>
      <c r="D270" s="88"/>
      <c r="E270" s="89"/>
      <c r="G270" s="87"/>
      <c r="H270" s="88"/>
      <c r="I270" s="88"/>
      <c r="J270" s="89"/>
      <c r="L270" s="87"/>
      <c r="M270" s="88"/>
      <c r="N270" s="88"/>
      <c r="O270" s="89"/>
    </row>
    <row r="271" spans="2:15" ht="17.25" customHeight="1">
      <c r="B271" s="87"/>
      <c r="C271" s="88"/>
      <c r="D271" s="88"/>
      <c r="E271" s="89"/>
      <c r="G271" s="87"/>
      <c r="H271" s="88"/>
      <c r="I271" s="88"/>
      <c r="J271" s="89"/>
      <c r="L271" s="87"/>
      <c r="M271" s="88"/>
      <c r="N271" s="88"/>
      <c r="O271" s="89"/>
    </row>
    <row r="272" spans="2:15" ht="17.25" customHeight="1">
      <c r="B272" s="90"/>
      <c r="C272" s="91"/>
      <c r="D272" s="91"/>
      <c r="E272" s="92"/>
      <c r="G272" s="90"/>
      <c r="H272" s="91"/>
      <c r="I272" s="91"/>
      <c r="J272" s="92"/>
      <c r="L272" s="90"/>
      <c r="M272" s="91"/>
      <c r="N272" s="91"/>
      <c r="O272" s="92"/>
    </row>
    <row r="287" spans="2:10">
      <c r="B287" s="93" t="s">
        <v>1524</v>
      </c>
      <c r="C287" s="85"/>
      <c r="D287" s="85"/>
      <c r="E287" s="86"/>
      <c r="G287" s="93" t="s">
        <v>1525</v>
      </c>
      <c r="H287" s="85"/>
      <c r="I287" s="85"/>
      <c r="J287" s="86"/>
    </row>
    <row r="288" spans="2:10">
      <c r="B288" s="87"/>
      <c r="C288" s="88"/>
      <c r="D288" s="88"/>
      <c r="E288" s="89"/>
      <c r="G288" s="87"/>
      <c r="H288" s="88"/>
      <c r="I288" s="88"/>
      <c r="J288" s="89"/>
    </row>
    <row r="289" spans="2:16">
      <c r="B289" s="87"/>
      <c r="C289" s="88"/>
      <c r="D289" s="88"/>
      <c r="E289" s="89"/>
      <c r="G289" s="87"/>
      <c r="H289" s="88"/>
      <c r="I289" s="88"/>
      <c r="J289" s="89"/>
    </row>
    <row r="290" spans="2:16">
      <c r="B290" s="90"/>
      <c r="C290" s="91"/>
      <c r="D290" s="91"/>
      <c r="E290" s="92"/>
      <c r="G290" s="90"/>
      <c r="H290" s="91"/>
      <c r="I290" s="91"/>
      <c r="J290" s="92"/>
    </row>
    <row r="292" spans="2:16">
      <c r="B292" s="95" t="s">
        <v>1526</v>
      </c>
      <c r="C292" s="96"/>
      <c r="D292" s="96"/>
      <c r="E292" s="96"/>
      <c r="F292" s="96"/>
      <c r="G292" s="96"/>
      <c r="H292" s="96"/>
      <c r="I292" s="96"/>
      <c r="J292" s="96"/>
      <c r="K292" s="96"/>
      <c r="L292" s="96"/>
      <c r="M292" s="96"/>
      <c r="N292" s="96"/>
      <c r="O292" s="96"/>
      <c r="P292" s="97"/>
    </row>
    <row r="307" spans="1:17">
      <c r="B307" s="93" t="s">
        <v>1527</v>
      </c>
      <c r="C307" s="85"/>
      <c r="D307" s="85"/>
      <c r="E307" s="86"/>
    </row>
    <row r="308" spans="1:17">
      <c r="B308" s="87"/>
      <c r="C308" s="88"/>
      <c r="D308" s="88"/>
      <c r="E308" s="89"/>
    </row>
    <row r="309" spans="1:17">
      <c r="B309" s="87"/>
      <c r="C309" s="88"/>
      <c r="D309" s="88"/>
      <c r="E309" s="89"/>
    </row>
    <row r="310" spans="1:17">
      <c r="B310" s="90"/>
      <c r="C310" s="91"/>
      <c r="D310" s="91"/>
      <c r="E310" s="92"/>
    </row>
    <row r="313" spans="1:17">
      <c r="A313" s="99" t="s">
        <v>1443</v>
      </c>
      <c r="B313" s="96"/>
      <c r="C313" s="96"/>
      <c r="D313" s="96"/>
      <c r="E313" s="96"/>
      <c r="F313" s="96"/>
      <c r="G313" s="96"/>
      <c r="H313" s="96"/>
      <c r="I313" s="96"/>
      <c r="J313" s="96"/>
      <c r="K313" s="96"/>
      <c r="L313" s="96"/>
      <c r="M313" s="96"/>
      <c r="N313" s="96"/>
      <c r="O313" s="96"/>
      <c r="P313" s="96"/>
      <c r="Q313" s="97"/>
    </row>
    <row r="339" spans="2:16">
      <c r="B339" s="98" t="s">
        <v>1528</v>
      </c>
      <c r="C339" s="85"/>
      <c r="D339" s="85"/>
      <c r="E339" s="85"/>
      <c r="F339" s="85"/>
      <c r="G339" s="85"/>
      <c r="H339" s="85"/>
      <c r="I339" s="85"/>
      <c r="J339" s="85"/>
      <c r="K339" s="85"/>
      <c r="L339" s="85"/>
      <c r="M339" s="85"/>
      <c r="N339" s="85"/>
      <c r="O339" s="85"/>
      <c r="P339" s="86"/>
    </row>
    <row r="340" spans="2:16">
      <c r="B340" s="87"/>
      <c r="C340" s="88"/>
      <c r="D340" s="88"/>
      <c r="E340" s="88"/>
      <c r="F340" s="88"/>
      <c r="G340" s="88"/>
      <c r="H340" s="88"/>
      <c r="I340" s="88"/>
      <c r="J340" s="88"/>
      <c r="K340" s="88"/>
      <c r="L340" s="88"/>
      <c r="M340" s="88"/>
      <c r="N340" s="88"/>
      <c r="O340" s="88"/>
      <c r="P340" s="89"/>
    </row>
    <row r="341" spans="2:16">
      <c r="B341" s="87"/>
      <c r="C341" s="88"/>
      <c r="D341" s="88"/>
      <c r="E341" s="88"/>
      <c r="F341" s="88"/>
      <c r="G341" s="88"/>
      <c r="H341" s="88"/>
      <c r="I341" s="88"/>
      <c r="J341" s="88"/>
      <c r="K341" s="88"/>
      <c r="L341" s="88"/>
      <c r="M341" s="88"/>
      <c r="N341" s="88"/>
      <c r="O341" s="88"/>
      <c r="P341" s="89"/>
    </row>
    <row r="342" spans="2:16">
      <c r="B342" s="87"/>
      <c r="C342" s="88"/>
      <c r="D342" s="88"/>
      <c r="E342" s="88"/>
      <c r="F342" s="88"/>
      <c r="G342" s="88"/>
      <c r="H342" s="88"/>
      <c r="I342" s="88"/>
      <c r="J342" s="88"/>
      <c r="K342" s="88"/>
      <c r="L342" s="88"/>
      <c r="M342" s="88"/>
      <c r="N342" s="88"/>
      <c r="O342" s="88"/>
      <c r="P342" s="89"/>
    </row>
    <row r="343" spans="2:16">
      <c r="B343" s="87"/>
      <c r="C343" s="88"/>
      <c r="D343" s="88"/>
      <c r="E343" s="88"/>
      <c r="F343" s="88"/>
      <c r="G343" s="88"/>
      <c r="H343" s="88"/>
      <c r="I343" s="88"/>
      <c r="J343" s="88"/>
      <c r="K343" s="88"/>
      <c r="L343" s="88"/>
      <c r="M343" s="88"/>
      <c r="N343" s="88"/>
      <c r="O343" s="88"/>
      <c r="P343" s="89"/>
    </row>
    <row r="344" spans="2:16">
      <c r="B344" s="87"/>
      <c r="C344" s="88"/>
      <c r="D344" s="88"/>
      <c r="E344" s="88"/>
      <c r="F344" s="88"/>
      <c r="G344" s="88"/>
      <c r="H344" s="88"/>
      <c r="I344" s="88"/>
      <c r="J344" s="88"/>
      <c r="K344" s="88"/>
      <c r="L344" s="88"/>
      <c r="M344" s="88"/>
      <c r="N344" s="88"/>
      <c r="O344" s="88"/>
      <c r="P344" s="89"/>
    </row>
    <row r="345" spans="2:16">
      <c r="B345" s="90"/>
      <c r="C345" s="91"/>
      <c r="D345" s="91"/>
      <c r="E345" s="91"/>
      <c r="F345" s="91"/>
      <c r="G345" s="91"/>
      <c r="H345" s="91"/>
      <c r="I345" s="91"/>
      <c r="J345" s="91"/>
      <c r="K345" s="91"/>
      <c r="L345" s="91"/>
      <c r="M345" s="91"/>
      <c r="N345" s="91"/>
      <c r="O345" s="91"/>
      <c r="P345" s="92"/>
    </row>
    <row r="369" spans="2:14">
      <c r="B369" s="93" t="s">
        <v>1529</v>
      </c>
      <c r="C369" s="85"/>
      <c r="D369" s="85"/>
      <c r="E369" s="85"/>
      <c r="F369" s="85"/>
      <c r="G369" s="86"/>
      <c r="I369" s="93" t="s">
        <v>1530</v>
      </c>
      <c r="J369" s="85"/>
      <c r="K369" s="85"/>
      <c r="L369" s="85"/>
      <c r="M369" s="85"/>
      <c r="N369" s="86"/>
    </row>
    <row r="370" spans="2:14">
      <c r="B370" s="87"/>
      <c r="C370" s="88"/>
      <c r="D370" s="88"/>
      <c r="E370" s="88"/>
      <c r="F370" s="88"/>
      <c r="G370" s="89"/>
      <c r="I370" s="87"/>
      <c r="J370" s="88"/>
      <c r="K370" s="88"/>
      <c r="L370" s="88"/>
      <c r="M370" s="88"/>
      <c r="N370" s="89"/>
    </row>
    <row r="371" spans="2:14">
      <c r="B371" s="87"/>
      <c r="C371" s="88"/>
      <c r="D371" s="88"/>
      <c r="E371" s="88"/>
      <c r="F371" s="88"/>
      <c r="G371" s="89"/>
      <c r="I371" s="87"/>
      <c r="J371" s="88"/>
      <c r="K371" s="88"/>
      <c r="L371" s="88"/>
      <c r="M371" s="88"/>
      <c r="N371" s="89"/>
    </row>
    <row r="372" spans="2:14">
      <c r="B372" s="87"/>
      <c r="C372" s="88"/>
      <c r="D372" s="88"/>
      <c r="E372" s="88"/>
      <c r="F372" s="88"/>
      <c r="G372" s="89"/>
      <c r="I372" s="87"/>
      <c r="J372" s="88"/>
      <c r="K372" s="88"/>
      <c r="L372" s="88"/>
      <c r="M372" s="88"/>
      <c r="N372" s="89"/>
    </row>
    <row r="373" spans="2:14">
      <c r="B373" s="90"/>
      <c r="C373" s="91"/>
      <c r="D373" s="91"/>
      <c r="E373" s="91"/>
      <c r="F373" s="91"/>
      <c r="G373" s="92"/>
      <c r="I373" s="90"/>
      <c r="J373" s="91"/>
      <c r="K373" s="91"/>
      <c r="L373" s="91"/>
      <c r="M373" s="91"/>
      <c r="N373" s="92"/>
    </row>
    <row r="397" spans="2:14">
      <c r="B397" s="93" t="s">
        <v>1531</v>
      </c>
      <c r="C397" s="85"/>
      <c r="D397" s="85"/>
      <c r="E397" s="85"/>
      <c r="F397" s="85"/>
      <c r="G397" s="86"/>
      <c r="I397" s="93" t="s">
        <v>1532</v>
      </c>
      <c r="J397" s="85"/>
      <c r="K397" s="85"/>
      <c r="L397" s="85"/>
      <c r="M397" s="85"/>
      <c r="N397" s="86"/>
    </row>
    <row r="398" spans="2:14">
      <c r="B398" s="87"/>
      <c r="C398" s="88"/>
      <c r="D398" s="88"/>
      <c r="E398" s="88"/>
      <c r="F398" s="88"/>
      <c r="G398" s="89"/>
      <c r="I398" s="87"/>
      <c r="J398" s="88"/>
      <c r="K398" s="88"/>
      <c r="L398" s="88"/>
      <c r="M398" s="88"/>
      <c r="N398" s="89"/>
    </row>
    <row r="399" spans="2:14">
      <c r="B399" s="87"/>
      <c r="C399" s="88"/>
      <c r="D399" s="88"/>
      <c r="E399" s="88"/>
      <c r="F399" s="88"/>
      <c r="G399" s="89"/>
      <c r="I399" s="87"/>
      <c r="J399" s="88"/>
      <c r="K399" s="88"/>
      <c r="L399" s="88"/>
      <c r="M399" s="88"/>
      <c r="N399" s="89"/>
    </row>
    <row r="400" spans="2:14">
      <c r="B400" s="87"/>
      <c r="C400" s="88"/>
      <c r="D400" s="88"/>
      <c r="E400" s="88"/>
      <c r="F400" s="88"/>
      <c r="G400" s="89"/>
      <c r="I400" s="87"/>
      <c r="J400" s="88"/>
      <c r="K400" s="88"/>
      <c r="L400" s="88"/>
      <c r="M400" s="88"/>
      <c r="N400" s="89"/>
    </row>
    <row r="401" spans="2:14">
      <c r="B401" s="90"/>
      <c r="C401" s="91"/>
      <c r="D401" s="91"/>
      <c r="E401" s="91"/>
      <c r="F401" s="91"/>
      <c r="G401" s="92"/>
      <c r="I401" s="90"/>
      <c r="J401" s="91"/>
      <c r="K401" s="91"/>
      <c r="L401" s="91"/>
      <c r="M401" s="91"/>
      <c r="N401" s="92"/>
    </row>
    <row r="425" spans="2:14">
      <c r="B425" s="93" t="s">
        <v>1533</v>
      </c>
      <c r="C425" s="85"/>
      <c r="D425" s="85"/>
      <c r="E425" s="85"/>
      <c r="F425" s="85"/>
      <c r="G425" s="86"/>
      <c r="I425" s="93" t="s">
        <v>1534</v>
      </c>
      <c r="J425" s="85"/>
      <c r="K425" s="85"/>
      <c r="L425" s="85"/>
      <c r="M425" s="85"/>
      <c r="N425" s="86"/>
    </row>
    <row r="426" spans="2:14">
      <c r="B426" s="87"/>
      <c r="C426" s="88"/>
      <c r="D426" s="88"/>
      <c r="E426" s="88"/>
      <c r="F426" s="88"/>
      <c r="G426" s="89"/>
      <c r="I426" s="87"/>
      <c r="J426" s="88"/>
      <c r="K426" s="88"/>
      <c r="L426" s="88"/>
      <c r="M426" s="88"/>
      <c r="N426" s="89"/>
    </row>
    <row r="427" spans="2:14" ht="27.75" customHeight="1">
      <c r="B427" s="87"/>
      <c r="C427" s="88"/>
      <c r="D427" s="88"/>
      <c r="E427" s="88"/>
      <c r="F427" s="88"/>
      <c r="G427" s="89"/>
      <c r="I427" s="87"/>
      <c r="J427" s="88"/>
      <c r="K427" s="88"/>
      <c r="L427" s="88"/>
      <c r="M427" s="88"/>
      <c r="N427" s="89"/>
    </row>
    <row r="428" spans="2:14" ht="27.75" customHeight="1">
      <c r="B428" s="87"/>
      <c r="C428" s="88"/>
      <c r="D428" s="88"/>
      <c r="E428" s="88"/>
      <c r="F428" s="88"/>
      <c r="G428" s="89"/>
      <c r="I428" s="87"/>
      <c r="J428" s="88"/>
      <c r="K428" s="88"/>
      <c r="L428" s="88"/>
      <c r="M428" s="88"/>
      <c r="N428" s="89"/>
    </row>
    <row r="429" spans="2:14">
      <c r="B429" s="90"/>
      <c r="C429" s="91"/>
      <c r="D429" s="91"/>
      <c r="E429" s="91"/>
      <c r="F429" s="91"/>
      <c r="G429" s="92"/>
      <c r="I429" s="90"/>
      <c r="J429" s="91"/>
      <c r="K429" s="91"/>
      <c r="L429" s="91"/>
      <c r="M429" s="91"/>
      <c r="N429" s="92"/>
    </row>
    <row r="453" spans="2:14">
      <c r="B453" s="93" t="s">
        <v>1535</v>
      </c>
      <c r="C453" s="85"/>
      <c r="D453" s="85"/>
      <c r="E453" s="85"/>
      <c r="F453" s="85"/>
      <c r="G453" s="86"/>
      <c r="I453" s="93" t="s">
        <v>1536</v>
      </c>
      <c r="J453" s="85"/>
      <c r="K453" s="85"/>
      <c r="L453" s="85"/>
      <c r="M453" s="85"/>
      <c r="N453" s="86"/>
    </row>
    <row r="454" spans="2:14">
      <c r="B454" s="87"/>
      <c r="C454" s="88"/>
      <c r="D454" s="88"/>
      <c r="E454" s="88"/>
      <c r="F454" s="88"/>
      <c r="G454" s="89"/>
      <c r="I454" s="87"/>
      <c r="J454" s="88"/>
      <c r="K454" s="88"/>
      <c r="L454" s="88"/>
      <c r="M454" s="88"/>
      <c r="N454" s="89"/>
    </row>
    <row r="455" spans="2:14" ht="26.25" customHeight="1">
      <c r="B455" s="87"/>
      <c r="C455" s="88"/>
      <c r="D455" s="88"/>
      <c r="E455" s="88"/>
      <c r="F455" s="88"/>
      <c r="G455" s="89"/>
      <c r="I455" s="87"/>
      <c r="J455" s="88"/>
      <c r="K455" s="88"/>
      <c r="L455" s="88"/>
      <c r="M455" s="88"/>
      <c r="N455" s="89"/>
    </row>
    <row r="456" spans="2:14" ht="28.5" customHeight="1">
      <c r="B456" s="87"/>
      <c r="C456" s="88"/>
      <c r="D456" s="88"/>
      <c r="E456" s="88"/>
      <c r="F456" s="88"/>
      <c r="G456" s="89"/>
      <c r="I456" s="87"/>
      <c r="J456" s="88"/>
      <c r="K456" s="88"/>
      <c r="L456" s="88"/>
      <c r="M456" s="88"/>
      <c r="N456" s="89"/>
    </row>
    <row r="457" spans="2:14" ht="27.75" customHeight="1">
      <c r="B457" s="90"/>
      <c r="C457" s="91"/>
      <c r="D457" s="91"/>
      <c r="E457" s="91"/>
      <c r="F457" s="91"/>
      <c r="G457" s="92"/>
      <c r="I457" s="90"/>
      <c r="J457" s="91"/>
      <c r="K457" s="91"/>
      <c r="L457" s="91"/>
      <c r="M457" s="91"/>
      <c r="N457" s="92"/>
    </row>
    <row r="481" spans="2:14">
      <c r="B481" s="93" t="s">
        <v>1537</v>
      </c>
      <c r="C481" s="85"/>
      <c r="D481" s="85"/>
      <c r="E481" s="85"/>
      <c r="F481" s="85"/>
      <c r="G481" s="86"/>
      <c r="I481" s="93" t="s">
        <v>1538</v>
      </c>
      <c r="J481" s="85"/>
      <c r="K481" s="85"/>
      <c r="L481" s="85"/>
      <c r="M481" s="85"/>
      <c r="N481" s="86"/>
    </row>
    <row r="482" spans="2:14" ht="17.25" customHeight="1">
      <c r="B482" s="87"/>
      <c r="C482" s="88"/>
      <c r="D482" s="88"/>
      <c r="E482" s="88"/>
      <c r="F482" s="88"/>
      <c r="G482" s="89"/>
      <c r="I482" s="87"/>
      <c r="J482" s="88"/>
      <c r="K482" s="88"/>
      <c r="L482" s="88"/>
      <c r="M482" s="88"/>
      <c r="N482" s="89"/>
    </row>
    <row r="483" spans="2:14">
      <c r="B483" s="87"/>
      <c r="C483" s="88"/>
      <c r="D483" s="88"/>
      <c r="E483" s="88"/>
      <c r="F483" s="88"/>
      <c r="G483" s="89"/>
      <c r="I483" s="87"/>
      <c r="J483" s="88"/>
      <c r="K483" s="88"/>
      <c r="L483" s="88"/>
      <c r="M483" s="88"/>
      <c r="N483" s="89"/>
    </row>
    <row r="484" spans="2:14">
      <c r="B484" s="87"/>
      <c r="C484" s="88"/>
      <c r="D484" s="88"/>
      <c r="E484" s="88"/>
      <c r="F484" s="88"/>
      <c r="G484" s="89"/>
      <c r="I484" s="87"/>
      <c r="J484" s="88"/>
      <c r="K484" s="88"/>
      <c r="L484" s="88"/>
      <c r="M484" s="88"/>
      <c r="N484" s="89"/>
    </row>
    <row r="485" spans="2:14">
      <c r="B485" s="90"/>
      <c r="C485" s="91"/>
      <c r="D485" s="91"/>
      <c r="E485" s="91"/>
      <c r="F485" s="91"/>
      <c r="G485" s="92"/>
      <c r="I485" s="90"/>
      <c r="J485" s="91"/>
      <c r="K485" s="91"/>
      <c r="L485" s="91"/>
      <c r="M485" s="91"/>
      <c r="N485" s="92"/>
    </row>
    <row r="509" spans="2:14">
      <c r="B509" s="93" t="s">
        <v>1539</v>
      </c>
      <c r="C509" s="85"/>
      <c r="D509" s="85"/>
      <c r="E509" s="85"/>
      <c r="F509" s="85"/>
      <c r="G509" s="86"/>
      <c r="I509" s="93" t="s">
        <v>1540</v>
      </c>
      <c r="J509" s="85"/>
      <c r="K509" s="85"/>
      <c r="L509" s="85"/>
      <c r="M509" s="85"/>
      <c r="N509" s="86"/>
    </row>
    <row r="510" spans="2:14" ht="30.75" customHeight="1">
      <c r="B510" s="87"/>
      <c r="C510" s="88"/>
      <c r="D510" s="88"/>
      <c r="E510" s="88"/>
      <c r="F510" s="88"/>
      <c r="G510" s="89"/>
      <c r="I510" s="87"/>
      <c r="J510" s="88"/>
      <c r="K510" s="88"/>
      <c r="L510" s="88"/>
      <c r="M510" s="88"/>
      <c r="N510" s="89"/>
    </row>
    <row r="511" spans="2:14" ht="30.75" customHeight="1">
      <c r="B511" s="87"/>
      <c r="C511" s="88"/>
      <c r="D511" s="88"/>
      <c r="E511" s="88"/>
      <c r="F511" s="88"/>
      <c r="G511" s="89"/>
      <c r="I511" s="87"/>
      <c r="J511" s="88"/>
      <c r="K511" s="88"/>
      <c r="L511" s="88"/>
      <c r="M511" s="88"/>
      <c r="N511" s="89"/>
    </row>
    <row r="512" spans="2:14">
      <c r="B512" s="87"/>
      <c r="C512" s="88"/>
      <c r="D512" s="88"/>
      <c r="E512" s="88"/>
      <c r="F512" s="88"/>
      <c r="G512" s="89"/>
      <c r="I512" s="87"/>
      <c r="J512" s="88"/>
      <c r="K512" s="88"/>
      <c r="L512" s="88"/>
      <c r="M512" s="88"/>
      <c r="N512" s="89"/>
    </row>
    <row r="513" spans="2:14">
      <c r="B513" s="90"/>
      <c r="C513" s="91"/>
      <c r="D513" s="91"/>
      <c r="E513" s="91"/>
      <c r="F513" s="91"/>
      <c r="G513" s="92"/>
      <c r="I513" s="90"/>
      <c r="J513" s="91"/>
      <c r="K513" s="91"/>
      <c r="L513" s="91"/>
      <c r="M513" s="91"/>
      <c r="N513" s="92"/>
    </row>
    <row r="537" spans="2:14" ht="27.75" customHeight="1">
      <c r="B537" s="93" t="s">
        <v>1541</v>
      </c>
      <c r="C537" s="85"/>
      <c r="D537" s="85"/>
      <c r="E537" s="85"/>
      <c r="F537" s="85"/>
      <c r="G537" s="86"/>
      <c r="I537" s="93" t="s">
        <v>1542</v>
      </c>
      <c r="J537" s="85"/>
      <c r="K537" s="85"/>
      <c r="L537" s="85"/>
      <c r="M537" s="85"/>
      <c r="N537" s="86"/>
    </row>
    <row r="538" spans="2:14" ht="27.75" customHeight="1">
      <c r="B538" s="87"/>
      <c r="C538" s="88"/>
      <c r="D538" s="88"/>
      <c r="E538" s="88"/>
      <c r="F538" s="88"/>
      <c r="G538" s="89"/>
      <c r="I538" s="87"/>
      <c r="J538" s="88"/>
      <c r="K538" s="88"/>
      <c r="L538" s="88"/>
      <c r="M538" s="88"/>
      <c r="N538" s="89"/>
    </row>
    <row r="539" spans="2:14" ht="27.75" customHeight="1">
      <c r="B539" s="87"/>
      <c r="C539" s="88"/>
      <c r="D539" s="88"/>
      <c r="E539" s="88"/>
      <c r="F539" s="88"/>
      <c r="G539" s="89"/>
      <c r="I539" s="87"/>
      <c r="J539" s="88"/>
      <c r="K539" s="88"/>
      <c r="L539" s="88"/>
      <c r="M539" s="88"/>
      <c r="N539" s="89"/>
    </row>
    <row r="540" spans="2:14" ht="27.75" customHeight="1">
      <c r="B540" s="87"/>
      <c r="C540" s="88"/>
      <c r="D540" s="88"/>
      <c r="E540" s="88"/>
      <c r="F540" s="88"/>
      <c r="G540" s="89"/>
      <c r="I540" s="87"/>
      <c r="J540" s="88"/>
      <c r="K540" s="88"/>
      <c r="L540" s="88"/>
      <c r="M540" s="88"/>
      <c r="N540" s="89"/>
    </row>
    <row r="541" spans="2:14" ht="27.75" customHeight="1">
      <c r="B541" s="90"/>
      <c r="C541" s="91"/>
      <c r="D541" s="91"/>
      <c r="E541" s="91"/>
      <c r="F541" s="91"/>
      <c r="G541" s="92"/>
      <c r="I541" s="90"/>
      <c r="J541" s="91"/>
      <c r="K541" s="91"/>
      <c r="L541" s="91"/>
      <c r="M541" s="91"/>
      <c r="N541" s="92"/>
    </row>
    <row r="565" spans="2:14" ht="21" customHeight="1">
      <c r="B565" s="93" t="s">
        <v>1543</v>
      </c>
      <c r="C565" s="85"/>
      <c r="D565" s="85"/>
      <c r="E565" s="85"/>
      <c r="F565" s="85"/>
      <c r="G565" s="86"/>
      <c r="I565" s="93" t="s">
        <v>1544</v>
      </c>
      <c r="J565" s="85"/>
      <c r="K565" s="85"/>
      <c r="L565" s="85"/>
      <c r="M565" s="85"/>
      <c r="N565" s="86"/>
    </row>
    <row r="566" spans="2:14" ht="21" customHeight="1">
      <c r="B566" s="87"/>
      <c r="C566" s="88"/>
      <c r="D566" s="88"/>
      <c r="E566" s="88"/>
      <c r="F566" s="88"/>
      <c r="G566" s="89"/>
      <c r="I566" s="87"/>
      <c r="J566" s="88"/>
      <c r="K566" s="88"/>
      <c r="L566" s="88"/>
      <c r="M566" s="88"/>
      <c r="N566" s="89"/>
    </row>
    <row r="567" spans="2:14" ht="21" customHeight="1">
      <c r="B567" s="87"/>
      <c r="C567" s="88"/>
      <c r="D567" s="88"/>
      <c r="E567" s="88"/>
      <c r="F567" s="88"/>
      <c r="G567" s="89"/>
      <c r="I567" s="87"/>
      <c r="J567" s="88"/>
      <c r="K567" s="88"/>
      <c r="L567" s="88"/>
      <c r="M567" s="88"/>
      <c r="N567" s="89"/>
    </row>
    <row r="568" spans="2:14" ht="21" customHeight="1">
      <c r="B568" s="87"/>
      <c r="C568" s="88"/>
      <c r="D568" s="88"/>
      <c r="E568" s="88"/>
      <c r="F568" s="88"/>
      <c r="G568" s="89"/>
      <c r="I568" s="87"/>
      <c r="J568" s="88"/>
      <c r="K568" s="88"/>
      <c r="L568" s="88"/>
      <c r="M568" s="88"/>
      <c r="N568" s="89"/>
    </row>
    <row r="569" spans="2:14" ht="21" customHeight="1">
      <c r="B569" s="90"/>
      <c r="C569" s="91"/>
      <c r="D569" s="91"/>
      <c r="E569" s="91"/>
      <c r="F569" s="91"/>
      <c r="G569" s="92"/>
      <c r="I569" s="90"/>
      <c r="J569" s="91"/>
      <c r="K569" s="91"/>
      <c r="L569" s="91"/>
      <c r="M569" s="91"/>
      <c r="N569" s="92"/>
    </row>
    <row r="593" spans="2:14" ht="22.5" customHeight="1">
      <c r="B593" s="93" t="s">
        <v>1545</v>
      </c>
      <c r="C593" s="85"/>
      <c r="D593" s="85"/>
      <c r="E593" s="85"/>
      <c r="F593" s="85"/>
      <c r="G593" s="86"/>
      <c r="I593" s="93" t="s">
        <v>1546</v>
      </c>
      <c r="J593" s="85"/>
      <c r="K593" s="85"/>
      <c r="L593" s="85"/>
      <c r="M593" s="85"/>
      <c r="N593" s="86"/>
    </row>
    <row r="594" spans="2:14" ht="22.5" customHeight="1">
      <c r="B594" s="87"/>
      <c r="C594" s="88"/>
      <c r="D594" s="88"/>
      <c r="E594" s="88"/>
      <c r="F594" s="88"/>
      <c r="G594" s="89"/>
      <c r="I594" s="87"/>
      <c r="J594" s="88"/>
      <c r="K594" s="88"/>
      <c r="L594" s="88"/>
      <c r="M594" s="88"/>
      <c r="N594" s="89"/>
    </row>
    <row r="595" spans="2:14" ht="22.5" customHeight="1">
      <c r="B595" s="87"/>
      <c r="C595" s="88"/>
      <c r="D595" s="88"/>
      <c r="E595" s="88"/>
      <c r="F595" s="88"/>
      <c r="G595" s="89"/>
      <c r="I595" s="87"/>
      <c r="J595" s="88"/>
      <c r="K595" s="88"/>
      <c r="L595" s="88"/>
      <c r="M595" s="88"/>
      <c r="N595" s="89"/>
    </row>
    <row r="596" spans="2:14" ht="22.5" customHeight="1">
      <c r="B596" s="87"/>
      <c r="C596" s="88"/>
      <c r="D596" s="88"/>
      <c r="E596" s="88"/>
      <c r="F596" s="88"/>
      <c r="G596" s="89"/>
      <c r="I596" s="87"/>
      <c r="J596" s="88"/>
      <c r="K596" s="88"/>
      <c r="L596" s="88"/>
      <c r="M596" s="88"/>
      <c r="N596" s="89"/>
    </row>
    <row r="597" spans="2:14" ht="22.5" customHeight="1">
      <c r="B597" s="90"/>
      <c r="C597" s="91"/>
      <c r="D597" s="91"/>
      <c r="E597" s="91"/>
      <c r="F597" s="91"/>
      <c r="G597" s="92"/>
      <c r="I597" s="90"/>
      <c r="J597" s="91"/>
      <c r="K597" s="91"/>
      <c r="L597" s="91"/>
      <c r="M597" s="91"/>
      <c r="N597" s="92"/>
    </row>
    <row r="621" spans="2:14" ht="19.5" customHeight="1">
      <c r="B621" s="93" t="s">
        <v>1547</v>
      </c>
      <c r="C621" s="85"/>
      <c r="D621" s="85"/>
      <c r="E621" s="85"/>
      <c r="F621" s="85"/>
      <c r="G621" s="86"/>
      <c r="I621" s="93" t="s">
        <v>1548</v>
      </c>
      <c r="J621" s="85"/>
      <c r="K621" s="85"/>
      <c r="L621" s="85"/>
      <c r="M621" s="85"/>
      <c r="N621" s="86"/>
    </row>
    <row r="622" spans="2:14" ht="19.5" customHeight="1">
      <c r="B622" s="87"/>
      <c r="C622" s="88"/>
      <c r="D622" s="88"/>
      <c r="E622" s="88"/>
      <c r="F622" s="88"/>
      <c r="G622" s="89"/>
      <c r="I622" s="87"/>
      <c r="J622" s="88"/>
      <c r="K622" s="88"/>
      <c r="L622" s="88"/>
      <c r="M622" s="88"/>
      <c r="N622" s="89"/>
    </row>
    <row r="623" spans="2:14" ht="19.5" customHeight="1">
      <c r="B623" s="87"/>
      <c r="C623" s="88"/>
      <c r="D623" s="88"/>
      <c r="E623" s="88"/>
      <c r="F623" s="88"/>
      <c r="G623" s="89"/>
      <c r="I623" s="87"/>
      <c r="J623" s="88"/>
      <c r="K623" s="88"/>
      <c r="L623" s="88"/>
      <c r="M623" s="88"/>
      <c r="N623" s="89"/>
    </row>
    <row r="624" spans="2:14" ht="19.5" customHeight="1">
      <c r="B624" s="87"/>
      <c r="C624" s="88"/>
      <c r="D624" s="88"/>
      <c r="E624" s="88"/>
      <c r="F624" s="88"/>
      <c r="G624" s="89"/>
      <c r="I624" s="87"/>
      <c r="J624" s="88"/>
      <c r="K624" s="88"/>
      <c r="L624" s="88"/>
      <c r="M624" s="88"/>
      <c r="N624" s="89"/>
    </row>
    <row r="625" spans="2:14" ht="19.5" customHeight="1">
      <c r="B625" s="90"/>
      <c r="C625" s="91"/>
      <c r="D625" s="91"/>
      <c r="E625" s="91"/>
      <c r="F625" s="91"/>
      <c r="G625" s="92"/>
      <c r="I625" s="90"/>
      <c r="J625" s="91"/>
      <c r="K625" s="91"/>
      <c r="L625" s="91"/>
      <c r="M625" s="91"/>
      <c r="N625" s="92"/>
    </row>
    <row r="649" spans="2:14" ht="22.5" customHeight="1">
      <c r="B649" s="93" t="s">
        <v>1549</v>
      </c>
      <c r="C649" s="85"/>
      <c r="D649" s="85"/>
      <c r="E649" s="85"/>
      <c r="F649" s="85"/>
      <c r="G649" s="86"/>
      <c r="I649" s="93" t="s">
        <v>1550</v>
      </c>
      <c r="J649" s="85"/>
      <c r="K649" s="85"/>
      <c r="L649" s="85"/>
      <c r="M649" s="85"/>
      <c r="N649" s="86"/>
    </row>
    <row r="650" spans="2:14" ht="22.5" customHeight="1">
      <c r="B650" s="87"/>
      <c r="C650" s="88"/>
      <c r="D650" s="88"/>
      <c r="E650" s="88"/>
      <c r="F650" s="88"/>
      <c r="G650" s="89"/>
      <c r="I650" s="87"/>
      <c r="J650" s="88"/>
      <c r="K650" s="88"/>
      <c r="L650" s="88"/>
      <c r="M650" s="88"/>
      <c r="N650" s="89"/>
    </row>
    <row r="651" spans="2:14" ht="22.5" customHeight="1">
      <c r="B651" s="87"/>
      <c r="C651" s="88"/>
      <c r="D651" s="88"/>
      <c r="E651" s="88"/>
      <c r="F651" s="88"/>
      <c r="G651" s="89"/>
      <c r="I651" s="87"/>
      <c r="J651" s="88"/>
      <c r="K651" s="88"/>
      <c r="L651" s="88"/>
      <c r="M651" s="88"/>
      <c r="N651" s="89"/>
    </row>
    <row r="652" spans="2:14" ht="22.5" customHeight="1">
      <c r="B652" s="87"/>
      <c r="C652" s="88"/>
      <c r="D652" s="88"/>
      <c r="E652" s="88"/>
      <c r="F652" s="88"/>
      <c r="G652" s="89"/>
      <c r="I652" s="87"/>
      <c r="J652" s="88"/>
      <c r="K652" s="88"/>
      <c r="L652" s="88"/>
      <c r="M652" s="88"/>
      <c r="N652" s="89"/>
    </row>
    <row r="653" spans="2:14" ht="22.5" customHeight="1">
      <c r="B653" s="90"/>
      <c r="C653" s="91"/>
      <c r="D653" s="91"/>
      <c r="E653" s="91"/>
      <c r="F653" s="91"/>
      <c r="G653" s="92"/>
      <c r="I653" s="90"/>
      <c r="J653" s="91"/>
      <c r="K653" s="91"/>
      <c r="L653" s="91"/>
      <c r="M653" s="91"/>
      <c r="N653" s="92"/>
    </row>
    <row r="677" spans="1:17" ht="21" customHeight="1">
      <c r="B677" s="93" t="s">
        <v>1551</v>
      </c>
      <c r="C677" s="85"/>
      <c r="D677" s="85"/>
      <c r="E677" s="85"/>
      <c r="F677" s="85"/>
      <c r="G677" s="86"/>
      <c r="I677" s="93" t="s">
        <v>1552</v>
      </c>
      <c r="J677" s="85"/>
      <c r="K677" s="85"/>
      <c r="L677" s="85"/>
      <c r="M677" s="85"/>
      <c r="N677" s="86"/>
    </row>
    <row r="678" spans="1:17" ht="21" customHeight="1">
      <c r="B678" s="87"/>
      <c r="C678" s="88"/>
      <c r="D678" s="88"/>
      <c r="E678" s="88"/>
      <c r="F678" s="88"/>
      <c r="G678" s="89"/>
      <c r="I678" s="87"/>
      <c r="J678" s="88"/>
      <c r="K678" s="88"/>
      <c r="L678" s="88"/>
      <c r="M678" s="88"/>
      <c r="N678" s="89"/>
    </row>
    <row r="679" spans="1:17" ht="21" customHeight="1">
      <c r="B679" s="87"/>
      <c r="C679" s="88"/>
      <c r="D679" s="88"/>
      <c r="E679" s="88"/>
      <c r="F679" s="88"/>
      <c r="G679" s="89"/>
      <c r="I679" s="87"/>
      <c r="J679" s="88"/>
      <c r="K679" s="88"/>
      <c r="L679" s="88"/>
      <c r="M679" s="88"/>
      <c r="N679" s="89"/>
    </row>
    <row r="680" spans="1:17" ht="21" customHeight="1">
      <c r="B680" s="87"/>
      <c r="C680" s="88"/>
      <c r="D680" s="88"/>
      <c r="E680" s="88"/>
      <c r="F680" s="88"/>
      <c r="G680" s="89"/>
      <c r="I680" s="87"/>
      <c r="J680" s="88"/>
      <c r="K680" s="88"/>
      <c r="L680" s="88"/>
      <c r="M680" s="88"/>
      <c r="N680" s="89"/>
    </row>
    <row r="681" spans="1:17" ht="21" customHeight="1">
      <c r="B681" s="90"/>
      <c r="C681" s="91"/>
      <c r="D681" s="91"/>
      <c r="E681" s="91"/>
      <c r="F681" s="91"/>
      <c r="G681" s="92"/>
      <c r="I681" s="90"/>
      <c r="J681" s="91"/>
      <c r="K681" s="91"/>
      <c r="L681" s="91"/>
      <c r="M681" s="91"/>
      <c r="N681" s="92"/>
    </row>
    <row r="683" spans="1:17">
      <c r="A683" s="99" t="s">
        <v>1445</v>
      </c>
      <c r="B683" s="96"/>
      <c r="C683" s="96"/>
      <c r="D683" s="96"/>
      <c r="E683" s="96"/>
      <c r="F683" s="96"/>
      <c r="G683" s="96"/>
      <c r="H683" s="96"/>
      <c r="I683" s="96"/>
      <c r="J683" s="96"/>
      <c r="K683" s="96"/>
      <c r="L683" s="96"/>
      <c r="M683" s="96"/>
      <c r="N683" s="96"/>
      <c r="O683" s="96"/>
      <c r="P683" s="96"/>
      <c r="Q683" s="97"/>
    </row>
    <row r="685" spans="1:17" ht="26.25" customHeight="1">
      <c r="B685" s="98" t="s">
        <v>1553</v>
      </c>
      <c r="C685" s="85"/>
      <c r="D685" s="85"/>
      <c r="E685" s="85"/>
      <c r="F685" s="85"/>
      <c r="G685" s="85"/>
      <c r="H685" s="85"/>
      <c r="I685" s="85"/>
      <c r="J685" s="85"/>
      <c r="K685" s="85"/>
      <c r="L685" s="85"/>
      <c r="M685" s="85"/>
      <c r="N685" s="85"/>
      <c r="O685" s="85"/>
      <c r="P685" s="86"/>
    </row>
    <row r="686" spans="1:17" ht="26.25" customHeight="1">
      <c r="B686" s="87"/>
      <c r="C686" s="88"/>
      <c r="D686" s="88"/>
      <c r="E686" s="88"/>
      <c r="F686" s="88"/>
      <c r="G686" s="88"/>
      <c r="H686" s="88"/>
      <c r="I686" s="88"/>
      <c r="J686" s="88"/>
      <c r="K686" s="88"/>
      <c r="L686" s="88"/>
      <c r="M686" s="88"/>
      <c r="N686" s="88"/>
      <c r="O686" s="88"/>
      <c r="P686" s="89"/>
    </row>
    <row r="687" spans="1:17" ht="26.25" customHeight="1">
      <c r="B687" s="87"/>
      <c r="C687" s="88"/>
      <c r="D687" s="88"/>
      <c r="E687" s="88"/>
      <c r="F687" s="88"/>
      <c r="G687" s="88"/>
      <c r="H687" s="88"/>
      <c r="I687" s="88"/>
      <c r="J687" s="88"/>
      <c r="K687" s="88"/>
      <c r="L687" s="88"/>
      <c r="M687" s="88"/>
      <c r="N687" s="88"/>
      <c r="O687" s="88"/>
      <c r="P687" s="89"/>
    </row>
    <row r="688" spans="1:17" ht="26.25" customHeight="1">
      <c r="B688" s="87"/>
      <c r="C688" s="88"/>
      <c r="D688" s="88"/>
      <c r="E688" s="88"/>
      <c r="F688" s="88"/>
      <c r="G688" s="88"/>
      <c r="H688" s="88"/>
      <c r="I688" s="88"/>
      <c r="J688" s="88"/>
      <c r="K688" s="88"/>
      <c r="L688" s="88"/>
      <c r="M688" s="88"/>
      <c r="N688" s="88"/>
      <c r="O688" s="88"/>
      <c r="P688" s="89"/>
    </row>
    <row r="689" spans="2:16" ht="26.25" customHeight="1">
      <c r="B689" s="87"/>
      <c r="C689" s="88"/>
      <c r="D689" s="88"/>
      <c r="E689" s="88"/>
      <c r="F689" s="88"/>
      <c r="G689" s="88"/>
      <c r="H689" s="88"/>
      <c r="I689" s="88"/>
      <c r="J689" s="88"/>
      <c r="K689" s="88"/>
      <c r="L689" s="88"/>
      <c r="M689" s="88"/>
      <c r="N689" s="88"/>
      <c r="O689" s="88"/>
      <c r="P689" s="89"/>
    </row>
    <row r="690" spans="2:16" ht="26.25" customHeight="1">
      <c r="B690" s="87"/>
      <c r="C690" s="88"/>
      <c r="D690" s="88"/>
      <c r="E690" s="88"/>
      <c r="F690" s="88"/>
      <c r="G690" s="88"/>
      <c r="H690" s="88"/>
      <c r="I690" s="88"/>
      <c r="J690" s="88"/>
      <c r="K690" s="88"/>
      <c r="L690" s="88"/>
      <c r="M690" s="88"/>
      <c r="N690" s="88"/>
      <c r="O690" s="88"/>
      <c r="P690" s="89"/>
    </row>
    <row r="691" spans="2:16" ht="26.25" customHeight="1">
      <c r="B691" s="87"/>
      <c r="C691" s="88"/>
      <c r="D691" s="88"/>
      <c r="E691" s="88"/>
      <c r="F691" s="88"/>
      <c r="G691" s="88"/>
      <c r="H691" s="88"/>
      <c r="I691" s="88"/>
      <c r="J691" s="88"/>
      <c r="K691" s="88"/>
      <c r="L691" s="88"/>
      <c r="M691" s="88"/>
      <c r="N691" s="88"/>
      <c r="O691" s="88"/>
      <c r="P691" s="89"/>
    </row>
    <row r="692" spans="2:16" ht="26.25" customHeight="1">
      <c r="B692" s="87"/>
      <c r="C692" s="88"/>
      <c r="D692" s="88"/>
      <c r="E692" s="88"/>
      <c r="F692" s="88"/>
      <c r="G692" s="88"/>
      <c r="H692" s="88"/>
      <c r="I692" s="88"/>
      <c r="J692" s="88"/>
      <c r="K692" s="88"/>
      <c r="L692" s="88"/>
      <c r="M692" s="88"/>
      <c r="N692" s="88"/>
      <c r="O692" s="88"/>
      <c r="P692" s="89"/>
    </row>
    <row r="693" spans="2:16" ht="26.25" customHeight="1">
      <c r="B693" s="87"/>
      <c r="C693" s="88"/>
      <c r="D693" s="88"/>
      <c r="E693" s="88"/>
      <c r="F693" s="88"/>
      <c r="G693" s="88"/>
      <c r="H693" s="88"/>
      <c r="I693" s="88"/>
      <c r="J693" s="88"/>
      <c r="K693" s="88"/>
      <c r="L693" s="88"/>
      <c r="M693" s="88"/>
      <c r="N693" s="88"/>
      <c r="O693" s="88"/>
      <c r="P693" s="89"/>
    </row>
    <row r="694" spans="2:16" ht="26.25" customHeight="1">
      <c r="B694" s="87"/>
      <c r="C694" s="88"/>
      <c r="D694" s="88"/>
      <c r="E694" s="88"/>
      <c r="F694" s="88"/>
      <c r="G694" s="88"/>
      <c r="H694" s="88"/>
      <c r="I694" s="88"/>
      <c r="J694" s="88"/>
      <c r="K694" s="88"/>
      <c r="L694" s="88"/>
      <c r="M694" s="88"/>
      <c r="N694" s="88"/>
      <c r="O694" s="88"/>
      <c r="P694" s="89"/>
    </row>
    <row r="695" spans="2:16" ht="26.25" customHeight="1">
      <c r="B695" s="90"/>
      <c r="C695" s="91"/>
      <c r="D695" s="91"/>
      <c r="E695" s="91"/>
      <c r="F695" s="91"/>
      <c r="G695" s="91"/>
      <c r="H695" s="91"/>
      <c r="I695" s="91"/>
      <c r="J695" s="91"/>
      <c r="K695" s="91"/>
      <c r="L695" s="91"/>
      <c r="M695" s="91"/>
      <c r="N695" s="91"/>
      <c r="O695" s="91"/>
      <c r="P695" s="92"/>
    </row>
  </sheetData>
  <mergeCells count="65">
    <mergeCell ref="I509:N513"/>
    <mergeCell ref="I425:N429"/>
    <mergeCell ref="I397:N401"/>
    <mergeCell ref="I537:N541"/>
    <mergeCell ref="B425:G429"/>
    <mergeCell ref="B453:G457"/>
    <mergeCell ref="B537:G541"/>
    <mergeCell ref="B481:G485"/>
    <mergeCell ref="B509:G513"/>
    <mergeCell ref="B175:F175"/>
    <mergeCell ref="A683:Q683"/>
    <mergeCell ref="B685:P695"/>
    <mergeCell ref="B593:G597"/>
    <mergeCell ref="I593:N597"/>
    <mergeCell ref="B621:G625"/>
    <mergeCell ref="I621:N625"/>
    <mergeCell ref="B649:G653"/>
    <mergeCell ref="I649:N653"/>
    <mergeCell ref="B677:G681"/>
    <mergeCell ref="B565:G569"/>
    <mergeCell ref="I565:N569"/>
    <mergeCell ref="B397:G401"/>
    <mergeCell ref="I453:N457"/>
    <mergeCell ref="I677:N681"/>
    <mergeCell ref="I481:N485"/>
    <mergeCell ref="B102:P104"/>
    <mergeCell ref="B46:P56"/>
    <mergeCell ref="A1:Q2"/>
    <mergeCell ref="A16:Q16"/>
    <mergeCell ref="A58:Q58"/>
    <mergeCell ref="A100:Q100"/>
    <mergeCell ref="B87:P97"/>
    <mergeCell ref="B3:P13"/>
    <mergeCell ref="I369:N373"/>
    <mergeCell ref="B369:G373"/>
    <mergeCell ref="B339:P345"/>
    <mergeCell ref="B269:E272"/>
    <mergeCell ref="B287:E290"/>
    <mergeCell ref="A313:Q313"/>
    <mergeCell ref="G269:J272"/>
    <mergeCell ref="L269:O272"/>
    <mergeCell ref="G287:J290"/>
    <mergeCell ref="B292:P292"/>
    <mergeCell ref="B307:E310"/>
    <mergeCell ref="B106:P106"/>
    <mergeCell ref="G121:J124"/>
    <mergeCell ref="L121:O124"/>
    <mergeCell ref="B144:P144"/>
    <mergeCell ref="M159:P162"/>
    <mergeCell ref="B121:E124"/>
    <mergeCell ref="B139:E142"/>
    <mergeCell ref="G139:J142"/>
    <mergeCell ref="H159:K162"/>
    <mergeCell ref="L248:P252"/>
    <mergeCell ref="B250:E253"/>
    <mergeCell ref="G250:J253"/>
    <mergeCell ref="H176:K179"/>
    <mergeCell ref="M176:P179"/>
    <mergeCell ref="B194:E197"/>
    <mergeCell ref="M194:P197"/>
    <mergeCell ref="G194:K197"/>
    <mergeCell ref="B212:F215"/>
    <mergeCell ref="B217:P217"/>
    <mergeCell ref="B232:E235"/>
    <mergeCell ref="G232:J235"/>
  </mergeCells>
  <printOptions horizontalCentered="1" gridLines="1"/>
  <pageMargins left="0.25" right="0.25" top="0.75" bottom="0.75" header="0" footer="0"/>
  <pageSetup scale="41" pageOrder="overThenDown" orientation="portrait" cellComments="atEnd" r:id="rId1"/>
  <rowBreaks count="10" manualBreakCount="10">
    <brk id="98" max="16383" man="1"/>
    <brk id="198" max="16383" man="1"/>
    <brk id="253" max="16383" man="1"/>
    <brk id="401" man="1"/>
    <brk id="98" man="1"/>
    <brk id="290" man="1"/>
    <brk id="485" man="1"/>
    <brk id="198" man="1"/>
    <brk id="569" man="1"/>
    <brk id="653" man="1"/>
  </rowBreaks>
  <colBreaks count="2" manualBreakCount="2">
    <brk man="1"/>
    <brk id="1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Q227"/>
  <sheetViews>
    <sheetView workbookViewId="0"/>
  </sheetViews>
  <sheetFormatPr baseColWidth="10" defaultColWidth="14.42578125" defaultRowHeight="15" customHeight="1"/>
  <cols>
    <col min="1" max="1" width="5.7109375" customWidth="1"/>
    <col min="2" max="16" width="16" customWidth="1"/>
    <col min="17" max="17" width="6.28515625" customWidth="1"/>
  </cols>
  <sheetData>
    <row r="1" spans="1:17">
      <c r="A1" s="101" t="s">
        <v>1418</v>
      </c>
      <c r="B1" s="85"/>
      <c r="C1" s="85"/>
      <c r="D1" s="85"/>
      <c r="E1" s="85"/>
      <c r="F1" s="85"/>
      <c r="G1" s="85"/>
      <c r="H1" s="85"/>
      <c r="I1" s="85"/>
      <c r="J1" s="85"/>
      <c r="K1" s="85"/>
      <c r="L1" s="85"/>
      <c r="M1" s="85"/>
      <c r="N1" s="85"/>
      <c r="O1" s="85"/>
      <c r="P1" s="85"/>
      <c r="Q1" s="86"/>
    </row>
    <row r="2" spans="1:17">
      <c r="A2" s="90"/>
      <c r="B2" s="91"/>
      <c r="C2" s="91"/>
      <c r="D2" s="91"/>
      <c r="E2" s="91"/>
      <c r="F2" s="91"/>
      <c r="G2" s="91"/>
      <c r="H2" s="91"/>
      <c r="I2" s="91"/>
      <c r="J2" s="91"/>
      <c r="K2" s="91"/>
      <c r="L2" s="91"/>
      <c r="M2" s="91"/>
      <c r="N2" s="91"/>
      <c r="O2" s="91"/>
      <c r="P2" s="91"/>
      <c r="Q2" s="92"/>
    </row>
    <row r="4" spans="1:17">
      <c r="B4" s="93" t="s">
        <v>1435</v>
      </c>
      <c r="C4" s="85"/>
      <c r="D4" s="85"/>
      <c r="E4" s="85"/>
      <c r="F4" s="85"/>
      <c r="G4" s="85"/>
      <c r="H4" s="85"/>
      <c r="I4" s="85"/>
      <c r="J4" s="85"/>
      <c r="K4" s="85"/>
      <c r="L4" s="85"/>
      <c r="M4" s="85"/>
      <c r="N4" s="85"/>
      <c r="O4" s="85"/>
      <c r="P4" s="86"/>
    </row>
    <row r="5" spans="1:17">
      <c r="B5" s="87"/>
      <c r="C5" s="88"/>
      <c r="D5" s="88"/>
      <c r="E5" s="88"/>
      <c r="F5" s="88"/>
      <c r="G5" s="88"/>
      <c r="H5" s="88"/>
      <c r="I5" s="88"/>
      <c r="J5" s="88"/>
      <c r="K5" s="88"/>
      <c r="L5" s="88"/>
      <c r="M5" s="88"/>
      <c r="N5" s="88"/>
      <c r="O5" s="88"/>
      <c r="P5" s="89"/>
    </row>
    <row r="6" spans="1:17">
      <c r="B6" s="87"/>
      <c r="C6" s="88"/>
      <c r="D6" s="88"/>
      <c r="E6" s="88"/>
      <c r="F6" s="88"/>
      <c r="G6" s="88"/>
      <c r="H6" s="88"/>
      <c r="I6" s="88"/>
      <c r="J6" s="88"/>
      <c r="K6" s="88"/>
      <c r="L6" s="88"/>
      <c r="M6" s="88"/>
      <c r="N6" s="88"/>
      <c r="O6" s="88"/>
      <c r="P6" s="89"/>
    </row>
    <row r="7" spans="1:17">
      <c r="B7" s="87"/>
      <c r="C7" s="88"/>
      <c r="D7" s="88"/>
      <c r="E7" s="88"/>
      <c r="F7" s="88"/>
      <c r="G7" s="88"/>
      <c r="H7" s="88"/>
      <c r="I7" s="88"/>
      <c r="J7" s="88"/>
      <c r="K7" s="88"/>
      <c r="L7" s="88"/>
      <c r="M7" s="88"/>
      <c r="N7" s="88"/>
      <c r="O7" s="88"/>
      <c r="P7" s="89"/>
    </row>
    <row r="8" spans="1:17">
      <c r="B8" s="87"/>
      <c r="C8" s="88"/>
      <c r="D8" s="88"/>
      <c r="E8" s="88"/>
      <c r="F8" s="88"/>
      <c r="G8" s="88"/>
      <c r="H8" s="88"/>
      <c r="I8" s="88"/>
      <c r="J8" s="88"/>
      <c r="K8" s="88"/>
      <c r="L8" s="88"/>
      <c r="M8" s="88"/>
      <c r="N8" s="88"/>
      <c r="O8" s="88"/>
      <c r="P8" s="89"/>
    </row>
    <row r="9" spans="1:17">
      <c r="B9" s="87"/>
      <c r="C9" s="88"/>
      <c r="D9" s="88"/>
      <c r="E9" s="88"/>
      <c r="F9" s="88"/>
      <c r="G9" s="88"/>
      <c r="H9" s="88"/>
      <c r="I9" s="88"/>
      <c r="J9" s="88"/>
      <c r="K9" s="88"/>
      <c r="L9" s="88"/>
      <c r="M9" s="88"/>
      <c r="N9" s="88"/>
      <c r="O9" s="88"/>
      <c r="P9" s="89"/>
    </row>
    <row r="10" spans="1:17">
      <c r="B10" s="87"/>
      <c r="C10" s="88"/>
      <c r="D10" s="88"/>
      <c r="E10" s="88"/>
      <c r="F10" s="88"/>
      <c r="G10" s="88"/>
      <c r="H10" s="88"/>
      <c r="I10" s="88"/>
      <c r="J10" s="88"/>
      <c r="K10" s="88"/>
      <c r="L10" s="88"/>
      <c r="M10" s="88"/>
      <c r="N10" s="88"/>
      <c r="O10" s="88"/>
      <c r="P10" s="89"/>
    </row>
    <row r="11" spans="1:17">
      <c r="B11" s="87"/>
      <c r="C11" s="88"/>
      <c r="D11" s="88"/>
      <c r="E11" s="88"/>
      <c r="F11" s="88"/>
      <c r="G11" s="88"/>
      <c r="H11" s="88"/>
      <c r="I11" s="88"/>
      <c r="J11" s="88"/>
      <c r="K11" s="88"/>
      <c r="L11" s="88"/>
      <c r="M11" s="88"/>
      <c r="N11" s="88"/>
      <c r="O11" s="88"/>
      <c r="P11" s="89"/>
    </row>
    <row r="12" spans="1:17">
      <c r="B12" s="87"/>
      <c r="C12" s="88"/>
      <c r="D12" s="88"/>
      <c r="E12" s="88"/>
      <c r="F12" s="88"/>
      <c r="G12" s="88"/>
      <c r="H12" s="88"/>
      <c r="I12" s="88"/>
      <c r="J12" s="88"/>
      <c r="K12" s="88"/>
      <c r="L12" s="88"/>
      <c r="M12" s="88"/>
      <c r="N12" s="88"/>
      <c r="O12" s="88"/>
      <c r="P12" s="89"/>
    </row>
    <row r="13" spans="1:17">
      <c r="B13" s="87"/>
      <c r="C13" s="88"/>
      <c r="D13" s="88"/>
      <c r="E13" s="88"/>
      <c r="F13" s="88"/>
      <c r="G13" s="88"/>
      <c r="H13" s="88"/>
      <c r="I13" s="88"/>
      <c r="J13" s="88"/>
      <c r="K13" s="88"/>
      <c r="L13" s="88"/>
      <c r="M13" s="88"/>
      <c r="N13" s="88"/>
      <c r="O13" s="88"/>
      <c r="P13" s="89"/>
    </row>
    <row r="14" spans="1:17">
      <c r="B14" s="90"/>
      <c r="C14" s="91"/>
      <c r="D14" s="91"/>
      <c r="E14" s="91"/>
      <c r="F14" s="91"/>
      <c r="G14" s="91"/>
      <c r="H14" s="91"/>
      <c r="I14" s="91"/>
      <c r="J14" s="91"/>
      <c r="K14" s="91"/>
      <c r="L14" s="91"/>
      <c r="M14" s="91"/>
      <c r="N14" s="91"/>
      <c r="O14" s="91"/>
      <c r="P14" s="92"/>
    </row>
    <row r="16" spans="1:17">
      <c r="A16" s="99" t="s">
        <v>1419</v>
      </c>
      <c r="B16" s="96"/>
      <c r="C16" s="96"/>
      <c r="D16" s="96"/>
      <c r="E16" s="96"/>
      <c r="F16" s="96"/>
      <c r="G16" s="96"/>
      <c r="H16" s="96"/>
      <c r="I16" s="96"/>
      <c r="J16" s="96"/>
      <c r="K16" s="96"/>
      <c r="L16" s="96"/>
      <c r="M16" s="96"/>
      <c r="N16" s="96"/>
      <c r="O16" s="96"/>
      <c r="P16" s="96"/>
      <c r="Q16" s="97"/>
    </row>
    <row r="18" spans="1:10" ht="15.75" customHeight="1">
      <c r="A18" s="27"/>
      <c r="B18" s="58"/>
      <c r="C18" s="59"/>
      <c r="D18" s="60"/>
      <c r="E18" s="60"/>
      <c r="F18" s="60"/>
    </row>
    <row r="19" spans="1:10">
      <c r="A19" s="27"/>
      <c r="B19" s="27"/>
      <c r="C19" s="49"/>
      <c r="D19" s="61"/>
      <c r="E19" s="61"/>
      <c r="F19" s="61"/>
      <c r="G19" s="62"/>
    </row>
    <row r="20" spans="1:10">
      <c r="A20" s="27"/>
      <c r="B20" s="27"/>
      <c r="C20" s="49"/>
      <c r="D20" s="61"/>
      <c r="E20" s="61"/>
      <c r="F20" s="61"/>
      <c r="G20" s="62"/>
    </row>
    <row r="21" spans="1:10">
      <c r="A21" s="27"/>
      <c r="B21" s="27"/>
      <c r="C21" s="49"/>
      <c r="D21" s="61"/>
      <c r="E21" s="61"/>
      <c r="F21" s="61"/>
      <c r="G21" s="62"/>
    </row>
    <row r="22" spans="1:10">
      <c r="A22" s="27"/>
      <c r="B22" s="27"/>
      <c r="C22" s="49"/>
      <c r="D22" s="61"/>
      <c r="E22" s="61"/>
      <c r="F22" s="61"/>
      <c r="G22" s="62"/>
    </row>
    <row r="23" spans="1:10">
      <c r="A23" s="27"/>
      <c r="B23" s="27"/>
      <c r="C23" s="49"/>
      <c r="D23" s="61"/>
      <c r="E23" s="61"/>
      <c r="F23" s="61"/>
      <c r="G23" s="62"/>
    </row>
    <row r="24" spans="1:10">
      <c r="A24" s="27"/>
      <c r="B24" s="27"/>
      <c r="C24" s="49"/>
      <c r="D24" s="61"/>
      <c r="E24" s="61"/>
      <c r="F24" s="61"/>
      <c r="G24" s="62"/>
    </row>
    <row r="25" spans="1:10">
      <c r="A25" s="27"/>
      <c r="B25" s="27"/>
      <c r="C25" s="49"/>
      <c r="D25" s="61"/>
      <c r="E25" s="61"/>
      <c r="F25" s="61"/>
      <c r="G25" s="62"/>
    </row>
    <row r="26" spans="1:10">
      <c r="A26" s="27"/>
      <c r="B26" s="27"/>
      <c r="C26" s="49"/>
      <c r="D26" s="61"/>
      <c r="E26" s="61"/>
      <c r="F26" s="61"/>
      <c r="G26" s="62"/>
    </row>
    <row r="27" spans="1:10">
      <c r="A27" s="27"/>
      <c r="B27" s="27"/>
      <c r="C27" s="49"/>
      <c r="D27" s="61"/>
      <c r="E27" s="61"/>
      <c r="F27" s="61"/>
      <c r="G27" s="62"/>
    </row>
    <row r="28" spans="1:10">
      <c r="A28" s="27"/>
      <c r="B28" s="27"/>
      <c r="C28" s="49"/>
      <c r="D28" s="61"/>
      <c r="E28" s="61"/>
      <c r="F28" s="61"/>
      <c r="G28" s="62"/>
    </row>
    <row r="29" spans="1:10">
      <c r="A29" s="27"/>
      <c r="B29" s="27"/>
      <c r="C29" s="49"/>
      <c r="D29" s="61"/>
      <c r="E29" s="61"/>
      <c r="F29" s="61"/>
      <c r="G29" s="62"/>
    </row>
    <row r="30" spans="1:10">
      <c r="A30" s="27"/>
      <c r="B30" s="27"/>
      <c r="C30" s="49"/>
      <c r="D30" s="61"/>
      <c r="E30" s="61"/>
      <c r="F30" s="61"/>
      <c r="G30" s="62"/>
      <c r="H30" s="63"/>
      <c r="I30" s="63"/>
      <c r="J30" s="63"/>
    </row>
    <row r="31" spans="1:10">
      <c r="A31" s="27"/>
      <c r="B31" s="27"/>
      <c r="C31" s="49"/>
      <c r="D31" s="61"/>
      <c r="E31" s="61"/>
      <c r="F31" s="61"/>
      <c r="G31" s="62"/>
      <c r="H31" s="37"/>
      <c r="I31" s="37"/>
      <c r="J31" s="37"/>
    </row>
    <row r="32" spans="1:10">
      <c r="A32" s="27"/>
      <c r="B32" s="27"/>
      <c r="C32" s="49"/>
      <c r="D32" s="61"/>
      <c r="E32" s="61"/>
      <c r="F32" s="61"/>
      <c r="G32" s="62"/>
      <c r="H32" s="37"/>
      <c r="I32" s="37"/>
      <c r="J32" s="37"/>
    </row>
    <row r="33" spans="1:16">
      <c r="A33" s="27"/>
      <c r="B33" s="27"/>
      <c r="C33" s="49"/>
      <c r="D33" s="61"/>
      <c r="E33" s="61"/>
      <c r="F33" s="61"/>
      <c r="G33" s="62"/>
      <c r="H33" s="37"/>
      <c r="I33" s="37"/>
      <c r="J33" s="37"/>
    </row>
    <row r="34" spans="1:16">
      <c r="A34" s="27"/>
      <c r="B34" s="27"/>
      <c r="C34" s="49"/>
      <c r="D34" s="61"/>
      <c r="E34" s="61"/>
      <c r="F34" s="61"/>
      <c r="G34" s="62"/>
      <c r="H34" s="37"/>
      <c r="I34" s="37"/>
      <c r="J34" s="37"/>
    </row>
    <row r="35" spans="1:16">
      <c r="A35" s="27"/>
      <c r="B35" s="27"/>
      <c r="C35" s="49"/>
      <c r="D35" s="61"/>
      <c r="E35" s="61"/>
      <c r="F35" s="61"/>
      <c r="G35" s="62"/>
      <c r="H35" s="37"/>
      <c r="I35" s="64"/>
      <c r="J35" s="37"/>
    </row>
    <row r="36" spans="1:16">
      <c r="A36" s="27"/>
      <c r="B36" s="27"/>
      <c r="C36" s="49"/>
      <c r="D36" s="61"/>
      <c r="E36" s="61"/>
      <c r="F36" s="61"/>
      <c r="G36" s="62"/>
      <c r="H36" s="37"/>
      <c r="I36" s="37"/>
      <c r="J36" s="37"/>
    </row>
    <row r="37" spans="1:16">
      <c r="A37" s="27"/>
      <c r="B37" s="27"/>
      <c r="C37" s="49"/>
      <c r="D37" s="61"/>
      <c r="E37" s="61"/>
      <c r="F37" s="61"/>
      <c r="G37" s="62"/>
      <c r="H37" s="37"/>
      <c r="I37" s="37"/>
      <c r="J37" s="37"/>
    </row>
    <row r="38" spans="1:16">
      <c r="A38" s="27"/>
      <c r="B38" s="27"/>
      <c r="C38" s="49"/>
      <c r="D38" s="61"/>
      <c r="E38" s="61"/>
      <c r="F38" s="61"/>
      <c r="G38" s="62"/>
      <c r="H38" s="37"/>
      <c r="I38" s="37"/>
      <c r="J38" s="37"/>
    </row>
    <row r="39" spans="1:16">
      <c r="A39" s="27"/>
      <c r="B39" s="27"/>
      <c r="C39" s="49"/>
      <c r="D39" s="61"/>
      <c r="E39" s="61"/>
      <c r="F39" s="61"/>
      <c r="G39" s="62"/>
      <c r="H39" s="37"/>
      <c r="I39" s="37"/>
      <c r="J39" s="37"/>
    </row>
    <row r="40" spans="1:16">
      <c r="A40" s="27"/>
      <c r="B40" s="27"/>
      <c r="C40" s="49"/>
      <c r="D40" s="61"/>
      <c r="E40" s="61"/>
      <c r="F40" s="61"/>
      <c r="G40" s="62"/>
      <c r="H40" s="37"/>
      <c r="I40" s="37"/>
      <c r="J40" s="37"/>
    </row>
    <row r="41" spans="1:16">
      <c r="A41" s="27"/>
      <c r="B41" s="27"/>
      <c r="C41" s="49"/>
      <c r="D41" s="61"/>
      <c r="E41" s="61"/>
      <c r="F41" s="61"/>
      <c r="G41" s="62"/>
      <c r="H41" s="37"/>
      <c r="I41" s="37"/>
      <c r="J41" s="37"/>
    </row>
    <row r="42" spans="1:16">
      <c r="A42" s="27"/>
      <c r="B42" s="27"/>
      <c r="C42" s="49"/>
      <c r="D42" s="61"/>
      <c r="E42" s="61"/>
      <c r="F42" s="61"/>
      <c r="G42" s="62"/>
      <c r="H42" s="37"/>
      <c r="I42" s="37"/>
      <c r="J42" s="37"/>
    </row>
    <row r="43" spans="1:16">
      <c r="A43" s="27"/>
      <c r="B43" s="27"/>
      <c r="C43" s="49"/>
      <c r="D43" s="61"/>
      <c r="E43" s="61"/>
      <c r="F43" s="61"/>
      <c r="G43" s="62"/>
      <c r="H43" s="37"/>
      <c r="I43" s="37"/>
      <c r="J43" s="37"/>
    </row>
    <row r="44" spans="1:16">
      <c r="A44" s="38"/>
      <c r="B44" s="38"/>
      <c r="C44" s="37"/>
      <c r="D44" s="37"/>
      <c r="E44" s="37"/>
      <c r="F44" s="37"/>
      <c r="G44" s="37"/>
      <c r="H44" s="37"/>
      <c r="I44" s="37"/>
      <c r="J44" s="37"/>
    </row>
    <row r="45" spans="1:16">
      <c r="A45" s="38"/>
      <c r="B45" s="38"/>
      <c r="C45" s="37"/>
      <c r="D45" s="37"/>
      <c r="E45" s="37"/>
      <c r="F45" s="37"/>
      <c r="G45" s="37"/>
      <c r="H45" s="37"/>
      <c r="I45" s="37"/>
      <c r="J45" s="37"/>
    </row>
    <row r="46" spans="1:16" ht="9" customHeight="1">
      <c r="A46" s="51"/>
      <c r="B46" s="98" t="s">
        <v>1436</v>
      </c>
      <c r="C46" s="85"/>
      <c r="D46" s="85"/>
      <c r="E46" s="85"/>
      <c r="F46" s="85"/>
      <c r="G46" s="85"/>
      <c r="H46" s="85"/>
      <c r="I46" s="85"/>
      <c r="J46" s="85"/>
      <c r="K46" s="85"/>
      <c r="L46" s="85"/>
      <c r="M46" s="85"/>
      <c r="N46" s="85"/>
      <c r="O46" s="85"/>
      <c r="P46" s="86"/>
    </row>
    <row r="47" spans="1:16" ht="9" customHeight="1">
      <c r="A47" s="51"/>
      <c r="B47" s="87"/>
      <c r="C47" s="88"/>
      <c r="D47" s="88"/>
      <c r="E47" s="88"/>
      <c r="F47" s="88"/>
      <c r="G47" s="88"/>
      <c r="H47" s="88"/>
      <c r="I47" s="88"/>
      <c r="J47" s="88"/>
      <c r="K47" s="88"/>
      <c r="L47" s="88"/>
      <c r="M47" s="88"/>
      <c r="N47" s="88"/>
      <c r="O47" s="88"/>
      <c r="P47" s="89"/>
    </row>
    <row r="48" spans="1:16" ht="9" customHeight="1">
      <c r="A48" s="51"/>
      <c r="B48" s="87"/>
      <c r="C48" s="88"/>
      <c r="D48" s="88"/>
      <c r="E48" s="88"/>
      <c r="F48" s="88"/>
      <c r="G48" s="88"/>
      <c r="H48" s="88"/>
      <c r="I48" s="88"/>
      <c r="J48" s="88"/>
      <c r="K48" s="88"/>
      <c r="L48" s="88"/>
      <c r="M48" s="88"/>
      <c r="N48" s="88"/>
      <c r="O48" s="88"/>
      <c r="P48" s="89"/>
    </row>
    <row r="49" spans="1:17" ht="9" customHeight="1">
      <c r="A49" s="51"/>
      <c r="B49" s="87"/>
      <c r="C49" s="88"/>
      <c r="D49" s="88"/>
      <c r="E49" s="88"/>
      <c r="F49" s="88"/>
      <c r="G49" s="88"/>
      <c r="H49" s="88"/>
      <c r="I49" s="88"/>
      <c r="J49" s="88"/>
      <c r="K49" s="88"/>
      <c r="L49" s="88"/>
      <c r="M49" s="88"/>
      <c r="N49" s="88"/>
      <c r="O49" s="88"/>
      <c r="P49" s="89"/>
    </row>
    <row r="50" spans="1:17" ht="9" customHeight="1">
      <c r="A50" s="51"/>
      <c r="B50" s="87"/>
      <c r="C50" s="88"/>
      <c r="D50" s="88"/>
      <c r="E50" s="88"/>
      <c r="F50" s="88"/>
      <c r="G50" s="88"/>
      <c r="H50" s="88"/>
      <c r="I50" s="88"/>
      <c r="J50" s="88"/>
      <c r="K50" s="88"/>
      <c r="L50" s="88"/>
      <c r="M50" s="88"/>
      <c r="N50" s="88"/>
      <c r="O50" s="88"/>
      <c r="P50" s="89"/>
    </row>
    <row r="51" spans="1:17" ht="9" customHeight="1">
      <c r="A51" s="51"/>
      <c r="B51" s="87"/>
      <c r="C51" s="88"/>
      <c r="D51" s="88"/>
      <c r="E51" s="88"/>
      <c r="F51" s="88"/>
      <c r="G51" s="88"/>
      <c r="H51" s="88"/>
      <c r="I51" s="88"/>
      <c r="J51" s="88"/>
      <c r="K51" s="88"/>
      <c r="L51" s="88"/>
      <c r="M51" s="88"/>
      <c r="N51" s="88"/>
      <c r="O51" s="88"/>
      <c r="P51" s="89"/>
    </row>
    <row r="52" spans="1:17" ht="9" customHeight="1">
      <c r="A52" s="51"/>
      <c r="B52" s="87"/>
      <c r="C52" s="88"/>
      <c r="D52" s="88"/>
      <c r="E52" s="88"/>
      <c r="F52" s="88"/>
      <c r="G52" s="88"/>
      <c r="H52" s="88"/>
      <c r="I52" s="88"/>
      <c r="J52" s="88"/>
      <c r="K52" s="88"/>
      <c r="L52" s="88"/>
      <c r="M52" s="88"/>
      <c r="N52" s="88"/>
      <c r="O52" s="88"/>
      <c r="P52" s="89"/>
    </row>
    <row r="53" spans="1:17" ht="9" customHeight="1">
      <c r="A53" s="51"/>
      <c r="B53" s="87"/>
      <c r="C53" s="88"/>
      <c r="D53" s="88"/>
      <c r="E53" s="88"/>
      <c r="F53" s="88"/>
      <c r="G53" s="88"/>
      <c r="H53" s="88"/>
      <c r="I53" s="88"/>
      <c r="J53" s="88"/>
      <c r="K53" s="88"/>
      <c r="L53" s="88"/>
      <c r="M53" s="88"/>
      <c r="N53" s="88"/>
      <c r="O53" s="88"/>
      <c r="P53" s="89"/>
    </row>
    <row r="54" spans="1:17" ht="9" customHeight="1">
      <c r="A54" s="51"/>
      <c r="B54" s="87"/>
      <c r="C54" s="88"/>
      <c r="D54" s="88"/>
      <c r="E54" s="88"/>
      <c r="F54" s="88"/>
      <c r="G54" s="88"/>
      <c r="H54" s="88"/>
      <c r="I54" s="88"/>
      <c r="J54" s="88"/>
      <c r="K54" s="88"/>
      <c r="L54" s="88"/>
      <c r="M54" s="88"/>
      <c r="N54" s="88"/>
      <c r="O54" s="88"/>
      <c r="P54" s="89"/>
    </row>
    <row r="55" spans="1:17" ht="9" customHeight="1">
      <c r="A55" s="51"/>
      <c r="B55" s="87"/>
      <c r="C55" s="88"/>
      <c r="D55" s="88"/>
      <c r="E55" s="88"/>
      <c r="F55" s="88"/>
      <c r="G55" s="88"/>
      <c r="H55" s="88"/>
      <c r="I55" s="88"/>
      <c r="J55" s="88"/>
      <c r="K55" s="88"/>
      <c r="L55" s="88"/>
      <c r="M55" s="88"/>
      <c r="N55" s="88"/>
      <c r="O55" s="88"/>
      <c r="P55" s="89"/>
    </row>
    <row r="56" spans="1:17" ht="9" customHeight="1">
      <c r="A56" s="51"/>
      <c r="B56" s="90"/>
      <c r="C56" s="91"/>
      <c r="D56" s="91"/>
      <c r="E56" s="91"/>
      <c r="F56" s="91"/>
      <c r="G56" s="91"/>
      <c r="H56" s="91"/>
      <c r="I56" s="91"/>
      <c r="J56" s="91"/>
      <c r="K56" s="91"/>
      <c r="L56" s="91"/>
      <c r="M56" s="91"/>
      <c r="N56" s="91"/>
      <c r="O56" s="91"/>
      <c r="P56" s="92"/>
    </row>
    <row r="57" spans="1:17">
      <c r="A57" s="38"/>
      <c r="B57" s="38"/>
      <c r="C57" s="37"/>
      <c r="D57" s="37"/>
      <c r="E57" s="37"/>
      <c r="F57" s="37"/>
      <c r="G57" s="37"/>
      <c r="H57" s="37"/>
      <c r="I57" s="37"/>
      <c r="J57" s="37"/>
    </row>
    <row r="58" spans="1:17">
      <c r="A58" s="99" t="s">
        <v>1425</v>
      </c>
      <c r="B58" s="96"/>
      <c r="C58" s="96"/>
      <c r="D58" s="96"/>
      <c r="E58" s="96"/>
      <c r="F58" s="96"/>
      <c r="G58" s="96"/>
      <c r="H58" s="96"/>
      <c r="I58" s="96"/>
      <c r="J58" s="96"/>
      <c r="K58" s="96"/>
      <c r="L58" s="96"/>
      <c r="M58" s="96"/>
      <c r="N58" s="96"/>
      <c r="O58" s="96"/>
      <c r="P58" s="96"/>
      <c r="Q58" s="97"/>
    </row>
    <row r="59" spans="1:17">
      <c r="A59" s="38"/>
      <c r="B59" s="38"/>
      <c r="C59" s="37"/>
      <c r="D59" s="37"/>
      <c r="E59" s="37"/>
      <c r="F59" s="37"/>
      <c r="G59" s="37"/>
      <c r="H59" s="37"/>
      <c r="I59" s="37"/>
      <c r="J59" s="37"/>
    </row>
    <row r="60" spans="1:17">
      <c r="A60" s="38"/>
      <c r="B60" s="38"/>
      <c r="C60" s="37"/>
      <c r="D60" s="65"/>
      <c r="E60" s="65"/>
      <c r="F60" s="65"/>
      <c r="G60" s="65"/>
    </row>
    <row r="61" spans="1:17" ht="15" customHeight="1">
      <c r="A61" s="27"/>
      <c r="B61" s="58"/>
      <c r="C61" s="58"/>
      <c r="D61" s="59"/>
      <c r="E61" s="59"/>
      <c r="F61" s="59"/>
      <c r="G61" s="66"/>
      <c r="H61" s="66"/>
      <c r="I61" s="66"/>
      <c r="J61" s="66"/>
    </row>
    <row r="62" spans="1:17">
      <c r="A62" s="27"/>
      <c r="B62" s="27"/>
      <c r="C62" s="49"/>
      <c r="D62" s="67"/>
      <c r="E62" s="67"/>
      <c r="F62" s="68"/>
      <c r="G62" s="69">
        <f>COUNTIFS(Data!$C$2:$C$617,D$60,Data!$D$2:$D$617,$B62)</f>
        <v>0</v>
      </c>
      <c r="H62" s="69">
        <f>COUNTIFS(Data!$C$2:$C$617,E$60,Data!$D$2:$D$617,$B62)</f>
        <v>0</v>
      </c>
      <c r="I62" s="69">
        <f>COUNTIFS(Data!$C$2:$C$617,D$60,Data!$D$2:$D$617,$B62,Data!$L$2:$L$617,F$60)</f>
        <v>0</v>
      </c>
      <c r="J62" s="69">
        <f>COUNTIFS(Data!$C$2:$C$617,E$60,Data!$D$2:$D$617,$B62,Data!$L$2:$L$617,G$60)</f>
        <v>0</v>
      </c>
    </row>
    <row r="63" spans="1:17">
      <c r="A63" s="27"/>
      <c r="B63" s="27"/>
      <c r="C63" s="49"/>
      <c r="D63" s="67"/>
      <c r="E63" s="67"/>
      <c r="F63" s="68"/>
      <c r="G63" s="69">
        <f>COUNTIFS(Data!$C$2:$C$617,D$60,Data!$D$2:$D$617,$B63)</f>
        <v>0</v>
      </c>
      <c r="H63" s="69">
        <f>COUNTIFS(Data!$C$2:$C$617,E$60,Data!$D$2:$D$617,$B63)</f>
        <v>0</v>
      </c>
      <c r="I63" s="69">
        <f>COUNTIFS(Data!$C$2:$C$617,D$60,Data!$D$2:$D$617,$B63,Data!$L$2:$L$617,F$60)</f>
        <v>0</v>
      </c>
      <c r="J63" s="69">
        <f>COUNTIFS(Data!$C$2:$C$617,E$60,Data!$D$2:$D$617,$B63,Data!$L$2:$L$617,G$60)</f>
        <v>0</v>
      </c>
    </row>
    <row r="64" spans="1:17">
      <c r="A64" s="27"/>
      <c r="B64" s="27"/>
      <c r="C64" s="49"/>
      <c r="D64" s="67"/>
      <c r="E64" s="67"/>
      <c r="F64" s="68"/>
      <c r="G64" s="69">
        <f>COUNTIFS(Data!$C$2:$C$617,D$60,Data!$D$2:$D$617,$B64)</f>
        <v>0</v>
      </c>
      <c r="H64" s="69">
        <f>COUNTIFS(Data!$C$2:$C$617,E$60,Data!$D$2:$D$617,$B64)</f>
        <v>0</v>
      </c>
      <c r="I64" s="69">
        <f>COUNTIFS(Data!$C$2:$C$617,D$60,Data!$D$2:$D$617,$B64,Data!$L$2:$L$617,F$60)</f>
        <v>0</v>
      </c>
      <c r="J64" s="69">
        <f>COUNTIFS(Data!$C$2:$C$617,E$60,Data!$D$2:$D$617,$B64,Data!$L$2:$L$617,G$60)</f>
        <v>0</v>
      </c>
    </row>
    <row r="65" spans="1:10">
      <c r="A65" s="27"/>
      <c r="B65" s="27"/>
      <c r="C65" s="49"/>
      <c r="D65" s="70"/>
      <c r="E65" s="67"/>
      <c r="F65" s="68"/>
      <c r="G65" s="69">
        <f>COUNTIFS(Data!$C$2:$C$617,D$60,Data!$D$2:$D$617,$B65)</f>
        <v>0</v>
      </c>
      <c r="H65" s="69">
        <f>COUNTIFS(Data!$C$2:$C$617,E$60,Data!$D$2:$D$617,$B65)</f>
        <v>0</v>
      </c>
      <c r="I65" s="69">
        <f>COUNTIFS(Data!$C$2:$C$617,D$60,Data!$D$2:$D$617,$B65,Data!$L$2:$L$617,F$60)</f>
        <v>0</v>
      </c>
      <c r="J65" s="69">
        <f>COUNTIFS(Data!$C$2:$C$617,E$60,Data!$D$2:$D$617,$B65,Data!$L$2:$L$617,G$60)</f>
        <v>0</v>
      </c>
    </row>
    <row r="66" spans="1:10">
      <c r="A66" s="27"/>
      <c r="B66" s="27"/>
      <c r="C66" s="49"/>
      <c r="D66" s="67"/>
      <c r="E66" s="67"/>
      <c r="F66" s="68"/>
      <c r="G66" s="69">
        <f>COUNTIFS(Data!$C$2:$C$617,D$60,Data!$D$2:$D$617,$B66)</f>
        <v>0</v>
      </c>
      <c r="H66" s="69">
        <f>COUNTIFS(Data!$C$2:$C$617,E$60,Data!$D$2:$D$617,$B66)</f>
        <v>0</v>
      </c>
      <c r="I66" s="69">
        <f>COUNTIFS(Data!$C$2:$C$617,D$60,Data!$D$2:$D$617,$B66,Data!$L$2:$L$617,F$60)</f>
        <v>0</v>
      </c>
      <c r="J66" s="69">
        <f>COUNTIFS(Data!$C$2:$C$617,E$60,Data!$D$2:$D$617,$B66,Data!$L$2:$L$617,G$60)</f>
        <v>0</v>
      </c>
    </row>
    <row r="67" spans="1:10">
      <c r="A67" s="27"/>
      <c r="B67" s="27"/>
      <c r="C67" s="49"/>
      <c r="D67" s="67"/>
      <c r="E67" s="67"/>
      <c r="F67" s="68"/>
      <c r="G67" s="69">
        <f>COUNTIFS(Data!$C$2:$C$617,D$60,Data!$D$2:$D$617,$B67)</f>
        <v>0</v>
      </c>
      <c r="H67" s="69">
        <f>COUNTIFS(Data!$C$2:$C$617,E$60,Data!$D$2:$D$617,$B67)</f>
        <v>0</v>
      </c>
      <c r="I67" s="69">
        <f>COUNTIFS(Data!$C$2:$C$617,D$60,Data!$D$2:$D$617,$B67,Data!$L$2:$L$617,F$60)</f>
        <v>0</v>
      </c>
      <c r="J67" s="69">
        <f>COUNTIFS(Data!$C$2:$C$617,E$60,Data!$D$2:$D$617,$B67,Data!$L$2:$L$617,G$60)</f>
        <v>0</v>
      </c>
    </row>
    <row r="68" spans="1:10">
      <c r="A68" s="27"/>
      <c r="B68" s="27"/>
      <c r="C68" s="49"/>
      <c r="D68" s="67"/>
      <c r="E68" s="67"/>
      <c r="F68" s="68"/>
      <c r="G68" s="69">
        <f>COUNTIFS(Data!$C$2:$C$617,D$60,Data!$D$2:$D$617,$B68)</f>
        <v>0</v>
      </c>
      <c r="H68" s="69">
        <f>COUNTIFS(Data!$C$2:$C$617,E$60,Data!$D$2:$D$617,$B68)</f>
        <v>0</v>
      </c>
      <c r="I68" s="69">
        <f>COUNTIFS(Data!$C$2:$C$617,D$60,Data!$D$2:$D$617,$B68,Data!$L$2:$L$617,F$60)</f>
        <v>0</v>
      </c>
      <c r="J68" s="69">
        <f>COUNTIFS(Data!$C$2:$C$617,E$60,Data!$D$2:$D$617,$B68,Data!$L$2:$L$617,G$60)</f>
        <v>0</v>
      </c>
    </row>
    <row r="69" spans="1:10">
      <c r="A69" s="27"/>
      <c r="B69" s="27"/>
      <c r="C69" s="49"/>
      <c r="D69" s="67"/>
      <c r="E69" s="67"/>
      <c r="F69" s="68"/>
      <c r="G69" s="69">
        <f>COUNTIFS(Data!$C$2:$C$617,D$60,Data!$D$2:$D$617,$B69)</f>
        <v>0</v>
      </c>
      <c r="H69" s="69">
        <f>COUNTIFS(Data!$C$2:$C$617,E$60,Data!$D$2:$D$617,$B69)</f>
        <v>0</v>
      </c>
      <c r="I69" s="69">
        <f>COUNTIFS(Data!$C$2:$C$617,D$60,Data!$D$2:$D$617,$B69,Data!$L$2:$L$617,F$60)</f>
        <v>0</v>
      </c>
      <c r="J69" s="69">
        <f>COUNTIFS(Data!$C$2:$C$617,E$60,Data!$D$2:$D$617,$B69,Data!$L$2:$L$617,G$60)</f>
        <v>0</v>
      </c>
    </row>
    <row r="70" spans="1:10">
      <c r="A70" s="27"/>
      <c r="B70" s="27"/>
      <c r="C70" s="49"/>
      <c r="D70" s="70"/>
      <c r="E70" s="67"/>
      <c r="F70" s="68"/>
      <c r="G70" s="69">
        <f>COUNTIFS(Data!$C$2:$C$617,D$60,Data!$D$2:$D$617,$B70)</f>
        <v>0</v>
      </c>
      <c r="H70" s="69">
        <f>COUNTIFS(Data!$C$2:$C$617,E$60,Data!$D$2:$D$617,$B70)</f>
        <v>0</v>
      </c>
      <c r="I70" s="69">
        <f>COUNTIFS(Data!$C$2:$C$617,D$60,Data!$D$2:$D$617,$B70,Data!$L$2:$L$617,F$60)</f>
        <v>0</v>
      </c>
      <c r="J70" s="69">
        <f>COUNTIFS(Data!$C$2:$C$617,E$60,Data!$D$2:$D$617,$B70,Data!$L$2:$L$617,G$60)</f>
        <v>0</v>
      </c>
    </row>
    <row r="71" spans="1:10">
      <c r="A71" s="27"/>
      <c r="B71" s="27"/>
      <c r="C71" s="49"/>
      <c r="D71" s="70"/>
      <c r="E71" s="67"/>
      <c r="F71" s="68"/>
      <c r="G71" s="69">
        <f>COUNTIFS(Data!$C$2:$C$617,D$60,Data!$D$2:$D$617,$B71)</f>
        <v>0</v>
      </c>
      <c r="H71" s="69">
        <f>COUNTIFS(Data!$C$2:$C$617,E$60,Data!$D$2:$D$617,$B71)</f>
        <v>0</v>
      </c>
      <c r="I71" s="69">
        <f>COUNTIFS(Data!$C$2:$C$617,D$60,Data!$D$2:$D$617,$B71,Data!$L$2:$L$617,F$60)</f>
        <v>0</v>
      </c>
      <c r="J71" s="69">
        <f>COUNTIFS(Data!$C$2:$C$617,E$60,Data!$D$2:$D$617,$B71,Data!$L$2:$L$617,G$60)</f>
        <v>0</v>
      </c>
    </row>
    <row r="72" spans="1:10">
      <c r="A72" s="27"/>
      <c r="B72" s="27"/>
      <c r="C72" s="49"/>
      <c r="D72" s="67"/>
      <c r="E72" s="67"/>
      <c r="F72" s="68"/>
      <c r="G72" s="69">
        <f>COUNTIFS(Data!$C$2:$C$617,D$60,Data!$D$2:$D$617,$B72)</f>
        <v>0</v>
      </c>
      <c r="H72" s="69">
        <f>COUNTIFS(Data!$C$2:$C$617,E$60,Data!$D$2:$D$617,$B72)</f>
        <v>0</v>
      </c>
      <c r="I72" s="69">
        <f>COUNTIFS(Data!$C$2:$C$617,D$60,Data!$D$2:$D$617,$B72,Data!$L$2:$L$617,F$60)</f>
        <v>0</v>
      </c>
      <c r="J72" s="69">
        <f>COUNTIFS(Data!$C$2:$C$617,E$60,Data!$D$2:$D$617,$B72,Data!$L$2:$L$617,G$60)</f>
        <v>0</v>
      </c>
    </row>
    <row r="73" spans="1:10">
      <c r="A73" s="27"/>
      <c r="B73" s="27"/>
      <c r="C73" s="49"/>
      <c r="D73" s="67"/>
      <c r="E73" s="67"/>
      <c r="F73" s="68"/>
      <c r="G73" s="69">
        <f>COUNTIFS(Data!$C$2:$C$617,D$60,Data!$D$2:$D$617,$B73)</f>
        <v>0</v>
      </c>
      <c r="H73" s="69">
        <f>COUNTIFS(Data!$C$2:$C$617,E$60,Data!$D$2:$D$617,$B73)</f>
        <v>0</v>
      </c>
      <c r="I73" s="69">
        <f>COUNTIFS(Data!$C$2:$C$617,D$60,Data!$D$2:$D$617,$B73,Data!$L$2:$L$617,F$60)</f>
        <v>0</v>
      </c>
      <c r="J73" s="69">
        <f>COUNTIFS(Data!$C$2:$C$617,E$60,Data!$D$2:$D$617,$B73,Data!$L$2:$L$617,G$60)</f>
        <v>0</v>
      </c>
    </row>
    <row r="74" spans="1:10">
      <c r="A74" s="27"/>
      <c r="B74" s="27"/>
      <c r="C74" s="49"/>
      <c r="D74" s="67"/>
      <c r="E74" s="67"/>
      <c r="F74" s="68"/>
      <c r="G74" s="69">
        <f>COUNTIFS(Data!$C$2:$C$617,D$60,Data!$D$2:$D$617,$B74)</f>
        <v>0</v>
      </c>
      <c r="H74" s="69">
        <f>COUNTIFS(Data!$C$2:$C$617,E$60,Data!$D$2:$D$617,$B74)</f>
        <v>0</v>
      </c>
      <c r="I74" s="69">
        <f>COUNTIFS(Data!$C$2:$C$617,D$60,Data!$D$2:$D$617,$B74,Data!$L$2:$L$617,F$60)</f>
        <v>0</v>
      </c>
      <c r="J74" s="69">
        <f>COUNTIFS(Data!$C$2:$C$617,E$60,Data!$D$2:$D$617,$B74,Data!$L$2:$L$617,G$60)</f>
        <v>0</v>
      </c>
    </row>
    <row r="75" spans="1:10">
      <c r="A75" s="27"/>
      <c r="B75" s="27"/>
      <c r="C75" s="49"/>
      <c r="D75" s="67"/>
      <c r="E75" s="67"/>
      <c r="F75" s="68"/>
      <c r="G75" s="69">
        <f>COUNTIFS(Data!$C$2:$C$617,D$60,Data!$D$2:$D$617,$B75)</f>
        <v>0</v>
      </c>
      <c r="H75" s="69">
        <f>COUNTIFS(Data!$C$2:$C$617,E$60,Data!$D$2:$D$617,$B75)</f>
        <v>0</v>
      </c>
      <c r="I75" s="69">
        <f>COUNTIFS(Data!$C$2:$C$617,D$60,Data!$D$2:$D$617,$B75,Data!$L$2:$L$617,F$60)</f>
        <v>0</v>
      </c>
      <c r="J75" s="69">
        <f>COUNTIFS(Data!$C$2:$C$617,E$60,Data!$D$2:$D$617,$B75,Data!$L$2:$L$617,G$60)</f>
        <v>0</v>
      </c>
    </row>
    <row r="76" spans="1:10">
      <c r="A76" s="27"/>
      <c r="B76" s="27"/>
      <c r="C76" s="49"/>
      <c r="D76" s="67"/>
      <c r="E76" s="67"/>
      <c r="F76" s="68"/>
      <c r="G76" s="69">
        <f>COUNTIFS(Data!$C$2:$C$617,D$60,Data!$D$2:$D$617,$B76)</f>
        <v>0</v>
      </c>
      <c r="H76" s="69">
        <f>COUNTIFS(Data!$C$2:$C$617,E$60,Data!$D$2:$D$617,$B76)</f>
        <v>0</v>
      </c>
      <c r="I76" s="69">
        <f>COUNTIFS(Data!$C$2:$C$617,D$60,Data!$D$2:$D$617,$B76,Data!$L$2:$L$617,F$60)</f>
        <v>0</v>
      </c>
      <c r="J76" s="69">
        <f>COUNTIFS(Data!$C$2:$C$617,E$60,Data!$D$2:$D$617,$B76,Data!$L$2:$L$617,G$60)</f>
        <v>0</v>
      </c>
    </row>
    <row r="77" spans="1:10">
      <c r="A77" s="27"/>
      <c r="B77" s="27"/>
      <c r="C77" s="49"/>
      <c r="D77" s="67"/>
      <c r="E77" s="67"/>
      <c r="F77" s="68"/>
      <c r="G77" s="69">
        <f>COUNTIFS(Data!$C$2:$C$617,D$60,Data!$D$2:$D$617,$B77)</f>
        <v>0</v>
      </c>
      <c r="H77" s="69">
        <f>COUNTIFS(Data!$C$2:$C$617,E$60,Data!$D$2:$D$617,$B77)</f>
        <v>0</v>
      </c>
      <c r="I77" s="69">
        <f>COUNTIFS(Data!$C$2:$C$617,D$60,Data!$D$2:$D$617,$B77,Data!$L$2:$L$617,F$60)</f>
        <v>0</v>
      </c>
      <c r="J77" s="69">
        <f>COUNTIFS(Data!$C$2:$C$617,E$60,Data!$D$2:$D$617,$B77,Data!$L$2:$L$617,G$60)</f>
        <v>0</v>
      </c>
    </row>
    <row r="78" spans="1:10">
      <c r="A78" s="27"/>
      <c r="B78" s="27"/>
      <c r="C78" s="49"/>
      <c r="D78" s="67"/>
      <c r="E78" s="67"/>
      <c r="F78" s="68"/>
      <c r="G78" s="69">
        <f>COUNTIFS(Data!$C$2:$C$617,D$60,Data!$D$2:$D$617,$B78)</f>
        <v>0</v>
      </c>
      <c r="H78" s="69">
        <f>COUNTIFS(Data!$C$2:$C$617,E$60,Data!$D$2:$D$617,$B78)</f>
        <v>0</v>
      </c>
      <c r="I78" s="69">
        <f>COUNTIFS(Data!$C$2:$C$617,D$60,Data!$D$2:$D$617,$B78,Data!$L$2:$L$617,F$60)</f>
        <v>0</v>
      </c>
      <c r="J78" s="69">
        <f>COUNTIFS(Data!$C$2:$C$617,E$60,Data!$D$2:$D$617,$B78,Data!$L$2:$L$617,G$60)</f>
        <v>0</v>
      </c>
    </row>
    <row r="79" spans="1:10">
      <c r="A79" s="27"/>
      <c r="B79" s="27"/>
      <c r="C79" s="49"/>
      <c r="D79" s="70"/>
      <c r="E79" s="67"/>
      <c r="F79" s="68"/>
      <c r="G79" s="69">
        <f>COUNTIFS(Data!$C$2:$C$617,D$60,Data!$D$2:$D$617,$B79)</f>
        <v>0</v>
      </c>
      <c r="H79" s="69">
        <f>COUNTIFS(Data!$C$2:$C$617,E$60,Data!$D$2:$D$617,$B79)</f>
        <v>0</v>
      </c>
      <c r="I79" s="69">
        <f>COUNTIFS(Data!$C$2:$C$617,D$60,Data!$D$2:$D$617,$B79,Data!$L$2:$L$617,F$60)</f>
        <v>0</v>
      </c>
      <c r="J79" s="69">
        <f>COUNTIFS(Data!$C$2:$C$617,E$60,Data!$D$2:$D$617,$B79,Data!$L$2:$L$617,G$60)</f>
        <v>0</v>
      </c>
    </row>
    <row r="80" spans="1:10">
      <c r="A80" s="27"/>
      <c r="B80" s="27"/>
      <c r="C80" s="49"/>
      <c r="D80" s="67"/>
      <c r="E80" s="67"/>
      <c r="F80" s="68"/>
      <c r="G80" s="69">
        <f>COUNTIFS(Data!$C$2:$C$617,D$60,Data!$D$2:$D$617,$B80)</f>
        <v>0</v>
      </c>
      <c r="H80" s="69">
        <f>COUNTIFS(Data!$C$2:$C$617,E$60,Data!$D$2:$D$617,$B80)</f>
        <v>0</v>
      </c>
      <c r="I80" s="69">
        <f>COUNTIFS(Data!$C$2:$C$617,D$60,Data!$D$2:$D$617,$B80,Data!$L$2:$L$617,F$60)</f>
        <v>0</v>
      </c>
      <c r="J80" s="69">
        <f>COUNTIFS(Data!$C$2:$C$617,E$60,Data!$D$2:$D$617,$B80,Data!$L$2:$L$617,G$60)</f>
        <v>0</v>
      </c>
    </row>
    <row r="81" spans="1:16">
      <c r="A81" s="27"/>
      <c r="B81" s="27"/>
      <c r="C81" s="49"/>
      <c r="D81" s="67"/>
      <c r="E81" s="67"/>
      <c r="F81" s="68"/>
      <c r="G81" s="69">
        <f>COUNTIFS(Data!$C$2:$C$617,D$60,Data!$D$2:$D$617,$B81)</f>
        <v>0</v>
      </c>
      <c r="H81" s="69">
        <f>COUNTIFS(Data!$C$2:$C$617,E$60,Data!$D$2:$D$617,$B81)</f>
        <v>0</v>
      </c>
      <c r="I81" s="69">
        <f>COUNTIFS(Data!$C$2:$C$617,D$60,Data!$D$2:$D$617,$B81,Data!$L$2:$L$617,F$60)</f>
        <v>0</v>
      </c>
      <c r="J81" s="69">
        <f>COUNTIFS(Data!$C$2:$C$617,E$60,Data!$D$2:$D$617,$B81,Data!$L$2:$L$617,G$60)</f>
        <v>0</v>
      </c>
    </row>
    <row r="82" spans="1:16">
      <c r="A82" s="27"/>
      <c r="B82" s="27"/>
      <c r="C82" s="49"/>
      <c r="D82" s="67"/>
      <c r="E82" s="67"/>
      <c r="F82" s="68"/>
      <c r="G82" s="69">
        <f>COUNTIFS(Data!$C$2:$C$617,D$60,Data!$D$2:$D$617,$B82)</f>
        <v>0</v>
      </c>
      <c r="H82" s="69">
        <f>COUNTIFS(Data!$C$2:$C$617,E$60,Data!$D$2:$D$617,$B82)</f>
        <v>0</v>
      </c>
      <c r="I82" s="69">
        <f>COUNTIFS(Data!$C$2:$C$617,D$60,Data!$D$2:$D$617,$B82,Data!$L$2:$L$617,F$60)</f>
        <v>0</v>
      </c>
      <c r="J82" s="69">
        <f>COUNTIFS(Data!$C$2:$C$617,E$60,Data!$D$2:$D$617,$B82,Data!$L$2:$L$617,G$60)</f>
        <v>0</v>
      </c>
    </row>
    <row r="83" spans="1:16">
      <c r="A83" s="27"/>
      <c r="B83" s="27"/>
      <c r="C83" s="49"/>
      <c r="D83" s="67"/>
      <c r="E83" s="67"/>
      <c r="F83" s="68"/>
      <c r="G83" s="69">
        <f>COUNTIFS(Data!$C$2:$C$617,D$60,Data!$D$2:$D$617,$B83)</f>
        <v>0</v>
      </c>
      <c r="H83" s="69">
        <f>COUNTIFS(Data!$C$2:$C$617,E$60,Data!$D$2:$D$617,$B83)</f>
        <v>0</v>
      </c>
      <c r="I83" s="69">
        <f>COUNTIFS(Data!$C$2:$C$617,D$60,Data!$D$2:$D$617,$B83,Data!$L$2:$L$617,F$60)</f>
        <v>0</v>
      </c>
      <c r="J83" s="69">
        <f>COUNTIFS(Data!$C$2:$C$617,E$60,Data!$D$2:$D$617,$B83,Data!$L$2:$L$617,G$60)</f>
        <v>0</v>
      </c>
    </row>
    <row r="84" spans="1:16">
      <c r="A84" s="27"/>
      <c r="B84" s="27"/>
      <c r="C84" s="49"/>
      <c r="D84" s="67"/>
      <c r="E84" s="67"/>
      <c r="F84" s="68"/>
      <c r="G84" s="69">
        <f>COUNTIFS(Data!$C$2:$C$617,D$60,Data!$D$2:$D$617,$B84)</f>
        <v>0</v>
      </c>
      <c r="H84" s="69">
        <f>COUNTIFS(Data!$C$2:$C$617,E$60,Data!$D$2:$D$617,$B84)</f>
        <v>0</v>
      </c>
      <c r="I84" s="69">
        <f>COUNTIFS(Data!$C$2:$C$617,D$60,Data!$D$2:$D$617,$B84,Data!$L$2:$L$617,F$60)</f>
        <v>0</v>
      </c>
      <c r="J84" s="69">
        <f>COUNTIFS(Data!$C$2:$C$617,E$60,Data!$D$2:$D$617,$B84,Data!$L$2:$L$617,G$60)</f>
        <v>0</v>
      </c>
    </row>
    <row r="85" spans="1:16">
      <c r="A85" s="27"/>
      <c r="B85" s="27"/>
      <c r="C85" s="49"/>
      <c r="D85" s="67"/>
      <c r="E85" s="67"/>
      <c r="F85" s="68"/>
      <c r="G85" s="69">
        <f>COUNTIFS(Data!$C$2:$C$617,D$60,Data!$D$2:$D$617,$B85)</f>
        <v>0</v>
      </c>
      <c r="H85" s="69">
        <f>COUNTIFS(Data!$C$2:$C$617,E$60,Data!$D$2:$D$617,$B85)</f>
        <v>0</v>
      </c>
      <c r="I85" s="69">
        <f>COUNTIFS(Data!$C$2:$C$617,D$60,Data!$D$2:$D$617,$B85,Data!$L$2:$L$617,F$60)</f>
        <v>0</v>
      </c>
      <c r="J85" s="69">
        <f>COUNTIFS(Data!$C$2:$C$617,E$60,Data!$D$2:$D$617,$B85,Data!$L$2:$L$617,G$60)</f>
        <v>0</v>
      </c>
    </row>
    <row r="86" spans="1:16">
      <c r="A86" s="27"/>
      <c r="B86" s="27"/>
      <c r="C86" s="49"/>
      <c r="D86" s="67"/>
      <c r="E86" s="67"/>
      <c r="F86" s="68"/>
      <c r="G86" s="69">
        <f>COUNTIFS(Data!$C$2:$C$617,D$60,Data!$D$2:$D$617,$B86)</f>
        <v>0</v>
      </c>
      <c r="H86" s="69">
        <f>COUNTIFS(Data!$C$2:$C$617,E$60,Data!$D$2:$D$617,$B86)</f>
        <v>0</v>
      </c>
      <c r="I86" s="69">
        <f>COUNTIFS(Data!$C$2:$C$617,D$60,Data!$D$2:$D$617,$B86,Data!$L$2:$L$617,F$60)</f>
        <v>0</v>
      </c>
      <c r="J86" s="69">
        <f>COUNTIFS(Data!$C$2:$C$617,E$60,Data!$D$2:$D$617,$B86,Data!$L$2:$L$617,G$60)</f>
        <v>0</v>
      </c>
    </row>
    <row r="87" spans="1:16">
      <c r="A87" s="48"/>
      <c r="B87" s="98" t="s">
        <v>1437</v>
      </c>
      <c r="C87" s="85"/>
      <c r="D87" s="85"/>
      <c r="E87" s="85"/>
      <c r="F87" s="85"/>
      <c r="G87" s="85"/>
      <c r="H87" s="85"/>
      <c r="I87" s="85"/>
      <c r="J87" s="85"/>
      <c r="K87" s="85"/>
      <c r="L87" s="85"/>
      <c r="M87" s="85"/>
      <c r="N87" s="85"/>
      <c r="O87" s="85"/>
      <c r="P87" s="86"/>
    </row>
    <row r="88" spans="1:16">
      <c r="B88" s="87"/>
      <c r="C88" s="88"/>
      <c r="D88" s="88"/>
      <c r="E88" s="88"/>
      <c r="F88" s="88"/>
      <c r="G88" s="88"/>
      <c r="H88" s="88"/>
      <c r="I88" s="88"/>
      <c r="J88" s="88"/>
      <c r="K88" s="88"/>
      <c r="L88" s="88"/>
      <c r="M88" s="88"/>
      <c r="N88" s="88"/>
      <c r="O88" s="88"/>
      <c r="P88" s="89"/>
    </row>
    <row r="89" spans="1:16">
      <c r="B89" s="87"/>
      <c r="C89" s="88"/>
      <c r="D89" s="88"/>
      <c r="E89" s="88"/>
      <c r="F89" s="88"/>
      <c r="G89" s="88"/>
      <c r="H89" s="88"/>
      <c r="I89" s="88"/>
      <c r="J89" s="88"/>
      <c r="K89" s="88"/>
      <c r="L89" s="88"/>
      <c r="M89" s="88"/>
      <c r="N89" s="88"/>
      <c r="O89" s="88"/>
      <c r="P89" s="89"/>
    </row>
    <row r="90" spans="1:16">
      <c r="B90" s="87"/>
      <c r="C90" s="88"/>
      <c r="D90" s="88"/>
      <c r="E90" s="88"/>
      <c r="F90" s="88"/>
      <c r="G90" s="88"/>
      <c r="H90" s="88"/>
      <c r="I90" s="88"/>
      <c r="J90" s="88"/>
      <c r="K90" s="88"/>
      <c r="L90" s="88"/>
      <c r="M90" s="88"/>
      <c r="N90" s="88"/>
      <c r="O90" s="88"/>
      <c r="P90" s="89"/>
    </row>
    <row r="91" spans="1:16">
      <c r="B91" s="87"/>
      <c r="C91" s="88"/>
      <c r="D91" s="88"/>
      <c r="E91" s="88"/>
      <c r="F91" s="88"/>
      <c r="G91" s="88"/>
      <c r="H91" s="88"/>
      <c r="I91" s="88"/>
      <c r="J91" s="88"/>
      <c r="K91" s="88"/>
      <c r="L91" s="88"/>
      <c r="M91" s="88"/>
      <c r="N91" s="88"/>
      <c r="O91" s="88"/>
      <c r="P91" s="89"/>
    </row>
    <row r="92" spans="1:16">
      <c r="B92" s="87"/>
      <c r="C92" s="88"/>
      <c r="D92" s="88"/>
      <c r="E92" s="88"/>
      <c r="F92" s="88"/>
      <c r="G92" s="88"/>
      <c r="H92" s="88"/>
      <c r="I92" s="88"/>
      <c r="J92" s="88"/>
      <c r="K92" s="88"/>
      <c r="L92" s="88"/>
      <c r="M92" s="88"/>
      <c r="N92" s="88"/>
      <c r="O92" s="88"/>
      <c r="P92" s="89"/>
    </row>
    <row r="93" spans="1:16">
      <c r="B93" s="87"/>
      <c r="C93" s="88"/>
      <c r="D93" s="88"/>
      <c r="E93" s="88"/>
      <c r="F93" s="88"/>
      <c r="G93" s="88"/>
      <c r="H93" s="88"/>
      <c r="I93" s="88"/>
      <c r="J93" s="88"/>
      <c r="K93" s="88"/>
      <c r="L93" s="88"/>
      <c r="M93" s="88"/>
      <c r="N93" s="88"/>
      <c r="O93" s="88"/>
      <c r="P93" s="89"/>
    </row>
    <row r="94" spans="1:16">
      <c r="B94" s="87"/>
      <c r="C94" s="88"/>
      <c r="D94" s="88"/>
      <c r="E94" s="88"/>
      <c r="F94" s="88"/>
      <c r="G94" s="88"/>
      <c r="H94" s="88"/>
      <c r="I94" s="88"/>
      <c r="J94" s="88"/>
      <c r="K94" s="88"/>
      <c r="L94" s="88"/>
      <c r="M94" s="88"/>
      <c r="N94" s="88"/>
      <c r="O94" s="88"/>
      <c r="P94" s="89"/>
    </row>
    <row r="95" spans="1:16">
      <c r="B95" s="87"/>
      <c r="C95" s="88"/>
      <c r="D95" s="88"/>
      <c r="E95" s="88"/>
      <c r="F95" s="88"/>
      <c r="G95" s="88"/>
      <c r="H95" s="88"/>
      <c r="I95" s="88"/>
      <c r="J95" s="88"/>
      <c r="K95" s="88"/>
      <c r="L95" s="88"/>
      <c r="M95" s="88"/>
      <c r="N95" s="88"/>
      <c r="O95" s="88"/>
      <c r="P95" s="89"/>
    </row>
    <row r="96" spans="1:16">
      <c r="B96" s="87"/>
      <c r="C96" s="88"/>
      <c r="D96" s="88"/>
      <c r="E96" s="88"/>
      <c r="F96" s="88"/>
      <c r="G96" s="88"/>
      <c r="H96" s="88"/>
      <c r="I96" s="88"/>
      <c r="J96" s="88"/>
      <c r="K96" s="88"/>
      <c r="L96" s="88"/>
      <c r="M96" s="88"/>
      <c r="N96" s="88"/>
      <c r="O96" s="88"/>
      <c r="P96" s="89"/>
    </row>
    <row r="97" spans="1:17">
      <c r="B97" s="90"/>
      <c r="C97" s="91"/>
      <c r="D97" s="91"/>
      <c r="E97" s="91"/>
      <c r="F97" s="91"/>
      <c r="G97" s="91"/>
      <c r="H97" s="91"/>
      <c r="I97" s="91"/>
      <c r="J97" s="91"/>
      <c r="K97" s="91"/>
      <c r="L97" s="91"/>
      <c r="M97" s="91"/>
      <c r="N97" s="91"/>
      <c r="O97" s="91"/>
      <c r="P97" s="92"/>
    </row>
    <row r="98" spans="1:17">
      <c r="G98" s="71"/>
      <c r="H98" s="71"/>
      <c r="I98" s="71"/>
      <c r="J98" s="71"/>
      <c r="K98" s="71"/>
      <c r="L98" s="71"/>
      <c r="M98" s="71"/>
      <c r="N98" s="71"/>
      <c r="O98" s="71"/>
      <c r="P98" s="71"/>
    </row>
    <row r="99" spans="1:17">
      <c r="A99" s="51"/>
      <c r="B99" s="51"/>
      <c r="C99" s="51"/>
      <c r="D99" s="51"/>
      <c r="E99" s="51"/>
      <c r="F99" s="51"/>
      <c r="G99" s="51"/>
      <c r="H99" s="51"/>
      <c r="I99" s="51"/>
      <c r="J99" s="51"/>
      <c r="K99" s="51"/>
    </row>
    <row r="100" spans="1:17">
      <c r="A100" s="99" t="s">
        <v>1433</v>
      </c>
      <c r="B100" s="96"/>
      <c r="C100" s="96"/>
      <c r="D100" s="96"/>
      <c r="E100" s="96"/>
      <c r="F100" s="96"/>
      <c r="G100" s="96"/>
      <c r="H100" s="96"/>
      <c r="I100" s="96"/>
      <c r="J100" s="96"/>
      <c r="K100" s="96"/>
      <c r="L100" s="96"/>
      <c r="M100" s="96"/>
      <c r="N100" s="96"/>
      <c r="O100" s="96"/>
      <c r="P100" s="96"/>
      <c r="Q100" s="97"/>
    </row>
    <row r="102" spans="1:17">
      <c r="B102" s="100" t="s">
        <v>1438</v>
      </c>
      <c r="C102" s="88"/>
      <c r="D102" s="88"/>
      <c r="E102" s="88"/>
      <c r="F102" s="88"/>
      <c r="G102" s="88"/>
      <c r="H102" s="88"/>
      <c r="I102" s="88"/>
      <c r="J102" s="88"/>
      <c r="K102" s="88"/>
      <c r="L102" s="88"/>
      <c r="M102" s="88"/>
      <c r="N102" s="88"/>
      <c r="O102" s="88"/>
      <c r="P102" s="88"/>
    </row>
    <row r="103" spans="1:17" ht="15" customHeight="1">
      <c r="B103" s="88"/>
      <c r="C103" s="88"/>
      <c r="D103" s="88"/>
      <c r="E103" s="88"/>
      <c r="F103" s="88"/>
      <c r="G103" s="88"/>
      <c r="H103" s="88"/>
      <c r="I103" s="88"/>
      <c r="J103" s="88"/>
      <c r="K103" s="88"/>
      <c r="L103" s="88"/>
      <c r="M103" s="88"/>
      <c r="N103" s="88"/>
      <c r="O103" s="88"/>
      <c r="P103" s="88"/>
    </row>
    <row r="104" spans="1:17" ht="15" customHeight="1">
      <c r="B104" s="88"/>
      <c r="C104" s="88"/>
      <c r="D104" s="88"/>
      <c r="E104" s="88"/>
      <c r="F104" s="88"/>
      <c r="G104" s="88"/>
      <c r="H104" s="88"/>
      <c r="I104" s="88"/>
      <c r="J104" s="88"/>
      <c r="K104" s="88"/>
      <c r="L104" s="88"/>
      <c r="M104" s="88"/>
      <c r="N104" s="88"/>
      <c r="O104" s="88"/>
      <c r="P104" s="88"/>
    </row>
    <row r="135" spans="3:15">
      <c r="C135" s="84" t="s">
        <v>1439</v>
      </c>
      <c r="D135" s="85"/>
      <c r="E135" s="85"/>
      <c r="F135" s="85"/>
      <c r="G135" s="85"/>
      <c r="H135" s="86"/>
      <c r="J135" s="93" t="s">
        <v>1440</v>
      </c>
      <c r="K135" s="85"/>
      <c r="L135" s="85"/>
      <c r="M135" s="85"/>
      <c r="N135" s="85"/>
      <c r="O135" s="86"/>
    </row>
    <row r="136" spans="3:15">
      <c r="C136" s="87"/>
      <c r="D136" s="88"/>
      <c r="E136" s="88"/>
      <c r="F136" s="88"/>
      <c r="G136" s="88"/>
      <c r="H136" s="89"/>
      <c r="J136" s="87"/>
      <c r="K136" s="88"/>
      <c r="L136" s="88"/>
      <c r="M136" s="88"/>
      <c r="N136" s="88"/>
      <c r="O136" s="89"/>
    </row>
    <row r="137" spans="3:15">
      <c r="C137" s="87"/>
      <c r="D137" s="88"/>
      <c r="E137" s="88"/>
      <c r="F137" s="88"/>
      <c r="G137" s="88"/>
      <c r="H137" s="89"/>
      <c r="J137" s="87"/>
      <c r="K137" s="88"/>
      <c r="L137" s="88"/>
      <c r="M137" s="88"/>
      <c r="N137" s="88"/>
      <c r="O137" s="89"/>
    </row>
    <row r="138" spans="3:15">
      <c r="C138" s="87"/>
      <c r="D138" s="88"/>
      <c r="E138" s="88"/>
      <c r="F138" s="88"/>
      <c r="G138" s="88"/>
      <c r="H138" s="89"/>
      <c r="J138" s="87"/>
      <c r="K138" s="88"/>
      <c r="L138" s="88"/>
      <c r="M138" s="88"/>
      <c r="N138" s="88"/>
      <c r="O138" s="89"/>
    </row>
    <row r="139" spans="3:15">
      <c r="C139" s="90"/>
      <c r="D139" s="91"/>
      <c r="E139" s="91"/>
      <c r="F139" s="91"/>
      <c r="G139" s="91"/>
      <c r="H139" s="92"/>
      <c r="J139" s="90"/>
      <c r="K139" s="91"/>
      <c r="L139" s="91"/>
      <c r="M139" s="91"/>
      <c r="N139" s="91"/>
      <c r="O139" s="92"/>
    </row>
    <row r="161" spans="3:15">
      <c r="C161" s="73"/>
      <c r="D161" s="73"/>
      <c r="E161" s="73"/>
      <c r="F161" s="73"/>
      <c r="G161" s="73"/>
      <c r="H161" s="73"/>
      <c r="J161" s="73"/>
      <c r="K161" s="73"/>
      <c r="L161" s="73"/>
      <c r="M161" s="73"/>
      <c r="N161" s="73"/>
      <c r="O161" s="73"/>
    </row>
    <row r="162" spans="3:15">
      <c r="C162" s="73"/>
      <c r="D162" s="73"/>
      <c r="E162" s="73"/>
      <c r="F162" s="73"/>
      <c r="G162" s="73"/>
      <c r="H162" s="73"/>
      <c r="J162" s="73"/>
      <c r="K162" s="73"/>
      <c r="L162" s="73"/>
      <c r="M162" s="73"/>
      <c r="N162" s="73"/>
      <c r="O162" s="73"/>
    </row>
    <row r="163" spans="3:15">
      <c r="C163" s="73"/>
      <c r="D163" s="73"/>
      <c r="E163" s="73"/>
      <c r="F163" s="73"/>
      <c r="G163" s="73"/>
      <c r="H163" s="73"/>
      <c r="J163" s="73"/>
      <c r="K163" s="73"/>
      <c r="L163" s="73"/>
      <c r="M163" s="73"/>
      <c r="N163" s="73"/>
      <c r="O163" s="73"/>
    </row>
    <row r="164" spans="3:15">
      <c r="C164" s="73"/>
      <c r="D164" s="73"/>
      <c r="E164" s="73"/>
      <c r="F164" s="73"/>
      <c r="G164" s="73"/>
      <c r="H164" s="73"/>
      <c r="J164" s="73"/>
      <c r="K164" s="73"/>
      <c r="L164" s="73"/>
      <c r="M164" s="73"/>
      <c r="N164" s="73"/>
      <c r="O164" s="73"/>
    </row>
    <row r="165" spans="3:15">
      <c r="C165" s="73"/>
      <c r="D165" s="73"/>
      <c r="E165" s="73"/>
      <c r="F165" s="73"/>
      <c r="G165" s="73"/>
      <c r="H165" s="73"/>
      <c r="J165" s="73"/>
      <c r="K165" s="73"/>
      <c r="L165" s="73"/>
      <c r="M165" s="73"/>
      <c r="N165" s="73"/>
      <c r="O165" s="73"/>
    </row>
    <row r="166" spans="3:15">
      <c r="C166" s="73"/>
      <c r="D166" s="73"/>
      <c r="E166" s="73"/>
      <c r="F166" s="73"/>
      <c r="G166" s="73"/>
      <c r="H166" s="73"/>
      <c r="J166" s="73"/>
      <c r="K166" s="73"/>
      <c r="L166" s="73"/>
      <c r="M166" s="73"/>
      <c r="N166" s="73"/>
      <c r="O166" s="73"/>
    </row>
    <row r="167" spans="3:15">
      <c r="C167" s="73"/>
      <c r="D167" s="73"/>
      <c r="E167" s="73"/>
      <c r="F167" s="73"/>
      <c r="G167" s="73"/>
      <c r="H167" s="73"/>
      <c r="J167" s="73"/>
      <c r="K167" s="73"/>
      <c r="L167" s="73"/>
      <c r="M167" s="73"/>
      <c r="N167" s="73"/>
      <c r="O167" s="73"/>
    </row>
    <row r="168" spans="3:15">
      <c r="C168" s="73"/>
      <c r="D168" s="73"/>
      <c r="E168" s="73"/>
      <c r="F168" s="73"/>
      <c r="G168" s="73"/>
      <c r="H168" s="73"/>
      <c r="J168" s="73"/>
      <c r="K168" s="73"/>
      <c r="L168" s="73"/>
      <c r="M168" s="73"/>
      <c r="N168" s="73"/>
      <c r="O168" s="73"/>
    </row>
    <row r="169" spans="3:15">
      <c r="C169" s="73"/>
      <c r="D169" s="73"/>
      <c r="E169" s="73"/>
      <c r="F169" s="73"/>
      <c r="G169" s="73"/>
      <c r="H169" s="73"/>
      <c r="J169" s="73"/>
      <c r="K169" s="73"/>
      <c r="L169" s="73"/>
      <c r="M169" s="73"/>
      <c r="N169" s="73"/>
      <c r="O169" s="73"/>
    </row>
    <row r="170" spans="3:15">
      <c r="C170" s="73"/>
      <c r="D170" s="73"/>
      <c r="E170" s="73"/>
      <c r="F170" s="73"/>
      <c r="G170" s="73"/>
      <c r="H170" s="73"/>
      <c r="J170" s="73"/>
      <c r="K170" s="73"/>
      <c r="L170" s="73"/>
      <c r="M170" s="73"/>
      <c r="N170" s="73"/>
      <c r="O170" s="73"/>
    </row>
    <row r="171" spans="3:15">
      <c r="C171" s="93" t="s">
        <v>1441</v>
      </c>
      <c r="D171" s="85"/>
      <c r="E171" s="85"/>
      <c r="F171" s="85"/>
      <c r="G171" s="85"/>
      <c r="H171" s="86"/>
      <c r="J171" s="93" t="s">
        <v>1442</v>
      </c>
      <c r="K171" s="85"/>
      <c r="L171" s="85"/>
      <c r="M171" s="85"/>
      <c r="N171" s="85"/>
      <c r="O171" s="86"/>
    </row>
    <row r="172" spans="3:15">
      <c r="C172" s="87"/>
      <c r="D172" s="88"/>
      <c r="E172" s="88"/>
      <c r="F172" s="88"/>
      <c r="G172" s="88"/>
      <c r="H172" s="89"/>
      <c r="J172" s="87"/>
      <c r="K172" s="88"/>
      <c r="L172" s="88"/>
      <c r="M172" s="88"/>
      <c r="N172" s="88"/>
      <c r="O172" s="89"/>
    </row>
    <row r="173" spans="3:15">
      <c r="C173" s="87"/>
      <c r="D173" s="88"/>
      <c r="E173" s="88"/>
      <c r="F173" s="88"/>
      <c r="G173" s="88"/>
      <c r="H173" s="89"/>
      <c r="J173" s="87"/>
      <c r="K173" s="88"/>
      <c r="L173" s="88"/>
      <c r="M173" s="88"/>
      <c r="N173" s="88"/>
      <c r="O173" s="89"/>
    </row>
    <row r="174" spans="3:15">
      <c r="C174" s="87"/>
      <c r="D174" s="88"/>
      <c r="E174" s="88"/>
      <c r="F174" s="88"/>
      <c r="G174" s="88"/>
      <c r="H174" s="89"/>
      <c r="J174" s="87"/>
      <c r="K174" s="88"/>
      <c r="L174" s="88"/>
      <c r="M174" s="88"/>
      <c r="N174" s="88"/>
      <c r="O174" s="89"/>
    </row>
    <row r="175" spans="3:15">
      <c r="C175" s="90"/>
      <c r="D175" s="91"/>
      <c r="E175" s="91"/>
      <c r="F175" s="91"/>
      <c r="G175" s="91"/>
      <c r="H175" s="92"/>
      <c r="J175" s="90"/>
      <c r="K175" s="91"/>
      <c r="L175" s="91"/>
      <c r="M175" s="91"/>
      <c r="N175" s="91"/>
      <c r="O175" s="92"/>
    </row>
    <row r="177" spans="1:17">
      <c r="A177" s="99" t="s">
        <v>1443</v>
      </c>
      <c r="B177" s="96"/>
      <c r="C177" s="96"/>
      <c r="D177" s="96"/>
      <c r="E177" s="96"/>
      <c r="F177" s="96"/>
      <c r="G177" s="96"/>
      <c r="H177" s="96"/>
      <c r="I177" s="96"/>
      <c r="J177" s="96"/>
      <c r="K177" s="96"/>
      <c r="L177" s="96"/>
      <c r="M177" s="96"/>
      <c r="N177" s="96"/>
      <c r="O177" s="96"/>
      <c r="P177" s="96"/>
      <c r="Q177" s="97"/>
    </row>
    <row r="203" spans="2:16">
      <c r="B203" s="98" t="s">
        <v>1444</v>
      </c>
      <c r="C203" s="85"/>
      <c r="D203" s="85"/>
      <c r="E203" s="85"/>
      <c r="F203" s="85"/>
      <c r="G203" s="85"/>
      <c r="H203" s="85"/>
      <c r="I203" s="85"/>
      <c r="J203" s="85"/>
      <c r="K203" s="85"/>
      <c r="L203" s="85"/>
      <c r="M203" s="85"/>
      <c r="N203" s="85"/>
      <c r="O203" s="85"/>
      <c r="P203" s="86"/>
    </row>
    <row r="204" spans="2:16">
      <c r="B204" s="87"/>
      <c r="C204" s="88"/>
      <c r="D204" s="88"/>
      <c r="E204" s="88"/>
      <c r="F204" s="88"/>
      <c r="G204" s="88"/>
      <c r="H204" s="88"/>
      <c r="I204" s="88"/>
      <c r="J204" s="88"/>
      <c r="K204" s="88"/>
      <c r="L204" s="88"/>
      <c r="M204" s="88"/>
      <c r="N204" s="88"/>
      <c r="O204" s="88"/>
      <c r="P204" s="89"/>
    </row>
    <row r="205" spans="2:16">
      <c r="B205" s="87"/>
      <c r="C205" s="88"/>
      <c r="D205" s="88"/>
      <c r="E205" s="88"/>
      <c r="F205" s="88"/>
      <c r="G205" s="88"/>
      <c r="H205" s="88"/>
      <c r="I205" s="88"/>
      <c r="J205" s="88"/>
      <c r="K205" s="88"/>
      <c r="L205" s="88"/>
      <c r="M205" s="88"/>
      <c r="N205" s="88"/>
      <c r="O205" s="88"/>
      <c r="P205" s="89"/>
    </row>
    <row r="206" spans="2:16">
      <c r="B206" s="87"/>
      <c r="C206" s="88"/>
      <c r="D206" s="88"/>
      <c r="E206" s="88"/>
      <c r="F206" s="88"/>
      <c r="G206" s="88"/>
      <c r="H206" s="88"/>
      <c r="I206" s="88"/>
      <c r="J206" s="88"/>
      <c r="K206" s="88"/>
      <c r="L206" s="88"/>
      <c r="M206" s="88"/>
      <c r="N206" s="88"/>
      <c r="O206" s="88"/>
      <c r="P206" s="89"/>
    </row>
    <row r="207" spans="2:16">
      <c r="B207" s="87"/>
      <c r="C207" s="88"/>
      <c r="D207" s="88"/>
      <c r="E207" s="88"/>
      <c r="F207" s="88"/>
      <c r="G207" s="88"/>
      <c r="H207" s="88"/>
      <c r="I207" s="88"/>
      <c r="J207" s="88"/>
      <c r="K207" s="88"/>
      <c r="L207" s="88"/>
      <c r="M207" s="88"/>
      <c r="N207" s="88"/>
      <c r="O207" s="88"/>
      <c r="P207" s="89"/>
    </row>
    <row r="208" spans="2:16">
      <c r="B208" s="87"/>
      <c r="C208" s="88"/>
      <c r="D208" s="88"/>
      <c r="E208" s="88"/>
      <c r="F208" s="88"/>
      <c r="G208" s="88"/>
      <c r="H208" s="88"/>
      <c r="I208" s="88"/>
      <c r="J208" s="88"/>
      <c r="K208" s="88"/>
      <c r="L208" s="88"/>
      <c r="M208" s="88"/>
      <c r="N208" s="88"/>
      <c r="O208" s="88"/>
      <c r="P208" s="89"/>
    </row>
    <row r="209" spans="1:17">
      <c r="B209" s="87"/>
      <c r="C209" s="88"/>
      <c r="D209" s="88"/>
      <c r="E209" s="88"/>
      <c r="F209" s="88"/>
      <c r="G209" s="88"/>
      <c r="H209" s="88"/>
      <c r="I209" s="88"/>
      <c r="J209" s="88"/>
      <c r="K209" s="88"/>
      <c r="L209" s="88"/>
      <c r="M209" s="88"/>
      <c r="N209" s="88"/>
      <c r="O209" s="88"/>
      <c r="P209" s="89"/>
    </row>
    <row r="210" spans="1:17">
      <c r="B210" s="87"/>
      <c r="C210" s="88"/>
      <c r="D210" s="88"/>
      <c r="E210" s="88"/>
      <c r="F210" s="88"/>
      <c r="G210" s="88"/>
      <c r="H210" s="88"/>
      <c r="I210" s="88"/>
      <c r="J210" s="88"/>
      <c r="K210" s="88"/>
      <c r="L210" s="88"/>
      <c r="M210" s="88"/>
      <c r="N210" s="88"/>
      <c r="O210" s="88"/>
      <c r="P210" s="89"/>
    </row>
    <row r="211" spans="1:17">
      <c r="B211" s="87"/>
      <c r="C211" s="88"/>
      <c r="D211" s="88"/>
      <c r="E211" s="88"/>
      <c r="F211" s="88"/>
      <c r="G211" s="88"/>
      <c r="H211" s="88"/>
      <c r="I211" s="88"/>
      <c r="J211" s="88"/>
      <c r="K211" s="88"/>
      <c r="L211" s="88"/>
      <c r="M211" s="88"/>
      <c r="N211" s="88"/>
      <c r="O211" s="88"/>
      <c r="P211" s="89"/>
    </row>
    <row r="212" spans="1:17">
      <c r="B212" s="87"/>
      <c r="C212" s="88"/>
      <c r="D212" s="88"/>
      <c r="E212" s="88"/>
      <c r="F212" s="88"/>
      <c r="G212" s="88"/>
      <c r="H212" s="88"/>
      <c r="I212" s="88"/>
      <c r="J212" s="88"/>
      <c r="K212" s="88"/>
      <c r="L212" s="88"/>
      <c r="M212" s="88"/>
      <c r="N212" s="88"/>
      <c r="O212" s="88"/>
      <c r="P212" s="89"/>
    </row>
    <row r="213" spans="1:17">
      <c r="B213" s="90"/>
      <c r="C213" s="91"/>
      <c r="D213" s="91"/>
      <c r="E213" s="91"/>
      <c r="F213" s="91"/>
      <c r="G213" s="91"/>
      <c r="H213" s="91"/>
      <c r="I213" s="91"/>
      <c r="J213" s="91"/>
      <c r="K213" s="91"/>
      <c r="L213" s="91"/>
      <c r="M213" s="91"/>
      <c r="N213" s="91"/>
      <c r="O213" s="91"/>
      <c r="P213" s="92"/>
    </row>
    <row r="215" spans="1:17">
      <c r="A215" s="99" t="s">
        <v>1445</v>
      </c>
      <c r="B215" s="96"/>
      <c r="C215" s="96"/>
      <c r="D215" s="96"/>
      <c r="E215" s="96"/>
      <c r="F215" s="96"/>
      <c r="G215" s="96"/>
      <c r="H215" s="96"/>
      <c r="I215" s="96"/>
      <c r="J215" s="96"/>
      <c r="K215" s="96"/>
      <c r="L215" s="96"/>
      <c r="M215" s="96"/>
      <c r="N215" s="96"/>
      <c r="O215" s="96"/>
      <c r="P215" s="96"/>
      <c r="Q215" s="97"/>
    </row>
    <row r="217" spans="1:17">
      <c r="B217" s="98"/>
      <c r="C217" s="85"/>
      <c r="D217" s="85"/>
      <c r="E217" s="85"/>
      <c r="F217" s="85"/>
      <c r="G217" s="85"/>
      <c r="H217" s="85"/>
      <c r="I217" s="85"/>
      <c r="J217" s="85"/>
      <c r="K217" s="85"/>
      <c r="L217" s="85"/>
      <c r="M217" s="85"/>
      <c r="N217" s="85"/>
      <c r="O217" s="85"/>
      <c r="P217" s="86"/>
    </row>
    <row r="218" spans="1:17">
      <c r="B218" s="87"/>
      <c r="C218" s="88"/>
      <c r="D218" s="88"/>
      <c r="E218" s="88"/>
      <c r="F218" s="88"/>
      <c r="G218" s="88"/>
      <c r="H218" s="88"/>
      <c r="I218" s="88"/>
      <c r="J218" s="88"/>
      <c r="K218" s="88"/>
      <c r="L218" s="88"/>
      <c r="M218" s="88"/>
      <c r="N218" s="88"/>
      <c r="O218" s="88"/>
      <c r="P218" s="89"/>
    </row>
    <row r="219" spans="1:17">
      <c r="B219" s="87"/>
      <c r="C219" s="88"/>
      <c r="D219" s="88"/>
      <c r="E219" s="88"/>
      <c r="F219" s="88"/>
      <c r="G219" s="88"/>
      <c r="H219" s="88"/>
      <c r="I219" s="88"/>
      <c r="J219" s="88"/>
      <c r="K219" s="88"/>
      <c r="L219" s="88"/>
      <c r="M219" s="88"/>
      <c r="N219" s="88"/>
      <c r="O219" s="88"/>
      <c r="P219" s="89"/>
    </row>
    <row r="220" spans="1:17">
      <c r="B220" s="87"/>
      <c r="C220" s="88"/>
      <c r="D220" s="88"/>
      <c r="E220" s="88"/>
      <c r="F220" s="88"/>
      <c r="G220" s="88"/>
      <c r="H220" s="88"/>
      <c r="I220" s="88"/>
      <c r="J220" s="88"/>
      <c r="K220" s="88"/>
      <c r="L220" s="88"/>
      <c r="M220" s="88"/>
      <c r="N220" s="88"/>
      <c r="O220" s="88"/>
      <c r="P220" s="89"/>
    </row>
    <row r="221" spans="1:17">
      <c r="B221" s="87"/>
      <c r="C221" s="88"/>
      <c r="D221" s="88"/>
      <c r="E221" s="88"/>
      <c r="F221" s="88"/>
      <c r="G221" s="88"/>
      <c r="H221" s="88"/>
      <c r="I221" s="88"/>
      <c r="J221" s="88"/>
      <c r="K221" s="88"/>
      <c r="L221" s="88"/>
      <c r="M221" s="88"/>
      <c r="N221" s="88"/>
      <c r="O221" s="88"/>
      <c r="P221" s="89"/>
    </row>
    <row r="222" spans="1:17">
      <c r="B222" s="87"/>
      <c r="C222" s="88"/>
      <c r="D222" s="88"/>
      <c r="E222" s="88"/>
      <c r="F222" s="88"/>
      <c r="G222" s="88"/>
      <c r="H222" s="88"/>
      <c r="I222" s="88"/>
      <c r="J222" s="88"/>
      <c r="K222" s="88"/>
      <c r="L222" s="88"/>
      <c r="M222" s="88"/>
      <c r="N222" s="88"/>
      <c r="O222" s="88"/>
      <c r="P222" s="89"/>
    </row>
    <row r="223" spans="1:17">
      <c r="B223" s="87"/>
      <c r="C223" s="88"/>
      <c r="D223" s="88"/>
      <c r="E223" s="88"/>
      <c r="F223" s="88"/>
      <c r="G223" s="88"/>
      <c r="H223" s="88"/>
      <c r="I223" s="88"/>
      <c r="J223" s="88"/>
      <c r="K223" s="88"/>
      <c r="L223" s="88"/>
      <c r="M223" s="88"/>
      <c r="N223" s="88"/>
      <c r="O223" s="88"/>
      <c r="P223" s="89"/>
    </row>
    <row r="224" spans="1:17">
      <c r="B224" s="87"/>
      <c r="C224" s="88"/>
      <c r="D224" s="88"/>
      <c r="E224" s="88"/>
      <c r="F224" s="88"/>
      <c r="G224" s="88"/>
      <c r="H224" s="88"/>
      <c r="I224" s="88"/>
      <c r="J224" s="88"/>
      <c r="K224" s="88"/>
      <c r="L224" s="88"/>
      <c r="M224" s="88"/>
      <c r="N224" s="88"/>
      <c r="O224" s="88"/>
      <c r="P224" s="89"/>
    </row>
    <row r="225" spans="2:16">
      <c r="B225" s="87"/>
      <c r="C225" s="88"/>
      <c r="D225" s="88"/>
      <c r="E225" s="88"/>
      <c r="F225" s="88"/>
      <c r="G225" s="88"/>
      <c r="H225" s="88"/>
      <c r="I225" s="88"/>
      <c r="J225" s="88"/>
      <c r="K225" s="88"/>
      <c r="L225" s="88"/>
      <c r="M225" s="88"/>
      <c r="N225" s="88"/>
      <c r="O225" s="88"/>
      <c r="P225" s="89"/>
    </row>
    <row r="226" spans="2:16">
      <c r="B226" s="87"/>
      <c r="C226" s="88"/>
      <c r="D226" s="88"/>
      <c r="E226" s="88"/>
      <c r="F226" s="88"/>
      <c r="G226" s="88"/>
      <c r="H226" s="88"/>
      <c r="I226" s="88"/>
      <c r="J226" s="88"/>
      <c r="K226" s="88"/>
      <c r="L226" s="88"/>
      <c r="M226" s="88"/>
      <c r="N226" s="88"/>
      <c r="O226" s="88"/>
      <c r="P226" s="89"/>
    </row>
    <row r="227" spans="2:16">
      <c r="B227" s="90"/>
      <c r="C227" s="91"/>
      <c r="D227" s="91"/>
      <c r="E227" s="91"/>
      <c r="F227" s="91"/>
      <c r="G227" s="91"/>
      <c r="H227" s="91"/>
      <c r="I227" s="91"/>
      <c r="J227" s="91"/>
      <c r="K227" s="91"/>
      <c r="L227" s="91"/>
      <c r="M227" s="91"/>
      <c r="N227" s="91"/>
      <c r="O227" s="91"/>
      <c r="P227" s="92"/>
    </row>
  </sheetData>
  <mergeCells count="16">
    <mergeCell ref="C135:H139"/>
    <mergeCell ref="J135:O139"/>
    <mergeCell ref="B46:P56"/>
    <mergeCell ref="A1:Q2"/>
    <mergeCell ref="A16:Q16"/>
    <mergeCell ref="A58:Q58"/>
    <mergeCell ref="B4:P14"/>
    <mergeCell ref="B102:P104"/>
    <mergeCell ref="A100:Q100"/>
    <mergeCell ref="B87:P97"/>
    <mergeCell ref="J171:O175"/>
    <mergeCell ref="C171:H175"/>
    <mergeCell ref="A215:Q215"/>
    <mergeCell ref="B217:P227"/>
    <mergeCell ref="B203:P213"/>
    <mergeCell ref="A177:Q17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A1:U328"/>
  <sheetViews>
    <sheetView workbookViewId="0">
      <selection sqref="A1:Q2"/>
    </sheetView>
  </sheetViews>
  <sheetFormatPr baseColWidth="10" defaultColWidth="14.42578125" defaultRowHeight="15" customHeight="1"/>
  <cols>
    <col min="1" max="1" width="5.7109375" customWidth="1"/>
    <col min="2" max="2" width="56.7109375" customWidth="1"/>
    <col min="3" max="3" width="10.7109375" customWidth="1"/>
    <col min="4" max="5" width="11.85546875" customWidth="1"/>
    <col min="6" max="6" width="9.85546875" customWidth="1"/>
    <col min="7" max="7" width="10.42578125" customWidth="1"/>
    <col min="8" max="8" width="13.140625" customWidth="1"/>
    <col min="9" max="9" width="10.7109375" customWidth="1"/>
    <col min="10" max="10" width="11.42578125" customWidth="1"/>
    <col min="11" max="11" width="7.42578125" customWidth="1"/>
    <col min="12" max="12" width="43.7109375" customWidth="1"/>
    <col min="13" max="13" width="22" customWidth="1"/>
    <col min="17" max="17" width="15.140625" customWidth="1"/>
  </cols>
  <sheetData>
    <row r="1" spans="1:17">
      <c r="A1" s="101" t="s">
        <v>1418</v>
      </c>
      <c r="B1" s="85"/>
      <c r="C1" s="85"/>
      <c r="D1" s="85"/>
      <c r="E1" s="85"/>
      <c r="F1" s="85"/>
      <c r="G1" s="85"/>
      <c r="H1" s="85"/>
      <c r="I1" s="85"/>
      <c r="J1" s="85"/>
      <c r="K1" s="85"/>
      <c r="L1" s="85"/>
      <c r="M1" s="85"/>
      <c r="N1" s="85"/>
      <c r="O1" s="85"/>
      <c r="P1" s="85"/>
      <c r="Q1" s="86"/>
    </row>
    <row r="2" spans="1:17">
      <c r="A2" s="90"/>
      <c r="B2" s="91"/>
      <c r="C2" s="91"/>
      <c r="D2" s="91"/>
      <c r="E2" s="91"/>
      <c r="F2" s="91"/>
      <c r="G2" s="91"/>
      <c r="H2" s="91"/>
      <c r="I2" s="91"/>
      <c r="J2" s="91"/>
      <c r="K2" s="91"/>
      <c r="L2" s="91"/>
      <c r="M2" s="91"/>
      <c r="N2" s="91"/>
      <c r="O2" s="91"/>
      <c r="P2" s="91"/>
      <c r="Q2" s="92"/>
    </row>
    <row r="4" spans="1:17">
      <c r="A4" s="99" t="s">
        <v>1419</v>
      </c>
      <c r="B4" s="96"/>
      <c r="C4" s="96"/>
      <c r="D4" s="96"/>
      <c r="E4" s="96"/>
      <c r="F4" s="96"/>
      <c r="G4" s="96"/>
      <c r="H4" s="96"/>
      <c r="I4" s="96"/>
      <c r="J4" s="96"/>
      <c r="K4" s="96"/>
      <c r="L4" s="96"/>
      <c r="M4" s="96"/>
      <c r="N4" s="96"/>
      <c r="O4" s="96"/>
      <c r="P4" s="96"/>
      <c r="Q4" s="97"/>
    </row>
    <row r="6" spans="1:17" ht="31.5" customHeight="1">
      <c r="A6" s="27"/>
      <c r="B6" s="28" t="s">
        <v>5</v>
      </c>
      <c r="C6" s="29" t="s">
        <v>1420</v>
      </c>
      <c r="D6" s="30" t="s">
        <v>1421</v>
      </c>
      <c r="E6" s="30" t="s">
        <v>1422</v>
      </c>
      <c r="F6" s="30" t="s">
        <v>1423</v>
      </c>
      <c r="G6" s="30" t="s">
        <v>1424</v>
      </c>
      <c r="H6" s="31"/>
      <c r="I6" s="31"/>
      <c r="J6" s="31"/>
      <c r="K6" s="31"/>
      <c r="L6" s="31"/>
      <c r="M6" s="31"/>
      <c r="N6" s="31"/>
      <c r="O6" s="31"/>
    </row>
    <row r="7" spans="1:17">
      <c r="A7" s="27"/>
      <c r="B7" s="32" t="s">
        <v>104</v>
      </c>
      <c r="C7" s="33" t="str">
        <f>VLOOKUP(B7,Siglas!$A$1:$B$26,2,0)</f>
        <v>PDE</v>
      </c>
      <c r="D7" s="34">
        <v>3</v>
      </c>
      <c r="E7" s="34">
        <v>18</v>
      </c>
      <c r="F7" s="34">
        <f t="shared" ref="F7:F31" si="0">SUM(D7:E7)</f>
        <v>21</v>
      </c>
      <c r="G7" s="35">
        <f t="shared" ref="G7:G31" si="1">F7/$F$32</f>
        <v>0.13725490196078433</v>
      </c>
      <c r="H7" s="31"/>
      <c r="I7" s="31"/>
      <c r="J7" s="31"/>
      <c r="K7" s="31"/>
      <c r="L7" s="31"/>
      <c r="M7" s="31"/>
      <c r="N7" s="31"/>
      <c r="O7" s="31"/>
    </row>
    <row r="8" spans="1:17">
      <c r="A8" s="27"/>
      <c r="B8" s="32" t="s">
        <v>144</v>
      </c>
      <c r="C8" s="33" t="str">
        <f>VLOOKUP(B8,Siglas!$A$1:$B$26,2,0)</f>
        <v>DEAG</v>
      </c>
      <c r="D8" s="34">
        <v>4</v>
      </c>
      <c r="E8" s="34">
        <v>12</v>
      </c>
      <c r="F8" s="34">
        <f t="shared" si="0"/>
        <v>16</v>
      </c>
      <c r="G8" s="35">
        <f t="shared" si="1"/>
        <v>0.10457516339869281</v>
      </c>
      <c r="H8" s="31"/>
      <c r="I8" s="31"/>
      <c r="J8" s="31"/>
      <c r="K8" s="31"/>
      <c r="L8" s="31"/>
      <c r="M8" s="31"/>
      <c r="N8" s="31"/>
      <c r="O8" s="31"/>
    </row>
    <row r="9" spans="1:17">
      <c r="A9" s="27"/>
      <c r="B9" s="32" t="s">
        <v>147</v>
      </c>
      <c r="C9" s="33" t="str">
        <f>VLOOKUP(B9,Siglas!$A$1:$B$26,2,0)</f>
        <v>PDS</v>
      </c>
      <c r="D9" s="34">
        <v>1</v>
      </c>
      <c r="E9" s="34">
        <v>13</v>
      </c>
      <c r="F9" s="34">
        <f t="shared" si="0"/>
        <v>14</v>
      </c>
      <c r="G9" s="35">
        <f t="shared" si="1"/>
        <v>9.1503267973856203E-2</v>
      </c>
      <c r="H9" s="31"/>
      <c r="I9" s="31"/>
      <c r="J9" s="31"/>
      <c r="K9" s="31"/>
      <c r="L9" s="31"/>
      <c r="M9" s="31"/>
      <c r="N9" s="31"/>
      <c r="O9" s="31"/>
    </row>
    <row r="10" spans="1:17">
      <c r="A10" s="27"/>
      <c r="B10" s="32" t="s">
        <v>131</v>
      </c>
      <c r="C10" s="33" t="str">
        <f>VLOOKUP(B10,Siglas!$A$1:$B$26,2,0)</f>
        <v>GF</v>
      </c>
      <c r="D10" s="34">
        <v>2</v>
      </c>
      <c r="E10" s="34">
        <v>9</v>
      </c>
      <c r="F10" s="34">
        <f t="shared" si="0"/>
        <v>11</v>
      </c>
      <c r="G10" s="35">
        <f t="shared" si="1"/>
        <v>7.1895424836601302E-2</v>
      </c>
      <c r="H10" s="31"/>
      <c r="I10" s="31"/>
      <c r="J10" s="31"/>
      <c r="K10" s="31"/>
      <c r="L10" s="31"/>
      <c r="M10" s="31"/>
      <c r="N10" s="31"/>
      <c r="O10" s="31"/>
    </row>
    <row r="11" spans="1:17">
      <c r="A11" s="27"/>
      <c r="B11" s="32" t="s">
        <v>21</v>
      </c>
      <c r="C11" s="33" t="str">
        <f>VLOOKUP(B11,Siglas!$A$1:$B$26,2,0)</f>
        <v>FT</v>
      </c>
      <c r="D11" s="34">
        <v>1</v>
      </c>
      <c r="E11" s="34">
        <v>6</v>
      </c>
      <c r="F11" s="34">
        <f t="shared" si="0"/>
        <v>7</v>
      </c>
      <c r="G11" s="35">
        <f t="shared" si="1"/>
        <v>4.5751633986928102E-2</v>
      </c>
      <c r="H11" s="31"/>
      <c r="I11" s="31"/>
      <c r="J11" s="31"/>
      <c r="K11" s="31"/>
      <c r="L11" s="31"/>
      <c r="M11" s="31"/>
      <c r="N11" s="31"/>
      <c r="O11" s="31"/>
    </row>
    <row r="12" spans="1:17">
      <c r="A12" s="27"/>
      <c r="B12" s="32" t="s">
        <v>50</v>
      </c>
      <c r="C12" s="33" t="str">
        <f>VLOOKUP(B12,Siglas!$A$1:$B$26,2,0)</f>
        <v>AC</v>
      </c>
      <c r="D12" s="34">
        <v>2</v>
      </c>
      <c r="E12" s="34">
        <v>4</v>
      </c>
      <c r="F12" s="34">
        <f t="shared" si="0"/>
        <v>6</v>
      </c>
      <c r="G12" s="35">
        <f t="shared" si="1"/>
        <v>3.9215686274509803E-2</v>
      </c>
      <c r="H12" s="31"/>
      <c r="I12" s="31"/>
      <c r="J12" s="31"/>
      <c r="K12" s="31"/>
      <c r="L12" s="31"/>
      <c r="M12" s="31"/>
      <c r="N12" s="31"/>
      <c r="O12" s="31"/>
    </row>
    <row r="13" spans="1:17">
      <c r="A13" s="27"/>
      <c r="B13" s="32" t="s">
        <v>79</v>
      </c>
      <c r="C13" s="33" t="str">
        <f>VLOOKUP(B13,Siglas!$A$1:$B$26,2,0)</f>
        <v>COM</v>
      </c>
      <c r="D13" s="34">
        <v>2</v>
      </c>
      <c r="E13" s="34">
        <v>4</v>
      </c>
      <c r="F13" s="34">
        <f t="shared" si="0"/>
        <v>6</v>
      </c>
      <c r="G13" s="35">
        <f t="shared" si="1"/>
        <v>3.9215686274509803E-2</v>
      </c>
      <c r="H13" s="31"/>
      <c r="I13" s="31"/>
      <c r="J13" s="31"/>
      <c r="K13" s="31"/>
      <c r="L13" s="31"/>
      <c r="M13" s="31"/>
      <c r="N13" s="31"/>
      <c r="O13" s="31"/>
    </row>
    <row r="14" spans="1:17">
      <c r="A14" s="27"/>
      <c r="B14" s="32" t="s">
        <v>170</v>
      </c>
      <c r="C14" s="33" t="str">
        <f>VLOOKUP(B14,Siglas!$A$1:$B$26,2,0)</f>
        <v>GI</v>
      </c>
      <c r="D14" s="34">
        <v>1</v>
      </c>
      <c r="E14" s="34">
        <v>5</v>
      </c>
      <c r="F14" s="34">
        <f t="shared" si="0"/>
        <v>6</v>
      </c>
      <c r="G14" s="35">
        <f t="shared" si="1"/>
        <v>3.9215686274509803E-2</v>
      </c>
      <c r="H14" s="31"/>
      <c r="I14" s="31"/>
      <c r="J14" s="31"/>
      <c r="K14" s="31"/>
      <c r="L14" s="31"/>
      <c r="M14" s="31"/>
      <c r="N14" s="31"/>
      <c r="O14" s="31"/>
    </row>
    <row r="15" spans="1:17">
      <c r="A15" s="27"/>
      <c r="B15" s="32" t="s">
        <v>62</v>
      </c>
      <c r="C15" s="33" t="str">
        <f>VLOOKUP(B15,Siglas!$A$1:$B$26,2,0)</f>
        <v>GT</v>
      </c>
      <c r="D15" s="34">
        <v>1</v>
      </c>
      <c r="E15" s="34">
        <v>5</v>
      </c>
      <c r="F15" s="34">
        <f t="shared" si="0"/>
        <v>6</v>
      </c>
      <c r="G15" s="35">
        <f t="shared" si="1"/>
        <v>3.9215686274509803E-2</v>
      </c>
      <c r="H15" s="31"/>
      <c r="I15" s="31"/>
      <c r="J15" s="31"/>
      <c r="K15" s="31"/>
      <c r="L15" s="31"/>
      <c r="M15" s="31"/>
      <c r="N15" s="31"/>
      <c r="O15" s="31"/>
    </row>
    <row r="16" spans="1:17">
      <c r="A16" s="27"/>
      <c r="B16" s="32" t="s">
        <v>166</v>
      </c>
      <c r="C16" s="33" t="str">
        <f>VLOOKUP(B16,Siglas!$A$1:$B$26,2,0)</f>
        <v>GC</v>
      </c>
      <c r="D16" s="34">
        <v>3</v>
      </c>
      <c r="E16" s="34">
        <v>2</v>
      </c>
      <c r="F16" s="34">
        <f t="shared" si="0"/>
        <v>5</v>
      </c>
      <c r="G16" s="35">
        <f t="shared" si="1"/>
        <v>3.2679738562091505E-2</v>
      </c>
      <c r="H16" s="31"/>
      <c r="I16" s="31"/>
      <c r="J16" s="31"/>
      <c r="K16" s="31"/>
      <c r="L16" s="31"/>
      <c r="M16" s="31"/>
      <c r="N16" s="31"/>
      <c r="O16" s="31"/>
    </row>
    <row r="17" spans="1:15">
      <c r="A17" s="27"/>
      <c r="B17" s="32" t="s">
        <v>31</v>
      </c>
      <c r="C17" s="33" t="str">
        <f>VLOOKUP(B17,Siglas!$A$1:$B$26,2,0)</f>
        <v>GBDTH</v>
      </c>
      <c r="D17" s="34">
        <v>2</v>
      </c>
      <c r="E17" s="34">
        <v>3</v>
      </c>
      <c r="F17" s="34">
        <f t="shared" si="0"/>
        <v>5</v>
      </c>
      <c r="G17" s="35">
        <f t="shared" si="1"/>
        <v>3.2679738562091505E-2</v>
      </c>
      <c r="H17" s="31"/>
      <c r="I17" s="31"/>
      <c r="J17" s="31"/>
      <c r="K17" s="31"/>
      <c r="L17" s="31"/>
      <c r="M17" s="31"/>
      <c r="N17" s="31"/>
      <c r="O17" s="31"/>
    </row>
    <row r="18" spans="1:15">
      <c r="A18" s="27"/>
      <c r="B18" s="32" t="s">
        <v>154</v>
      </c>
      <c r="C18" s="33" t="str">
        <f>VLOOKUP(B18,Siglas!$A$1:$B$26,2,0)</f>
        <v>GJ</v>
      </c>
      <c r="D18" s="34">
        <v>1</v>
      </c>
      <c r="E18" s="34">
        <v>4</v>
      </c>
      <c r="F18" s="34">
        <f t="shared" si="0"/>
        <v>5</v>
      </c>
      <c r="G18" s="35">
        <f t="shared" si="1"/>
        <v>3.2679738562091505E-2</v>
      </c>
      <c r="H18" s="36"/>
      <c r="I18" s="31"/>
      <c r="J18" s="36"/>
      <c r="K18" s="31"/>
      <c r="L18" s="31"/>
      <c r="M18" s="31"/>
      <c r="N18" s="31"/>
      <c r="O18" s="31"/>
    </row>
    <row r="19" spans="1:15">
      <c r="A19" s="27"/>
      <c r="B19" s="32" t="s">
        <v>44</v>
      </c>
      <c r="C19" s="33" t="str">
        <f>VLOOKUP(B19,Siglas!$A$1:$B$26,2,0)</f>
        <v>PTM</v>
      </c>
      <c r="D19" s="34">
        <v>3</v>
      </c>
      <c r="E19" s="34">
        <v>2</v>
      </c>
      <c r="F19" s="34">
        <f t="shared" si="0"/>
        <v>5</v>
      </c>
      <c r="G19" s="35">
        <f t="shared" si="1"/>
        <v>3.2679738562091505E-2</v>
      </c>
      <c r="H19" s="37"/>
      <c r="I19" s="31"/>
      <c r="J19" s="37"/>
      <c r="K19" s="31"/>
      <c r="L19" s="31"/>
      <c r="M19" s="31"/>
      <c r="N19" s="31"/>
      <c r="O19" s="31"/>
    </row>
    <row r="20" spans="1:15">
      <c r="A20" s="27"/>
      <c r="B20" s="32" t="s">
        <v>1392</v>
      </c>
      <c r="C20" s="33" t="str">
        <f>VLOOKUP(B20,Siglas!$A$1:$B$26,2,0)</f>
        <v>ES</v>
      </c>
      <c r="D20" s="34">
        <v>1</v>
      </c>
      <c r="E20" s="34">
        <v>3</v>
      </c>
      <c r="F20" s="34">
        <f t="shared" si="0"/>
        <v>4</v>
      </c>
      <c r="G20" s="35">
        <f t="shared" si="1"/>
        <v>2.6143790849673203E-2</v>
      </c>
      <c r="H20" s="37"/>
      <c r="I20" s="31"/>
      <c r="J20" s="37"/>
      <c r="K20" s="31"/>
      <c r="L20" s="31"/>
      <c r="M20" s="31"/>
      <c r="N20" s="31"/>
      <c r="O20" s="31"/>
    </row>
    <row r="21" spans="1:15">
      <c r="A21" s="27"/>
      <c r="B21" s="32" t="s">
        <v>157</v>
      </c>
      <c r="C21" s="33" t="str">
        <f>VLOOKUP(B21,Siglas!$A$1:$B$26,2,0)</f>
        <v>GCOOP</v>
      </c>
      <c r="D21" s="34">
        <v>1</v>
      </c>
      <c r="E21" s="34">
        <v>3</v>
      </c>
      <c r="F21" s="34">
        <f t="shared" si="0"/>
        <v>4</v>
      </c>
      <c r="G21" s="35">
        <f t="shared" si="1"/>
        <v>2.6143790849673203E-2</v>
      </c>
      <c r="H21" s="37"/>
      <c r="I21" s="31"/>
      <c r="J21" s="37"/>
      <c r="K21" s="31"/>
      <c r="L21" s="31"/>
      <c r="M21" s="31"/>
      <c r="N21" s="31"/>
      <c r="O21" s="31"/>
    </row>
    <row r="22" spans="1:15">
      <c r="A22" s="27"/>
      <c r="B22" s="32" t="s">
        <v>43</v>
      </c>
      <c r="C22" s="33" t="str">
        <f>VLOOKUP(B22,Siglas!$A$1:$B$26,2,0)</f>
        <v>GMC</v>
      </c>
      <c r="D22" s="34">
        <v>2</v>
      </c>
      <c r="E22" s="34">
        <v>2</v>
      </c>
      <c r="F22" s="34">
        <f t="shared" si="0"/>
        <v>4</v>
      </c>
      <c r="G22" s="35">
        <f t="shared" si="1"/>
        <v>2.6143790849673203E-2</v>
      </c>
      <c r="H22" s="37"/>
      <c r="I22" s="31"/>
      <c r="J22" s="37"/>
      <c r="K22" s="31"/>
      <c r="L22" s="31"/>
      <c r="M22" s="31"/>
      <c r="N22" s="31"/>
      <c r="O22" s="31"/>
    </row>
    <row r="23" spans="1:15">
      <c r="A23" s="27"/>
      <c r="B23" s="32" t="s">
        <v>161</v>
      </c>
      <c r="C23" s="33" t="str">
        <f>VLOOKUP(B23,Siglas!$A$1:$B$26,2,0)</f>
        <v>IR</v>
      </c>
      <c r="D23" s="34">
        <v>1</v>
      </c>
      <c r="E23" s="34">
        <v>3</v>
      </c>
      <c r="F23" s="34">
        <f t="shared" si="0"/>
        <v>4</v>
      </c>
      <c r="G23" s="35">
        <f t="shared" si="1"/>
        <v>2.6143790849673203E-2</v>
      </c>
      <c r="H23" s="37"/>
      <c r="I23" s="31"/>
      <c r="J23" s="37"/>
      <c r="K23" s="31"/>
      <c r="L23" s="31"/>
      <c r="M23" s="31"/>
      <c r="N23" s="31"/>
      <c r="O23" s="31"/>
    </row>
    <row r="24" spans="1:15">
      <c r="A24" s="27"/>
      <c r="B24" s="32" t="s">
        <v>139</v>
      </c>
      <c r="C24" s="33" t="str">
        <f>VLOOKUP(B24,Siglas!$A$1:$B$26,2,0)</f>
        <v>PCTEI</v>
      </c>
      <c r="D24" s="34">
        <v>1</v>
      </c>
      <c r="E24" s="34">
        <v>3</v>
      </c>
      <c r="F24" s="34">
        <f t="shared" si="0"/>
        <v>4</v>
      </c>
      <c r="G24" s="35">
        <f t="shared" si="1"/>
        <v>2.6143790849673203E-2</v>
      </c>
      <c r="H24" s="37"/>
      <c r="I24" s="31"/>
      <c r="J24" s="37"/>
      <c r="K24" s="31"/>
      <c r="L24" s="31"/>
      <c r="M24" s="31"/>
      <c r="N24" s="31"/>
      <c r="O24" s="31"/>
    </row>
    <row r="25" spans="1:15">
      <c r="A25" s="27"/>
      <c r="B25" s="32" t="s">
        <v>195</v>
      </c>
      <c r="C25" s="33" t="str">
        <f>VLOOKUP(B25,Siglas!$A$1:$B$26,2,0)</f>
        <v>GRF</v>
      </c>
      <c r="D25" s="34">
        <v>0</v>
      </c>
      <c r="E25" s="34">
        <v>3</v>
      </c>
      <c r="F25" s="34">
        <f t="shared" si="0"/>
        <v>3</v>
      </c>
      <c r="G25" s="35">
        <f t="shared" si="1"/>
        <v>1.9607843137254902E-2</v>
      </c>
      <c r="H25" s="37"/>
      <c r="I25" s="31"/>
      <c r="J25" s="37"/>
      <c r="K25" s="31"/>
      <c r="L25" s="31"/>
      <c r="M25" s="31"/>
      <c r="N25" s="31"/>
      <c r="O25" s="31"/>
    </row>
    <row r="26" spans="1:15">
      <c r="A26" s="27"/>
      <c r="B26" s="32" t="s">
        <v>178</v>
      </c>
      <c r="C26" s="33" t="str">
        <f>VLOOKUP(B26,Siglas!$A$1:$B$26,2,0)</f>
        <v>GD</v>
      </c>
      <c r="D26" s="34">
        <v>0</v>
      </c>
      <c r="E26" s="34">
        <v>3</v>
      </c>
      <c r="F26" s="34">
        <f t="shared" si="0"/>
        <v>3</v>
      </c>
      <c r="G26" s="35">
        <f t="shared" si="1"/>
        <v>1.9607843137254902E-2</v>
      </c>
      <c r="H26" s="37"/>
      <c r="I26" s="31"/>
      <c r="J26" s="37"/>
      <c r="K26" s="31"/>
      <c r="L26" s="31"/>
      <c r="M26" s="31"/>
      <c r="N26" s="31"/>
      <c r="O26" s="31"/>
    </row>
    <row r="27" spans="1:15">
      <c r="A27" s="27"/>
      <c r="B27" s="32" t="s">
        <v>182</v>
      </c>
      <c r="C27" s="33" t="str">
        <f>VLOOKUP(B27,Siglas!$A$1:$B$26,2,0)</f>
        <v>PDI</v>
      </c>
      <c r="D27" s="34">
        <v>0</v>
      </c>
      <c r="E27" s="34">
        <v>3</v>
      </c>
      <c r="F27" s="34">
        <f t="shared" si="0"/>
        <v>3</v>
      </c>
      <c r="G27" s="35">
        <f t="shared" si="1"/>
        <v>1.9607843137254902E-2</v>
      </c>
      <c r="H27" s="37"/>
      <c r="I27" s="31"/>
      <c r="J27" s="37"/>
      <c r="K27" s="31"/>
      <c r="L27" s="31"/>
      <c r="M27" s="31"/>
      <c r="N27" s="31"/>
      <c r="O27" s="31"/>
    </row>
    <row r="28" spans="1:15">
      <c r="A28" s="27"/>
      <c r="B28" s="32" t="s">
        <v>92</v>
      </c>
      <c r="C28" s="33" t="str">
        <f>VLOOKUP(B28,Siglas!$A$1:$B$26,2,0)</f>
        <v>PCDES</v>
      </c>
      <c r="D28" s="34">
        <v>1</v>
      </c>
      <c r="E28" s="34">
        <v>2</v>
      </c>
      <c r="F28" s="34">
        <f t="shared" si="0"/>
        <v>3</v>
      </c>
      <c r="G28" s="35">
        <f t="shared" si="1"/>
        <v>1.9607843137254902E-2</v>
      </c>
      <c r="H28" s="37"/>
      <c r="I28" s="31"/>
      <c r="J28" s="37"/>
      <c r="K28" s="31"/>
      <c r="L28" s="31"/>
      <c r="M28" s="31"/>
      <c r="N28" s="31"/>
      <c r="O28" s="31"/>
    </row>
    <row r="29" spans="1:15">
      <c r="A29" s="27"/>
      <c r="B29" s="32" t="s">
        <v>136</v>
      </c>
      <c r="C29" s="33" t="str">
        <f>VLOOKUP(B29,Siglas!$A$1:$B$26,2,0)</f>
        <v>PDSS</v>
      </c>
      <c r="D29" s="34">
        <v>1</v>
      </c>
      <c r="E29" s="34">
        <v>2</v>
      </c>
      <c r="F29" s="34">
        <f t="shared" si="0"/>
        <v>3</v>
      </c>
      <c r="G29" s="35">
        <f t="shared" si="1"/>
        <v>1.9607843137254902E-2</v>
      </c>
      <c r="H29" s="37"/>
      <c r="I29" s="31"/>
      <c r="J29" s="37"/>
      <c r="K29" s="31"/>
      <c r="L29" s="31"/>
      <c r="M29" s="31"/>
      <c r="N29" s="31"/>
      <c r="O29" s="31"/>
    </row>
    <row r="30" spans="1:15">
      <c r="A30" s="27"/>
      <c r="B30" s="32" t="s">
        <v>181</v>
      </c>
      <c r="C30" s="33" t="str">
        <f>VLOOKUP(B30,Siglas!$A$1:$B$26,2,0)</f>
        <v>SST</v>
      </c>
      <c r="D30" s="34">
        <v>0</v>
      </c>
      <c r="E30" s="34">
        <v>3</v>
      </c>
      <c r="F30" s="34">
        <f t="shared" si="0"/>
        <v>3</v>
      </c>
      <c r="G30" s="35">
        <f t="shared" si="1"/>
        <v>1.9607843137254902E-2</v>
      </c>
      <c r="H30" s="37"/>
      <c r="I30" s="31"/>
      <c r="J30" s="37"/>
      <c r="K30" s="31"/>
      <c r="L30" s="31"/>
      <c r="M30" s="31"/>
      <c r="N30" s="31"/>
      <c r="O30" s="31"/>
    </row>
    <row r="31" spans="1:15">
      <c r="A31" s="27"/>
      <c r="B31" s="32" t="s">
        <v>175</v>
      </c>
      <c r="C31" s="33" t="str">
        <f>VLOOKUP(B31,Siglas!$A$1:$B$26,2,0)</f>
        <v>AT</v>
      </c>
      <c r="D31" s="34">
        <v>1</v>
      </c>
      <c r="E31" s="34">
        <v>1</v>
      </c>
      <c r="F31" s="34">
        <f t="shared" si="0"/>
        <v>2</v>
      </c>
      <c r="G31" s="35">
        <f t="shared" si="1"/>
        <v>1.3071895424836602E-2</v>
      </c>
      <c r="H31" s="37"/>
      <c r="I31" s="31"/>
      <c r="J31" s="37"/>
      <c r="K31" s="31"/>
      <c r="L31" s="31"/>
      <c r="M31" s="31"/>
      <c r="N31" s="31"/>
      <c r="O31" s="31"/>
    </row>
    <row r="32" spans="1:15">
      <c r="A32" s="38"/>
      <c r="B32" s="38"/>
      <c r="C32" s="37"/>
      <c r="D32" s="39">
        <f t="shared" ref="D32:F32" si="2">SUM(D7:D31)</f>
        <v>35</v>
      </c>
      <c r="E32" s="39">
        <f t="shared" si="2"/>
        <v>118</v>
      </c>
      <c r="F32" s="39">
        <f t="shared" si="2"/>
        <v>153</v>
      </c>
      <c r="G32" s="40"/>
      <c r="H32" s="37"/>
      <c r="I32" s="37"/>
      <c r="J32" s="37"/>
      <c r="K32" s="31"/>
      <c r="L32" s="31"/>
      <c r="M32" s="31"/>
      <c r="N32" s="31"/>
      <c r="O32" s="31"/>
    </row>
    <row r="33" spans="1:17">
      <c r="A33" s="38"/>
      <c r="B33" s="38"/>
      <c r="C33" s="37"/>
      <c r="D33" s="37"/>
      <c r="E33" s="37"/>
      <c r="F33" s="37"/>
      <c r="G33" s="37"/>
      <c r="H33" s="37"/>
      <c r="I33" s="37"/>
      <c r="J33" s="37"/>
    </row>
    <row r="34" spans="1:17">
      <c r="A34" s="38"/>
      <c r="B34" s="38"/>
      <c r="C34" s="37"/>
      <c r="D34" s="37"/>
      <c r="E34" s="37"/>
      <c r="F34" s="37"/>
      <c r="G34" s="37"/>
      <c r="H34" s="37"/>
      <c r="I34" s="37"/>
      <c r="J34" s="37"/>
    </row>
    <row r="35" spans="1:17">
      <c r="A35" s="99" t="s">
        <v>1425</v>
      </c>
      <c r="B35" s="96"/>
      <c r="C35" s="96"/>
      <c r="D35" s="96"/>
      <c r="E35" s="96"/>
      <c r="F35" s="96"/>
      <c r="G35" s="96"/>
      <c r="H35" s="96"/>
      <c r="I35" s="96"/>
      <c r="J35" s="96"/>
      <c r="K35" s="96"/>
      <c r="L35" s="96"/>
      <c r="M35" s="96"/>
      <c r="N35" s="96"/>
      <c r="O35" s="96"/>
      <c r="P35" s="96"/>
      <c r="Q35" s="97"/>
    </row>
    <row r="36" spans="1:17">
      <c r="A36" s="38"/>
      <c r="B36" s="38"/>
      <c r="C36" s="37"/>
      <c r="D36" s="37"/>
      <c r="E36" s="37"/>
      <c r="F36" s="37"/>
      <c r="G36" s="37"/>
      <c r="H36" s="37"/>
      <c r="I36" s="37"/>
      <c r="J36" s="37"/>
    </row>
    <row r="37" spans="1:17" ht="60">
      <c r="A37" s="41"/>
      <c r="B37" s="41"/>
      <c r="C37" s="42"/>
      <c r="D37" s="43" t="s">
        <v>98</v>
      </c>
      <c r="E37" s="43" t="s">
        <v>20</v>
      </c>
      <c r="F37" s="43" t="s">
        <v>29</v>
      </c>
      <c r="G37" s="43" t="s">
        <v>29</v>
      </c>
      <c r="H37" s="44"/>
      <c r="I37" s="44"/>
      <c r="J37" s="44"/>
    </row>
    <row r="38" spans="1:17" ht="34.5" customHeight="1">
      <c r="A38" s="27"/>
      <c r="B38" s="28" t="s">
        <v>5</v>
      </c>
      <c r="C38" s="28" t="s">
        <v>1420</v>
      </c>
      <c r="D38" s="29" t="s">
        <v>1426</v>
      </c>
      <c r="E38" s="29" t="s">
        <v>1427</v>
      </c>
      <c r="F38" s="29" t="s">
        <v>1428</v>
      </c>
      <c r="G38" s="29" t="s">
        <v>1429</v>
      </c>
      <c r="H38" s="29" t="s">
        <v>1430</v>
      </c>
      <c r="I38" s="29" t="s">
        <v>1431</v>
      </c>
      <c r="J38" s="29" t="s">
        <v>1432</v>
      </c>
      <c r="N38" s="31"/>
    </row>
    <row r="39" spans="1:17">
      <c r="A39" s="27"/>
      <c r="B39" s="32" t="s">
        <v>181</v>
      </c>
      <c r="C39" s="33" t="str">
        <f>VLOOKUP(B39,Siglas!$A$1:$B$26,2,0)</f>
        <v>SST</v>
      </c>
      <c r="D39" s="45" t="str">
        <f t="shared" ref="D39:D63" si="3">IFERROR(J39/H39,"No Aplica")</f>
        <v>No Aplica</v>
      </c>
      <c r="E39" s="45">
        <f t="shared" ref="E39:E63" si="4">IFERROR(I39/G39,"No Aplica)")</f>
        <v>0.84615384615384615</v>
      </c>
      <c r="F39" s="46">
        <f t="shared" ref="F39:F63" si="5">IFERROR((J39+I39)/(G39+H39),"No Aplica")</f>
        <v>0.84615384615384615</v>
      </c>
      <c r="G39" s="33">
        <f>COUNTIFS(Data!$C$2:$C$617,D$37,Data!$D$2:$D$617,$B39)</f>
        <v>13</v>
      </c>
      <c r="H39" s="33">
        <f>COUNTIFS(Data!$C$2:$C$617,E$37,Data!$D$2:$D$617,$B39)</f>
        <v>0</v>
      </c>
      <c r="I39" s="33">
        <f>COUNTIFS(Data!$C$2:$C$617,D$37,Data!$D$2:$D$617,$B39,Data!$L$2:$L$617,F$37)</f>
        <v>11</v>
      </c>
      <c r="J39" s="33">
        <f>COUNTIFS(Data!$C$2:$C$617,E$37,Data!$D$2:$D$617,$B39,Data!$L$2:$L$617,G$37)</f>
        <v>0</v>
      </c>
      <c r="N39" s="31"/>
    </row>
    <row r="40" spans="1:17">
      <c r="A40" s="27"/>
      <c r="B40" s="32" t="s">
        <v>178</v>
      </c>
      <c r="C40" s="33" t="str">
        <f>VLOOKUP(B40,Siglas!$A$1:$B$26,2,0)</f>
        <v>GD</v>
      </c>
      <c r="D40" s="45" t="str">
        <f t="shared" si="3"/>
        <v>No Aplica</v>
      </c>
      <c r="E40" s="45">
        <f t="shared" si="4"/>
        <v>0.61538461538461542</v>
      </c>
      <c r="F40" s="46">
        <f t="shared" si="5"/>
        <v>0.61538461538461542</v>
      </c>
      <c r="G40" s="33">
        <f>COUNTIFS(Data!$C$2:$C$617,D$37,Data!$D$2:$D$617,$B40)</f>
        <v>13</v>
      </c>
      <c r="H40" s="33">
        <f>COUNTIFS(Data!$C$2:$C$617,E$37,Data!$D$2:$D$617,$B40)</f>
        <v>0</v>
      </c>
      <c r="I40" s="33">
        <f>COUNTIFS(Data!$C$2:$C$617,D$37,Data!$D$2:$D$617,$B40,Data!$L$2:$L$617,F$37)</f>
        <v>8</v>
      </c>
      <c r="J40" s="33">
        <f>COUNTIFS(Data!$C$2:$C$617,E$37,Data!$D$2:$D$617,$B40,Data!$L$2:$L$617,G$37)</f>
        <v>0</v>
      </c>
      <c r="N40" s="31"/>
    </row>
    <row r="41" spans="1:17">
      <c r="A41" s="27"/>
      <c r="B41" s="32" t="s">
        <v>182</v>
      </c>
      <c r="C41" s="33" t="str">
        <f>VLOOKUP(B41,Siglas!$A$1:$B$26,2,0)</f>
        <v>PDI</v>
      </c>
      <c r="D41" s="45" t="str">
        <f t="shared" si="3"/>
        <v>No Aplica</v>
      </c>
      <c r="E41" s="45">
        <f t="shared" si="4"/>
        <v>0.5</v>
      </c>
      <c r="F41" s="46">
        <f t="shared" si="5"/>
        <v>0.5</v>
      </c>
      <c r="G41" s="33">
        <f>COUNTIFS(Data!$C$2:$C$617,D$37,Data!$D$2:$D$617,$B41)</f>
        <v>8</v>
      </c>
      <c r="H41" s="33">
        <f>COUNTIFS(Data!$C$2:$C$617,E$37,Data!$D$2:$D$617,$B41)</f>
        <v>0</v>
      </c>
      <c r="I41" s="33">
        <f>COUNTIFS(Data!$C$2:$C$617,D$37,Data!$D$2:$D$617,$B41,Data!$L$2:$L$617,F$37)</f>
        <v>4</v>
      </c>
      <c r="J41" s="33">
        <f>COUNTIFS(Data!$C$2:$C$617,E$37,Data!$D$2:$D$617,$B41,Data!$L$2:$L$617,G$37)</f>
        <v>0</v>
      </c>
      <c r="N41" s="31"/>
    </row>
    <row r="42" spans="1:17">
      <c r="A42" s="27"/>
      <c r="B42" s="32" t="s">
        <v>195</v>
      </c>
      <c r="C42" s="33" t="str">
        <f>VLOOKUP(B42,Siglas!$A$1:$B$26,2,0)</f>
        <v>GRF</v>
      </c>
      <c r="D42" s="45" t="str">
        <f t="shared" si="3"/>
        <v>No Aplica</v>
      </c>
      <c r="E42" s="45">
        <f t="shared" si="4"/>
        <v>0.45454545454545453</v>
      </c>
      <c r="F42" s="46">
        <f t="shared" si="5"/>
        <v>0.45454545454545453</v>
      </c>
      <c r="G42" s="33">
        <f>COUNTIFS(Data!$C$2:$C$617,D$37,Data!$D$2:$D$617,$B42)</f>
        <v>11</v>
      </c>
      <c r="H42" s="33">
        <f>COUNTIFS(Data!$C$2:$C$617,E$37,Data!$D$2:$D$617,$B42)</f>
        <v>0</v>
      </c>
      <c r="I42" s="33">
        <f>COUNTIFS(Data!$C$2:$C$617,D$37,Data!$D$2:$D$617,$B42,Data!$L$2:$L$617,F$37)</f>
        <v>5</v>
      </c>
      <c r="J42" s="33">
        <f>COUNTIFS(Data!$C$2:$C$617,E$37,Data!$D$2:$D$617,$B42,Data!$L$2:$L$617,G$37)</f>
        <v>0</v>
      </c>
      <c r="N42" s="31"/>
    </row>
    <row r="43" spans="1:17">
      <c r="A43" s="27"/>
      <c r="B43" s="32" t="s">
        <v>161</v>
      </c>
      <c r="C43" s="33" t="str">
        <f>VLOOKUP(B43,Siglas!$A$1:$B$26,2,0)</f>
        <v>IR</v>
      </c>
      <c r="D43" s="45">
        <f t="shared" si="3"/>
        <v>1</v>
      </c>
      <c r="E43" s="45">
        <f t="shared" si="4"/>
        <v>1</v>
      </c>
      <c r="F43" s="46">
        <f t="shared" si="5"/>
        <v>1</v>
      </c>
      <c r="G43" s="33">
        <f>COUNTIFS(Data!$C$2:$C$617,D$37,Data!$D$2:$D$617,$B43)</f>
        <v>8</v>
      </c>
      <c r="H43" s="33">
        <f>COUNTIFS(Data!$C$2:$C$617,E$37,Data!$D$2:$D$617,$B43)</f>
        <v>2</v>
      </c>
      <c r="I43" s="33">
        <f>COUNTIFS(Data!$C$2:$C$617,D$37,Data!$D$2:$D$617,$B43,Data!$L$2:$L$617,F$37)</f>
        <v>8</v>
      </c>
      <c r="J43" s="33">
        <f>COUNTIFS(Data!$C$2:$C$617,E$37,Data!$D$2:$D$617,$B43,Data!$L$2:$L$617,G$37)</f>
        <v>2</v>
      </c>
      <c r="N43" s="31"/>
    </row>
    <row r="44" spans="1:17">
      <c r="A44" s="27"/>
      <c r="B44" s="32" t="s">
        <v>157</v>
      </c>
      <c r="C44" s="33" t="str">
        <f>VLOOKUP(B44,Siglas!$A$1:$B$26,2,0)</f>
        <v>GCOOP</v>
      </c>
      <c r="D44" s="45">
        <f t="shared" si="3"/>
        <v>1</v>
      </c>
      <c r="E44" s="45">
        <f t="shared" si="4"/>
        <v>1</v>
      </c>
      <c r="F44" s="46">
        <f t="shared" si="5"/>
        <v>1</v>
      </c>
      <c r="G44" s="33">
        <f>COUNTIFS(Data!$C$2:$C$617,D$37,Data!$D$2:$D$617,$B44)</f>
        <v>7</v>
      </c>
      <c r="H44" s="33">
        <f>COUNTIFS(Data!$C$2:$C$617,E$37,Data!$D$2:$D$617,$B44)</f>
        <v>2</v>
      </c>
      <c r="I44" s="33">
        <f>COUNTIFS(Data!$C$2:$C$617,D$37,Data!$D$2:$D$617,$B44,Data!$L$2:$L$617,F$37)</f>
        <v>7</v>
      </c>
      <c r="J44" s="33">
        <f>COUNTIFS(Data!$C$2:$C$617,E$37,Data!$D$2:$D$617,$B44,Data!$L$2:$L$617,G$37)</f>
        <v>2</v>
      </c>
      <c r="N44" s="31"/>
    </row>
    <row r="45" spans="1:17">
      <c r="A45" s="27"/>
      <c r="B45" s="32" t="s">
        <v>154</v>
      </c>
      <c r="C45" s="33" t="str">
        <f>VLOOKUP(B45,Siglas!$A$1:$B$26,2,0)</f>
        <v>GJ</v>
      </c>
      <c r="D45" s="45">
        <f t="shared" si="3"/>
        <v>1</v>
      </c>
      <c r="E45" s="45">
        <f t="shared" si="4"/>
        <v>0.91666666666666663</v>
      </c>
      <c r="F45" s="46">
        <f t="shared" si="5"/>
        <v>0.9285714285714286</v>
      </c>
      <c r="G45" s="33">
        <f>COUNTIFS(Data!$C$2:$C$617,D$37,Data!$D$2:$D$617,$B45)</f>
        <v>12</v>
      </c>
      <c r="H45" s="33">
        <f>COUNTIFS(Data!$C$2:$C$617,E$37,Data!$D$2:$D$617,$B45)</f>
        <v>2</v>
      </c>
      <c r="I45" s="33">
        <f>COUNTIFS(Data!$C$2:$C$617,D$37,Data!$D$2:$D$617,$B45,Data!$L$2:$L$617,F$37)</f>
        <v>11</v>
      </c>
      <c r="J45" s="33">
        <f>COUNTIFS(Data!$C$2:$C$617,E$37,Data!$D$2:$D$617,$B45,Data!$L$2:$L$617,G$37)</f>
        <v>2</v>
      </c>
      <c r="N45" s="31"/>
    </row>
    <row r="46" spans="1:17">
      <c r="A46" s="27"/>
      <c r="B46" s="32" t="s">
        <v>43</v>
      </c>
      <c r="C46" s="33" t="str">
        <f>VLOOKUP(B46,Siglas!$A$1:$B$26,2,0)</f>
        <v>GMC</v>
      </c>
      <c r="D46" s="47">
        <f t="shared" si="3"/>
        <v>1</v>
      </c>
      <c r="E46" s="45">
        <f t="shared" si="4"/>
        <v>0.63636363636363635</v>
      </c>
      <c r="F46" s="46">
        <f t="shared" si="5"/>
        <v>0.73333333333333328</v>
      </c>
      <c r="G46" s="33">
        <f>COUNTIFS(Data!$C$2:$C$617,D$37,Data!$D$2:$D$617,$B46)</f>
        <v>11</v>
      </c>
      <c r="H46" s="33">
        <f>COUNTIFS(Data!$C$2:$C$617,E$37,Data!$D$2:$D$617,$B46)</f>
        <v>4</v>
      </c>
      <c r="I46" s="33">
        <f>COUNTIFS(Data!$C$2:$C$617,D$37,Data!$D$2:$D$617,$B46,Data!$L$2:$L$617,F$37)</f>
        <v>7</v>
      </c>
      <c r="J46" s="33">
        <f>COUNTIFS(Data!$C$2:$C$617,E$37,Data!$D$2:$D$617,$B46,Data!$L$2:$L$617,G$37)</f>
        <v>4</v>
      </c>
      <c r="N46" s="31"/>
    </row>
    <row r="47" spans="1:17">
      <c r="A47" s="27"/>
      <c r="B47" s="32" t="s">
        <v>44</v>
      </c>
      <c r="C47" s="33" t="str">
        <f>VLOOKUP(B47,Siglas!$A$1:$B$26,2,0)</f>
        <v>PTM</v>
      </c>
      <c r="D47" s="45">
        <f t="shared" si="3"/>
        <v>1</v>
      </c>
      <c r="E47" s="45">
        <f t="shared" si="4"/>
        <v>0.625</v>
      </c>
      <c r="F47" s="46">
        <f t="shared" si="5"/>
        <v>0.8125</v>
      </c>
      <c r="G47" s="33">
        <f>COUNTIFS(Data!$C$2:$C$617,D$37,Data!$D$2:$D$617,$B47)</f>
        <v>8</v>
      </c>
      <c r="H47" s="33">
        <f>COUNTIFS(Data!$C$2:$C$617,E$37,Data!$D$2:$D$617,$B47)</f>
        <v>8</v>
      </c>
      <c r="I47" s="33">
        <f>COUNTIFS(Data!$C$2:$C$617,D$37,Data!$D$2:$D$617,$B47,Data!$L$2:$L$617,F$37)</f>
        <v>5</v>
      </c>
      <c r="J47" s="33">
        <f>COUNTIFS(Data!$C$2:$C$617,E$37,Data!$D$2:$D$617,$B47,Data!$L$2:$L$617,G$37)</f>
        <v>8</v>
      </c>
      <c r="N47" s="31"/>
    </row>
    <row r="48" spans="1:17">
      <c r="A48" s="27"/>
      <c r="B48" s="32" t="s">
        <v>79</v>
      </c>
      <c r="C48" s="33" t="str">
        <f>VLOOKUP(B48,Siglas!$A$1:$B$26,2,0)</f>
        <v>COM</v>
      </c>
      <c r="D48" s="45">
        <f t="shared" si="3"/>
        <v>1</v>
      </c>
      <c r="E48" s="45">
        <f t="shared" si="4"/>
        <v>0.5</v>
      </c>
      <c r="F48" s="46">
        <f t="shared" si="5"/>
        <v>0.625</v>
      </c>
      <c r="G48" s="33">
        <f>COUNTIFS(Data!$C$2:$C$617,D$37,Data!$D$2:$D$617,$B48)</f>
        <v>12</v>
      </c>
      <c r="H48" s="33">
        <f>COUNTIFS(Data!$C$2:$C$617,E$37,Data!$D$2:$D$617,$B48)</f>
        <v>4</v>
      </c>
      <c r="I48" s="33">
        <f>COUNTIFS(Data!$C$2:$C$617,D$37,Data!$D$2:$D$617,$B48,Data!$L$2:$L$617,F$37)</f>
        <v>6</v>
      </c>
      <c r="J48" s="33">
        <f>COUNTIFS(Data!$C$2:$C$617,E$37,Data!$D$2:$D$617,$B48,Data!$L$2:$L$617,G$37)</f>
        <v>4</v>
      </c>
      <c r="N48" s="31"/>
    </row>
    <row r="49" spans="1:14">
      <c r="A49" s="27"/>
      <c r="B49" s="32" t="s">
        <v>175</v>
      </c>
      <c r="C49" s="33" t="str">
        <f>VLOOKUP(B49,Siglas!$A$1:$B$26,2,0)</f>
        <v>AT</v>
      </c>
      <c r="D49" s="45">
        <f t="shared" si="3"/>
        <v>1</v>
      </c>
      <c r="E49" s="45">
        <f t="shared" si="4"/>
        <v>0.61904761904761907</v>
      </c>
      <c r="F49" s="46">
        <f t="shared" si="5"/>
        <v>0.66666666666666663</v>
      </c>
      <c r="G49" s="33">
        <f>COUNTIFS(Data!$C$2:$C$617,D$37,Data!$D$2:$D$617,$B49)</f>
        <v>21</v>
      </c>
      <c r="H49" s="33">
        <f>COUNTIFS(Data!$C$2:$C$617,E$37,Data!$D$2:$D$617,$B49)</f>
        <v>3</v>
      </c>
      <c r="I49" s="33">
        <f>COUNTIFS(Data!$C$2:$C$617,D$37,Data!$D$2:$D$617,$B49,Data!$L$2:$L$617,F$37)</f>
        <v>13</v>
      </c>
      <c r="J49" s="33">
        <f>COUNTIFS(Data!$C$2:$C$617,E$37,Data!$D$2:$D$617,$B49,Data!$L$2:$L$617,G$37)</f>
        <v>3</v>
      </c>
      <c r="N49" s="31"/>
    </row>
    <row r="50" spans="1:14">
      <c r="A50" s="27"/>
      <c r="B50" s="32" t="s">
        <v>50</v>
      </c>
      <c r="C50" s="33" t="str">
        <f>VLOOKUP(B50,Siglas!$A$1:$B$26,2,0)</f>
        <v>AC</v>
      </c>
      <c r="D50" s="45">
        <f t="shared" si="3"/>
        <v>0.90909090909090906</v>
      </c>
      <c r="E50" s="45">
        <f t="shared" si="4"/>
        <v>0.7142857142857143</v>
      </c>
      <c r="F50" s="46">
        <f t="shared" si="5"/>
        <v>0.76923076923076927</v>
      </c>
      <c r="G50" s="33">
        <f>COUNTIFS(Data!$C$2:$C$617,D$37,Data!$D$2:$D$617,$B50)</f>
        <v>28</v>
      </c>
      <c r="H50" s="33">
        <f>COUNTIFS(Data!$C$2:$C$617,E$37,Data!$D$2:$D$617,$B50)</f>
        <v>11</v>
      </c>
      <c r="I50" s="33">
        <f>COUNTIFS(Data!$C$2:$C$617,D$37,Data!$D$2:$D$617,$B50,Data!$L$2:$L$617,F$37)</f>
        <v>20</v>
      </c>
      <c r="J50" s="33">
        <f>COUNTIFS(Data!$C$2:$C$617,E$37,Data!$D$2:$D$617,$B50,Data!$L$2:$L$617,G$37)</f>
        <v>10</v>
      </c>
      <c r="N50" s="31"/>
    </row>
    <row r="51" spans="1:14">
      <c r="A51" s="27"/>
      <c r="B51" s="32" t="s">
        <v>144</v>
      </c>
      <c r="C51" s="33" t="str">
        <f>VLOOKUP(B51,Siglas!$A$1:$B$26,2,0)</f>
        <v>DEAG</v>
      </c>
      <c r="D51" s="45">
        <f t="shared" si="3"/>
        <v>0.8571428571428571</v>
      </c>
      <c r="E51" s="45">
        <f t="shared" si="4"/>
        <v>0.88888888888888884</v>
      </c>
      <c r="F51" s="46">
        <f t="shared" si="5"/>
        <v>0.88461538461538458</v>
      </c>
      <c r="G51" s="33">
        <f>COUNTIFS(Data!$C$2:$C$617,D$37,Data!$D$2:$D$617,$B51)</f>
        <v>45</v>
      </c>
      <c r="H51" s="33">
        <f>COUNTIFS(Data!$C$2:$C$617,E$37,Data!$D$2:$D$617,$B51)</f>
        <v>7</v>
      </c>
      <c r="I51" s="33">
        <f>COUNTIFS(Data!$C$2:$C$617,D$37,Data!$D$2:$D$617,$B51,Data!$L$2:$L$617,F$37)</f>
        <v>40</v>
      </c>
      <c r="J51" s="33">
        <f>COUNTIFS(Data!$C$2:$C$617,E$37,Data!$D$2:$D$617,$B51,Data!$L$2:$L$617,G$37)</f>
        <v>6</v>
      </c>
      <c r="N51" s="31"/>
    </row>
    <row r="52" spans="1:14">
      <c r="A52" s="27"/>
      <c r="B52" s="32" t="s">
        <v>31</v>
      </c>
      <c r="C52" s="33" t="str">
        <f>VLOOKUP(B52,Siglas!$A$1:$B$26,2,0)</f>
        <v>GBDTH</v>
      </c>
      <c r="D52" s="45">
        <f t="shared" si="3"/>
        <v>1</v>
      </c>
      <c r="E52" s="45">
        <f t="shared" si="4"/>
        <v>1</v>
      </c>
      <c r="F52" s="46">
        <f t="shared" si="5"/>
        <v>1</v>
      </c>
      <c r="G52" s="33">
        <f>COUNTIFS(Data!$C$2:$C$617,D$37,Data!$D$2:$D$617,$B52)</f>
        <v>8</v>
      </c>
      <c r="H52" s="33">
        <f>COUNTIFS(Data!$C$2:$C$617,E$37,Data!$D$2:$D$617,$B52)</f>
        <v>6</v>
      </c>
      <c r="I52" s="33">
        <f>COUNTIFS(Data!$C$2:$C$617,D$37,Data!$D$2:$D$617,$B52,Data!$L$2:$L$617,F$37)</f>
        <v>8</v>
      </c>
      <c r="J52" s="33">
        <f>COUNTIFS(Data!$C$2:$C$617,E$37,Data!$D$2:$D$617,$B52,Data!$L$2:$L$617,G$37)</f>
        <v>6</v>
      </c>
      <c r="N52" s="31"/>
    </row>
    <row r="53" spans="1:14">
      <c r="A53" s="27"/>
      <c r="B53" s="32" t="s">
        <v>166</v>
      </c>
      <c r="C53" s="33" t="str">
        <f>VLOOKUP(B53,Siglas!$A$1:$B$26,2,0)</f>
        <v>GC</v>
      </c>
      <c r="D53" s="45">
        <f t="shared" si="3"/>
        <v>0.76923076923076927</v>
      </c>
      <c r="E53" s="45">
        <f t="shared" si="4"/>
        <v>0.71875</v>
      </c>
      <c r="F53" s="46">
        <f t="shared" si="5"/>
        <v>0.73333333333333328</v>
      </c>
      <c r="G53" s="33">
        <f>COUNTIFS(Data!$C$2:$C$617,D$37,Data!$D$2:$D$617,$B53)</f>
        <v>32</v>
      </c>
      <c r="H53" s="33">
        <f>COUNTIFS(Data!$C$2:$C$617,E$37,Data!$D$2:$D$617,$B53)</f>
        <v>13</v>
      </c>
      <c r="I53" s="33">
        <f>COUNTIFS(Data!$C$2:$C$617,D$37,Data!$D$2:$D$617,$B53,Data!$L$2:$L$617,F$37)</f>
        <v>23</v>
      </c>
      <c r="J53" s="33">
        <f>COUNTIFS(Data!$C$2:$C$617,E$37,Data!$D$2:$D$617,$B53,Data!$L$2:$L$617,G$37)</f>
        <v>10</v>
      </c>
      <c r="N53" s="31"/>
    </row>
    <row r="54" spans="1:14">
      <c r="A54" s="27"/>
      <c r="B54" s="32" t="s">
        <v>92</v>
      </c>
      <c r="C54" s="33" t="str">
        <f>VLOOKUP(B54,Siglas!$A$1:$B$26,2,0)</f>
        <v>PCDES</v>
      </c>
      <c r="D54" s="47">
        <f t="shared" si="3"/>
        <v>0.75</v>
      </c>
      <c r="E54" s="45">
        <f t="shared" si="4"/>
        <v>0.87878787878787878</v>
      </c>
      <c r="F54" s="46">
        <f t="shared" si="5"/>
        <v>0.85365853658536583</v>
      </c>
      <c r="G54" s="33">
        <f>COUNTIFS(Data!$C$2:$C$617,D$37,Data!$D$2:$D$617,$B54)</f>
        <v>33</v>
      </c>
      <c r="H54" s="33">
        <f>COUNTIFS(Data!$C$2:$C$617,E$37,Data!$D$2:$D$617,$B54)</f>
        <v>8</v>
      </c>
      <c r="I54" s="33">
        <f>COUNTIFS(Data!$C$2:$C$617,D$37,Data!$D$2:$D$617,$B54,Data!$L$2:$L$617,F$37)</f>
        <v>29</v>
      </c>
      <c r="J54" s="33">
        <f>COUNTIFS(Data!$C$2:$C$617,E$37,Data!$D$2:$D$617,$B54,Data!$L$2:$L$617,G$37)</f>
        <v>6</v>
      </c>
      <c r="N54" s="31"/>
    </row>
    <row r="55" spans="1:14">
      <c r="A55" s="27"/>
      <c r="B55" s="32" t="s">
        <v>21</v>
      </c>
      <c r="C55" s="33" t="str">
        <f>VLOOKUP(B55,Siglas!$A$1:$B$26,2,0)</f>
        <v>FT</v>
      </c>
      <c r="D55" s="45">
        <f t="shared" si="3"/>
        <v>0.75</v>
      </c>
      <c r="E55" s="45">
        <f t="shared" si="4"/>
        <v>0.68421052631578949</v>
      </c>
      <c r="F55" s="46">
        <f t="shared" si="5"/>
        <v>0.69565217391304346</v>
      </c>
      <c r="G55" s="33">
        <f>COUNTIFS(Data!$C$2:$C$617,D$37,Data!$D$2:$D$617,$B55)</f>
        <v>19</v>
      </c>
      <c r="H55" s="33">
        <f>COUNTIFS(Data!$C$2:$C$617,E$37,Data!$D$2:$D$617,$B55)</f>
        <v>4</v>
      </c>
      <c r="I55" s="33">
        <f>COUNTIFS(Data!$C$2:$C$617,D$37,Data!$D$2:$D$617,$B55,Data!$L$2:$L$617,F$37)</f>
        <v>13</v>
      </c>
      <c r="J55" s="33">
        <f>COUNTIFS(Data!$C$2:$C$617,E$37,Data!$D$2:$D$617,$B55,Data!$L$2:$L$617,G$37)</f>
        <v>3</v>
      </c>
      <c r="N55" s="31"/>
    </row>
    <row r="56" spans="1:14">
      <c r="A56" s="27"/>
      <c r="B56" s="32" t="s">
        <v>62</v>
      </c>
      <c r="C56" s="33" t="str">
        <f>VLOOKUP(B56,Siglas!$A$1:$B$26,2,0)</f>
        <v>GT</v>
      </c>
      <c r="D56" s="45">
        <f t="shared" si="3"/>
        <v>0.75</v>
      </c>
      <c r="E56" s="45">
        <f t="shared" si="4"/>
        <v>0.57692307692307687</v>
      </c>
      <c r="F56" s="46">
        <f t="shared" si="5"/>
        <v>0.6</v>
      </c>
      <c r="G56" s="33">
        <f>COUNTIFS(Data!$C$2:$C$617,D$37,Data!$D$2:$D$617,$B56)</f>
        <v>26</v>
      </c>
      <c r="H56" s="33">
        <f>COUNTIFS(Data!$C$2:$C$617,E$37,Data!$D$2:$D$617,$B56)</f>
        <v>4</v>
      </c>
      <c r="I56" s="33">
        <f>COUNTIFS(Data!$C$2:$C$617,D$37,Data!$D$2:$D$617,$B56,Data!$L$2:$L$617,F$37)</f>
        <v>15</v>
      </c>
      <c r="J56" s="33">
        <f>COUNTIFS(Data!$C$2:$C$617,E$37,Data!$D$2:$D$617,$B56,Data!$L$2:$L$617,G$37)</f>
        <v>3</v>
      </c>
      <c r="N56" s="31"/>
    </row>
    <row r="57" spans="1:14">
      <c r="A57" s="27"/>
      <c r="B57" s="32" t="s">
        <v>131</v>
      </c>
      <c r="C57" s="33" t="str">
        <f>VLOOKUP(B57,Siglas!$A$1:$B$26,2,0)</f>
        <v>GF</v>
      </c>
      <c r="D57" s="45">
        <f t="shared" si="3"/>
        <v>0.66666666666666663</v>
      </c>
      <c r="E57" s="45">
        <f t="shared" si="4"/>
        <v>0.73076923076923073</v>
      </c>
      <c r="F57" s="46">
        <f t="shared" si="5"/>
        <v>0.72413793103448276</v>
      </c>
      <c r="G57" s="33">
        <f>COUNTIFS(Data!$C$2:$C$617,D$37,Data!$D$2:$D$617,$B57)</f>
        <v>26</v>
      </c>
      <c r="H57" s="33">
        <f>COUNTIFS(Data!$C$2:$C$617,E$37,Data!$D$2:$D$617,$B57)</f>
        <v>3</v>
      </c>
      <c r="I57" s="33">
        <f>COUNTIFS(Data!$C$2:$C$617,D$37,Data!$D$2:$D$617,$B57,Data!$L$2:$L$617,F$37)</f>
        <v>19</v>
      </c>
      <c r="J57" s="33">
        <f>COUNTIFS(Data!$C$2:$C$617,E$37,Data!$D$2:$D$617,$B57,Data!$L$2:$L$617,G$37)</f>
        <v>2</v>
      </c>
      <c r="N57" s="31"/>
    </row>
    <row r="58" spans="1:14">
      <c r="A58" s="27"/>
      <c r="B58" s="32" t="s">
        <v>139</v>
      </c>
      <c r="C58" s="33" t="str">
        <f>VLOOKUP(B58,Siglas!$A$1:$B$26,2,0)</f>
        <v>PCTEI</v>
      </c>
      <c r="D58" s="45">
        <f t="shared" si="3"/>
        <v>0.5</v>
      </c>
      <c r="E58" s="45">
        <f t="shared" si="4"/>
        <v>0.83333333333333337</v>
      </c>
      <c r="F58" s="46">
        <f t="shared" si="5"/>
        <v>0.75</v>
      </c>
      <c r="G58" s="33">
        <f>COUNTIFS(Data!$C$2:$C$617,D$37,Data!$D$2:$D$617,$B58)</f>
        <v>6</v>
      </c>
      <c r="H58" s="33">
        <f>COUNTIFS(Data!$C$2:$C$617,E$37,Data!$D$2:$D$617,$B58)</f>
        <v>2</v>
      </c>
      <c r="I58" s="33">
        <f>COUNTIFS(Data!$C$2:$C$617,D$37,Data!$D$2:$D$617,$B58,Data!$L$2:$L$617,F$37)</f>
        <v>5</v>
      </c>
      <c r="J58" s="33">
        <f>COUNTIFS(Data!$C$2:$C$617,E$37,Data!$D$2:$D$617,$B58,Data!$L$2:$L$617,G$37)</f>
        <v>1</v>
      </c>
      <c r="N58" s="31"/>
    </row>
    <row r="59" spans="1:14">
      <c r="A59" s="27"/>
      <c r="B59" s="32" t="s">
        <v>147</v>
      </c>
      <c r="C59" s="33" t="str">
        <f>VLOOKUP(B59,Siglas!$A$1:$B$26,2,0)</f>
        <v>PDS</v>
      </c>
      <c r="D59" s="45">
        <f t="shared" si="3"/>
        <v>0.5</v>
      </c>
      <c r="E59" s="45">
        <f t="shared" si="4"/>
        <v>0.7321428571428571</v>
      </c>
      <c r="F59" s="46">
        <f t="shared" si="5"/>
        <v>0.72413793103448276</v>
      </c>
      <c r="G59" s="33">
        <f>COUNTIFS(Data!$C$2:$C$617,D$37,Data!$D$2:$D$617,$B59)</f>
        <v>56</v>
      </c>
      <c r="H59" s="33">
        <f>COUNTIFS(Data!$C$2:$C$617,E$37,Data!$D$2:$D$617,$B59)</f>
        <v>2</v>
      </c>
      <c r="I59" s="33">
        <f>COUNTIFS(Data!$C$2:$C$617,D$37,Data!$D$2:$D$617,$B59,Data!$L$2:$L$617,F$37)</f>
        <v>41</v>
      </c>
      <c r="J59" s="33">
        <f>COUNTIFS(Data!$C$2:$C$617,E$37,Data!$D$2:$D$617,$B59,Data!$L$2:$L$617,G$37)</f>
        <v>1</v>
      </c>
      <c r="N59" s="31"/>
    </row>
    <row r="60" spans="1:14">
      <c r="A60" s="27"/>
      <c r="B60" s="32" t="s">
        <v>104</v>
      </c>
      <c r="C60" s="33" t="str">
        <f>VLOOKUP(B60,Siglas!$A$1:$B$26,2,0)</f>
        <v>PDE</v>
      </c>
      <c r="D60" s="45">
        <f t="shared" si="3"/>
        <v>0.55555555555555558</v>
      </c>
      <c r="E60" s="45">
        <f t="shared" si="4"/>
        <v>0.83673469387755106</v>
      </c>
      <c r="F60" s="46">
        <f t="shared" si="5"/>
        <v>0.7931034482758621</v>
      </c>
      <c r="G60" s="33">
        <f>COUNTIFS(Data!$C$2:$C$617,D$37,Data!$D$2:$D$617,$B60)</f>
        <v>49</v>
      </c>
      <c r="H60" s="33">
        <f>COUNTIFS(Data!$C$2:$C$617,E$37,Data!$D$2:$D$617,$B60)</f>
        <v>9</v>
      </c>
      <c r="I60" s="33">
        <f>COUNTIFS(Data!$C$2:$C$617,D$37,Data!$D$2:$D$617,$B60,Data!$L$2:$L$617,F$37)</f>
        <v>41</v>
      </c>
      <c r="J60" s="33">
        <f>COUNTIFS(Data!$C$2:$C$617,E$37,Data!$D$2:$D$617,$B60,Data!$L$2:$L$617,G$37)</f>
        <v>5</v>
      </c>
      <c r="N60" s="31"/>
    </row>
    <row r="61" spans="1:14">
      <c r="A61" s="27"/>
      <c r="B61" s="32" t="s">
        <v>170</v>
      </c>
      <c r="C61" s="33" t="str">
        <f>VLOOKUP(B61,Siglas!$A$1:$B$26,2,0)</f>
        <v>GI</v>
      </c>
      <c r="D61" s="47">
        <f t="shared" si="3"/>
        <v>0.33333333333333331</v>
      </c>
      <c r="E61" s="45">
        <f t="shared" si="4"/>
        <v>0.60869565217391308</v>
      </c>
      <c r="F61" s="46">
        <f t="shared" si="5"/>
        <v>0.57692307692307687</v>
      </c>
      <c r="G61" s="33">
        <f>COUNTIFS(Data!$C$2:$C$617,D$37,Data!$D$2:$D$617,$B61)</f>
        <v>23</v>
      </c>
      <c r="H61" s="33">
        <f>COUNTIFS(Data!$C$2:$C$617,E$37,Data!$D$2:$D$617,$B61)</f>
        <v>3</v>
      </c>
      <c r="I61" s="33">
        <f>COUNTIFS(Data!$C$2:$C$617,D$37,Data!$D$2:$D$617,$B61,Data!$L$2:$L$617,F$37)</f>
        <v>14</v>
      </c>
      <c r="J61" s="33">
        <f>COUNTIFS(Data!$C$2:$C$617,E$37,Data!$D$2:$D$617,$B61,Data!$L$2:$L$617,G$37)</f>
        <v>1</v>
      </c>
      <c r="N61" s="31"/>
    </row>
    <row r="62" spans="1:14">
      <c r="A62" s="27"/>
      <c r="B62" s="32" t="s">
        <v>136</v>
      </c>
      <c r="C62" s="33" t="str">
        <f>VLOOKUP(B62,Siglas!$A$1:$B$26,2,0)</f>
        <v>PDSS</v>
      </c>
      <c r="D62" s="47">
        <f t="shared" si="3"/>
        <v>0.33333333333333331</v>
      </c>
      <c r="E62" s="45">
        <f t="shared" si="4"/>
        <v>0.76190476190476186</v>
      </c>
      <c r="F62" s="46">
        <f t="shared" si="5"/>
        <v>0.66666666666666663</v>
      </c>
      <c r="G62" s="33">
        <f>COUNTIFS(Data!$C$2:$C$617,D$37,Data!$D$2:$D$617,$B62)</f>
        <v>21</v>
      </c>
      <c r="H62" s="33">
        <f>COUNTIFS(Data!$C$2:$C$617,E$37,Data!$D$2:$D$617,$B62)</f>
        <v>6</v>
      </c>
      <c r="I62" s="33">
        <f>COUNTIFS(Data!$C$2:$C$617,D$37,Data!$D$2:$D$617,$B62,Data!$L$2:$L$617,F$37)</f>
        <v>16</v>
      </c>
      <c r="J62" s="33">
        <f>COUNTIFS(Data!$C$2:$C$617,E$37,Data!$D$2:$D$617,$B62,Data!$L$2:$L$617,G$37)</f>
        <v>2</v>
      </c>
      <c r="N62" s="31"/>
    </row>
    <row r="63" spans="1:14">
      <c r="A63" s="27"/>
      <c r="B63" s="32" t="s">
        <v>1392</v>
      </c>
      <c r="C63" s="33" t="str">
        <f>VLOOKUP(B63,Siglas!$A$1:$B$26,2,0)</f>
        <v>ES</v>
      </c>
      <c r="D63" s="45">
        <f t="shared" si="3"/>
        <v>1</v>
      </c>
      <c r="E63" s="45">
        <f t="shared" si="4"/>
        <v>1</v>
      </c>
      <c r="F63" s="46">
        <f t="shared" si="5"/>
        <v>1</v>
      </c>
      <c r="G63" s="33">
        <f>COUNTIFS(Data!$C$2:$C$617,D$37,Data!$D$2:$D$617,$B63)</f>
        <v>15</v>
      </c>
      <c r="H63" s="33">
        <f>COUNTIFS(Data!$C$2:$C$617,E$37,Data!$D$2:$D$617,$B63)</f>
        <v>2</v>
      </c>
      <c r="I63" s="33">
        <f>COUNTIFS(Data!$C$2:$C$617,D$37,Data!$D$2:$D$617,$B63,Data!$L$2:$L$617,F$37)</f>
        <v>15</v>
      </c>
      <c r="J63" s="33">
        <f>COUNTIFS(Data!$C$2:$C$617,E$37,Data!$D$2:$D$617,$B63,Data!$L$2:$L$617,G$37)</f>
        <v>2</v>
      </c>
      <c r="N63" s="31"/>
    </row>
    <row r="64" spans="1:14">
      <c r="A64" s="48"/>
      <c r="B64" s="48"/>
      <c r="C64" s="49"/>
      <c r="E64" s="50">
        <f t="shared" ref="E64:G64" si="6">SUM(H39:H63)</f>
        <v>105</v>
      </c>
      <c r="F64" s="50">
        <f t="shared" si="6"/>
        <v>384</v>
      </c>
      <c r="G64" s="50">
        <f t="shared" si="6"/>
        <v>83</v>
      </c>
    </row>
    <row r="65" spans="1:20">
      <c r="A65" s="51"/>
      <c r="B65" s="51"/>
      <c r="C65" s="51"/>
      <c r="D65" s="51"/>
      <c r="E65" s="51"/>
      <c r="F65" s="51"/>
      <c r="G65" s="51"/>
      <c r="H65" s="51"/>
      <c r="I65" s="51"/>
      <c r="J65" s="51"/>
      <c r="K65" s="51"/>
    </row>
    <row r="66" spans="1:20">
      <c r="A66" s="99" t="s">
        <v>1433</v>
      </c>
      <c r="B66" s="96"/>
      <c r="C66" s="96"/>
      <c r="D66" s="96"/>
      <c r="E66" s="96"/>
      <c r="F66" s="96"/>
      <c r="G66" s="96"/>
      <c r="H66" s="96"/>
      <c r="I66" s="96"/>
      <c r="J66" s="96"/>
      <c r="K66" s="96"/>
      <c r="L66" s="96"/>
      <c r="M66" s="96"/>
      <c r="N66" s="96"/>
      <c r="O66" s="96"/>
      <c r="P66" s="96"/>
      <c r="Q66" s="97"/>
    </row>
    <row r="68" spans="1:20">
      <c r="B68" s="103" t="s">
        <v>1434</v>
      </c>
      <c r="C68" s="88"/>
      <c r="D68" s="88"/>
      <c r="E68" s="88"/>
      <c r="F68" s="88"/>
      <c r="G68" s="88"/>
      <c r="H68" s="88"/>
      <c r="I68" s="88"/>
      <c r="J68" s="88"/>
      <c r="K68" s="88"/>
      <c r="L68" s="88"/>
      <c r="M68" s="88"/>
      <c r="N68" s="88"/>
      <c r="O68" s="88"/>
      <c r="P68" s="88"/>
    </row>
    <row r="69" spans="1:20">
      <c r="B69" s="52"/>
      <c r="C69" s="52"/>
      <c r="D69" s="52"/>
    </row>
    <row r="70" spans="1:20">
      <c r="B70" s="52"/>
      <c r="C70" s="52"/>
      <c r="D70" s="52"/>
    </row>
    <row r="71" spans="1:20" ht="75" hidden="1">
      <c r="G71" s="43" t="s">
        <v>98</v>
      </c>
      <c r="H71" s="43" t="s">
        <v>20</v>
      </c>
      <c r="I71" s="43" t="s">
        <v>29</v>
      </c>
    </row>
    <row r="72" spans="1:20" ht="60">
      <c r="B72" s="28" t="s">
        <v>166</v>
      </c>
      <c r="C72" s="28" t="s">
        <v>1420</v>
      </c>
      <c r="D72" s="29" t="s">
        <v>1426</v>
      </c>
      <c r="E72" s="29" t="s">
        <v>1427</v>
      </c>
      <c r="F72" s="29" t="s">
        <v>1428</v>
      </c>
      <c r="G72" s="29" t="s">
        <v>1429</v>
      </c>
      <c r="H72" s="29" t="s">
        <v>1430</v>
      </c>
      <c r="I72" s="29" t="s">
        <v>1431</v>
      </c>
      <c r="J72" s="29" t="s">
        <v>1432</v>
      </c>
      <c r="K72" s="53"/>
      <c r="L72" s="54" t="s">
        <v>175</v>
      </c>
      <c r="M72" s="28" t="s">
        <v>1420</v>
      </c>
      <c r="N72" s="29" t="s">
        <v>1426</v>
      </c>
      <c r="O72" s="29" t="s">
        <v>1427</v>
      </c>
      <c r="P72" s="29" t="s">
        <v>1428</v>
      </c>
      <c r="Q72" s="29" t="s">
        <v>1429</v>
      </c>
      <c r="R72" s="29" t="s">
        <v>1430</v>
      </c>
      <c r="S72" s="29" t="s">
        <v>1431</v>
      </c>
      <c r="T72" s="29" t="s">
        <v>1432</v>
      </c>
    </row>
    <row r="73" spans="1:20">
      <c r="B73" s="55" t="s">
        <v>286</v>
      </c>
      <c r="C73" s="56" t="str">
        <f>VLOOKUP(B73,Siglas!$C$1:$D$25,2,0)</f>
        <v>SCEI</v>
      </c>
      <c r="D73" s="57" t="str">
        <f t="shared" ref="D73:D95" si="7">IFERROR(J73/H73,"No Aplica")</f>
        <v>No Aplica</v>
      </c>
      <c r="E73" s="57">
        <f t="shared" ref="E73:E95" si="8">IFERROR(I73/G73,"No Aplica")</f>
        <v>1</v>
      </c>
      <c r="F73" s="57">
        <f t="shared" ref="F73:F95" si="9">IFERROR((I73+J73)/(G73+H73),"No Aplica")</f>
        <v>1</v>
      </c>
      <c r="G73" s="56">
        <f>COUNTIFS(Data!$N$2:$N$617,$B73,Data!$D$2:$D$617,$B$72,Data!$C$2:$C$617,$G$71)</f>
        <v>1</v>
      </c>
      <c r="H73" s="56">
        <f>COUNTIFS(Data!$N$2:$N$617,$B73,Data!$D$2:$D$617,$B$72,Data!$C$2:$C$617,$H$71)</f>
        <v>0</v>
      </c>
      <c r="I73" s="56">
        <f>COUNTIFS(Data!$N$2:$N$617,$B73,Data!$D$2:$D$617,$B$72,Data!$C$2:$C$617,$G$71,Data!$L$2:$L$617,$I$71)</f>
        <v>1</v>
      </c>
      <c r="J73" s="56">
        <f>COUNTIFS(Data!$N$2:$N$617,$B73,Data!$D$2:$D$617,$B$72,Data!$C$2:$C$617,$H$71,Data!$L$2:$L$617,$I$71)</f>
        <v>0</v>
      </c>
      <c r="K73" s="53"/>
      <c r="L73" s="55" t="s">
        <v>286</v>
      </c>
      <c r="M73" s="56" t="str">
        <f>VLOOKUP(L73,Siglas!$C$1:$D$25,2,0)</f>
        <v>SCEI</v>
      </c>
      <c r="N73" s="57" t="str">
        <f t="shared" ref="N73:N90" si="10">IFERROR(T73/R73,"No Aplica")</f>
        <v>No Aplica</v>
      </c>
      <c r="O73" s="57">
        <f t="shared" ref="O73:O90" si="11">IFERROR(S73/Q73,"No Aplica")</f>
        <v>1</v>
      </c>
      <c r="P73" s="57">
        <f t="shared" ref="P73:P90" si="12">IFERROR((S73+T73)/(Q73+R73),"No Aplica")</f>
        <v>1</v>
      </c>
      <c r="Q73" s="56">
        <f>COUNTIFS(Data!$N$2:$N$617,$L73,Data!$D$2:$D$617,$L$72,Data!$C$2:$C$617,$G$71)</f>
        <v>1</v>
      </c>
      <c r="R73" s="56">
        <f>COUNTIFS(Data!$N$2:$N$617,$L73,Data!$D$2:$D$617,$L$72,Data!$C$2:$C$617,$H$71)</f>
        <v>0</v>
      </c>
      <c r="S73" s="56">
        <f>COUNTIFS(Data!$N$2:$N$617,$L73,Data!$D$2:$D$617,$L$72,Data!$C$2:$C$617,$G$71,Data!$L$2:$L$617,$I$71)</f>
        <v>1</v>
      </c>
      <c r="T73" s="56">
        <f>COUNTIFS(Data!$N$2:$N$617,$L73,Data!$D$2:$D$617,$L$72,Data!$C$2:$C$617,$H$71,Data!$L$2:$L$617,$I$71)</f>
        <v>0</v>
      </c>
    </row>
    <row r="74" spans="1:20">
      <c r="B74" s="55" t="s">
        <v>276</v>
      </c>
      <c r="C74" s="56" t="str">
        <f>VLOOKUP(B74,Siglas!$C$1:$D$25,2,0)</f>
        <v>SADR</v>
      </c>
      <c r="D74" s="57" t="str">
        <f t="shared" si="7"/>
        <v>No Aplica</v>
      </c>
      <c r="E74" s="57">
        <f t="shared" si="8"/>
        <v>1</v>
      </c>
      <c r="F74" s="57">
        <f t="shared" si="9"/>
        <v>1</v>
      </c>
      <c r="G74" s="56">
        <f>COUNTIFS(Data!$N$2:$N$617,$B74,Data!$D$2:$D$617,$B$72,Data!$C$2:$C$617,$G$71)</f>
        <v>1</v>
      </c>
      <c r="H74" s="56">
        <f>COUNTIFS(Data!$N$2:$N$617,$B74,Data!$D$2:$D$617,$B$72,Data!$C$2:$C$617,$H$71)</f>
        <v>0</v>
      </c>
      <c r="I74" s="56">
        <f>COUNTIFS(Data!$N$2:$N$617,$B74,Data!$D$2:$D$617,$B$72,Data!$C$2:$C$617,$G$71,Data!$L$2:$L$617,$I$71)</f>
        <v>1</v>
      </c>
      <c r="J74" s="56">
        <f>COUNTIFS(Data!$N$2:$N$617,$B74,Data!$D$2:$D$617,$B$72,Data!$C$2:$C$617,$H$71,Data!$L$2:$L$617,$I$71)</f>
        <v>0</v>
      </c>
      <c r="K74" s="53"/>
      <c r="L74" s="55" t="s">
        <v>1058</v>
      </c>
      <c r="M74" s="56" t="str">
        <f>VLOOKUP(L74,Siglas!$C$1:$D$25,2,0)</f>
        <v>SP</v>
      </c>
      <c r="N74" s="57">
        <f t="shared" si="10"/>
        <v>1</v>
      </c>
      <c r="O74" s="57">
        <f t="shared" si="11"/>
        <v>1</v>
      </c>
      <c r="P74" s="57">
        <f t="shared" si="12"/>
        <v>1</v>
      </c>
      <c r="Q74" s="56">
        <f>COUNTIFS(Data!$N$2:$N$617,$L74,Data!$D$2:$D$617,$L$72,Data!$C$2:$C$617,$G$71)</f>
        <v>4</v>
      </c>
      <c r="R74" s="56">
        <f>COUNTIFS(Data!$N$2:$N$617,$L74,Data!$D$2:$D$617,$L$72,Data!$C$2:$C$617,$H$71)</f>
        <v>3</v>
      </c>
      <c r="S74" s="56">
        <f>COUNTIFS(Data!$N$2:$N$617,$L74,Data!$D$2:$D$617,$L$72,Data!$C$2:$C$617,$G$71,Data!$L$2:$L$617,$I$71)</f>
        <v>4</v>
      </c>
      <c r="T74" s="56">
        <f>COUNTIFS(Data!$N$2:$N$617,$L74,Data!$D$2:$D$617,$L$72,Data!$C$2:$C$617,$H$71,Data!$L$2:$L$617,$I$71)</f>
        <v>3</v>
      </c>
    </row>
    <row r="75" spans="1:20">
      <c r="B75" s="55" t="s">
        <v>336</v>
      </c>
      <c r="C75" s="56" t="str">
        <f>VLOOKUP(B75,Siglas!$C$1:$D$25,2,0)</f>
        <v>SCDE</v>
      </c>
      <c r="D75" s="57" t="str">
        <f t="shared" si="7"/>
        <v>No Aplica</v>
      </c>
      <c r="E75" s="57">
        <f t="shared" si="8"/>
        <v>1</v>
      </c>
      <c r="F75" s="57">
        <f t="shared" si="9"/>
        <v>1</v>
      </c>
      <c r="G75" s="56">
        <f>COUNTIFS(Data!$N$2:$N$617,$B75,Data!$D$2:$D$617,$B$72,Data!$C$2:$C$617,$G$71)</f>
        <v>1</v>
      </c>
      <c r="H75" s="56">
        <f>COUNTIFS(Data!$N$2:$N$617,$B75,Data!$D$2:$D$617,$B$72,Data!$C$2:$C$617,$H$71)</f>
        <v>0</v>
      </c>
      <c r="I75" s="56">
        <f>COUNTIFS(Data!$N$2:$N$617,$B75,Data!$D$2:$D$617,$B$72,Data!$C$2:$C$617,$G$71,Data!$L$2:$L$617,$I$71)</f>
        <v>1</v>
      </c>
      <c r="J75" s="56">
        <f>COUNTIFS(Data!$N$2:$N$617,$B75,Data!$D$2:$D$617,$B$72,Data!$C$2:$C$617,$H$71,Data!$L$2:$L$617,$I$71)</f>
        <v>0</v>
      </c>
      <c r="K75" s="53"/>
      <c r="L75" s="55" t="s">
        <v>276</v>
      </c>
      <c r="M75" s="56" t="str">
        <f>VLOOKUP(L75,Siglas!$C$1:$D$25,2,0)</f>
        <v>SADR</v>
      </c>
      <c r="N75" s="57" t="str">
        <f t="shared" si="10"/>
        <v>No Aplica</v>
      </c>
      <c r="O75" s="57">
        <f t="shared" si="11"/>
        <v>1</v>
      </c>
      <c r="P75" s="57">
        <f t="shared" si="12"/>
        <v>1</v>
      </c>
      <c r="Q75" s="56">
        <f>COUNTIFS(Data!$N$2:$N$617,$L75,Data!$D$2:$D$617,$L$72,Data!$C$2:$C$617,$G$71)</f>
        <v>1</v>
      </c>
      <c r="R75" s="56">
        <f>COUNTIFS(Data!$N$2:$N$617,$L75,Data!$D$2:$D$617,$L$72,Data!$C$2:$C$617,$H$71)</f>
        <v>0</v>
      </c>
      <c r="S75" s="56">
        <f>COUNTIFS(Data!$N$2:$N$617,$L75,Data!$D$2:$D$617,$L$72,Data!$C$2:$C$617,$G$71,Data!$L$2:$L$617,$I$71)</f>
        <v>1</v>
      </c>
      <c r="T75" s="56">
        <f>COUNTIFS(Data!$N$2:$N$617,$L75,Data!$D$2:$D$617,$L$72,Data!$C$2:$C$617,$H$71,Data!$L$2:$L$617,$I$71)</f>
        <v>0</v>
      </c>
    </row>
    <row r="76" spans="1:20">
      <c r="B76" s="55" t="s">
        <v>636</v>
      </c>
      <c r="C76" s="56" t="str">
        <f>VLOOKUP(B76,Siglas!$C$1:$D$25,2,0)</f>
        <v>SDS</v>
      </c>
      <c r="D76" s="57" t="str">
        <f t="shared" si="7"/>
        <v>No Aplica</v>
      </c>
      <c r="E76" s="57">
        <f t="shared" si="8"/>
        <v>1</v>
      </c>
      <c r="F76" s="57">
        <f t="shared" si="9"/>
        <v>1</v>
      </c>
      <c r="G76" s="56">
        <f>COUNTIFS(Data!$N$2:$N$617,$B76,Data!$D$2:$D$617,$B$72,Data!$C$2:$C$617,$G$71)</f>
        <v>1</v>
      </c>
      <c r="H76" s="56">
        <f>COUNTIFS(Data!$N$2:$N$617,$B76,Data!$D$2:$D$617,$B$72,Data!$C$2:$C$617,$H$71)</f>
        <v>0</v>
      </c>
      <c r="I76" s="56">
        <f>COUNTIFS(Data!$N$2:$N$617,$B76,Data!$D$2:$D$617,$B$72,Data!$C$2:$C$617,$G$71,Data!$L$2:$L$617,$I$71)</f>
        <v>1</v>
      </c>
      <c r="J76" s="56">
        <f>COUNTIFS(Data!$N$2:$N$617,$B76,Data!$D$2:$D$617,$B$72,Data!$C$2:$C$617,$H$71,Data!$L$2:$L$617,$I$71)</f>
        <v>0</v>
      </c>
      <c r="K76" s="53"/>
      <c r="L76" s="55" t="s">
        <v>280</v>
      </c>
      <c r="M76" s="56" t="str">
        <f>VLOOKUP(L76,Siglas!$C$1:$D$25,2,0)</f>
        <v>SCTEI</v>
      </c>
      <c r="N76" s="57" t="str">
        <f t="shared" si="10"/>
        <v>No Aplica</v>
      </c>
      <c r="O76" s="57">
        <f t="shared" si="11"/>
        <v>0</v>
      </c>
      <c r="P76" s="57">
        <f t="shared" si="12"/>
        <v>0</v>
      </c>
      <c r="Q76" s="56">
        <f>COUNTIFS(Data!$N$2:$N$617,$L76,Data!$D$2:$D$617,$L$72,Data!$C$2:$C$617,$G$71)</f>
        <v>1</v>
      </c>
      <c r="R76" s="56">
        <f>COUNTIFS(Data!$N$2:$N$617,$L76,Data!$D$2:$D$617,$L$72,Data!$C$2:$C$617,$H$71)</f>
        <v>0</v>
      </c>
      <c r="S76" s="56">
        <f>COUNTIFS(Data!$N$2:$N$617,$L76,Data!$D$2:$D$617,$L$72,Data!$C$2:$C$617,$G$71,Data!$L$2:$L$617,$I$71)</f>
        <v>0</v>
      </c>
      <c r="T76" s="56">
        <f>COUNTIFS(Data!$N$2:$N$617,$L76,Data!$D$2:$D$617,$L$72,Data!$C$2:$C$617,$H$71,Data!$L$2:$L$617,$I$71)</f>
        <v>0</v>
      </c>
    </row>
    <row r="77" spans="1:20">
      <c r="B77" s="55" t="s">
        <v>639</v>
      </c>
      <c r="C77" s="56" t="str">
        <f>VLOOKUP(B77,Siglas!$C$1:$D$25,2,0)</f>
        <v>SHV</v>
      </c>
      <c r="D77" s="57" t="str">
        <f t="shared" si="7"/>
        <v>No Aplica</v>
      </c>
      <c r="E77" s="57">
        <f t="shared" si="8"/>
        <v>1</v>
      </c>
      <c r="F77" s="57">
        <f t="shared" si="9"/>
        <v>1</v>
      </c>
      <c r="G77" s="56">
        <f>COUNTIFS(Data!$N$2:$N$617,$B77,Data!$D$2:$D$617,$B$72,Data!$C$2:$C$617,$G$71)</f>
        <v>1</v>
      </c>
      <c r="H77" s="56">
        <f>COUNTIFS(Data!$N$2:$N$617,$B77,Data!$D$2:$D$617,$B$72,Data!$C$2:$C$617,$H$71)</f>
        <v>0</v>
      </c>
      <c r="I77" s="56">
        <f>COUNTIFS(Data!$N$2:$N$617,$B77,Data!$D$2:$D$617,$B$72,Data!$C$2:$C$617,$G$71,Data!$L$2:$L$617,$I$71)</f>
        <v>1</v>
      </c>
      <c r="J77" s="56">
        <f>COUNTIFS(Data!$N$2:$N$617,$B77,Data!$D$2:$D$617,$B$72,Data!$C$2:$C$617,$H$71,Data!$L$2:$L$617,$I$71)</f>
        <v>0</v>
      </c>
      <c r="K77" s="53"/>
      <c r="L77" s="55" t="s">
        <v>336</v>
      </c>
      <c r="M77" s="56" t="str">
        <f>VLOOKUP(L77,Siglas!$C$1:$D$25,2,0)</f>
        <v>SCDE</v>
      </c>
      <c r="N77" s="57" t="str">
        <f t="shared" si="10"/>
        <v>No Aplica</v>
      </c>
      <c r="O77" s="57">
        <f t="shared" si="11"/>
        <v>1</v>
      </c>
      <c r="P77" s="57">
        <f t="shared" si="12"/>
        <v>1</v>
      </c>
      <c r="Q77" s="56">
        <f>COUNTIFS(Data!$N$2:$N$617,$L77,Data!$D$2:$D$617,$L$72,Data!$C$2:$C$617,$G$71)</f>
        <v>1</v>
      </c>
      <c r="R77" s="56">
        <f>COUNTIFS(Data!$N$2:$N$617,$L77,Data!$D$2:$D$617,$L$72,Data!$C$2:$C$617,$H$71)</f>
        <v>0</v>
      </c>
      <c r="S77" s="56">
        <f>COUNTIFS(Data!$N$2:$N$617,$L77,Data!$D$2:$D$617,$L$72,Data!$C$2:$C$617,$G$71,Data!$L$2:$L$617,$I$71)</f>
        <v>1</v>
      </c>
      <c r="T77" s="56">
        <f>COUNTIFS(Data!$N$2:$N$617,$L77,Data!$D$2:$D$617,$L$72,Data!$C$2:$C$617,$H$71,Data!$L$2:$L$617,$I$71)</f>
        <v>0</v>
      </c>
    </row>
    <row r="78" spans="1:20">
      <c r="B78" s="55" t="s">
        <v>289</v>
      </c>
      <c r="C78" s="56" t="str">
        <f>VLOOKUP(B78,Siglas!$C$1:$D$25,2,0)</f>
        <v>SIR</v>
      </c>
      <c r="D78" s="57" t="str">
        <f t="shared" si="7"/>
        <v>No Aplica</v>
      </c>
      <c r="E78" s="57">
        <f t="shared" si="8"/>
        <v>1</v>
      </c>
      <c r="F78" s="57">
        <f t="shared" si="9"/>
        <v>1</v>
      </c>
      <c r="G78" s="56">
        <f>COUNTIFS(Data!$N$2:$N$617,$B78,Data!$D$2:$D$617,$B$72,Data!$C$2:$C$617,$G$71)</f>
        <v>1</v>
      </c>
      <c r="H78" s="56">
        <f>COUNTIFS(Data!$N$2:$N$617,$B78,Data!$D$2:$D$617,$B$72,Data!$C$2:$C$617,$H$71)</f>
        <v>0</v>
      </c>
      <c r="I78" s="56">
        <f>COUNTIFS(Data!$N$2:$N$617,$B78,Data!$D$2:$D$617,$B$72,Data!$C$2:$C$617,$G$71,Data!$L$2:$L$617,$I$71)</f>
        <v>1</v>
      </c>
      <c r="J78" s="56">
        <f>COUNTIFS(Data!$N$2:$N$617,$B78,Data!$D$2:$D$617,$B$72,Data!$C$2:$C$617,$H$71,Data!$L$2:$L$617,$I$71)</f>
        <v>0</v>
      </c>
      <c r="K78" s="53"/>
      <c r="L78" s="55" t="s">
        <v>636</v>
      </c>
      <c r="M78" s="56" t="str">
        <f>VLOOKUP(L78,Siglas!$C$1:$D$25,2,0)</f>
        <v>SDS</v>
      </c>
      <c r="N78" s="57" t="str">
        <f t="shared" si="10"/>
        <v>No Aplica</v>
      </c>
      <c r="O78" s="57">
        <f t="shared" si="11"/>
        <v>1</v>
      </c>
      <c r="P78" s="57">
        <f t="shared" si="12"/>
        <v>1</v>
      </c>
      <c r="Q78" s="56">
        <f>COUNTIFS(Data!$N$2:$N$617,$L78,Data!$D$2:$D$617,$L$72,Data!$C$2:$C$617,$G$71)</f>
        <v>1</v>
      </c>
      <c r="R78" s="56">
        <f>COUNTIFS(Data!$N$2:$N$617,$L78,Data!$D$2:$D$617,$L$72,Data!$C$2:$C$617,$H$71)</f>
        <v>0</v>
      </c>
      <c r="S78" s="56">
        <f>COUNTIFS(Data!$N$2:$N$617,$L78,Data!$D$2:$D$617,$L$72,Data!$C$2:$C$617,$G$71,Data!$L$2:$L$617,$I$71)</f>
        <v>1</v>
      </c>
      <c r="T78" s="56">
        <f>COUNTIFS(Data!$N$2:$N$617,$L78,Data!$D$2:$D$617,$L$72,Data!$C$2:$C$617,$H$71,Data!$L$2:$L$617,$I$71)</f>
        <v>0</v>
      </c>
    </row>
    <row r="79" spans="1:20">
      <c r="B79" s="55" t="s">
        <v>186</v>
      </c>
      <c r="C79" s="56" t="str">
        <f>VLOOKUP(B79,Siglas!$C$1:$D$25,2,0)</f>
        <v>SFP</v>
      </c>
      <c r="D79" s="57" t="str">
        <f t="shared" si="7"/>
        <v>No Aplica</v>
      </c>
      <c r="E79" s="57">
        <f t="shared" si="8"/>
        <v>1</v>
      </c>
      <c r="F79" s="57">
        <f t="shared" si="9"/>
        <v>1</v>
      </c>
      <c r="G79" s="56">
        <f>COUNTIFS(Data!$N$2:$N$617,$B79,Data!$D$2:$D$617,$B$72,Data!$C$2:$C$617,$G$71)</f>
        <v>1</v>
      </c>
      <c r="H79" s="56">
        <f>COUNTIFS(Data!$N$2:$N$617,$B79,Data!$D$2:$D$617,$B$72,Data!$C$2:$C$617,$H$71)</f>
        <v>0</v>
      </c>
      <c r="I79" s="56">
        <f>COUNTIFS(Data!$N$2:$N$617,$B79,Data!$D$2:$D$617,$B$72,Data!$C$2:$C$617,$G$71,Data!$L$2:$L$617,$I$71)</f>
        <v>1</v>
      </c>
      <c r="J79" s="56">
        <f>COUNTIFS(Data!$N$2:$N$617,$B79,Data!$D$2:$D$617,$B$72,Data!$C$2:$C$617,$H$71,Data!$L$2:$L$617,$I$71)</f>
        <v>0</v>
      </c>
      <c r="K79" s="53"/>
      <c r="L79" s="55" t="s">
        <v>78</v>
      </c>
      <c r="M79" s="56" t="str">
        <f>VLOOKUP(L79,Siglas!$C$1:$D$25,2,0)</f>
        <v>SE</v>
      </c>
      <c r="N79" s="57" t="str">
        <f t="shared" si="10"/>
        <v>No Aplica</v>
      </c>
      <c r="O79" s="57">
        <f t="shared" si="11"/>
        <v>0</v>
      </c>
      <c r="P79" s="57">
        <f t="shared" si="12"/>
        <v>0</v>
      </c>
      <c r="Q79" s="56">
        <f>COUNTIFS(Data!$N$2:$N$617,$L79,Data!$D$2:$D$617,$L$72,Data!$C$2:$C$617,$G$71)</f>
        <v>1</v>
      </c>
      <c r="R79" s="56">
        <f>COUNTIFS(Data!$N$2:$N$617,$L79,Data!$D$2:$D$617,$L$72,Data!$C$2:$C$617,$H$71)</f>
        <v>0</v>
      </c>
      <c r="S79" s="56">
        <f>COUNTIFS(Data!$N$2:$N$617,$L79,Data!$D$2:$D$617,$L$72,Data!$C$2:$C$617,$G$71,Data!$L$2:$L$617,$I$71)</f>
        <v>0</v>
      </c>
      <c r="T79" s="56">
        <f>COUNTIFS(Data!$N$2:$N$617,$L79,Data!$D$2:$D$617,$L$72,Data!$C$2:$C$617,$H$71,Data!$L$2:$L$617,$I$71)</f>
        <v>0</v>
      </c>
    </row>
    <row r="80" spans="1:20">
      <c r="B80" s="55" t="s">
        <v>278</v>
      </c>
      <c r="C80" s="56" t="str">
        <f>VLOOKUP(B80,Siglas!$C$1:$D$25,2,0)</f>
        <v>SME</v>
      </c>
      <c r="D80" s="57" t="str">
        <f t="shared" si="7"/>
        <v>No Aplica</v>
      </c>
      <c r="E80" s="57">
        <f t="shared" si="8"/>
        <v>1</v>
      </c>
      <c r="F80" s="57">
        <f t="shared" si="9"/>
        <v>1</v>
      </c>
      <c r="G80" s="56">
        <f>COUNTIFS(Data!$N$2:$N$617,$B80,Data!$D$2:$D$617,$B$72,Data!$C$2:$C$617,$G$71)</f>
        <v>1</v>
      </c>
      <c r="H80" s="56">
        <f>COUNTIFS(Data!$N$2:$N$617,$B80,Data!$D$2:$D$617,$B$72,Data!$C$2:$C$617,$H$71)</f>
        <v>0</v>
      </c>
      <c r="I80" s="56">
        <f>COUNTIFS(Data!$N$2:$N$617,$B80,Data!$D$2:$D$617,$B$72,Data!$C$2:$C$617,$G$71,Data!$L$2:$L$617,$I$71)</f>
        <v>1</v>
      </c>
      <c r="J80" s="56">
        <f>COUNTIFS(Data!$N$2:$N$617,$B80,Data!$D$2:$D$617,$B$72,Data!$C$2:$C$617,$H$71,Data!$L$2:$L$617,$I$71)</f>
        <v>0</v>
      </c>
      <c r="K80" s="53"/>
      <c r="L80" s="55" t="s">
        <v>30</v>
      </c>
      <c r="M80" s="56" t="str">
        <f>VLOOKUP(L80,Siglas!$C$1:$D$25,2,0)</f>
        <v>SGOB</v>
      </c>
      <c r="N80" s="57" t="str">
        <f t="shared" si="10"/>
        <v>No Aplica</v>
      </c>
      <c r="O80" s="57">
        <f t="shared" si="11"/>
        <v>0</v>
      </c>
      <c r="P80" s="57">
        <f t="shared" si="12"/>
        <v>0</v>
      </c>
      <c r="Q80" s="56">
        <f>COUNTIFS(Data!$N$2:$N$617,$L80,Data!$D$2:$D$617,$L$72,Data!$C$2:$C$617,$G$71)</f>
        <v>1</v>
      </c>
      <c r="R80" s="56">
        <f>COUNTIFS(Data!$N$2:$N$617,$L80,Data!$D$2:$D$617,$L$72,Data!$C$2:$C$617,$H$71)</f>
        <v>0</v>
      </c>
      <c r="S80" s="56">
        <f>COUNTIFS(Data!$N$2:$N$617,$L80,Data!$D$2:$D$617,$L$72,Data!$C$2:$C$617,$G$71,Data!$L$2:$L$617,$I$71)</f>
        <v>0</v>
      </c>
      <c r="T80" s="56">
        <f>COUNTIFS(Data!$N$2:$N$617,$L80,Data!$D$2:$D$617,$L$72,Data!$C$2:$C$617,$H$71,Data!$L$2:$L$617,$I$71)</f>
        <v>0</v>
      </c>
    </row>
    <row r="81" spans="2:20">
      <c r="B81" s="55" t="s">
        <v>1058</v>
      </c>
      <c r="C81" s="56" t="str">
        <f>VLOOKUP(B81,Siglas!$C$1:$D$25,2,0)</f>
        <v>SP</v>
      </c>
      <c r="D81" s="57" t="str">
        <f t="shared" si="7"/>
        <v>No Aplica</v>
      </c>
      <c r="E81" s="57">
        <f t="shared" si="8"/>
        <v>1</v>
      </c>
      <c r="F81" s="57">
        <f t="shared" si="9"/>
        <v>1</v>
      </c>
      <c r="G81" s="56">
        <f>COUNTIFS(Data!$N$2:$N$617,$B81,Data!$D$2:$D$617,$B$72,Data!$C$2:$C$617,$G$71)</f>
        <v>1</v>
      </c>
      <c r="H81" s="56">
        <f>COUNTIFS(Data!$N$2:$N$617,$B81,Data!$D$2:$D$617,$B$72,Data!$C$2:$C$617,$H$71)</f>
        <v>0</v>
      </c>
      <c r="I81" s="56">
        <f>COUNTIFS(Data!$N$2:$N$617,$B81,Data!$D$2:$D$617,$B$72,Data!$C$2:$C$617,$G$71,Data!$L$2:$L$617,$I$71)</f>
        <v>1</v>
      </c>
      <c r="J81" s="56">
        <f>COUNTIFS(Data!$N$2:$N$617,$B81,Data!$D$2:$D$617,$B$72,Data!$C$2:$C$617,$H$71,Data!$L$2:$L$617,$I$71)</f>
        <v>0</v>
      </c>
      <c r="K81" s="53"/>
      <c r="L81" s="55" t="s">
        <v>639</v>
      </c>
      <c r="M81" s="56" t="str">
        <f>VLOOKUP(L81,Siglas!$C$1:$D$25,2,0)</f>
        <v>SHV</v>
      </c>
      <c r="N81" s="57" t="str">
        <f t="shared" si="10"/>
        <v>No Aplica</v>
      </c>
      <c r="O81" s="57">
        <f t="shared" si="11"/>
        <v>0</v>
      </c>
      <c r="P81" s="57">
        <f t="shared" si="12"/>
        <v>0</v>
      </c>
      <c r="Q81" s="56">
        <f>COUNTIFS(Data!$N$2:$N$617,$L81,Data!$D$2:$D$617,$L$72,Data!$C$2:$C$617,$G$71)</f>
        <v>1</v>
      </c>
      <c r="R81" s="56">
        <f>COUNTIFS(Data!$N$2:$N$617,$L81,Data!$D$2:$D$617,$L$72,Data!$C$2:$C$617,$H$71)</f>
        <v>0</v>
      </c>
      <c r="S81" s="56">
        <f>COUNTIFS(Data!$N$2:$N$617,$L81,Data!$D$2:$D$617,$L$72,Data!$C$2:$C$617,$G$71,Data!$L$2:$L$617,$I$71)</f>
        <v>0</v>
      </c>
      <c r="T81" s="56">
        <f>COUNTIFS(Data!$N$2:$N$617,$L81,Data!$D$2:$D$617,$L$72,Data!$C$2:$C$617,$H$71,Data!$L$2:$L$617,$I$71)</f>
        <v>0</v>
      </c>
    </row>
    <row r="82" spans="2:20">
      <c r="B82" s="55" t="s">
        <v>71</v>
      </c>
      <c r="C82" s="56" t="str">
        <f>VLOOKUP(B82,Siglas!$C$1:$D$25,2,0)</f>
        <v>SS</v>
      </c>
      <c r="D82" s="57" t="str">
        <f t="shared" si="7"/>
        <v>No Aplica</v>
      </c>
      <c r="E82" s="57">
        <f t="shared" si="8"/>
        <v>1</v>
      </c>
      <c r="F82" s="57">
        <f t="shared" si="9"/>
        <v>1</v>
      </c>
      <c r="G82" s="56">
        <f>COUNTIFS(Data!$N$2:$N$617,$B82,Data!$D$2:$D$617,$B$72,Data!$C$2:$C$617,$G$71)</f>
        <v>1</v>
      </c>
      <c r="H82" s="56">
        <f>COUNTIFS(Data!$N$2:$N$617,$B82,Data!$D$2:$D$617,$B$72,Data!$C$2:$C$617,$H$71)</f>
        <v>0</v>
      </c>
      <c r="I82" s="56">
        <f>COUNTIFS(Data!$N$2:$N$617,$B82,Data!$D$2:$D$617,$B$72,Data!$C$2:$C$617,$G$71,Data!$L$2:$L$617,$I$71)</f>
        <v>1</v>
      </c>
      <c r="J82" s="56">
        <f>COUNTIFS(Data!$N$2:$N$617,$B82,Data!$D$2:$D$617,$B$72,Data!$C$2:$C$617,$H$71,Data!$L$2:$L$617,$I$71)</f>
        <v>0</v>
      </c>
      <c r="K82" s="53"/>
      <c r="L82" s="55" t="s">
        <v>186</v>
      </c>
      <c r="M82" s="56" t="str">
        <f>VLOOKUP(L82,Siglas!$C$1:$D$25,2,0)</f>
        <v>SFP</v>
      </c>
      <c r="N82" s="57" t="str">
        <f t="shared" si="10"/>
        <v>No Aplica</v>
      </c>
      <c r="O82" s="57">
        <f t="shared" si="11"/>
        <v>1</v>
      </c>
      <c r="P82" s="57">
        <f t="shared" si="12"/>
        <v>1</v>
      </c>
      <c r="Q82" s="56">
        <f>COUNTIFS(Data!$N$2:$N$617,$L82,Data!$D$2:$D$617,$L$72,Data!$C$2:$C$617,$G$71)</f>
        <v>1</v>
      </c>
      <c r="R82" s="56">
        <f>COUNTIFS(Data!$N$2:$N$617,$L82,Data!$D$2:$D$617,$L$72,Data!$C$2:$C$617,$H$71)</f>
        <v>0</v>
      </c>
      <c r="S82" s="56">
        <f>COUNTIFS(Data!$N$2:$N$617,$L82,Data!$D$2:$D$617,$L$72,Data!$C$2:$C$617,$G$71,Data!$L$2:$L$617,$I$71)</f>
        <v>1</v>
      </c>
      <c r="T82" s="56">
        <f>COUNTIFS(Data!$N$2:$N$617,$L82,Data!$D$2:$D$617,$L$72,Data!$C$2:$C$617,$H$71,Data!$L$2:$L$617,$I$71)</f>
        <v>0</v>
      </c>
    </row>
    <row r="83" spans="2:20">
      <c r="B83" s="55" t="s">
        <v>425</v>
      </c>
      <c r="C83" s="56" t="str">
        <f>VLOOKUP(B83,Siglas!$C$1:$D$25,2,0)</f>
        <v>STIC</v>
      </c>
      <c r="D83" s="57" t="str">
        <f t="shared" si="7"/>
        <v>No Aplica</v>
      </c>
      <c r="E83" s="57">
        <f t="shared" si="8"/>
        <v>1</v>
      </c>
      <c r="F83" s="57">
        <f t="shared" si="9"/>
        <v>1</v>
      </c>
      <c r="G83" s="56">
        <f>COUNTIFS(Data!$N$2:$N$617,$B83,Data!$D$2:$D$617,$B$72,Data!$C$2:$C$617,$G$71)</f>
        <v>1</v>
      </c>
      <c r="H83" s="56">
        <f>COUNTIFS(Data!$N$2:$N$617,$B83,Data!$D$2:$D$617,$B$72,Data!$C$2:$C$617,$H$71)</f>
        <v>0</v>
      </c>
      <c r="I83" s="56">
        <f>COUNTIFS(Data!$N$2:$N$617,$B83,Data!$D$2:$D$617,$B$72,Data!$C$2:$C$617,$G$71,Data!$L$2:$L$617,$I$71)</f>
        <v>1</v>
      </c>
      <c r="J83" s="56">
        <f>COUNTIFS(Data!$N$2:$N$617,$B83,Data!$D$2:$D$617,$B$72,Data!$C$2:$C$617,$H$71,Data!$L$2:$L$617,$I$71)</f>
        <v>0</v>
      </c>
      <c r="K83" s="53"/>
      <c r="L83" s="55" t="s">
        <v>634</v>
      </c>
      <c r="M83" s="56" t="str">
        <f>VLOOKUP(L83,Siglas!$C$1:$D$25,2,0)</f>
        <v>SMEG</v>
      </c>
      <c r="N83" s="57" t="str">
        <f t="shared" si="10"/>
        <v>No Aplica</v>
      </c>
      <c r="O83" s="57">
        <f t="shared" si="11"/>
        <v>1</v>
      </c>
      <c r="P83" s="57">
        <f t="shared" si="12"/>
        <v>1</v>
      </c>
      <c r="Q83" s="56">
        <f>COUNTIFS(Data!$N$2:$N$617,$L83,Data!$D$2:$D$617,$L$72,Data!$C$2:$C$617,$G$71)</f>
        <v>1</v>
      </c>
      <c r="R83" s="56">
        <f>COUNTIFS(Data!$N$2:$N$617,$L83,Data!$D$2:$D$617,$L$72,Data!$C$2:$C$617,$H$71)</f>
        <v>0</v>
      </c>
      <c r="S83" s="56">
        <f>COUNTIFS(Data!$N$2:$N$617,$L83,Data!$D$2:$D$617,$L$72,Data!$C$2:$C$617,$G$71,Data!$L$2:$L$617,$I$71)</f>
        <v>1</v>
      </c>
      <c r="T83" s="56">
        <f>COUNTIFS(Data!$N$2:$N$617,$L83,Data!$D$2:$D$617,$L$72,Data!$C$2:$C$617,$H$71,Data!$L$2:$L$617,$I$71)</f>
        <v>0</v>
      </c>
    </row>
    <row r="84" spans="2:20">
      <c r="B84" s="55" t="s">
        <v>48</v>
      </c>
      <c r="C84" s="56" t="str">
        <f>VLOOKUP(B84,Siglas!$C$1:$D$25,2,0)</f>
        <v>STM</v>
      </c>
      <c r="D84" s="57" t="str">
        <f t="shared" si="7"/>
        <v>No Aplica</v>
      </c>
      <c r="E84" s="57">
        <f t="shared" si="8"/>
        <v>1</v>
      </c>
      <c r="F84" s="57">
        <f t="shared" si="9"/>
        <v>1</v>
      </c>
      <c r="G84" s="56">
        <f>COUNTIFS(Data!$N$2:$N$617,$B84,Data!$D$2:$D$617,$B$72,Data!$C$2:$C$617,$G$71)</f>
        <v>1</v>
      </c>
      <c r="H84" s="56">
        <f>COUNTIFS(Data!$N$2:$N$617,$B84,Data!$D$2:$D$617,$B$72,Data!$C$2:$C$617,$H$71)</f>
        <v>0</v>
      </c>
      <c r="I84" s="56">
        <f>COUNTIFS(Data!$N$2:$N$617,$B84,Data!$D$2:$D$617,$B$72,Data!$C$2:$C$617,$G$71,Data!$L$2:$L$617,$I$71)</f>
        <v>1</v>
      </c>
      <c r="J84" s="56">
        <f>COUNTIFS(Data!$N$2:$N$617,$B84,Data!$D$2:$D$617,$B$72,Data!$C$2:$C$617,$H$71,Data!$L$2:$L$617,$I$71)</f>
        <v>0</v>
      </c>
      <c r="K84" s="53"/>
      <c r="L84" s="55" t="s">
        <v>278</v>
      </c>
      <c r="M84" s="56" t="str">
        <f>VLOOKUP(L84,Siglas!$C$1:$D$25,2,0)</f>
        <v>SME</v>
      </c>
      <c r="N84" s="57" t="str">
        <f t="shared" si="10"/>
        <v>No Aplica</v>
      </c>
      <c r="O84" s="57">
        <f t="shared" si="11"/>
        <v>1</v>
      </c>
      <c r="P84" s="57">
        <f t="shared" si="12"/>
        <v>1</v>
      </c>
      <c r="Q84" s="56">
        <f>COUNTIFS(Data!$N$2:$N$617,$L84,Data!$D$2:$D$617,$L$72,Data!$C$2:$C$617,$G$71)</f>
        <v>1</v>
      </c>
      <c r="R84" s="56">
        <f>COUNTIFS(Data!$N$2:$N$617,$L84,Data!$D$2:$D$617,$L$72,Data!$C$2:$C$617,$H$71)</f>
        <v>0</v>
      </c>
      <c r="S84" s="56">
        <f>COUNTIFS(Data!$N$2:$N$617,$L84,Data!$D$2:$D$617,$L$72,Data!$C$2:$C$617,$G$71,Data!$L$2:$L$617,$I$71)</f>
        <v>1</v>
      </c>
      <c r="T84" s="56">
        <f>COUNTIFS(Data!$N$2:$N$617,$L84,Data!$D$2:$D$617,$L$72,Data!$C$2:$C$617,$H$71,Data!$L$2:$L$617,$I$71)</f>
        <v>0</v>
      </c>
    </row>
    <row r="85" spans="2:20">
      <c r="B85" s="55" t="s">
        <v>274</v>
      </c>
      <c r="C85" s="56" t="str">
        <f>VLOOKUP(B85,Siglas!$C$1:$D$25,2,0)</f>
        <v>SA</v>
      </c>
      <c r="D85" s="57" t="str">
        <f t="shared" si="7"/>
        <v>No Aplica</v>
      </c>
      <c r="E85" s="57">
        <f t="shared" si="8"/>
        <v>1</v>
      </c>
      <c r="F85" s="57">
        <f t="shared" si="9"/>
        <v>1</v>
      </c>
      <c r="G85" s="56">
        <f>COUNTIFS(Data!$N$2:$N$617,$B85,Data!$D$2:$D$617,$B$72,Data!$C$2:$C$617,$G$71)</f>
        <v>1</v>
      </c>
      <c r="H85" s="56">
        <f>COUNTIFS(Data!$N$2:$N$617,$B85,Data!$D$2:$D$617,$B$72,Data!$C$2:$C$617,$H$71)</f>
        <v>0</v>
      </c>
      <c r="I85" s="56">
        <f>COUNTIFS(Data!$N$2:$N$617,$B85,Data!$D$2:$D$617,$B$72,Data!$C$2:$C$617,$G$71,Data!$L$2:$L$617,$I$71)</f>
        <v>1</v>
      </c>
      <c r="J85" s="56">
        <f>COUNTIFS(Data!$N$2:$N$617,$B85,Data!$D$2:$D$617,$B$72,Data!$C$2:$C$617,$H$71,Data!$L$2:$L$617,$I$71)</f>
        <v>0</v>
      </c>
      <c r="K85" s="53"/>
      <c r="L85" s="55" t="s">
        <v>71</v>
      </c>
      <c r="M85" s="56" t="str">
        <f>VLOOKUP(L85,Siglas!$C$1:$D$25,2,0)</f>
        <v>SS</v>
      </c>
      <c r="N85" s="57" t="str">
        <f t="shared" si="10"/>
        <v>No Aplica</v>
      </c>
      <c r="O85" s="57">
        <f t="shared" si="11"/>
        <v>1</v>
      </c>
      <c r="P85" s="57">
        <f t="shared" si="12"/>
        <v>1</v>
      </c>
      <c r="Q85" s="56">
        <f>COUNTIFS(Data!$N$2:$N$617,$L85,Data!$D$2:$D$617,$L$72,Data!$C$2:$C$617,$G$71)</f>
        <v>1</v>
      </c>
      <c r="R85" s="56">
        <f>COUNTIFS(Data!$N$2:$N$617,$L85,Data!$D$2:$D$617,$L$72,Data!$C$2:$C$617,$H$71)</f>
        <v>0</v>
      </c>
      <c r="S85" s="56">
        <f>COUNTIFS(Data!$N$2:$N$617,$L85,Data!$D$2:$D$617,$L$72,Data!$C$2:$C$617,$G$71,Data!$L$2:$L$617,$I$71)</f>
        <v>1</v>
      </c>
      <c r="T85" s="56">
        <f>COUNTIFS(Data!$N$2:$N$617,$L85,Data!$D$2:$D$617,$L$72,Data!$C$2:$C$617,$H$71,Data!$L$2:$L$617,$I$71)</f>
        <v>0</v>
      </c>
    </row>
    <row r="86" spans="2:20">
      <c r="B86" s="55" t="s">
        <v>52</v>
      </c>
      <c r="C86" s="56" t="str">
        <f>VLOOKUP(B86,Siglas!$C$1:$D$25,2,0)</f>
        <v>SG</v>
      </c>
      <c r="D86" s="57" t="str">
        <f t="shared" si="7"/>
        <v>No Aplica</v>
      </c>
      <c r="E86" s="57">
        <f t="shared" si="8"/>
        <v>1</v>
      </c>
      <c r="F86" s="57">
        <f t="shared" si="9"/>
        <v>1</v>
      </c>
      <c r="G86" s="56">
        <f>COUNTIFS(Data!$N$2:$N$617,$B86,Data!$D$2:$D$617,$B$72,Data!$C$2:$C$617,$G$71)</f>
        <v>1</v>
      </c>
      <c r="H86" s="56">
        <f>COUNTIFS(Data!$N$2:$N$617,$B86,Data!$D$2:$D$617,$B$72,Data!$C$2:$C$617,$H$71)</f>
        <v>0</v>
      </c>
      <c r="I86" s="56">
        <f>COUNTIFS(Data!$N$2:$N$617,$B86,Data!$D$2:$D$617,$B$72,Data!$C$2:$C$617,$G$71,Data!$L$2:$L$617,$I$71)</f>
        <v>1</v>
      </c>
      <c r="J86" s="56">
        <f>COUNTIFS(Data!$N$2:$N$617,$B86,Data!$D$2:$D$617,$B$72,Data!$C$2:$C$617,$H$71,Data!$L$2:$L$617,$I$71)</f>
        <v>0</v>
      </c>
      <c r="K86" s="53"/>
      <c r="L86" s="55" t="s">
        <v>425</v>
      </c>
      <c r="M86" s="56" t="str">
        <f>VLOOKUP(L86,Siglas!$C$1:$D$25,2,0)</f>
        <v>STIC</v>
      </c>
      <c r="N86" s="57" t="str">
        <f t="shared" si="10"/>
        <v>No Aplica</v>
      </c>
      <c r="O86" s="57">
        <f t="shared" si="11"/>
        <v>0</v>
      </c>
      <c r="P86" s="57">
        <f t="shared" si="12"/>
        <v>0</v>
      </c>
      <c r="Q86" s="56">
        <f>COUNTIFS(Data!$N$2:$N$617,$L86,Data!$D$2:$D$617,$L$72,Data!$C$2:$C$617,$G$71)</f>
        <v>1</v>
      </c>
      <c r="R86" s="56">
        <f>COUNTIFS(Data!$N$2:$N$617,$L86,Data!$D$2:$D$617,$L$72,Data!$C$2:$C$617,$H$71)</f>
        <v>0</v>
      </c>
      <c r="S86" s="56">
        <f>COUNTIFS(Data!$N$2:$N$617,$L86,Data!$D$2:$D$617,$L$72,Data!$C$2:$C$617,$G$71,Data!$L$2:$L$617,$I$71)</f>
        <v>0</v>
      </c>
      <c r="T86" s="56">
        <f>COUNTIFS(Data!$N$2:$N$617,$L86,Data!$D$2:$D$617,$L$72,Data!$C$2:$C$617,$H$71,Data!$L$2:$L$617,$I$71)</f>
        <v>0</v>
      </c>
    </row>
    <row r="87" spans="2:20">
      <c r="B87" s="55" t="s">
        <v>1043</v>
      </c>
      <c r="C87" s="56" t="str">
        <f>VLOOKUP(B87,Siglas!$C$1:$D$25,2,0)</f>
        <v>OCI</v>
      </c>
      <c r="D87" s="57">
        <f t="shared" si="7"/>
        <v>1</v>
      </c>
      <c r="E87" s="57" t="str">
        <f t="shared" si="8"/>
        <v>No Aplica</v>
      </c>
      <c r="F87" s="57">
        <f t="shared" si="9"/>
        <v>1</v>
      </c>
      <c r="G87" s="56">
        <f>COUNTIFS(Data!$N$2:$N$617,$B87,Data!$D$2:$D$617,$B$72,Data!$C$2:$C$617,$G$71)</f>
        <v>0</v>
      </c>
      <c r="H87" s="56">
        <f>COUNTIFS(Data!$N$2:$N$617,$B87,Data!$D$2:$D$617,$B$72,Data!$C$2:$C$617,$H$71)</f>
        <v>1</v>
      </c>
      <c r="I87" s="56">
        <f>COUNTIFS(Data!$N$2:$N$617,$B87,Data!$D$2:$D$617,$B$72,Data!$C$2:$C$617,$G$71,Data!$L$2:$L$617,$I$71)</f>
        <v>0</v>
      </c>
      <c r="J87" s="56">
        <f>COUNTIFS(Data!$N$2:$N$617,$B87,Data!$D$2:$D$617,$B$72,Data!$C$2:$C$617,$H$71,Data!$L$2:$L$617,$I$71)</f>
        <v>1</v>
      </c>
      <c r="K87" s="53"/>
      <c r="L87" s="55" t="s">
        <v>48</v>
      </c>
      <c r="M87" s="56" t="str">
        <f>VLOOKUP(L87,Siglas!$C$1:$D$25,2,0)</f>
        <v>STM</v>
      </c>
      <c r="N87" s="57" t="str">
        <f t="shared" si="10"/>
        <v>No Aplica</v>
      </c>
      <c r="O87" s="57">
        <f t="shared" si="11"/>
        <v>0</v>
      </c>
      <c r="P87" s="57">
        <f t="shared" si="12"/>
        <v>0</v>
      </c>
      <c r="Q87" s="56">
        <f>COUNTIFS(Data!$N$2:$N$617,$L87,Data!$D$2:$D$617,$L$72,Data!$C$2:$C$617,$G$71)</f>
        <v>1</v>
      </c>
      <c r="R87" s="56">
        <f>COUNTIFS(Data!$N$2:$N$617,$L87,Data!$D$2:$D$617,$L$72,Data!$C$2:$C$617,$H$71)</f>
        <v>0</v>
      </c>
      <c r="S87" s="56">
        <f>COUNTIFS(Data!$N$2:$N$617,$L87,Data!$D$2:$D$617,$L$72,Data!$C$2:$C$617,$G$71,Data!$L$2:$L$617,$I$71)</f>
        <v>0</v>
      </c>
      <c r="T87" s="56">
        <f>COUNTIFS(Data!$N$2:$N$617,$L87,Data!$D$2:$D$617,$L$72,Data!$C$2:$C$617,$H$71,Data!$L$2:$L$617,$I$71)</f>
        <v>0</v>
      </c>
    </row>
    <row r="88" spans="2:20">
      <c r="B88" s="55" t="s">
        <v>1026</v>
      </c>
      <c r="C88" s="56" t="str">
        <f>VLOOKUP(B88,Siglas!$C$1:$D$25,2,0)</f>
        <v>SJ</v>
      </c>
      <c r="D88" s="57">
        <f t="shared" si="7"/>
        <v>0.75</v>
      </c>
      <c r="E88" s="57">
        <f t="shared" si="8"/>
        <v>0.81818181818181823</v>
      </c>
      <c r="F88" s="57">
        <f t="shared" si="9"/>
        <v>0.78260869565217395</v>
      </c>
      <c r="G88" s="56">
        <f>COUNTIFS(Data!$N$2:$N$617,$B88,Data!$D$2:$D$617,$B$72,Data!$C$2:$C$617,$G$71)</f>
        <v>11</v>
      </c>
      <c r="H88" s="56">
        <f>COUNTIFS(Data!$N$2:$N$617,$B88,Data!$D$2:$D$617,$B$72,Data!$C$2:$C$617,$H$71)</f>
        <v>12</v>
      </c>
      <c r="I88" s="56">
        <f>COUNTIFS(Data!$N$2:$N$617,$B88,Data!$D$2:$D$617,$B$72,Data!$C$2:$C$617,$G$71,Data!$L$2:$L$617,$I$71)</f>
        <v>9</v>
      </c>
      <c r="J88" s="56">
        <f>COUNTIFS(Data!$N$2:$N$617,$B88,Data!$D$2:$D$617,$B$72,Data!$C$2:$C$617,$H$71,Data!$L$2:$L$617,$I$71)</f>
        <v>9</v>
      </c>
      <c r="K88" s="53"/>
      <c r="L88" s="55" t="s">
        <v>274</v>
      </c>
      <c r="M88" s="56" t="str">
        <f>VLOOKUP(L88,Siglas!$C$1:$D$25,2,0)</f>
        <v>SA</v>
      </c>
      <c r="N88" s="57" t="str">
        <f t="shared" si="10"/>
        <v>No Aplica</v>
      </c>
      <c r="O88" s="57">
        <f t="shared" si="11"/>
        <v>1</v>
      </c>
      <c r="P88" s="57">
        <f t="shared" si="12"/>
        <v>1</v>
      </c>
      <c r="Q88" s="56">
        <f>COUNTIFS(Data!$N$2:$N$617,$L88,Data!$D$2:$D$617,$L$72,Data!$C$2:$C$617,$G$71)</f>
        <v>1</v>
      </c>
      <c r="R88" s="56">
        <f>COUNTIFS(Data!$N$2:$N$617,$L88,Data!$D$2:$D$617,$L$72,Data!$C$2:$C$617,$H$71)</f>
        <v>0</v>
      </c>
      <c r="S88" s="56">
        <f>COUNTIFS(Data!$N$2:$N$617,$L88,Data!$D$2:$D$617,$L$72,Data!$C$2:$C$617,$G$71,Data!$L$2:$L$617,$I$71)</f>
        <v>1</v>
      </c>
      <c r="T88" s="56">
        <f>COUNTIFS(Data!$N$2:$N$617,$L88,Data!$D$2:$D$617,$L$72,Data!$C$2:$C$617,$H$71,Data!$L$2:$L$617,$I$71)</f>
        <v>0</v>
      </c>
    </row>
    <row r="89" spans="2:20">
      <c r="B89" s="55" t="s">
        <v>280</v>
      </c>
      <c r="C89" s="56" t="str">
        <f>VLOOKUP(B89,Siglas!$C$1:$D$25,2,0)</f>
        <v>SCTEI</v>
      </c>
      <c r="D89" s="57" t="str">
        <f t="shared" si="7"/>
        <v>No Aplica</v>
      </c>
      <c r="E89" s="57">
        <f t="shared" si="8"/>
        <v>0</v>
      </c>
      <c r="F89" s="57">
        <f t="shared" si="9"/>
        <v>0</v>
      </c>
      <c r="G89" s="56">
        <f>COUNTIFS(Data!$N$2:$N$617,$B89,Data!$D$2:$D$617,$B$72,Data!$C$2:$C$617,$G$71)</f>
        <v>1</v>
      </c>
      <c r="H89" s="56">
        <f>COUNTIFS(Data!$N$2:$N$617,$B89,Data!$D$2:$D$617,$B$72,Data!$C$2:$C$617,$H$71)</f>
        <v>0</v>
      </c>
      <c r="I89" s="56">
        <f>COUNTIFS(Data!$N$2:$N$617,$B89,Data!$D$2:$D$617,$B$72,Data!$C$2:$C$617,$G$71,Data!$L$2:$L$617,$I$71)</f>
        <v>0</v>
      </c>
      <c r="J89" s="56">
        <f>COUNTIFS(Data!$N$2:$N$617,$B89,Data!$D$2:$D$617,$B$72,Data!$C$2:$C$617,$H$71,Data!$L$2:$L$617,$I$71)</f>
        <v>0</v>
      </c>
      <c r="K89" s="53"/>
      <c r="L89" s="55" t="s">
        <v>52</v>
      </c>
      <c r="M89" s="56" t="str">
        <f>VLOOKUP(L89,Siglas!$C$1:$D$25,2,0)</f>
        <v>SG</v>
      </c>
      <c r="N89" s="57" t="str">
        <f t="shared" si="10"/>
        <v>No Aplica</v>
      </c>
      <c r="O89" s="57">
        <f t="shared" si="11"/>
        <v>0</v>
      </c>
      <c r="P89" s="57">
        <f t="shared" si="12"/>
        <v>0</v>
      </c>
      <c r="Q89" s="56">
        <f>COUNTIFS(Data!$N$2:$N$617,$L89,Data!$D$2:$D$617,$L$72,Data!$C$2:$C$617,$G$71)</f>
        <v>1</v>
      </c>
      <c r="R89" s="56">
        <f>COUNTIFS(Data!$N$2:$N$617,$L89,Data!$D$2:$D$617,$L$72,Data!$C$2:$C$617,$H$71)</f>
        <v>0</v>
      </c>
      <c r="S89" s="56">
        <f>COUNTIFS(Data!$N$2:$N$617,$L89,Data!$D$2:$D$617,$L$72,Data!$C$2:$C$617,$G$71,Data!$L$2:$L$617,$I$71)</f>
        <v>0</v>
      </c>
      <c r="T89" s="56">
        <f>COUNTIFS(Data!$N$2:$N$617,$L89,Data!$D$2:$D$617,$L$72,Data!$C$2:$C$617,$H$71,Data!$L$2:$L$617,$I$71)</f>
        <v>0</v>
      </c>
    </row>
    <row r="90" spans="2:20">
      <c r="B90" s="55" t="s">
        <v>78</v>
      </c>
      <c r="C90" s="56" t="str">
        <f>VLOOKUP(B90,Siglas!$C$1:$D$25,2,0)</f>
        <v>SE</v>
      </c>
      <c r="D90" s="57" t="str">
        <f t="shared" si="7"/>
        <v>No Aplica</v>
      </c>
      <c r="E90" s="57">
        <f t="shared" si="8"/>
        <v>0</v>
      </c>
      <c r="F90" s="57">
        <f t="shared" si="9"/>
        <v>0</v>
      </c>
      <c r="G90" s="56">
        <f>COUNTIFS(Data!$N$2:$N$617,$B90,Data!$D$2:$D$617,$B$72,Data!$C$2:$C$617,$G$71)</f>
        <v>1</v>
      </c>
      <c r="H90" s="56">
        <f>COUNTIFS(Data!$N$2:$N$617,$B90,Data!$D$2:$D$617,$B$72,Data!$C$2:$C$617,$H$71)</f>
        <v>0</v>
      </c>
      <c r="I90" s="56">
        <f>COUNTIFS(Data!$N$2:$N$617,$B90,Data!$D$2:$D$617,$B$72,Data!$C$2:$C$617,$G$71,Data!$L$2:$L$617,$I$71)</f>
        <v>0</v>
      </c>
      <c r="J90" s="56">
        <f>COUNTIFS(Data!$N$2:$N$617,$B90,Data!$D$2:$D$617,$B$72,Data!$C$2:$C$617,$H$71,Data!$L$2:$L$617,$I$71)</f>
        <v>0</v>
      </c>
      <c r="K90" s="53"/>
      <c r="L90" s="55" t="s">
        <v>36</v>
      </c>
      <c r="M90" s="56" t="str">
        <f>VLOOKUP(L90,Siglas!$C$1:$D$25,2,0)</f>
        <v>UAEGRAD</v>
      </c>
      <c r="N90" s="57" t="str">
        <f t="shared" si="10"/>
        <v>No Aplica</v>
      </c>
      <c r="O90" s="57">
        <f t="shared" si="11"/>
        <v>0</v>
      </c>
      <c r="P90" s="57">
        <f t="shared" si="12"/>
        <v>0</v>
      </c>
      <c r="Q90" s="56">
        <f>COUNTIFS(Data!$N$2:$N$617,$L90,Data!$D$2:$D$617,$L$72,Data!$C$2:$C$617,$G$71)</f>
        <v>1</v>
      </c>
      <c r="R90" s="56">
        <f>COUNTIFS(Data!$N$2:$N$617,$L90,Data!$D$2:$D$617,$L$72,Data!$C$2:$C$617,$H$71)</f>
        <v>0</v>
      </c>
      <c r="S90" s="56">
        <f>COUNTIFS(Data!$N$2:$N$617,$L90,Data!$D$2:$D$617,$L$72,Data!$C$2:$C$617,$G$71,Data!$L$2:$L$617,$I$71)</f>
        <v>0</v>
      </c>
      <c r="T90" s="56">
        <f>COUNTIFS(Data!$N$2:$N$617,$L90,Data!$D$2:$D$617,$L$72,Data!$C$2:$C$617,$H$71,Data!$L$2:$L$617,$I$71)</f>
        <v>0</v>
      </c>
    </row>
    <row r="91" spans="2:20">
      <c r="B91" s="55" t="s">
        <v>30</v>
      </c>
      <c r="C91" s="56" t="str">
        <f>VLOOKUP(B91,Siglas!$C$1:$D$25,2,0)</f>
        <v>SGOB</v>
      </c>
      <c r="D91" s="57" t="str">
        <f t="shared" si="7"/>
        <v>No Aplica</v>
      </c>
      <c r="E91" s="57">
        <f t="shared" si="8"/>
        <v>0</v>
      </c>
      <c r="F91" s="57">
        <f t="shared" si="9"/>
        <v>0</v>
      </c>
      <c r="G91" s="56">
        <f>COUNTIFS(Data!$N$2:$N$617,$B91,Data!$D$2:$D$617,$B$72,Data!$C$2:$C$617,$G$71)</f>
        <v>1</v>
      </c>
      <c r="H91" s="56">
        <f>COUNTIFS(Data!$N$2:$N$617,$B91,Data!$D$2:$D$617,$B$72,Data!$C$2:$C$617,$H$71)</f>
        <v>0</v>
      </c>
      <c r="I91" s="56">
        <f>COUNTIFS(Data!$N$2:$N$617,$B91,Data!$D$2:$D$617,$B$72,Data!$C$2:$C$617,$G$71,Data!$L$2:$L$617,$I$71)</f>
        <v>0</v>
      </c>
      <c r="J91" s="56">
        <f>COUNTIFS(Data!$N$2:$N$617,$B91,Data!$D$2:$D$617,$B$72,Data!$C$2:$C$617,$H$71,Data!$L$2:$L$617,$I$71)</f>
        <v>0</v>
      </c>
      <c r="K91" s="53"/>
      <c r="N91" s="62"/>
      <c r="O91" s="62"/>
      <c r="P91" s="74">
        <f>SUM(S91:T91)/SUM(Q91:R91)</f>
        <v>0.66666666666666663</v>
      </c>
      <c r="Q91" s="56">
        <f t="shared" ref="Q91:T91" si="13">SUM(Q73:Q90)</f>
        <v>21</v>
      </c>
      <c r="R91" s="56">
        <f t="shared" si="13"/>
        <v>3</v>
      </c>
      <c r="S91" s="56">
        <f t="shared" si="13"/>
        <v>13</v>
      </c>
      <c r="T91" s="56">
        <f t="shared" si="13"/>
        <v>3</v>
      </c>
    </row>
    <row r="92" spans="2:20">
      <c r="B92" s="55" t="s">
        <v>75</v>
      </c>
      <c r="C92" s="56" t="str">
        <f>VLOOKUP(B92,Siglas!$C$1:$D$25,2,0)</f>
        <v>SH</v>
      </c>
      <c r="D92" s="57" t="str">
        <f t="shared" si="7"/>
        <v>No Aplica</v>
      </c>
      <c r="E92" s="57">
        <f t="shared" si="8"/>
        <v>0</v>
      </c>
      <c r="F92" s="57">
        <f t="shared" si="9"/>
        <v>0</v>
      </c>
      <c r="G92" s="56">
        <f>COUNTIFS(Data!$N$2:$N$617,$B92,Data!$D$2:$D$617,$B$72,Data!$C$2:$C$617,$G$71)</f>
        <v>1</v>
      </c>
      <c r="H92" s="56">
        <f>COUNTIFS(Data!$N$2:$N$617,$B92,Data!$D$2:$D$617,$B$72,Data!$C$2:$C$617,$H$71)</f>
        <v>0</v>
      </c>
      <c r="I92" s="56">
        <f>COUNTIFS(Data!$N$2:$N$617,$B92,Data!$D$2:$D$617,$B$72,Data!$C$2:$C$617,$G$71,Data!$L$2:$L$617,$I$71)</f>
        <v>0</v>
      </c>
      <c r="J92" s="56">
        <f>COUNTIFS(Data!$N$2:$N$617,$B92,Data!$D$2:$D$617,$B$72,Data!$C$2:$C$617,$H$71,Data!$L$2:$L$617,$I$71)</f>
        <v>0</v>
      </c>
      <c r="K92" s="53"/>
    </row>
    <row r="93" spans="2:20">
      <c r="B93" s="55" t="s">
        <v>634</v>
      </c>
      <c r="C93" s="56" t="str">
        <f>VLOOKUP(B93,Siglas!$C$1:$D$25,2,0)</f>
        <v>SMEG</v>
      </c>
      <c r="D93" s="57" t="str">
        <f t="shared" si="7"/>
        <v>No Aplica</v>
      </c>
      <c r="E93" s="57">
        <f t="shared" si="8"/>
        <v>0</v>
      </c>
      <c r="F93" s="57">
        <f t="shared" si="9"/>
        <v>0</v>
      </c>
      <c r="G93" s="56">
        <f>COUNTIFS(Data!$N$2:$N$617,$B93,Data!$D$2:$D$617,$B$72,Data!$C$2:$C$617,$G$71)</f>
        <v>1</v>
      </c>
      <c r="H93" s="56">
        <f>COUNTIFS(Data!$N$2:$N$617,$B93,Data!$D$2:$D$617,$B$72,Data!$C$2:$C$617,$H$71)</f>
        <v>0</v>
      </c>
      <c r="I93" s="56">
        <f>COUNTIFS(Data!$N$2:$N$617,$B93,Data!$D$2:$D$617,$B$72,Data!$C$2:$C$617,$G$71,Data!$L$2:$L$617,$I$71)</f>
        <v>0</v>
      </c>
      <c r="J93" s="56">
        <f>COUNTIFS(Data!$N$2:$N$617,$B93,Data!$D$2:$D$617,$B$72,Data!$C$2:$C$617,$H$71,Data!$L$2:$L$617,$I$71)</f>
        <v>0</v>
      </c>
      <c r="K93" s="53"/>
    </row>
    <row r="94" spans="2:20">
      <c r="B94" s="55" t="s">
        <v>1016</v>
      </c>
      <c r="C94" s="56" t="str">
        <f>VLOOKUP(B94,Siglas!$C$1:$D$25,2,0)</f>
        <v>SPC</v>
      </c>
      <c r="D94" s="57" t="str">
        <f t="shared" si="7"/>
        <v>No Aplica</v>
      </c>
      <c r="E94" s="57">
        <f t="shared" si="8"/>
        <v>0</v>
      </c>
      <c r="F94" s="57">
        <f t="shared" si="9"/>
        <v>0</v>
      </c>
      <c r="G94" s="56">
        <f>COUNTIFS(Data!$N$2:$N$617,$B94,Data!$D$2:$D$617,$B$72,Data!$C$2:$C$617,$G$71)</f>
        <v>1</v>
      </c>
      <c r="H94" s="56">
        <f>COUNTIFS(Data!$N$2:$N$617,$B94,Data!$D$2:$D$617,$B$72,Data!$C$2:$C$617,$H$71)</f>
        <v>0</v>
      </c>
      <c r="I94" s="56">
        <f>COUNTIFS(Data!$N$2:$N$617,$B94,Data!$D$2:$D$617,$B$72,Data!$C$2:$C$617,$G$71,Data!$L$2:$L$617,$I$71)</f>
        <v>0</v>
      </c>
      <c r="J94" s="56">
        <f>COUNTIFS(Data!$N$2:$N$617,$B94,Data!$D$2:$D$617,$B$72,Data!$C$2:$C$617,$H$71,Data!$L$2:$L$617,$I$71)</f>
        <v>0</v>
      </c>
      <c r="K94" s="53"/>
    </row>
    <row r="95" spans="2:20">
      <c r="B95" s="55" t="s">
        <v>36</v>
      </c>
      <c r="C95" s="56" t="str">
        <f>VLOOKUP(B95,Siglas!$C$1:$D$25,2,0)</f>
        <v>UAEGRAD</v>
      </c>
      <c r="D95" s="57" t="str">
        <f t="shared" si="7"/>
        <v>No Aplica</v>
      </c>
      <c r="E95" s="57">
        <f t="shared" si="8"/>
        <v>0</v>
      </c>
      <c r="F95" s="57">
        <f t="shared" si="9"/>
        <v>0</v>
      </c>
      <c r="G95" s="56">
        <f>COUNTIFS(Data!$N$2:$N$617,$B95,Data!$D$2:$D$617,$B$72,Data!$C$2:$C$617,$G$71)</f>
        <v>1</v>
      </c>
      <c r="H95" s="56">
        <f>COUNTIFS(Data!$N$2:$N$617,$B95,Data!$D$2:$D$617,$B$72,Data!$C$2:$C$617,$H$71)</f>
        <v>0</v>
      </c>
      <c r="I95" s="56">
        <f>COUNTIFS(Data!$N$2:$N$617,$B95,Data!$D$2:$D$617,$B$72,Data!$C$2:$C$617,$G$71,Data!$L$2:$L$617,$I$71)</f>
        <v>0</v>
      </c>
      <c r="J95" s="56">
        <f>COUNTIFS(Data!$N$2:$N$617,$B95,Data!$D$2:$D$617,$B$72,Data!$C$2:$C$617,$H$71,Data!$L$2:$L$617,$I$71)</f>
        <v>0</v>
      </c>
      <c r="K95" s="53"/>
    </row>
    <row r="96" spans="2:20">
      <c r="D96" s="62"/>
      <c r="E96" s="62"/>
      <c r="F96" s="74">
        <f>SUM(I96:J96)/SUM(G96:H96)</f>
        <v>0.73333333333333328</v>
      </c>
      <c r="G96" s="56">
        <f t="shared" ref="G96:J96" si="14">SUM(G73:G95)</f>
        <v>32</v>
      </c>
      <c r="H96" s="56">
        <f t="shared" si="14"/>
        <v>13</v>
      </c>
      <c r="I96" s="56">
        <f t="shared" si="14"/>
        <v>23</v>
      </c>
      <c r="J96" s="56">
        <f t="shared" si="14"/>
        <v>10</v>
      </c>
      <c r="K96" s="53"/>
    </row>
    <row r="98" spans="2:20" ht="60">
      <c r="B98" s="28" t="s">
        <v>50</v>
      </c>
      <c r="C98" s="28" t="s">
        <v>1420</v>
      </c>
      <c r="D98" s="29" t="s">
        <v>1426</v>
      </c>
      <c r="E98" s="29" t="s">
        <v>1427</v>
      </c>
      <c r="F98" s="29" t="s">
        <v>1428</v>
      </c>
      <c r="G98" s="29" t="s">
        <v>1429</v>
      </c>
      <c r="H98" s="29" t="s">
        <v>1430</v>
      </c>
      <c r="I98" s="29" t="s">
        <v>1431</v>
      </c>
      <c r="J98" s="29" t="s">
        <v>1432</v>
      </c>
      <c r="L98" s="29" t="s">
        <v>92</v>
      </c>
      <c r="M98" s="28" t="s">
        <v>1420</v>
      </c>
      <c r="N98" s="29" t="s">
        <v>1426</v>
      </c>
      <c r="O98" s="29" t="s">
        <v>1427</v>
      </c>
      <c r="P98" s="29" t="s">
        <v>1428</v>
      </c>
      <c r="Q98" s="29" t="s">
        <v>1429</v>
      </c>
      <c r="R98" s="29" t="s">
        <v>1430</v>
      </c>
      <c r="S98" s="29" t="s">
        <v>1431</v>
      </c>
      <c r="T98" s="29" t="s">
        <v>1432</v>
      </c>
    </row>
    <row r="99" spans="2:20">
      <c r="B99" s="56" t="s">
        <v>78</v>
      </c>
      <c r="C99" s="56" t="str">
        <f>VLOOKUP(B99,Siglas!$C$1:$D$25,2,0)</f>
        <v>SE</v>
      </c>
      <c r="D99" s="57">
        <f t="shared" ref="D99:D103" si="15">IFERROR(J99/H99,0)</f>
        <v>1</v>
      </c>
      <c r="E99" s="57">
        <f t="shared" ref="E99:E103" si="16">IFERROR(I99/G99,0)</f>
        <v>0</v>
      </c>
      <c r="F99" s="57">
        <f t="shared" ref="F99:F103" si="17">IFERROR((I99+J99)/(G99+H99),0)</f>
        <v>1</v>
      </c>
      <c r="G99" s="56">
        <f>COUNTIFS(Data!$N$2:$N$617,$B99,Data!$D$2:$D$617,$B$98,Data!$C$2:$C$617,$G$71)</f>
        <v>0</v>
      </c>
      <c r="H99" s="56">
        <f>COUNTIFS(Data!$N$2:$N$617,$B99,Data!$D$2:$D$617,$B$98,Data!$C$2:$C$617,$H$71)</f>
        <v>1</v>
      </c>
      <c r="I99" s="56">
        <f>COUNTIFS(Data!$N$2:$N$617,$B99,Data!$D$2:$D$617,$B$98,Data!$C$2:$C$617,$G$71,Data!$L$2:$L$617,$I$71)</f>
        <v>0</v>
      </c>
      <c r="J99" s="56">
        <f>COUNTIFS(Data!$N$2:$N$617,$B99,Data!$D$2:$D$617,$B$98,Data!$C$2:$C$617,$H$71,Data!$L$2:$L$617,$I$71)</f>
        <v>1</v>
      </c>
      <c r="L99" s="80" t="s">
        <v>276</v>
      </c>
      <c r="M99" s="56" t="str">
        <f>VLOOKUP(L99,Siglas!$C$1:$D$25,2,0)</f>
        <v>SADR</v>
      </c>
      <c r="N99" s="57">
        <f t="shared" ref="N99:N103" si="18">IFERROR(T99/R99,0)</f>
        <v>1</v>
      </c>
      <c r="O99" s="57">
        <f t="shared" ref="O99:O103" si="19">IFERROR(S99/Q99,0)</f>
        <v>1</v>
      </c>
      <c r="P99" s="57">
        <f t="shared" ref="P99:P103" si="20">IFERROR((S99+T99)/(Q99+R99),0)</f>
        <v>1</v>
      </c>
      <c r="Q99" s="56">
        <f>COUNTIFS(Data!$N$2:$N$617,$L99,Data!$D$2:$D$617,$L$98,Data!$C$2:$C$617,$G$71)</f>
        <v>9</v>
      </c>
      <c r="R99" s="56">
        <f>COUNTIFS(Data!$N$2:$N$617,$L99,Data!$D$2:$D$617,$L$98,Data!$C$2:$C$617,$H$71)</f>
        <v>2</v>
      </c>
      <c r="S99" s="56">
        <f>COUNTIFS(Data!$N$2:$N$617,$L99,Data!$D$2:$D$617,$L$98,Data!$C$2:$C$617,$G$71,Data!$L$2:$L$617,$I$71)</f>
        <v>9</v>
      </c>
      <c r="T99" s="56">
        <f>COUNTIFS(Data!$N$2:$N$617,$L99,Data!$D$2:$D$617,$L$98,Data!$C$2:$C$617,$H$71,Data!$L$2:$L$617,$I$71)</f>
        <v>2</v>
      </c>
    </row>
    <row r="100" spans="2:20">
      <c r="B100" s="56" t="s">
        <v>75</v>
      </c>
      <c r="C100" s="56" t="str">
        <f>VLOOKUP(B100,Siglas!$C$1:$D$25,2,0)</f>
        <v>SH</v>
      </c>
      <c r="D100" s="57">
        <f t="shared" si="15"/>
        <v>1</v>
      </c>
      <c r="E100" s="57">
        <f t="shared" si="16"/>
        <v>0</v>
      </c>
      <c r="F100" s="57">
        <f t="shared" si="17"/>
        <v>1</v>
      </c>
      <c r="G100" s="56">
        <f>COUNTIFS(Data!$N$2:$N$617,$B100,Data!$D$2:$D$617,$B$98,Data!$C$2:$C$617,$G$71)</f>
        <v>0</v>
      </c>
      <c r="H100" s="56">
        <f>COUNTIFS(Data!$N$2:$N$617,$B100,Data!$D$2:$D$617,$B$98,Data!$C$2:$C$617,$H$71)</f>
        <v>1</v>
      </c>
      <c r="I100" s="56">
        <f>COUNTIFS(Data!$N$2:$N$617,$B100,Data!$D$2:$D$617,$B$98,Data!$C$2:$C$617,$G$71,Data!$L$2:$L$617,$I$71)</f>
        <v>0</v>
      </c>
      <c r="J100" s="56">
        <f>COUNTIFS(Data!$N$2:$N$617,$B100,Data!$D$2:$D$617,$B$98,Data!$C$2:$C$617,$H$71,Data!$L$2:$L$617,$I$71)</f>
        <v>1</v>
      </c>
      <c r="L100" s="80" t="s">
        <v>274</v>
      </c>
      <c r="M100" s="56" t="str">
        <f>VLOOKUP(L100,Siglas!$C$1:$D$25,2,0)</f>
        <v>SA</v>
      </c>
      <c r="N100" s="57">
        <f t="shared" si="18"/>
        <v>1</v>
      </c>
      <c r="O100" s="57">
        <f t="shared" si="19"/>
        <v>1</v>
      </c>
      <c r="P100" s="57">
        <f t="shared" si="20"/>
        <v>1</v>
      </c>
      <c r="Q100" s="56">
        <f>COUNTIFS(Data!$N$2:$N$617,$L100,Data!$D$2:$D$617,$L$98,Data!$C$2:$C$617,$G$71)</f>
        <v>8</v>
      </c>
      <c r="R100" s="56">
        <f>COUNTIFS(Data!$N$2:$N$617,$L100,Data!$D$2:$D$617,$L$98,Data!$C$2:$C$617,$H$71)</f>
        <v>2</v>
      </c>
      <c r="S100" s="56">
        <f>COUNTIFS(Data!$N$2:$N$617,$L100,Data!$D$2:$D$617,$L$98,Data!$C$2:$C$617,$G$71,Data!$L$2:$L$617,$I$71)</f>
        <v>8</v>
      </c>
      <c r="T100" s="56">
        <f>COUNTIFS(Data!$N$2:$N$617,$L100,Data!$D$2:$D$617,$L$98,Data!$C$2:$C$617,$H$71,Data!$L$2:$L$617,$I$71)</f>
        <v>2</v>
      </c>
    </row>
    <row r="101" spans="2:20">
      <c r="B101" s="56" t="s">
        <v>48</v>
      </c>
      <c r="C101" s="56" t="str">
        <f>VLOOKUP(B101,Siglas!$C$1:$D$25,2,0)</f>
        <v>STM</v>
      </c>
      <c r="D101" s="57">
        <f t="shared" si="15"/>
        <v>1</v>
      </c>
      <c r="E101" s="57">
        <f t="shared" si="16"/>
        <v>0</v>
      </c>
      <c r="F101" s="57">
        <f t="shared" si="17"/>
        <v>1</v>
      </c>
      <c r="G101" s="56">
        <f>COUNTIFS(Data!$N$2:$N$617,$B101,Data!$D$2:$D$617,$B$98,Data!$C$2:$C$617,$G$71)</f>
        <v>0</v>
      </c>
      <c r="H101" s="56">
        <f>COUNTIFS(Data!$N$2:$N$617,$B101,Data!$D$2:$D$617,$B$98,Data!$C$2:$C$617,$H$71)</f>
        <v>1</v>
      </c>
      <c r="I101" s="56">
        <f>COUNTIFS(Data!$N$2:$N$617,$B101,Data!$D$2:$D$617,$B$98,Data!$C$2:$C$617,$G$71,Data!$L$2:$L$617,$I$71)</f>
        <v>0</v>
      </c>
      <c r="J101" s="56">
        <f>COUNTIFS(Data!$N$2:$N$617,$B101,Data!$D$2:$D$617,$B$98,Data!$C$2:$C$617,$H$71,Data!$L$2:$L$617,$I$71)</f>
        <v>1</v>
      </c>
      <c r="L101" s="80" t="s">
        <v>336</v>
      </c>
      <c r="M101" s="56" t="str">
        <f>VLOOKUP(L101,Siglas!$C$1:$D$25,2,0)</f>
        <v>SCDE</v>
      </c>
      <c r="N101" s="57">
        <f t="shared" si="18"/>
        <v>0</v>
      </c>
      <c r="O101" s="57">
        <f t="shared" si="19"/>
        <v>0.75</v>
      </c>
      <c r="P101" s="57">
        <f t="shared" si="20"/>
        <v>0.75</v>
      </c>
      <c r="Q101" s="56">
        <f>COUNTIFS(Data!$N$2:$N$617,$L101,Data!$D$2:$D$617,$L$98,Data!$C$2:$C$617,$G$71)</f>
        <v>8</v>
      </c>
      <c r="R101" s="56">
        <f>COUNTIFS(Data!$N$2:$N$617,$L101,Data!$D$2:$D$617,$L$98,Data!$C$2:$C$617,$H$71)</f>
        <v>0</v>
      </c>
      <c r="S101" s="56">
        <f>COUNTIFS(Data!$N$2:$N$617,$L101,Data!$D$2:$D$617,$L$98,Data!$C$2:$C$617,$G$71,Data!$L$2:$L$617,$I$71)</f>
        <v>6</v>
      </c>
      <c r="T101" s="56">
        <f>COUNTIFS(Data!$N$2:$N$617,$L101,Data!$D$2:$D$617,$L$98,Data!$C$2:$C$617,$H$71,Data!$L$2:$L$617,$I$71)</f>
        <v>0</v>
      </c>
    </row>
    <row r="102" spans="2:20">
      <c r="B102" s="56" t="s">
        <v>52</v>
      </c>
      <c r="C102" s="56" t="str">
        <f>VLOOKUP(B102,Siglas!$C$1:$D$25,2,0)</f>
        <v>SG</v>
      </c>
      <c r="D102" s="57">
        <f t="shared" si="15"/>
        <v>0.8571428571428571</v>
      </c>
      <c r="E102" s="57">
        <f t="shared" si="16"/>
        <v>0.8</v>
      </c>
      <c r="F102" s="57">
        <f t="shared" si="17"/>
        <v>0.8125</v>
      </c>
      <c r="G102" s="56">
        <f>COUNTIFS(Data!$N$2:$N$617,$B102,Data!$D$2:$D$617,$B$98,Data!$C$2:$C$617,$G$71)</f>
        <v>25</v>
      </c>
      <c r="H102" s="56">
        <f>COUNTIFS(Data!$N$2:$N$617,$B102,Data!$D$2:$D$617,$B$98,Data!$C$2:$C$617,$H$71)</f>
        <v>7</v>
      </c>
      <c r="I102" s="56">
        <f>COUNTIFS(Data!$N$2:$N$617,$B102,Data!$D$2:$D$617,$B$98,Data!$C$2:$C$617,$G$71,Data!$L$2:$L$617,$I$71)</f>
        <v>20</v>
      </c>
      <c r="J102" s="56">
        <f>COUNTIFS(Data!$N$2:$N$617,$B102,Data!$D$2:$D$617,$B$98,Data!$C$2:$C$617,$H$71,Data!$L$2:$L$617,$I$71)</f>
        <v>6</v>
      </c>
      <c r="L102" s="80" t="s">
        <v>278</v>
      </c>
      <c r="M102" s="56" t="str">
        <f>VLOOKUP(L102,Siglas!$C$1:$D$25,2,0)</f>
        <v>SME</v>
      </c>
      <c r="N102" s="57">
        <f t="shared" si="18"/>
        <v>0.5</v>
      </c>
      <c r="O102" s="57">
        <f t="shared" si="19"/>
        <v>0.75</v>
      </c>
      <c r="P102" s="57">
        <f t="shared" si="20"/>
        <v>0.7</v>
      </c>
      <c r="Q102" s="56">
        <f>COUNTIFS(Data!$N$2:$N$617,$L102,Data!$D$2:$D$617,$L$98,Data!$C$2:$C$617,$G$71)</f>
        <v>8</v>
      </c>
      <c r="R102" s="56">
        <f>COUNTIFS(Data!$N$2:$N$617,$L102,Data!$D$2:$D$617,$L$98,Data!$C$2:$C$617,$H$71)</f>
        <v>2</v>
      </c>
      <c r="S102" s="56">
        <f>COUNTIFS(Data!$N$2:$N$617,$L102,Data!$D$2:$D$617,$L$98,Data!$C$2:$C$617,$G$71,Data!$L$2:$L$617,$I$71)</f>
        <v>6</v>
      </c>
      <c r="T102" s="56">
        <f>COUNTIFS(Data!$N$2:$N$617,$L102,Data!$D$2:$D$617,$L$98,Data!$C$2:$C$617,$H$71,Data!$L$2:$L$617,$I$71)</f>
        <v>1</v>
      </c>
    </row>
    <row r="103" spans="2:20">
      <c r="B103" s="56" t="s">
        <v>71</v>
      </c>
      <c r="C103" s="56" t="str">
        <f>VLOOKUP(B103,Siglas!$C$1:$D$25,2,0)</f>
        <v>SS</v>
      </c>
      <c r="D103" s="57">
        <f t="shared" si="15"/>
        <v>1</v>
      </c>
      <c r="E103" s="57">
        <f t="shared" si="16"/>
        <v>0</v>
      </c>
      <c r="F103" s="57">
        <f t="shared" si="17"/>
        <v>0.25</v>
      </c>
      <c r="G103" s="56">
        <f>COUNTIFS(Data!$N$2:$N$617,$B103,Data!$D$2:$D$617,$B$98,Data!$C$2:$C$617,$G$71)</f>
        <v>3</v>
      </c>
      <c r="H103" s="56">
        <f>COUNTIFS(Data!$N$2:$N$617,$B103,Data!$D$2:$D$617,$B$98,Data!$C$2:$C$617,$H$71)</f>
        <v>1</v>
      </c>
      <c r="I103" s="56">
        <f>COUNTIFS(Data!$N$2:$N$617,$B103,Data!$D$2:$D$617,$B$98,Data!$C$2:$C$617,$G$71,Data!$L$2:$L$617,$I$71)</f>
        <v>0</v>
      </c>
      <c r="J103" s="56">
        <f>COUNTIFS(Data!$N$2:$N$617,$B103,Data!$D$2:$D$617,$B$98,Data!$C$2:$C$617,$H$71,Data!$L$2:$L$617,$I$71)</f>
        <v>1</v>
      </c>
      <c r="L103" s="80" t="s">
        <v>280</v>
      </c>
      <c r="M103" s="56" t="str">
        <f>VLOOKUP(L103,Siglas!$C$1:$D$25,2,0)</f>
        <v>SCTEI</v>
      </c>
      <c r="N103" s="57">
        <f t="shared" si="18"/>
        <v>0.5</v>
      </c>
      <c r="O103" s="57">
        <f t="shared" si="19"/>
        <v>0</v>
      </c>
      <c r="P103" s="57">
        <f t="shared" si="20"/>
        <v>0.5</v>
      </c>
      <c r="Q103" s="56">
        <f>COUNTIFS(Data!$N$2:$N$617,$L103,Data!$D$2:$D$617,$L$98,Data!$C$2:$C$617,$G$71)</f>
        <v>0</v>
      </c>
      <c r="R103" s="56">
        <f>COUNTIFS(Data!$N$2:$N$617,$L103,Data!$D$2:$D$617,$L$98,Data!$C$2:$C$617,$H$71)</f>
        <v>2</v>
      </c>
      <c r="S103" s="56">
        <f>COUNTIFS(Data!$N$2:$N$617,$L103,Data!$D$2:$D$617,$L$98,Data!$C$2:$C$617,$G$71,Data!$L$2:$L$617,$I$71)</f>
        <v>0</v>
      </c>
      <c r="T103" s="56">
        <f>COUNTIFS(Data!$N$2:$N$617,$L103,Data!$D$2:$D$617,$L$98,Data!$C$2:$C$617,$H$71,Data!$L$2:$L$617,$I$71)</f>
        <v>1</v>
      </c>
    </row>
    <row r="104" spans="2:20">
      <c r="D104" s="62"/>
      <c r="E104" s="62"/>
      <c r="F104" s="74">
        <f>SUM(I104:J104)/SUM(G104:H104)</f>
        <v>0.76923076923076927</v>
      </c>
      <c r="G104" s="56">
        <f t="shared" ref="G104:J104" si="21">SUM(G99:G103)</f>
        <v>28</v>
      </c>
      <c r="H104" s="56">
        <f t="shared" si="21"/>
        <v>11</v>
      </c>
      <c r="I104" s="56">
        <f t="shared" si="21"/>
        <v>20</v>
      </c>
      <c r="J104" s="56">
        <f t="shared" si="21"/>
        <v>10</v>
      </c>
      <c r="N104" s="62"/>
      <c r="O104" s="62"/>
      <c r="P104" s="74">
        <f>SUM(S104:T104)/SUM(Q104:R104)</f>
        <v>0.85365853658536583</v>
      </c>
      <c r="Q104" s="56">
        <f t="shared" ref="Q104:T104" si="22">SUM(Q99:Q103)</f>
        <v>33</v>
      </c>
      <c r="R104" s="56">
        <f t="shared" si="22"/>
        <v>8</v>
      </c>
      <c r="S104" s="56">
        <f t="shared" si="22"/>
        <v>29</v>
      </c>
      <c r="T104" s="56">
        <f t="shared" si="22"/>
        <v>6</v>
      </c>
    </row>
    <row r="106" spans="2:20" ht="60">
      <c r="B106" s="29" t="s">
        <v>131</v>
      </c>
      <c r="C106" s="28" t="s">
        <v>1420</v>
      </c>
      <c r="D106" s="29" t="s">
        <v>1426</v>
      </c>
      <c r="E106" s="29" t="s">
        <v>1427</v>
      </c>
      <c r="F106" s="29" t="s">
        <v>1428</v>
      </c>
      <c r="G106" s="29" t="s">
        <v>1429</v>
      </c>
      <c r="H106" s="29" t="s">
        <v>1430</v>
      </c>
      <c r="I106" s="29" t="s">
        <v>1431</v>
      </c>
      <c r="J106" s="29" t="s">
        <v>1432</v>
      </c>
      <c r="L106" s="29" t="s">
        <v>31</v>
      </c>
      <c r="M106" s="28" t="s">
        <v>1420</v>
      </c>
      <c r="N106" s="29" t="s">
        <v>1426</v>
      </c>
      <c r="O106" s="29" t="s">
        <v>1427</v>
      </c>
      <c r="P106" s="29" t="s">
        <v>1428</v>
      </c>
      <c r="Q106" s="29" t="s">
        <v>1429</v>
      </c>
      <c r="R106" s="29" t="s">
        <v>1430</v>
      </c>
      <c r="S106" s="29" t="s">
        <v>1431</v>
      </c>
      <c r="T106" s="29" t="s">
        <v>1432</v>
      </c>
    </row>
    <row r="107" spans="2:20">
      <c r="B107" s="80" t="s">
        <v>78</v>
      </c>
      <c r="C107" s="56" t="str">
        <f>VLOOKUP(B107,Siglas!$C$1:$D$25,2,0)</f>
        <v>SE</v>
      </c>
      <c r="D107" s="57">
        <f t="shared" ref="D107:D110" si="23">IFERROR(J107/H107,0)</f>
        <v>0</v>
      </c>
      <c r="E107" s="57">
        <f t="shared" ref="E107:E110" si="24">IFERROR(I107/G107,0)</f>
        <v>0.83333333333333337</v>
      </c>
      <c r="F107" s="57">
        <f t="shared" ref="F107:F110" si="25">IFERROR((I107+J107)/(G107+H107),0)</f>
        <v>0.83333333333333337</v>
      </c>
      <c r="G107" s="56">
        <f>COUNTIFS(Data!$N$2:$N$617,$B107,Data!$D$2:$D$617,$B$106,Data!$C$2:$C$617,$G$71)</f>
        <v>6</v>
      </c>
      <c r="H107" s="56">
        <f>COUNTIFS(Data!$N$2:$N$617,$B107,Data!$D$2:$D$617,$B$106,Data!$C$2:$C$617,$H$71)</f>
        <v>0</v>
      </c>
      <c r="I107" s="56">
        <f>COUNTIFS(Data!$N$2:$N$617,$B107,Data!$D$2:$D$617,$B$106,Data!$C$2:$C$617,$G$71,Data!$L$2:$L$617,$I$71)</f>
        <v>5</v>
      </c>
      <c r="J107" s="56">
        <f>COUNTIFS(Data!$N$2:$N$617,$B107,Data!$D$2:$D$617,$B$106,Data!$C$2:$C$617,$H$71,Data!$L$2:$L$617,$I$71)</f>
        <v>0</v>
      </c>
      <c r="L107" s="80" t="s">
        <v>809</v>
      </c>
      <c r="M107" s="56" t="str">
        <f>VLOOKUP(L107,Siglas!$C$1:$D$25,2,0)</f>
        <v>OCID</v>
      </c>
      <c r="N107" s="57">
        <f t="shared" ref="N107:N108" si="26">IFERROR(T107/R107,0)</f>
        <v>1</v>
      </c>
      <c r="O107" s="57">
        <f t="shared" ref="O107:O108" si="27">IFERROR(S107/Q107,0)</f>
        <v>1</v>
      </c>
      <c r="P107" s="57">
        <f t="shared" ref="P107:P108" si="28">IFERROR((S107+T107)/(Q107+R107),0)</f>
        <v>1</v>
      </c>
      <c r="Q107" s="56">
        <f>COUNTIFS(Data!$N$2:$N$617,$L107,Data!$D$2:$D$617,$L$106,Data!$C$2:$C$617,$G$71)</f>
        <v>4</v>
      </c>
      <c r="R107" s="56">
        <f>COUNTIFS(Data!$N$2:$N$617,$L107,Data!$D$2:$D$617,$L$106,Data!$C$2:$C$617,$H$71)</f>
        <v>2</v>
      </c>
      <c r="S107" s="56">
        <f>COUNTIFS(Data!$N$2:$N$617,$L107,Data!$D$2:$D$617,$L$106,Data!$C$2:$C$617,$G$71,Data!$L$2:$L$617,$I$71)</f>
        <v>4</v>
      </c>
      <c r="T107" s="56">
        <f>COUNTIFS(Data!$N$2:$N$617,$L107,Data!$D$2:$D$617,$L$106,Data!$C$2:$C$617,$H$71,Data!$L$2:$L$617,$I$71)</f>
        <v>2</v>
      </c>
    </row>
    <row r="108" spans="2:20">
      <c r="B108" s="80" t="s">
        <v>75</v>
      </c>
      <c r="C108" s="56" t="str">
        <f>VLOOKUP(B108,Siglas!$C$1:$D$25,2,0)</f>
        <v>SH</v>
      </c>
      <c r="D108" s="57">
        <f t="shared" si="23"/>
        <v>0.66666666666666663</v>
      </c>
      <c r="E108" s="57">
        <f t="shared" si="24"/>
        <v>0.76923076923076927</v>
      </c>
      <c r="F108" s="57">
        <f t="shared" si="25"/>
        <v>0.75</v>
      </c>
      <c r="G108" s="56">
        <f>COUNTIFS(Data!$N$2:$N$617,$B108,Data!$D$2:$D$617,$B$106,Data!$C$2:$C$617,$G$71)</f>
        <v>13</v>
      </c>
      <c r="H108" s="56">
        <f>COUNTIFS(Data!$N$2:$N$617,$B108,Data!$D$2:$D$617,$B$106,Data!$C$2:$C$617,$H$71)</f>
        <v>3</v>
      </c>
      <c r="I108" s="56">
        <f>COUNTIFS(Data!$N$2:$N$617,$B108,Data!$D$2:$D$617,$B$106,Data!$C$2:$C$617,$G$71,Data!$L$2:$L$617,$I$71)</f>
        <v>10</v>
      </c>
      <c r="J108" s="56">
        <f>COUNTIFS(Data!$N$2:$N$617,$B108,Data!$D$2:$D$617,$B$106,Data!$C$2:$C$617,$H$71,Data!$L$2:$L$617,$I$71)</f>
        <v>2</v>
      </c>
      <c r="L108" s="80" t="s">
        <v>186</v>
      </c>
      <c r="M108" s="56" t="str">
        <f>VLOOKUP(L108,Siglas!$C$1:$D$25,2,0)</f>
        <v>SFP</v>
      </c>
      <c r="N108" s="57">
        <f t="shared" si="26"/>
        <v>1</v>
      </c>
      <c r="O108" s="57">
        <f t="shared" si="27"/>
        <v>1</v>
      </c>
      <c r="P108" s="57">
        <f t="shared" si="28"/>
        <v>1</v>
      </c>
      <c r="Q108" s="56">
        <f>COUNTIFS(Data!$N$2:$N$617,$L108,Data!$D$2:$D$617,$L$106,Data!$C$2:$C$617,$G$71)</f>
        <v>4</v>
      </c>
      <c r="R108" s="56">
        <f>COUNTIFS(Data!$N$2:$N$617,$L108,Data!$D$2:$D$617,$L$106,Data!$C$2:$C$617,$H$71)</f>
        <v>4</v>
      </c>
      <c r="S108" s="56">
        <f>COUNTIFS(Data!$N$2:$N$617,$L108,Data!$D$2:$D$617,$L$106,Data!$C$2:$C$617,$G$71,Data!$L$2:$L$617,$I$71)</f>
        <v>4</v>
      </c>
      <c r="T108" s="56">
        <f>COUNTIFS(Data!$N$2:$N$617,$L108,Data!$D$2:$D$617,$L$106,Data!$C$2:$C$617,$H$71,Data!$L$2:$L$617,$I$71)</f>
        <v>4</v>
      </c>
    </row>
    <row r="109" spans="2:20">
      <c r="B109" s="80" t="s">
        <v>71</v>
      </c>
      <c r="C109" s="56" t="str">
        <f>VLOOKUP(B109,Siglas!$C$1:$D$25,2,0)</f>
        <v>SS</v>
      </c>
      <c r="D109" s="57">
        <f t="shared" si="23"/>
        <v>0</v>
      </c>
      <c r="E109" s="57">
        <f t="shared" si="24"/>
        <v>0.66666666666666663</v>
      </c>
      <c r="F109" s="57">
        <f t="shared" si="25"/>
        <v>0.66666666666666663</v>
      </c>
      <c r="G109" s="56">
        <f>COUNTIFS(Data!$N$2:$N$617,$B109,Data!$D$2:$D$617,$B$106,Data!$C$2:$C$617,$G$71)</f>
        <v>6</v>
      </c>
      <c r="H109" s="56">
        <f>COUNTIFS(Data!$N$2:$N$617,$B109,Data!$D$2:$D$617,$B$106,Data!$C$2:$C$617,$H$71)</f>
        <v>0</v>
      </c>
      <c r="I109" s="56">
        <f>COUNTIFS(Data!$N$2:$N$617,$B109,Data!$D$2:$D$617,$B$106,Data!$C$2:$C$617,$G$71,Data!$L$2:$L$617,$I$71)</f>
        <v>4</v>
      </c>
      <c r="J109" s="56">
        <f>COUNTIFS(Data!$N$2:$N$617,$B109,Data!$D$2:$D$617,$B$106,Data!$C$2:$C$617,$H$71,Data!$L$2:$L$617,$I$71)</f>
        <v>0</v>
      </c>
      <c r="N109" s="62"/>
      <c r="O109" s="62"/>
      <c r="P109" s="74">
        <f>SUM(S109:T109)/SUM(Q109:R109)</f>
        <v>1</v>
      </c>
      <c r="Q109" s="56">
        <f t="shared" ref="Q109:T109" si="29">SUM(Q107:Q108)</f>
        <v>8</v>
      </c>
      <c r="R109" s="56">
        <f t="shared" si="29"/>
        <v>6</v>
      </c>
      <c r="S109" s="56">
        <f t="shared" si="29"/>
        <v>8</v>
      </c>
      <c r="T109" s="56">
        <f t="shared" si="29"/>
        <v>6</v>
      </c>
    </row>
    <row r="110" spans="2:20">
      <c r="B110" s="80" t="s">
        <v>52</v>
      </c>
      <c r="C110" s="56" t="str">
        <f>VLOOKUP(B110,Siglas!$C$1:$D$25,2,0)</f>
        <v>SG</v>
      </c>
      <c r="D110" s="57">
        <f t="shared" si="23"/>
        <v>0</v>
      </c>
      <c r="E110" s="57">
        <f t="shared" si="24"/>
        <v>0</v>
      </c>
      <c r="F110" s="57">
        <f t="shared" si="25"/>
        <v>0</v>
      </c>
      <c r="G110" s="56">
        <f>COUNTIFS(Data!$N$2:$N$617,$B110,Data!$D$2:$D$617,$B$106,Data!$C$2:$C$617,$G$71)</f>
        <v>1</v>
      </c>
      <c r="H110" s="56">
        <f>COUNTIFS(Data!$N$2:$N$617,$B110,Data!$D$2:$D$617,$B$106,Data!$C$2:$C$617,$H$71)</f>
        <v>0</v>
      </c>
      <c r="I110" s="56">
        <f>COUNTIFS(Data!$N$2:$N$617,$B110,Data!$D$2:$D$617,$B$106,Data!$C$2:$C$617,$G$71,Data!$L$2:$L$617,$I$71)</f>
        <v>0</v>
      </c>
      <c r="J110" s="56">
        <f>COUNTIFS(Data!$N$2:$N$617,$B110,Data!$D$2:$D$617,$B$106,Data!$C$2:$C$617,$H$71,Data!$L$2:$L$617,$I$71)</f>
        <v>0</v>
      </c>
    </row>
    <row r="111" spans="2:20">
      <c r="D111" s="62"/>
      <c r="E111" s="62"/>
      <c r="F111" s="74">
        <f>SUM(I111:J111)/SUM(G111:H111)</f>
        <v>0.72413793103448276</v>
      </c>
      <c r="G111" s="56">
        <f t="shared" ref="G111:J111" si="30">SUM(G107:G110)</f>
        <v>26</v>
      </c>
      <c r="H111" s="56">
        <f t="shared" si="30"/>
        <v>3</v>
      </c>
      <c r="I111" s="56">
        <f t="shared" si="30"/>
        <v>19</v>
      </c>
      <c r="J111" s="56">
        <f t="shared" si="30"/>
        <v>2</v>
      </c>
    </row>
    <row r="113" spans="2:20" ht="60">
      <c r="B113" s="29" t="s">
        <v>79</v>
      </c>
      <c r="C113" s="28" t="s">
        <v>1420</v>
      </c>
      <c r="D113" s="29" t="s">
        <v>1426</v>
      </c>
      <c r="E113" s="29" t="s">
        <v>1427</v>
      </c>
      <c r="F113" s="29" t="s">
        <v>1428</v>
      </c>
      <c r="G113" s="29" t="s">
        <v>1429</v>
      </c>
      <c r="H113" s="29" t="s">
        <v>1430</v>
      </c>
      <c r="I113" s="29" t="s">
        <v>1431</v>
      </c>
      <c r="J113" s="29" t="s">
        <v>1432</v>
      </c>
      <c r="L113" s="29" t="s">
        <v>144</v>
      </c>
      <c r="M113" s="28" t="s">
        <v>1420</v>
      </c>
      <c r="N113" s="29" t="s">
        <v>1426</v>
      </c>
      <c r="O113" s="29" t="s">
        <v>1427</v>
      </c>
      <c r="P113" s="29" t="s">
        <v>1428</v>
      </c>
      <c r="Q113" s="29" t="s">
        <v>1429</v>
      </c>
      <c r="R113" s="29" t="s">
        <v>1430</v>
      </c>
      <c r="S113" s="29" t="s">
        <v>1431</v>
      </c>
      <c r="T113" s="29" t="s">
        <v>1432</v>
      </c>
    </row>
    <row r="114" spans="2:20">
      <c r="B114" s="80" t="s">
        <v>1016</v>
      </c>
      <c r="C114" s="56" t="str">
        <f>VLOOKUP(B114,Siglas!$C$1:$D$25,2,0)</f>
        <v>SPC</v>
      </c>
      <c r="D114" s="57">
        <f t="shared" ref="D114:D115" si="31">IFERROR(J114/H114,0)</f>
        <v>1</v>
      </c>
      <c r="E114" s="57">
        <f t="shared" ref="E114:E115" si="32">IFERROR(I114/G114,0)</f>
        <v>0.45454545454545453</v>
      </c>
      <c r="F114" s="57">
        <f t="shared" ref="F114:F115" si="33">IFERROR((I114+J114)/(G114+H114),0)</f>
        <v>0.6</v>
      </c>
      <c r="G114" s="56">
        <f>COUNTIFS(Data!$N$2:$N$617,$B114,Data!$D$2:$D$617,$B$113,Data!$C$2:$C$617,$G$71)</f>
        <v>11</v>
      </c>
      <c r="H114" s="56">
        <f>COUNTIFS(Data!$N$2:$N$617,$B114,Data!$D$2:$D$617,$B$113,Data!$C$2:$C$617,$H$71)</f>
        <v>4</v>
      </c>
      <c r="I114" s="56">
        <f>COUNTIFS(Data!$N$2:$N$617,$B114,Data!$D$2:$D$617,$B$113,Data!$C$2:$C$617,$G$71,Data!$L$2:$L$617,$I$71)</f>
        <v>5</v>
      </c>
      <c r="J114" s="56">
        <f>COUNTIFS(Data!$N$2:$N$617,$B114,Data!$D$2:$D$617,$B$113,Data!$C$2:$C$617,$H$71,Data!$L$2:$L$617,$I$71)</f>
        <v>4</v>
      </c>
      <c r="L114" s="80" t="s">
        <v>186</v>
      </c>
      <c r="M114" s="56" t="str">
        <f>VLOOKUP(L114,Siglas!$C$1:$D$25,2,0)</f>
        <v>SFP</v>
      </c>
      <c r="N114" s="57">
        <f t="shared" ref="N114:N115" si="34">IFERROR(T114/R114,0)</f>
        <v>1</v>
      </c>
      <c r="O114" s="57">
        <f t="shared" ref="O114:O115" si="35">IFERROR(S114/Q114,0)</f>
        <v>0</v>
      </c>
      <c r="P114" s="57">
        <f t="shared" ref="P114:P115" si="36">IFERROR((S114+T114)/(Q114+R114),0)</f>
        <v>1</v>
      </c>
      <c r="Q114" s="56">
        <f>COUNTIFS(Data!$N$2:$N$617,$L114,Data!$D$2:$D$617,$L$113,Data!$C$2:$C$617,$G$71)</f>
        <v>0</v>
      </c>
      <c r="R114" s="56">
        <f>COUNTIFS(Data!$N$2:$N$617,$L114,Data!$D$2:$D$617,$L$113,Data!$C$2:$C$617,$H$71)</f>
        <v>1</v>
      </c>
      <c r="S114" s="56">
        <f>COUNTIFS(Data!$N$2:$N$617,$L114,Data!$D$2:$D$617,$L$113,Data!$C$2:$C$617,$G$71,Data!$L$2:$L$617,$I$71)</f>
        <v>0</v>
      </c>
      <c r="T114" s="56">
        <f>COUNTIFS(Data!$N$2:$N$617,$L114,Data!$D$2:$D$617,$L$113,Data!$C$2:$C$617,$H$71,Data!$L$2:$L$617,$I$71)</f>
        <v>1</v>
      </c>
    </row>
    <row r="115" spans="2:20">
      <c r="B115" s="80" t="s">
        <v>425</v>
      </c>
      <c r="C115" s="56" t="str">
        <f>VLOOKUP(B115,Siglas!$C$1:$D$25,2,0)</f>
        <v>STIC</v>
      </c>
      <c r="D115" s="57">
        <f t="shared" si="31"/>
        <v>0</v>
      </c>
      <c r="E115" s="57">
        <f t="shared" si="32"/>
        <v>1</v>
      </c>
      <c r="F115" s="57">
        <f t="shared" si="33"/>
        <v>1</v>
      </c>
      <c r="G115" s="56">
        <f>COUNTIFS(Data!$N$2:$N$617,$B115,Data!$D$2:$D$617,$B$113,Data!$C$2:$C$617,$G$71)</f>
        <v>1</v>
      </c>
      <c r="H115" s="56">
        <f>COUNTIFS(Data!$N$2:$N$617,$B115,Data!$D$2:$D$617,$B$113,Data!$C$2:$C$617,$H$71)</f>
        <v>0</v>
      </c>
      <c r="I115" s="56">
        <f>COUNTIFS(Data!$N$2:$N$617,$B115,Data!$D$2:$D$617,$B$113,Data!$C$2:$C$617,$G$71,Data!$L$2:$L$617,$I$71)</f>
        <v>1</v>
      </c>
      <c r="J115" s="56">
        <f>COUNTIFS(Data!$N$2:$N$617,$B115,Data!$D$2:$D$617,$B$113,Data!$C$2:$C$617,$H$71,Data!$L$2:$L$617,$I$71)</f>
        <v>0</v>
      </c>
      <c r="L115" s="80" t="s">
        <v>1058</v>
      </c>
      <c r="M115" s="56" t="str">
        <f>VLOOKUP(L115,Siglas!$C$1:$D$25,2,0)</f>
        <v>SP</v>
      </c>
      <c r="N115" s="57">
        <f t="shared" si="34"/>
        <v>0.83333333333333337</v>
      </c>
      <c r="O115" s="57">
        <f t="shared" si="35"/>
        <v>0.88888888888888884</v>
      </c>
      <c r="P115" s="57">
        <f t="shared" si="36"/>
        <v>0.88235294117647056</v>
      </c>
      <c r="Q115" s="56">
        <f>COUNTIFS(Data!$N$2:$N$617,$L115,Data!$D$2:$D$617,$L$113,Data!$C$2:$C$617,$G$71)</f>
        <v>45</v>
      </c>
      <c r="R115" s="56">
        <f>COUNTIFS(Data!$N$2:$N$617,$L115,Data!$D$2:$D$617,$L$113,Data!$C$2:$C$617,$H$71)</f>
        <v>6</v>
      </c>
      <c r="S115" s="56">
        <f>COUNTIFS(Data!$N$2:$N$617,$L115,Data!$D$2:$D$617,$L$113,Data!$C$2:$C$617,$G$71,Data!$L$2:$L$617,$I$71)</f>
        <v>40</v>
      </c>
      <c r="T115" s="56">
        <f>COUNTIFS(Data!$N$2:$N$617,$L115,Data!$D$2:$D$617,$L$113,Data!$C$2:$C$617,$H$71,Data!$L$2:$L$617,$I$71)</f>
        <v>5</v>
      </c>
    </row>
    <row r="116" spans="2:20">
      <c r="D116" s="62"/>
      <c r="E116" s="62"/>
      <c r="F116" s="74">
        <f>SUM(I116:J116)/SUM(G116:H116)</f>
        <v>0.625</v>
      </c>
      <c r="G116" s="56">
        <f t="shared" ref="G116:J116" si="37">SUM(G114:G115)</f>
        <v>12</v>
      </c>
      <c r="H116" s="56">
        <f t="shared" si="37"/>
        <v>4</v>
      </c>
      <c r="I116" s="56">
        <f t="shared" si="37"/>
        <v>6</v>
      </c>
      <c r="J116" s="56">
        <f t="shared" si="37"/>
        <v>4</v>
      </c>
      <c r="N116" s="62"/>
      <c r="O116" s="62"/>
      <c r="P116" s="74">
        <f>SUM(S116:T116)/SUM(Q116:R116)</f>
        <v>0.88461538461538458</v>
      </c>
      <c r="Q116" s="56">
        <f t="shared" ref="Q116:T116" si="38">SUM(Q114:Q115)</f>
        <v>45</v>
      </c>
      <c r="R116" s="56">
        <f t="shared" si="38"/>
        <v>7</v>
      </c>
      <c r="S116" s="56">
        <f t="shared" si="38"/>
        <v>40</v>
      </c>
      <c r="T116" s="56">
        <f t="shared" si="38"/>
        <v>6</v>
      </c>
    </row>
    <row r="118" spans="2:20" ht="60">
      <c r="B118" s="29" t="s">
        <v>1392</v>
      </c>
      <c r="C118" s="28" t="s">
        <v>1420</v>
      </c>
      <c r="D118" s="29" t="s">
        <v>1426</v>
      </c>
      <c r="E118" s="29" t="s">
        <v>1427</v>
      </c>
      <c r="F118" s="29" t="s">
        <v>1428</v>
      </c>
      <c r="G118" s="29" t="s">
        <v>1429</v>
      </c>
      <c r="H118" s="29" t="s">
        <v>1430</v>
      </c>
      <c r="I118" s="29" t="s">
        <v>1431</v>
      </c>
      <c r="J118" s="29" t="s">
        <v>1432</v>
      </c>
      <c r="L118" s="29" t="s">
        <v>21</v>
      </c>
      <c r="M118" s="28" t="s">
        <v>1420</v>
      </c>
      <c r="N118" s="29" t="s">
        <v>1426</v>
      </c>
      <c r="O118" s="29" t="s">
        <v>1427</v>
      </c>
      <c r="P118" s="29" t="s">
        <v>1428</v>
      </c>
      <c r="Q118" s="29" t="s">
        <v>1429</v>
      </c>
      <c r="R118" s="29" t="s">
        <v>1430</v>
      </c>
      <c r="S118" s="29" t="s">
        <v>1431</v>
      </c>
      <c r="T118" s="29" t="s">
        <v>1432</v>
      </c>
    </row>
    <row r="119" spans="2:20">
      <c r="B119" s="80" t="s">
        <v>1043</v>
      </c>
      <c r="C119" s="56" t="str">
        <f>VLOOKUP(B119,Siglas!$C$1:$D$25,2,0)</f>
        <v>OCI</v>
      </c>
      <c r="D119" s="57">
        <f>IFERROR(J119/H119,0)</f>
        <v>1</v>
      </c>
      <c r="E119" s="57">
        <f>IFERROR(I119/G119,0)</f>
        <v>1</v>
      </c>
      <c r="F119" s="57">
        <f>IFERROR((I119+J119)/(G119+H119),0)</f>
        <v>1</v>
      </c>
      <c r="G119" s="56">
        <f>COUNTIFS(Data!$N$2:$N$617,$B119,Data!$D$2:$D$617,$B$118,Data!$C$2:$C$617,$G$71)</f>
        <v>15</v>
      </c>
      <c r="H119" s="56">
        <f>COUNTIFS(Data!$N$2:$N$617,$B119,Data!$D$2:$D$617,$B$118,Data!$C$2:$C$617,$H$71)</f>
        <v>2</v>
      </c>
      <c r="I119" s="56">
        <f>COUNTIFS(Data!$N$2:$N$617,$B119,Data!$D$2:$D$617,$B$118,Data!$C$2:$C$617,$G$71,Data!$L$2:$L$617,$I$71)</f>
        <v>15</v>
      </c>
      <c r="J119" s="56">
        <f>COUNTIFS(Data!$N$2:$N$617,$B119,Data!$D$2:$D$617,$B$118,Data!$C$2:$C$617,$H$71,Data!$L$2:$L$617,$I$71)</f>
        <v>2</v>
      </c>
      <c r="L119" s="80" t="s">
        <v>30</v>
      </c>
      <c r="M119" s="56" t="str">
        <f>VLOOKUP(L119,Siglas!$C$1:$D$25,2,0)</f>
        <v>SGOB</v>
      </c>
      <c r="N119" s="57">
        <f t="shared" ref="N119:N120" si="39">IFERROR(T119/R119,0)</f>
        <v>1</v>
      </c>
      <c r="O119" s="57">
        <f t="shared" ref="O119:O120" si="40">IFERROR(S119/Q119,0)</f>
        <v>0.8</v>
      </c>
      <c r="P119" s="57">
        <f t="shared" ref="P119:P120" si="41">IFERROR((S119+T119)/(Q119+R119),0)</f>
        <v>0.82352941176470584</v>
      </c>
      <c r="Q119" s="56">
        <f>COUNTIFS(Data!$N$2:$N$617,$L119,Data!$D$2:$D$617,$L$118,Data!$C$2:$C$617,$G$71)</f>
        <v>15</v>
      </c>
      <c r="R119" s="56">
        <f>COUNTIFS(Data!$N$2:$N$617,$L119,Data!$D$2:$D$617,$L$118,Data!$C$2:$C$617,$H$71)</f>
        <v>2</v>
      </c>
      <c r="S119" s="56">
        <f>COUNTIFS(Data!$N$2:$N$617,$L119,Data!$D$2:$D$617,$L$118,Data!$C$2:$C$617,$G$71,Data!$L$2:$L$617,$I$71)</f>
        <v>12</v>
      </c>
      <c r="T119" s="56">
        <f>COUNTIFS(Data!$N$2:$N$617,$L119,Data!$D$2:$D$617,$L$118,Data!$C$2:$C$617,$H$71,Data!$L$2:$L$617,$I$71)</f>
        <v>2</v>
      </c>
    </row>
    <row r="120" spans="2:20">
      <c r="D120" s="62"/>
      <c r="E120" s="62"/>
      <c r="F120" s="74">
        <f>SUM(I120:J120)/SUM(G120:H120)</f>
        <v>1</v>
      </c>
      <c r="G120" s="56">
        <f t="shared" ref="G120:J120" si="42">SUM(G119)</f>
        <v>15</v>
      </c>
      <c r="H120" s="56">
        <f t="shared" si="42"/>
        <v>2</v>
      </c>
      <c r="I120" s="56">
        <f t="shared" si="42"/>
        <v>15</v>
      </c>
      <c r="J120" s="56">
        <f t="shared" si="42"/>
        <v>2</v>
      </c>
      <c r="L120" s="80" t="s">
        <v>36</v>
      </c>
      <c r="M120" s="56" t="str">
        <f>VLOOKUP(L120,Siglas!$C$1:$D$25,2,0)</f>
        <v>UAEGRAD</v>
      </c>
      <c r="N120" s="57">
        <f t="shared" si="39"/>
        <v>0.5</v>
      </c>
      <c r="O120" s="57">
        <f t="shared" si="40"/>
        <v>0.25</v>
      </c>
      <c r="P120" s="57">
        <f t="shared" si="41"/>
        <v>0.33333333333333331</v>
      </c>
      <c r="Q120" s="56">
        <f>COUNTIFS(Data!$N$2:$N$617,$L120,Data!$D$2:$D$617,$L$118,Data!$C$2:$C$617,$G$71)</f>
        <v>4</v>
      </c>
      <c r="R120" s="56">
        <f>COUNTIFS(Data!$N$2:$N$617,$L120,Data!$D$2:$D$617,$L$118,Data!$C$2:$C$617,$H$71)</f>
        <v>2</v>
      </c>
      <c r="S120" s="56">
        <f>COUNTIFS(Data!$N$2:$N$617,$L120,Data!$D$2:$D$617,$L$118,Data!$C$2:$C$617,$G$71,Data!$L$2:$L$617,$I$71)</f>
        <v>1</v>
      </c>
      <c r="T120" s="56">
        <f>COUNTIFS(Data!$N$2:$N$617,$L120,Data!$D$2:$D$617,$L$118,Data!$C$2:$C$617,$H$71,Data!$L$2:$L$617,$I$71)</f>
        <v>1</v>
      </c>
    </row>
    <row r="121" spans="2:20">
      <c r="N121" s="62"/>
      <c r="O121" s="62"/>
      <c r="P121" s="74">
        <f>SUM(S121:T121)/SUM(Q121:R121)</f>
        <v>0.69565217391304346</v>
      </c>
      <c r="Q121" s="56">
        <f t="shared" ref="Q121:T121" si="43">SUM(Q119:Q120)</f>
        <v>19</v>
      </c>
      <c r="R121" s="56">
        <f t="shared" si="43"/>
        <v>4</v>
      </c>
      <c r="S121" s="56">
        <f t="shared" si="43"/>
        <v>13</v>
      </c>
      <c r="T121" s="56">
        <f t="shared" si="43"/>
        <v>3</v>
      </c>
    </row>
    <row r="122" spans="2:20" ht="60">
      <c r="B122" s="29" t="s">
        <v>157</v>
      </c>
      <c r="C122" s="28" t="s">
        <v>1420</v>
      </c>
      <c r="D122" s="29" t="s">
        <v>1426</v>
      </c>
      <c r="E122" s="29" t="s">
        <v>1427</v>
      </c>
      <c r="F122" s="29" t="s">
        <v>1428</v>
      </c>
      <c r="G122" s="29" t="s">
        <v>1429</v>
      </c>
      <c r="H122" s="29" t="s">
        <v>1430</v>
      </c>
      <c r="I122" s="29" t="s">
        <v>1431</v>
      </c>
      <c r="J122" s="29" t="s">
        <v>1432</v>
      </c>
      <c r="L122" s="29" t="s">
        <v>43</v>
      </c>
      <c r="M122" s="28" t="s">
        <v>1420</v>
      </c>
      <c r="N122" s="29" t="s">
        <v>1426</v>
      </c>
      <c r="O122" s="29" t="s">
        <v>1427</v>
      </c>
      <c r="P122" s="29" t="s">
        <v>1428</v>
      </c>
      <c r="Q122" s="29" t="s">
        <v>1429</v>
      </c>
      <c r="R122" s="29" t="s">
        <v>1430</v>
      </c>
      <c r="S122" s="29" t="s">
        <v>1431</v>
      </c>
      <c r="T122" s="29" t="s">
        <v>1432</v>
      </c>
    </row>
    <row r="123" spans="2:20">
      <c r="B123" s="56" t="s">
        <v>286</v>
      </c>
      <c r="C123" s="56" t="str">
        <f>VLOOKUP(B123,Siglas!$C$1:$D$25,2,0)</f>
        <v>SCEI</v>
      </c>
      <c r="D123" s="57">
        <f>IFERROR(J123/H123,0)</f>
        <v>1</v>
      </c>
      <c r="E123" s="57">
        <f>IFERROR(I123/G123,0)</f>
        <v>1</v>
      </c>
      <c r="F123" s="57">
        <f>IFERROR((I123+J123)/(G123+H123),0)</f>
        <v>1</v>
      </c>
      <c r="G123" s="56">
        <f>COUNTIFS(Data!$N$2:$N$617,$B123,Data!$D$2:$D$617,$B$122,Data!$C$2:$C$617,$G$71)</f>
        <v>7</v>
      </c>
      <c r="H123" s="56">
        <f>COUNTIFS(Data!$N$2:$N$617,$B123,Data!$D$2:$D$617,$B$122,Data!$C$2:$C$617,$H$71)</f>
        <v>2</v>
      </c>
      <c r="I123" s="56">
        <f>COUNTIFS(Data!$N$2:$N$617,$B123,Data!$D$2:$D$617,$B$122,Data!$C$2:$C$617,$G$71,Data!$L$2:$L$617,$I$71)</f>
        <v>7</v>
      </c>
      <c r="J123" s="56">
        <f>COUNTIFS(Data!$N$2:$N$617,$B123,Data!$D$2:$D$617,$B$122,Data!$C$2:$C$617,$H$71,Data!$L$2:$L$617,$I$71)</f>
        <v>2</v>
      </c>
      <c r="L123" s="56" t="s">
        <v>186</v>
      </c>
      <c r="M123" s="56" t="str">
        <f>VLOOKUP(L123,Siglas!$C$1:$D$25,2,0)</f>
        <v>SFP</v>
      </c>
      <c r="N123" s="57">
        <f>IFERROR(T123/R123,0)</f>
        <v>1</v>
      </c>
      <c r="O123" s="57">
        <f>IFERROR(S123/Q123,0)</f>
        <v>0.63636363636363635</v>
      </c>
      <c r="P123" s="57">
        <f>IFERROR((S123+T123)/(Q123+R123),0)</f>
        <v>0.73333333333333328</v>
      </c>
      <c r="Q123" s="56">
        <f>COUNTIFS(Data!$N$2:$N$617,$L123,Data!$D$2:$D$617,$L$122,Data!$C$2:$C$617,$G$71)</f>
        <v>11</v>
      </c>
      <c r="R123" s="56">
        <f>COUNTIFS(Data!$N$2:$N$617,$L123,Data!$D$2:$D$617,$L$122,Data!$C$2:$C$617,$H$71)</f>
        <v>4</v>
      </c>
      <c r="S123" s="56">
        <f>COUNTIFS(Data!$N$2:$N$617,$L123,Data!$D$2:$D$617,$L$122,Data!$C$2:$C$617,$G$71,Data!$L$2:$L$617,$I$71)</f>
        <v>7</v>
      </c>
      <c r="T123" s="56">
        <f>COUNTIFS(Data!$N$2:$N$617,$L123,Data!$D$2:$D$617,$L$122,Data!$C$2:$C$617,$H$71,Data!$L$2:$L$617,$I$71)</f>
        <v>4</v>
      </c>
    </row>
    <row r="124" spans="2:20">
      <c r="D124" s="62"/>
      <c r="E124" s="62"/>
      <c r="F124" s="74">
        <f>SUM(I124:J124)/SUM(G124:H124)</f>
        <v>1</v>
      </c>
      <c r="G124" s="56">
        <f t="shared" ref="G124:J124" si="44">SUM(G123)</f>
        <v>7</v>
      </c>
      <c r="H124" s="56">
        <f t="shared" si="44"/>
        <v>2</v>
      </c>
      <c r="I124" s="56">
        <f t="shared" si="44"/>
        <v>7</v>
      </c>
      <c r="J124" s="56">
        <f t="shared" si="44"/>
        <v>2</v>
      </c>
      <c r="N124" s="62"/>
      <c r="O124" s="62"/>
      <c r="P124" s="74">
        <f>SUM(S124:T124)/SUM(Q124:R124)</f>
        <v>0.73333333333333328</v>
      </c>
      <c r="Q124" s="56">
        <f t="shared" ref="Q124:T124" si="45">SUM(Q123)</f>
        <v>11</v>
      </c>
      <c r="R124" s="56">
        <f t="shared" si="45"/>
        <v>4</v>
      </c>
      <c r="S124" s="56">
        <f t="shared" si="45"/>
        <v>7</v>
      </c>
      <c r="T124" s="56">
        <f t="shared" si="45"/>
        <v>4</v>
      </c>
    </row>
    <row r="126" spans="2:20" ht="60">
      <c r="B126" s="29" t="s">
        <v>170</v>
      </c>
      <c r="C126" s="28" t="s">
        <v>1420</v>
      </c>
      <c r="D126" s="29" t="s">
        <v>1426</v>
      </c>
      <c r="E126" s="29" t="s">
        <v>1427</v>
      </c>
      <c r="F126" s="29" t="s">
        <v>1428</v>
      </c>
      <c r="G126" s="29" t="s">
        <v>1429</v>
      </c>
      <c r="H126" s="29" t="s">
        <v>1430</v>
      </c>
      <c r="I126" s="29" t="s">
        <v>1431</v>
      </c>
      <c r="J126" s="29" t="s">
        <v>1432</v>
      </c>
      <c r="L126" s="29" t="s">
        <v>195</v>
      </c>
      <c r="M126" s="28" t="s">
        <v>1420</v>
      </c>
      <c r="N126" s="29" t="s">
        <v>1426</v>
      </c>
      <c r="O126" s="29" t="s">
        <v>1427</v>
      </c>
      <c r="P126" s="29" t="s">
        <v>1428</v>
      </c>
      <c r="Q126" s="29" t="s">
        <v>1429</v>
      </c>
      <c r="R126" s="29" t="s">
        <v>1430</v>
      </c>
      <c r="S126" s="29" t="s">
        <v>1431</v>
      </c>
      <c r="T126" s="29" t="s">
        <v>1432</v>
      </c>
    </row>
    <row r="127" spans="2:20">
      <c r="B127" s="80" t="s">
        <v>75</v>
      </c>
      <c r="C127" s="56" t="str">
        <f>VLOOKUP(B127,Siglas!$C$1:$D$25,2,0)</f>
        <v>SH</v>
      </c>
      <c r="D127" s="57">
        <f>IFERROR(J127/H127,0)</f>
        <v>0.33333333333333331</v>
      </c>
      <c r="E127" s="57">
        <f>IFERROR(I127/G127,0)</f>
        <v>0.60869565217391308</v>
      </c>
      <c r="F127" s="57">
        <f>IFERROR((I127+J127)/(G127+H127),0)</f>
        <v>0.57692307692307687</v>
      </c>
      <c r="G127" s="56">
        <f>COUNTIFS(Data!$N$2:$N$617,$B127,Data!$D$2:$D$617,$B$126,Data!$C$2:$C$617,$G$71)</f>
        <v>23</v>
      </c>
      <c r="H127" s="56">
        <f>COUNTIFS(Data!$N$2:$N$617,$B127,Data!$D$2:$D$617,$B$126,Data!$C$2:$C$617,$H$71)</f>
        <v>3</v>
      </c>
      <c r="I127" s="56">
        <f>COUNTIFS(Data!$N$2:$N$617,$B127,Data!$D$2:$D$617,$B$126,Data!$C$2:$C$617,$G$71,Data!$L$2:$L$617,$I$71)</f>
        <v>14</v>
      </c>
      <c r="J127" s="56">
        <f>COUNTIFS(Data!$N$2:$N$617,$B127,Data!$D$2:$D$617,$B$126,Data!$C$2:$C$617,$H$71,Data!$L$2:$L$617,$I$71)</f>
        <v>1</v>
      </c>
      <c r="L127" s="56" t="s">
        <v>52</v>
      </c>
      <c r="M127" s="56" t="str">
        <f>VLOOKUP(L127,Siglas!$C$1:$D$25,2,0)</f>
        <v>SG</v>
      </c>
      <c r="N127" s="57">
        <f>IFERROR(T127/R127,0)</f>
        <v>0</v>
      </c>
      <c r="O127" s="57">
        <f>IFERROR(S127/Q127,0)</f>
        <v>0.45454545454545453</v>
      </c>
      <c r="P127" s="57">
        <f>IFERROR((S127+T127)/(Q127+R127),0)</f>
        <v>0.45454545454545453</v>
      </c>
      <c r="Q127" s="56">
        <f>COUNTIFS(Data!$N$2:$N$617,$L127,Data!$D$2:$D$617,$L$126,Data!$C$2:$C$617,$G$71)</f>
        <v>11</v>
      </c>
      <c r="R127" s="56">
        <f>COUNTIFS(Data!$N$2:$N$617,$L127,Data!$D$2:$D$617,$L$126,Data!$C$2:$C$617,$H$71)</f>
        <v>0</v>
      </c>
      <c r="S127" s="56">
        <f>COUNTIFS(Data!$N$2:$N$617,$L127,Data!$D$2:$D$617,$L$126,Data!$C$2:$C$617,$G$71,Data!$L$2:$L$617,$I$71)</f>
        <v>5</v>
      </c>
      <c r="T127" s="56">
        <f>COUNTIFS(Data!$N$2:$N$617,$L127,Data!$D$2:$D$617,$L$126,Data!$C$2:$C$617,$H$71,Data!$L$2:$L$617,$I$71)</f>
        <v>0</v>
      </c>
    </row>
    <row r="128" spans="2:20">
      <c r="D128" s="62"/>
      <c r="E128" s="62"/>
      <c r="F128" s="74">
        <f>SUM(I128:J128)/SUM(G128:H128)</f>
        <v>0.57692307692307687</v>
      </c>
      <c r="G128" s="56">
        <f t="shared" ref="G128:J128" si="46">SUM(G127)</f>
        <v>23</v>
      </c>
      <c r="H128" s="56">
        <f t="shared" si="46"/>
        <v>3</v>
      </c>
      <c r="I128" s="56">
        <f t="shared" si="46"/>
        <v>14</v>
      </c>
      <c r="J128" s="56">
        <f t="shared" si="46"/>
        <v>1</v>
      </c>
      <c r="N128" s="62"/>
      <c r="O128" s="62"/>
      <c r="P128" s="74">
        <f>SUM(S128:T128)/SUM(Q128:R128)</f>
        <v>0.45454545454545453</v>
      </c>
      <c r="Q128" s="56">
        <f t="shared" ref="Q128:T128" si="47">SUM(Q127)</f>
        <v>11</v>
      </c>
      <c r="R128" s="56">
        <f t="shared" si="47"/>
        <v>0</v>
      </c>
      <c r="S128" s="56">
        <f t="shared" si="47"/>
        <v>5</v>
      </c>
      <c r="T128" s="56">
        <f t="shared" si="47"/>
        <v>0</v>
      </c>
    </row>
    <row r="130" spans="2:20" ht="60">
      <c r="B130" s="29" t="s">
        <v>178</v>
      </c>
      <c r="C130" s="28" t="s">
        <v>1420</v>
      </c>
      <c r="D130" s="29" t="s">
        <v>1426</v>
      </c>
      <c r="E130" s="29" t="s">
        <v>1427</v>
      </c>
      <c r="F130" s="29" t="s">
        <v>1428</v>
      </c>
      <c r="G130" s="29" t="s">
        <v>1429</v>
      </c>
      <c r="H130" s="29" t="s">
        <v>1430</v>
      </c>
      <c r="I130" s="29" t="s">
        <v>1431</v>
      </c>
      <c r="J130" s="29" t="s">
        <v>1432</v>
      </c>
      <c r="L130" s="29" t="s">
        <v>154</v>
      </c>
      <c r="M130" s="28" t="s">
        <v>1420</v>
      </c>
      <c r="N130" s="29" t="s">
        <v>1426</v>
      </c>
      <c r="O130" s="29" t="s">
        <v>1427</v>
      </c>
      <c r="P130" s="29" t="s">
        <v>1428</v>
      </c>
      <c r="Q130" s="29" t="s">
        <v>1429</v>
      </c>
      <c r="R130" s="29" t="s">
        <v>1430</v>
      </c>
      <c r="S130" s="29" t="s">
        <v>1431</v>
      </c>
      <c r="T130" s="29" t="s">
        <v>1432</v>
      </c>
    </row>
    <row r="131" spans="2:20">
      <c r="B131" s="56" t="s">
        <v>52</v>
      </c>
      <c r="C131" s="56" t="str">
        <f>VLOOKUP(B131,Siglas!$C$1:$D$25,2,0)</f>
        <v>SG</v>
      </c>
      <c r="D131" s="57">
        <f>IFERROR(J131/H131,0)</f>
        <v>0</v>
      </c>
      <c r="E131" s="57">
        <f>IFERROR(I131/G131,0)</f>
        <v>0.61538461538461542</v>
      </c>
      <c r="F131" s="57">
        <f>IFERROR((I131+J131)/(G131+H131),0)</f>
        <v>0.61538461538461542</v>
      </c>
      <c r="G131" s="56">
        <f>COUNTIFS(Data!$N$2:$N$617,$B131,Data!$D$2:$D$617,$B$130,Data!$C$2:$C$617,$G$71)</f>
        <v>13</v>
      </c>
      <c r="H131" s="56">
        <f>COUNTIFS(Data!$N$2:$N$617,$B131,Data!$D$2:$D$617,$B$130,Data!$C$2:$C$617,$H$71)</f>
        <v>0</v>
      </c>
      <c r="I131" s="56">
        <f>COUNTIFS(Data!$N$2:$N$617,$B131,Data!$D$2:$D$617,$B$130,Data!$C$2:$C$617,$G$71,Data!$L$2:$L$617,$I$71)</f>
        <v>8</v>
      </c>
      <c r="J131" s="56">
        <f>COUNTIFS(Data!$N$2:$N$617,$B131,Data!$D$2:$D$617,$B$130,Data!$C$2:$C$617,$H$71,Data!$L$2:$L$617,$I$71)</f>
        <v>0</v>
      </c>
      <c r="L131" s="56" t="s">
        <v>1026</v>
      </c>
      <c r="M131" s="56" t="str">
        <f>VLOOKUP(L131,Siglas!$C$1:$D$25,2,0)</f>
        <v>SJ</v>
      </c>
      <c r="N131" s="57">
        <f>IFERROR(T131/R131,0)</f>
        <v>1</v>
      </c>
      <c r="O131" s="57">
        <f>IFERROR(S131/Q131,0)</f>
        <v>0.91666666666666663</v>
      </c>
      <c r="P131" s="57">
        <f>IFERROR((S131+T131)/(Q131+R131),0)</f>
        <v>0.9285714285714286</v>
      </c>
      <c r="Q131" s="56">
        <f>COUNTIFS(Data!$N$2:$N$617,$L131,Data!$D$2:$D$617,$L$130,Data!$C$2:$C$617,$G$71)</f>
        <v>12</v>
      </c>
      <c r="R131" s="56">
        <f>COUNTIFS(Data!$N$2:$N$617,$L131,Data!$D$2:$D$617,$L$130,Data!$C$2:$C$617,$H$71)</f>
        <v>2</v>
      </c>
      <c r="S131" s="56">
        <f>COUNTIFS(Data!$N$2:$N$617,$L131,Data!$D$2:$D$617,$L$130,Data!$C$2:$C$617,$G$71,Data!$L$2:$L$617,$I$71)</f>
        <v>11</v>
      </c>
      <c r="T131" s="56">
        <f>COUNTIFS(Data!$N$2:$N$617,$L131,Data!$D$2:$D$617,$L$130,Data!$C$2:$C$617,$H$71,Data!$L$2:$L$617,$I$71)</f>
        <v>2</v>
      </c>
    </row>
    <row r="132" spans="2:20">
      <c r="D132" s="62"/>
      <c r="E132" s="62"/>
      <c r="F132" s="74">
        <f>SUM(I132:J132)/SUM(G132:H132)</f>
        <v>0.61538461538461542</v>
      </c>
      <c r="G132" s="56">
        <f t="shared" ref="G132:J132" si="48">SUM(G131)</f>
        <v>13</v>
      </c>
      <c r="H132" s="56">
        <f t="shared" si="48"/>
        <v>0</v>
      </c>
      <c r="I132" s="56">
        <f t="shared" si="48"/>
        <v>8</v>
      </c>
      <c r="J132" s="56">
        <f t="shared" si="48"/>
        <v>0</v>
      </c>
      <c r="N132" s="62"/>
      <c r="O132" s="62"/>
      <c r="P132" s="74">
        <f>SUM(S132:T132)/SUM(Q132:R132)</f>
        <v>0.9285714285714286</v>
      </c>
      <c r="Q132" s="56">
        <f t="shared" ref="Q132:T132" si="49">SUM(Q131)</f>
        <v>12</v>
      </c>
      <c r="R132" s="56">
        <f t="shared" si="49"/>
        <v>2</v>
      </c>
      <c r="S132" s="56">
        <f t="shared" si="49"/>
        <v>11</v>
      </c>
      <c r="T132" s="56">
        <f t="shared" si="49"/>
        <v>2</v>
      </c>
    </row>
    <row r="134" spans="2:20" ht="60">
      <c r="B134" s="81" t="s">
        <v>62</v>
      </c>
      <c r="C134" s="28" t="s">
        <v>1420</v>
      </c>
      <c r="D134" s="29" t="s">
        <v>1426</v>
      </c>
      <c r="E134" s="29" t="s">
        <v>1427</v>
      </c>
      <c r="F134" s="29" t="s">
        <v>1428</v>
      </c>
      <c r="G134" s="29" t="s">
        <v>1429</v>
      </c>
      <c r="H134" s="29" t="s">
        <v>1430</v>
      </c>
      <c r="I134" s="29" t="s">
        <v>1431</v>
      </c>
      <c r="J134" s="29" t="s">
        <v>1432</v>
      </c>
      <c r="L134" s="81" t="s">
        <v>161</v>
      </c>
      <c r="M134" s="28" t="s">
        <v>1420</v>
      </c>
      <c r="N134" s="29" t="s">
        <v>1426</v>
      </c>
      <c r="O134" s="29" t="s">
        <v>1427</v>
      </c>
      <c r="P134" s="29" t="s">
        <v>1428</v>
      </c>
      <c r="Q134" s="29" t="s">
        <v>1429</v>
      </c>
      <c r="R134" s="29" t="s">
        <v>1430</v>
      </c>
      <c r="S134" s="29" t="s">
        <v>1431</v>
      </c>
      <c r="T134" s="29" t="s">
        <v>1432</v>
      </c>
    </row>
    <row r="135" spans="2:20">
      <c r="B135" s="80" t="s">
        <v>425</v>
      </c>
      <c r="C135" s="56" t="str">
        <f>VLOOKUP(B135,Siglas!$C$1:$D$25,2,0)</f>
        <v>STIC</v>
      </c>
      <c r="D135" s="57">
        <f>IFERROR(J135/H135,0)</f>
        <v>0.75</v>
      </c>
      <c r="E135" s="57">
        <f>IFERROR(I135/G135,0)</f>
        <v>0.57692307692307687</v>
      </c>
      <c r="F135" s="57">
        <f>IFERROR((I135+J135)/(G135+H135),0)</f>
        <v>0.6</v>
      </c>
      <c r="G135" s="56">
        <f>COUNTIFS(Data!$N$2:$N$617,$B135,Data!$D$2:$D$617,$B$134,Data!$C$2:$C$617,$G$71)</f>
        <v>26</v>
      </c>
      <c r="H135" s="56">
        <f>COUNTIFS(Data!$N$2:$N$617,$B135,Data!$D$2:$D$617,$B$134,Data!$C$2:$C$617,$H$71)</f>
        <v>4</v>
      </c>
      <c r="I135" s="56">
        <f>COUNTIFS(Data!$N$2:$N$617,$B135,Data!$D$2:$D$617,$B$134,Data!$C$2:$C$617,$G$71,Data!$L$2:$L$617,$I$71)</f>
        <v>15</v>
      </c>
      <c r="J135" s="56">
        <f>COUNTIFS(Data!$N$2:$N$617,$B135,Data!$D$2:$D$617,$B$134,Data!$C$2:$C$617,$H$71,Data!$L$2:$L$617,$I$71)</f>
        <v>3</v>
      </c>
      <c r="L135" s="80" t="s">
        <v>289</v>
      </c>
      <c r="M135" s="56" t="str">
        <f>VLOOKUP(L135,Siglas!$C$1:$D$25,2,0)</f>
        <v>SIR</v>
      </c>
      <c r="N135" s="57">
        <f>IFERROR(T135/R135,0)</f>
        <v>1</v>
      </c>
      <c r="O135" s="57">
        <f>IFERROR(S135/Q135,0)</f>
        <v>1</v>
      </c>
      <c r="P135" s="57">
        <f>IFERROR((S135+T135)/(Q135+R135),0)</f>
        <v>1</v>
      </c>
      <c r="Q135" s="56">
        <f>COUNTIFS(Data!$N$2:$N$617,$L135,Data!$D$2:$D$617,$L$134,Data!$C$2:$C$617,$G$71)</f>
        <v>8</v>
      </c>
      <c r="R135" s="56">
        <f>COUNTIFS(Data!$N$2:$N$617,$L135,Data!$D$2:$D$617,$L$134,Data!$C$2:$C$617,$H$71)</f>
        <v>2</v>
      </c>
      <c r="S135" s="56">
        <f>COUNTIFS(Data!$N$2:$N$617,$L135,Data!$D$2:$D$617,$L$134,Data!$C$2:$C$617,$G$71,Data!$L$2:$L$617,$I$71)</f>
        <v>8</v>
      </c>
      <c r="T135" s="56">
        <f>COUNTIFS(Data!$N$2:$N$617,$L135,Data!$D$2:$D$617,$L$134,Data!$C$2:$C$617,$H$71,Data!$L$2:$L$617,$I$71)</f>
        <v>2</v>
      </c>
    </row>
    <row r="136" spans="2:20">
      <c r="D136" s="62"/>
      <c r="E136" s="62"/>
      <c r="F136" s="74">
        <f>SUM(I136:J136)/SUM(G136:H136)</f>
        <v>0.6</v>
      </c>
      <c r="G136" s="56">
        <f t="shared" ref="G136:J136" si="50">SUM(G135)</f>
        <v>26</v>
      </c>
      <c r="H136" s="56">
        <f t="shared" si="50"/>
        <v>4</v>
      </c>
      <c r="I136" s="56">
        <f t="shared" si="50"/>
        <v>15</v>
      </c>
      <c r="J136" s="56">
        <f t="shared" si="50"/>
        <v>3</v>
      </c>
      <c r="N136" s="62"/>
      <c r="O136" s="62"/>
      <c r="P136" s="74">
        <f>SUM(S136:T136)/SUM(Q136:R136)</f>
        <v>1</v>
      </c>
      <c r="Q136" s="56">
        <f t="shared" ref="Q136:T136" si="51">SUM(Q135)</f>
        <v>8</v>
      </c>
      <c r="R136" s="56">
        <f t="shared" si="51"/>
        <v>2</v>
      </c>
      <c r="S136" s="56">
        <f t="shared" si="51"/>
        <v>8</v>
      </c>
      <c r="T136" s="56">
        <f t="shared" si="51"/>
        <v>2</v>
      </c>
    </row>
    <row r="138" spans="2:20" ht="60">
      <c r="B138" s="81" t="s">
        <v>182</v>
      </c>
      <c r="C138" s="28" t="s">
        <v>1420</v>
      </c>
      <c r="D138" s="29" t="s">
        <v>1426</v>
      </c>
      <c r="E138" s="29" t="s">
        <v>1427</v>
      </c>
      <c r="F138" s="29" t="s">
        <v>1428</v>
      </c>
      <c r="G138" s="29" t="s">
        <v>1429</v>
      </c>
      <c r="H138" s="29" t="s">
        <v>1430</v>
      </c>
      <c r="I138" s="29" t="s">
        <v>1431</v>
      </c>
      <c r="J138" s="29" t="s">
        <v>1432</v>
      </c>
      <c r="L138" s="81" t="s">
        <v>139</v>
      </c>
      <c r="M138" s="28" t="s">
        <v>1420</v>
      </c>
      <c r="N138" s="29" t="s">
        <v>1426</v>
      </c>
      <c r="O138" s="29" t="s">
        <v>1427</v>
      </c>
      <c r="P138" s="29" t="s">
        <v>1428</v>
      </c>
      <c r="Q138" s="29" t="s">
        <v>1429</v>
      </c>
      <c r="R138" s="29" t="s">
        <v>1430</v>
      </c>
      <c r="S138" s="29" t="s">
        <v>1431</v>
      </c>
      <c r="T138" s="29" t="s">
        <v>1432</v>
      </c>
    </row>
    <row r="139" spans="2:20">
      <c r="B139" s="80" t="s">
        <v>186</v>
      </c>
      <c r="C139" s="56" t="str">
        <f>VLOOKUP(B139,Siglas!$C$1:$D$25,2,0)</f>
        <v>SFP</v>
      </c>
      <c r="D139" s="57">
        <f>IFERROR(J139/H139,0)</f>
        <v>0</v>
      </c>
      <c r="E139" s="57">
        <f>IFERROR(I139/G139,0)</f>
        <v>0.5</v>
      </c>
      <c r="F139" s="57">
        <f>IFERROR((I139+J139)/(G139+H139),0)</f>
        <v>0.5</v>
      </c>
      <c r="G139" s="56">
        <f>COUNTIFS(Data!$N$2:$N$617,$B139,Data!$D$2:$D$617,$B$138,Data!$C$2:$C$617,$G$71)</f>
        <v>8</v>
      </c>
      <c r="H139" s="56">
        <f>COUNTIFS(Data!$N$2:$N$617,$B139,Data!$D$2:$D$617,$B$138,Data!$C$2:$C$617,$H$71)</f>
        <v>0</v>
      </c>
      <c r="I139" s="56">
        <f>COUNTIFS(Data!$N$2:$N$617,$B139,Data!$D$2:$D$617,$B$138,Data!$C$2:$C$617,$G$71,Data!$L$2:$L$617,$I$71)</f>
        <v>4</v>
      </c>
      <c r="J139" s="56">
        <f>COUNTIFS(Data!$N$2:$N$617,$B139,Data!$D$2:$D$617,$B$138,Data!$C$2:$C$617,$H$71,Data!$L$2:$L$617,$I$71)</f>
        <v>0</v>
      </c>
      <c r="L139" s="80" t="s">
        <v>280</v>
      </c>
      <c r="M139" s="56" t="str">
        <f>VLOOKUP(L139,Siglas!$C$1:$D$25,2,0)</f>
        <v>SCTEI</v>
      </c>
      <c r="N139" s="57">
        <f>IFERROR(T139/R139,0)</f>
        <v>0.5</v>
      </c>
      <c r="O139" s="57">
        <f>IFERROR(S139/Q139,0)</f>
        <v>0.83333333333333337</v>
      </c>
      <c r="P139" s="57">
        <f>IFERROR((S139+T139)/(Q139+R139),0)</f>
        <v>0.75</v>
      </c>
      <c r="Q139" s="56">
        <f>COUNTIFS(Data!$N$2:$N$617,$L139,Data!$D$2:$D$617,$L$138,Data!$C$2:$C$617,$G$71)</f>
        <v>6</v>
      </c>
      <c r="R139" s="56">
        <f>COUNTIFS(Data!$N$2:$N$617,$L139,Data!$D$2:$D$617,$L$138,Data!$C$2:$C$617,$H$71)</f>
        <v>2</v>
      </c>
      <c r="S139" s="56">
        <f>COUNTIFS(Data!$N$2:$N$617,$L139,Data!$D$2:$D$617,$L$138,Data!$C$2:$C$617,$G$71,Data!$L$2:$L$617,$I$71)</f>
        <v>5</v>
      </c>
      <c r="T139" s="56">
        <f>COUNTIFS(Data!$N$2:$N$617,$L139,Data!$D$2:$D$617,$L$138,Data!$C$2:$C$617,$H$71,Data!$L$2:$L$617,$I$71)</f>
        <v>1</v>
      </c>
    </row>
    <row r="140" spans="2:20">
      <c r="D140" s="62"/>
      <c r="E140" s="62"/>
      <c r="F140" s="74">
        <f>SUM(I140:J140)/SUM(G140:H140)</f>
        <v>0.5</v>
      </c>
      <c r="G140" s="56">
        <f t="shared" ref="G140:J140" si="52">SUM(G139)</f>
        <v>8</v>
      </c>
      <c r="H140" s="56">
        <f t="shared" si="52"/>
        <v>0</v>
      </c>
      <c r="I140" s="56">
        <f t="shared" si="52"/>
        <v>4</v>
      </c>
      <c r="J140" s="56">
        <f t="shared" si="52"/>
        <v>0</v>
      </c>
      <c r="N140" s="62"/>
      <c r="O140" s="62"/>
      <c r="P140" s="74">
        <f>SUM(S140:T140)/SUM(Q140:R140)</f>
        <v>0.75</v>
      </c>
      <c r="Q140" s="56">
        <f t="shared" ref="Q140:T140" si="53">SUM(Q139)</f>
        <v>6</v>
      </c>
      <c r="R140" s="56">
        <f t="shared" si="53"/>
        <v>2</v>
      </c>
      <c r="S140" s="56">
        <f t="shared" si="53"/>
        <v>5</v>
      </c>
      <c r="T140" s="56">
        <f t="shared" si="53"/>
        <v>1</v>
      </c>
    </row>
    <row r="142" spans="2:20" ht="60">
      <c r="B142" s="81" t="s">
        <v>147</v>
      </c>
      <c r="C142" s="28" t="s">
        <v>1420</v>
      </c>
      <c r="D142" s="29" t="s">
        <v>1426</v>
      </c>
      <c r="E142" s="29" t="s">
        <v>1427</v>
      </c>
      <c r="F142" s="29" t="s">
        <v>1428</v>
      </c>
      <c r="G142" s="29" t="s">
        <v>1429</v>
      </c>
      <c r="H142" s="29" t="s">
        <v>1430</v>
      </c>
      <c r="I142" s="29" t="s">
        <v>1431</v>
      </c>
      <c r="J142" s="29" t="s">
        <v>1432</v>
      </c>
      <c r="L142" s="81" t="s">
        <v>104</v>
      </c>
      <c r="M142" s="28" t="s">
        <v>1420</v>
      </c>
      <c r="N142" s="29" t="s">
        <v>1426</v>
      </c>
      <c r="O142" s="29" t="s">
        <v>1427</v>
      </c>
      <c r="P142" s="29" t="s">
        <v>1428</v>
      </c>
      <c r="Q142" s="29" t="s">
        <v>1429</v>
      </c>
      <c r="R142" s="29" t="s">
        <v>1430</v>
      </c>
      <c r="S142" s="29" t="s">
        <v>1431</v>
      </c>
      <c r="T142" s="29" t="s">
        <v>1432</v>
      </c>
    </row>
    <row r="143" spans="2:20">
      <c r="B143" s="80" t="s">
        <v>71</v>
      </c>
      <c r="C143" s="56" t="str">
        <f>VLOOKUP(B143,Siglas!$C$1:$D$25,2,0)</f>
        <v>SS</v>
      </c>
      <c r="D143" s="57">
        <f>IFERROR(J143/H143,0)</f>
        <v>0.5</v>
      </c>
      <c r="E143" s="57">
        <f>IFERROR(I143/G143,0)</f>
        <v>0.7321428571428571</v>
      </c>
      <c r="F143" s="57">
        <f>IFERROR((I143+J143)/(G143+H143),0)</f>
        <v>0.72413793103448276</v>
      </c>
      <c r="G143" s="56">
        <f>COUNTIFS(Data!$N$2:$N$617,$B143,Data!$D$2:$D$617,$B$142,Data!$C$2:$C$617,$G$71)</f>
        <v>56</v>
      </c>
      <c r="H143" s="56">
        <f>COUNTIFS(Data!$N$2:$N$617,$B143,Data!$D$2:$D$617,$B$142,Data!$C$2:$C$617,$H$71)</f>
        <v>2</v>
      </c>
      <c r="I143" s="56">
        <f>COUNTIFS(Data!$N$2:$N$617,$B143,Data!$D$2:$D$617,$B$142,Data!$C$2:$C$617,$G$71,Data!$L$2:$L$617,$I$71)</f>
        <v>41</v>
      </c>
      <c r="J143" s="56">
        <f>COUNTIFS(Data!$N$2:$N$617,$B143,Data!$D$2:$D$617,$B$142,Data!$C$2:$C$617,$H$71,Data!$L$2:$L$617,$I$71)</f>
        <v>1</v>
      </c>
      <c r="L143" s="80" t="s">
        <v>78</v>
      </c>
      <c r="M143" s="56" t="str">
        <f>VLOOKUP(L143,Siglas!$C$1:$D$25,2,0)</f>
        <v>SE</v>
      </c>
      <c r="N143" s="57">
        <f>IFERROR(T143/R143,0)</f>
        <v>0.55555555555555558</v>
      </c>
      <c r="O143" s="57">
        <f>IFERROR(S143/Q143,0)</f>
        <v>0.83673469387755106</v>
      </c>
      <c r="P143" s="57">
        <f>IFERROR((S143+T143)/(Q143+R143),0)</f>
        <v>0.7931034482758621</v>
      </c>
      <c r="Q143" s="56">
        <f>COUNTIFS(Data!$N$2:$N$617,$L143,Data!$D$2:$D$617,$L$142,Data!$C$2:$C$617,$G$71)</f>
        <v>49</v>
      </c>
      <c r="R143" s="56">
        <f>COUNTIFS(Data!$N$2:$N$617,$L143,Data!$D$2:$D$617,$L$142,Data!$C$2:$C$617,$H$71)</f>
        <v>9</v>
      </c>
      <c r="S143" s="56">
        <f>COUNTIFS(Data!$N$2:$N$617,$L143,Data!$D$2:$D$617,$L$142,Data!$C$2:$C$617,$G$71,Data!$L$2:$L$617,$I$71)</f>
        <v>41</v>
      </c>
      <c r="T143" s="56">
        <f>COUNTIFS(Data!$N$2:$N$617,$L143,Data!$D$2:$D$617,$L$142,Data!$C$2:$C$617,$H$71,Data!$L$2:$L$617,$I$71)</f>
        <v>5</v>
      </c>
    </row>
    <row r="144" spans="2:20">
      <c r="D144" s="62"/>
      <c r="E144" s="62"/>
      <c r="F144" s="74">
        <f>SUM(I144:J144)/SUM(G144:H144)</f>
        <v>0.72413793103448276</v>
      </c>
      <c r="G144" s="56">
        <f t="shared" ref="G144:J144" si="54">SUM(G143)</f>
        <v>56</v>
      </c>
      <c r="H144" s="56">
        <f t="shared" si="54"/>
        <v>2</v>
      </c>
      <c r="I144" s="56">
        <f t="shared" si="54"/>
        <v>41</v>
      </c>
      <c r="J144" s="56">
        <f t="shared" si="54"/>
        <v>1</v>
      </c>
      <c r="N144" s="62"/>
      <c r="O144" s="62"/>
      <c r="P144" s="74">
        <f>SUM(S144:T144)/SUM(Q144:R144)</f>
        <v>0.7931034482758621</v>
      </c>
      <c r="Q144" s="56">
        <f t="shared" ref="Q144:T144" si="55">SUM(Q143)</f>
        <v>49</v>
      </c>
      <c r="R144" s="56">
        <f t="shared" si="55"/>
        <v>9</v>
      </c>
      <c r="S144" s="56">
        <f t="shared" si="55"/>
        <v>41</v>
      </c>
      <c r="T144" s="56">
        <f t="shared" si="55"/>
        <v>5</v>
      </c>
    </row>
    <row r="146" spans="2:20" ht="60">
      <c r="B146" s="81" t="s">
        <v>136</v>
      </c>
      <c r="C146" s="28" t="s">
        <v>1420</v>
      </c>
      <c r="D146" s="29" t="s">
        <v>1426</v>
      </c>
      <c r="E146" s="29" t="s">
        <v>1427</v>
      </c>
      <c r="F146" s="29" t="s">
        <v>1428</v>
      </c>
      <c r="G146" s="29" t="s">
        <v>1429</v>
      </c>
      <c r="H146" s="29" t="s">
        <v>1430</v>
      </c>
      <c r="I146" s="29" t="s">
        <v>1431</v>
      </c>
      <c r="J146" s="29" t="s">
        <v>1432</v>
      </c>
      <c r="L146" s="81" t="s">
        <v>44</v>
      </c>
      <c r="M146" s="28" t="s">
        <v>1420</v>
      </c>
      <c r="N146" s="29" t="s">
        <v>1426</v>
      </c>
      <c r="O146" s="29" t="s">
        <v>1427</v>
      </c>
      <c r="P146" s="29" t="s">
        <v>1428</v>
      </c>
      <c r="Q146" s="29" t="s">
        <v>1429</v>
      </c>
      <c r="R146" s="29" t="s">
        <v>1430</v>
      </c>
      <c r="S146" s="29" t="s">
        <v>1431</v>
      </c>
      <c r="T146" s="29" t="s">
        <v>1432</v>
      </c>
    </row>
    <row r="147" spans="2:20">
      <c r="B147" s="80" t="s">
        <v>636</v>
      </c>
      <c r="C147" s="56" t="str">
        <f>VLOOKUP(B147,Siglas!$C$1:$D$25,2,0)</f>
        <v>SDS</v>
      </c>
      <c r="D147" s="57">
        <f t="shared" ref="D147:D149" si="56">IFERROR(J147/H147,0)</f>
        <v>0</v>
      </c>
      <c r="E147" s="57">
        <f t="shared" ref="E147:E149" si="57">IFERROR(I147/G147,0)</f>
        <v>0.5714285714285714</v>
      </c>
      <c r="F147" s="57">
        <f t="shared" ref="F147:F149" si="58">IFERROR((I147+J147)/(G147+H147),0)</f>
        <v>0.44444444444444442</v>
      </c>
      <c r="G147" s="56">
        <f>COUNTIFS(Data!$N$2:$N$617,$B147,Data!$D$2:$D$617,$B$146,Data!$C$2:$C$617,$G$71)</f>
        <v>7</v>
      </c>
      <c r="H147" s="56">
        <f>COUNTIFS(Data!$N$2:$N$617,$B147,Data!$D$2:$D$617,$B$146,Data!$C$2:$C$617,$H$71)</f>
        <v>2</v>
      </c>
      <c r="I147" s="56">
        <f>COUNTIFS(Data!$N$2:$N$617,$B147,Data!$D$2:$D$617,$B$146,Data!$C$2:$C$617,$G$71,Data!$L$2:$L$617,$I$71)</f>
        <v>4</v>
      </c>
      <c r="J147" s="56">
        <f>COUNTIFS(Data!$N$2:$N$617,$B147,Data!$D$2:$D$617,$B$146,Data!$C$2:$C$617,$H$71,Data!$L$2:$L$617,$I$71)</f>
        <v>0</v>
      </c>
      <c r="L147" s="80" t="s">
        <v>48</v>
      </c>
      <c r="M147" s="56" t="str">
        <f>VLOOKUP(L147,Siglas!$C$1:$D$25,2,0)</f>
        <v>STM</v>
      </c>
      <c r="N147" s="57">
        <f>IFERROR(T147/R147,0)</f>
        <v>1</v>
      </c>
      <c r="O147" s="57">
        <f>IFERROR(S147/Q147,0)</f>
        <v>0.625</v>
      </c>
      <c r="P147" s="57">
        <f>IFERROR((S147+T147)/(Q147+R147),0)</f>
        <v>0.8125</v>
      </c>
      <c r="Q147" s="56">
        <f>COUNTIFS(Data!$N$2:$N$617,$L147,Data!$D$2:$D$617,$L$146,Data!$C$2:$C$617,$G$71)</f>
        <v>8</v>
      </c>
      <c r="R147" s="56">
        <f>COUNTIFS(Data!$N$2:$N$617,$L147,Data!$D$2:$D$617,$L$146,Data!$C$2:$C$617,$H$71)</f>
        <v>8</v>
      </c>
      <c r="S147" s="56">
        <f>COUNTIFS(Data!$N$2:$N$617,$L147,Data!$D$2:$D$617,$L$146,Data!$C$2:$C$617,$G$71,Data!$L$2:$L$617,$I$71)</f>
        <v>5</v>
      </c>
      <c r="T147" s="56">
        <f>COUNTIFS(Data!$N$2:$N$617,$L147,Data!$D$2:$D$617,$L$146,Data!$C$2:$C$617,$H$71,Data!$L$2:$L$617,$I$71)</f>
        <v>8</v>
      </c>
    </row>
    <row r="148" spans="2:20">
      <c r="B148" s="82" t="s">
        <v>639</v>
      </c>
      <c r="C148" s="56" t="str">
        <f>VLOOKUP(B148,Siglas!$C$1:$D$25,2,0)</f>
        <v>SHV</v>
      </c>
      <c r="D148" s="57">
        <f t="shared" si="56"/>
        <v>0.5</v>
      </c>
      <c r="E148" s="57">
        <f t="shared" si="57"/>
        <v>0.8571428571428571</v>
      </c>
      <c r="F148" s="57">
        <f t="shared" si="58"/>
        <v>0.77777777777777779</v>
      </c>
      <c r="G148" s="56">
        <f>COUNTIFS(Data!$N$2:$N$617,$B148,Data!$D$2:$D$617,$B$146,Data!$C$2:$C$617,$G$71)</f>
        <v>7</v>
      </c>
      <c r="H148" s="56">
        <f>COUNTIFS(Data!$N$2:$N$617,$B148,Data!$D$2:$D$617,$B$146,Data!$C$2:$C$617,$H$71)</f>
        <v>2</v>
      </c>
      <c r="I148" s="56">
        <f>COUNTIFS(Data!$N$2:$N$617,$B148,Data!$D$2:$D$617,$B$146,Data!$C$2:$C$617,$G$71,Data!$L$2:$L$617,$I$71)</f>
        <v>6</v>
      </c>
      <c r="J148" s="56">
        <f>COUNTIFS(Data!$N$2:$N$617,$B148,Data!$D$2:$D$617,$B$146,Data!$C$2:$C$617,$H$71,Data!$L$2:$L$617,$I$71)</f>
        <v>1</v>
      </c>
      <c r="N148" s="62"/>
      <c r="O148" s="62"/>
      <c r="P148" s="74">
        <f>SUM(S148:T148)/SUM(Q148:R148)</f>
        <v>0.8125</v>
      </c>
      <c r="Q148" s="56">
        <f t="shared" ref="Q148:T148" si="59">SUM(Q147)</f>
        <v>8</v>
      </c>
      <c r="R148" s="56">
        <f t="shared" si="59"/>
        <v>8</v>
      </c>
      <c r="S148" s="56">
        <f t="shared" si="59"/>
        <v>5</v>
      </c>
      <c r="T148" s="56">
        <f t="shared" si="59"/>
        <v>8</v>
      </c>
    </row>
    <row r="149" spans="2:20">
      <c r="B149" s="82" t="s">
        <v>634</v>
      </c>
      <c r="C149" s="56" t="str">
        <f>VLOOKUP(B149,Siglas!$C$1:$D$25,2,0)</f>
        <v>SMEG</v>
      </c>
      <c r="D149" s="57">
        <f t="shared" si="56"/>
        <v>0.5</v>
      </c>
      <c r="E149" s="57">
        <f t="shared" si="57"/>
        <v>0.8571428571428571</v>
      </c>
      <c r="F149" s="57">
        <f t="shared" si="58"/>
        <v>0.77777777777777779</v>
      </c>
      <c r="G149" s="56">
        <f>COUNTIFS(Data!$N$2:$N$617,$B149,Data!$D$2:$D$617,$B$146,Data!$C$2:$C$617,$G$71)</f>
        <v>7</v>
      </c>
      <c r="H149" s="56">
        <f>COUNTIFS(Data!$N$2:$N$617,$B149,Data!$D$2:$D$617,$B$146,Data!$C$2:$C$617,$H$71)</f>
        <v>2</v>
      </c>
      <c r="I149" s="56">
        <f>COUNTIFS(Data!$N$2:$N$617,$B149,Data!$D$2:$D$617,$B$146,Data!$C$2:$C$617,$G$71,Data!$L$2:$L$617,$I$71)</f>
        <v>6</v>
      </c>
      <c r="J149" s="56">
        <f>COUNTIFS(Data!$N$2:$N$617,$B149,Data!$D$2:$D$617,$B$146,Data!$C$2:$C$617,$H$71,Data!$L$2:$L$617,$I$71)</f>
        <v>1</v>
      </c>
    </row>
    <row r="150" spans="2:20" ht="45">
      <c r="F150" s="74">
        <f>SUM(I150:J150)/SUM(G150:H150)</f>
        <v>0.77777777777777779</v>
      </c>
      <c r="G150" s="56">
        <f t="shared" ref="G150:J150" si="60">SUM(G149)</f>
        <v>7</v>
      </c>
      <c r="H150" s="56">
        <f t="shared" si="60"/>
        <v>2</v>
      </c>
      <c r="I150" s="56">
        <f t="shared" si="60"/>
        <v>6</v>
      </c>
      <c r="J150" s="56">
        <f t="shared" si="60"/>
        <v>1</v>
      </c>
      <c r="L150" s="81" t="s">
        <v>181</v>
      </c>
      <c r="M150" s="28" t="s">
        <v>1420</v>
      </c>
      <c r="N150" s="29" t="s">
        <v>1426</v>
      </c>
      <c r="O150" s="29" t="s">
        <v>1427</v>
      </c>
      <c r="P150" s="29" t="s">
        <v>1428</v>
      </c>
      <c r="Q150" s="29" t="s">
        <v>1429</v>
      </c>
      <c r="R150" s="29" t="s">
        <v>1430</v>
      </c>
      <c r="S150" s="29" t="s">
        <v>1431</v>
      </c>
      <c r="T150" s="29" t="s">
        <v>1432</v>
      </c>
    </row>
    <row r="151" spans="2:20">
      <c r="L151" s="80" t="s">
        <v>186</v>
      </c>
      <c r="M151" s="56" t="str">
        <f>VLOOKUP(L151,Siglas!$C$1:$D$25,2,0)</f>
        <v>SFP</v>
      </c>
      <c r="N151" s="57">
        <f>IFERROR(T151/R151,0)</f>
        <v>0</v>
      </c>
      <c r="O151" s="57">
        <f>IFERROR(S151/Q151,0)</f>
        <v>0.84615384615384615</v>
      </c>
      <c r="P151" s="57">
        <f>IFERROR((S151+T151)/(Q151+R151),0)</f>
        <v>0.84615384615384615</v>
      </c>
      <c r="Q151" s="56">
        <f>COUNTIFS(Data!$N$2:$N$617,$L151,Data!$D$2:$D$617,$L$150,Data!$C$2:$C$617,$G$71)</f>
        <v>13</v>
      </c>
      <c r="R151" s="56">
        <f>COUNTIFS(Data!$N$2:$N$617,$L151,Data!$D$2:$D$617,$L$150,Data!$C$2:$C$617,$H$71)</f>
        <v>0</v>
      </c>
      <c r="S151" s="56">
        <f>COUNTIFS(Data!$N$2:$N$617,$L151,Data!$D$2:$D$617,$L$150,Data!$C$2:$C$617,$G$71,Data!$L$2:$L$617,$I$71)</f>
        <v>11</v>
      </c>
      <c r="T151" s="56">
        <f>COUNTIFS(Data!$N$2:$N$617,$L151,Data!$D$2:$D$617,$L$150,Data!$C$2:$C$617,$H$71,Data!$L$2:$L$617,$I$71)</f>
        <v>0</v>
      </c>
    </row>
    <row r="152" spans="2:20">
      <c r="N152" s="62"/>
      <c r="O152" s="62"/>
      <c r="P152" s="74">
        <f>SUM(S152:T152)/SUM(Q152:R152)</f>
        <v>0.84615384615384615</v>
      </c>
      <c r="Q152" s="56">
        <f t="shared" ref="Q152:T152" si="61">SUM(Q151)</f>
        <v>13</v>
      </c>
      <c r="R152" s="56">
        <f t="shared" si="61"/>
        <v>0</v>
      </c>
      <c r="S152" s="56">
        <f t="shared" si="61"/>
        <v>11</v>
      </c>
      <c r="T152" s="56">
        <f t="shared" si="61"/>
        <v>0</v>
      </c>
    </row>
    <row r="171" spans="1:17">
      <c r="A171" s="83"/>
      <c r="K171" s="83"/>
      <c r="L171" s="83"/>
      <c r="M171" s="83"/>
      <c r="N171" s="83"/>
      <c r="O171" s="83"/>
      <c r="P171" s="83"/>
      <c r="Q171" s="83"/>
    </row>
    <row r="172" spans="1:17">
      <c r="A172" s="83"/>
      <c r="K172" s="83"/>
      <c r="L172" s="83"/>
      <c r="M172" s="83"/>
      <c r="N172" s="83"/>
      <c r="O172" s="83"/>
      <c r="P172" s="83"/>
      <c r="Q172" s="83"/>
    </row>
    <row r="173" spans="1:17">
      <c r="A173" s="83"/>
      <c r="K173" s="83"/>
      <c r="L173" s="83"/>
      <c r="M173" s="83"/>
      <c r="N173" s="83"/>
      <c r="O173" s="83"/>
      <c r="P173" s="83"/>
      <c r="Q173" s="83"/>
    </row>
    <row r="174" spans="1:17">
      <c r="A174" s="83"/>
      <c r="K174" s="83"/>
      <c r="L174" s="83"/>
      <c r="M174" s="83"/>
      <c r="N174" s="83"/>
      <c r="O174" s="83"/>
      <c r="P174" s="83"/>
      <c r="Q174" s="83"/>
    </row>
    <row r="175" spans="1:17">
      <c r="A175" s="99" t="s">
        <v>1443</v>
      </c>
      <c r="B175" s="96"/>
      <c r="C175" s="96"/>
      <c r="D175" s="96"/>
      <c r="E175" s="96"/>
      <c r="F175" s="96"/>
      <c r="G175" s="96"/>
      <c r="H175" s="96"/>
      <c r="I175" s="96"/>
      <c r="J175" s="96"/>
      <c r="K175" s="96"/>
      <c r="L175" s="96"/>
      <c r="M175" s="96"/>
      <c r="N175" s="96"/>
      <c r="O175" s="96"/>
      <c r="P175" s="96"/>
      <c r="Q175" s="97"/>
    </row>
    <row r="177" spans="2:21" ht="60">
      <c r="B177" s="28" t="s">
        <v>1448</v>
      </c>
      <c r="C177" s="28" t="s">
        <v>1420</v>
      </c>
      <c r="D177" s="29" t="s">
        <v>1426</v>
      </c>
      <c r="E177" s="29" t="s">
        <v>1427</v>
      </c>
      <c r="F177" s="29" t="s">
        <v>1428</v>
      </c>
      <c r="G177" s="29" t="s">
        <v>1429</v>
      </c>
      <c r="H177" s="29" t="s">
        <v>1430</v>
      </c>
      <c r="I177" s="29" t="s">
        <v>1431</v>
      </c>
      <c r="J177" s="29" t="s">
        <v>1432</v>
      </c>
      <c r="L177" s="54" t="s">
        <v>19</v>
      </c>
      <c r="M177" s="54" t="s">
        <v>5</v>
      </c>
      <c r="N177" s="28" t="s">
        <v>1420</v>
      </c>
      <c r="O177" s="29" t="s">
        <v>1426</v>
      </c>
      <c r="P177" s="29" t="s">
        <v>1427</v>
      </c>
      <c r="Q177" s="29" t="s">
        <v>1428</v>
      </c>
      <c r="R177" s="29" t="s">
        <v>1429</v>
      </c>
      <c r="S177" s="29" t="s">
        <v>1430</v>
      </c>
      <c r="T177" s="29" t="s">
        <v>1431</v>
      </c>
      <c r="U177" s="29" t="s">
        <v>1432</v>
      </c>
    </row>
    <row r="178" spans="2:21">
      <c r="B178" s="80" t="s">
        <v>286</v>
      </c>
      <c r="C178" s="56" t="str">
        <f>VLOOKUP(B178,Siglas!$C$1:$D$25,2,0)</f>
        <v>SCEI</v>
      </c>
      <c r="D178" s="57">
        <f t="shared" ref="D178:D201" si="62">IFERROR(J178/H178,"No Aplica")</f>
        <v>1</v>
      </c>
      <c r="E178" s="57">
        <f t="shared" ref="E178:E201" si="63">IFERROR(I178/G178,"No Aplica)")</f>
        <v>1</v>
      </c>
      <c r="F178" s="57">
        <f t="shared" ref="F178:F201" si="64">IFERROR((I178+J178)/(H178+G178),"No Aplica")</f>
        <v>1</v>
      </c>
      <c r="G178" s="56">
        <f>COUNTIFS(Data!$N$2:$N$617,$B178,Data!$C$2:$C$617,$G$71)</f>
        <v>9</v>
      </c>
      <c r="H178" s="56">
        <f>COUNTIFS(Data!$N$2:$N$617,$B178,Data!$C$2:$C$617,$H$71)</f>
        <v>2</v>
      </c>
      <c r="I178" s="56">
        <f>COUNTIFS(Data!$N$2:$N$617,B178,Data!$C$2:$C$617,$G$71,Data!$L$2:$L$617,$I$71)</f>
        <v>9</v>
      </c>
      <c r="J178" s="56">
        <f>COUNTIFS(Data!$N$2:$N$617,$B178,Data!$C$2:$C$617,$H$71,Data!$L$2:$L$617,$I$71)</f>
        <v>2</v>
      </c>
      <c r="L178" s="82" t="s">
        <v>1043</v>
      </c>
      <c r="M178" s="82" t="s">
        <v>1392</v>
      </c>
      <c r="N178" s="56" t="str">
        <f>VLOOKUP(M178,Siglas!$A$1:$B$26,2,0)</f>
        <v>ES</v>
      </c>
      <c r="O178" s="57">
        <f t="shared" ref="O178:O179" si="65">IFERROR(U178/S178,0)</f>
        <v>1</v>
      </c>
      <c r="P178" s="57">
        <f t="shared" ref="P178:P179" si="66">IFERROR(T178/R178,0)</f>
        <v>1</v>
      </c>
      <c r="Q178" s="57">
        <f t="shared" ref="Q178:Q179" si="67">IFERROR((T178+U178)/(R178+S178),0)</f>
        <v>1</v>
      </c>
      <c r="R178" s="56">
        <f>COUNTIFS(Data!$N$2:$N$617,$L178,Data!$D$2:$D$617,$M$178,Data!$C$2:$C$617,$G$71)</f>
        <v>15</v>
      </c>
      <c r="S178" s="56">
        <f>COUNTIFS(Data!$N$2:$N$617,$L178,Data!$D$2:$D$617,$M$178,Data!$C$2:$C$617,$H$71)</f>
        <v>2</v>
      </c>
      <c r="T178" s="56">
        <f>COUNTIFS(Data!$N$2:$N$617,$L178,Data!$D$2:$D$617,$M$178,Data!$C$2:$C$617,$G$71,Data!$L$2:$L$617,$I$71)</f>
        <v>15</v>
      </c>
      <c r="U178" s="56">
        <f>COUNTIFS(Data!$N$2:$N$617,$L178,Data!$D$2:$D$617,$M$178,Data!$C$2:$C$617,$H$71,Data!$L$2:$L$617,$I$71)</f>
        <v>2</v>
      </c>
    </row>
    <row r="179" spans="2:21">
      <c r="B179" s="80" t="s">
        <v>289</v>
      </c>
      <c r="C179" s="56" t="str">
        <f>VLOOKUP(B179,Siglas!$C$1:$D$25,2,0)</f>
        <v>SIR</v>
      </c>
      <c r="D179" s="57">
        <f t="shared" si="62"/>
        <v>1</v>
      </c>
      <c r="E179" s="57">
        <f t="shared" si="63"/>
        <v>1</v>
      </c>
      <c r="F179" s="57">
        <f t="shared" si="64"/>
        <v>1</v>
      </c>
      <c r="G179" s="56">
        <f>COUNTIFS(Data!$N$2:$N$617,$B179,Data!$C$2:$C$617,$G$71)</f>
        <v>9</v>
      </c>
      <c r="H179" s="56">
        <f>COUNTIFS(Data!$N$2:$N$617,$B179,Data!$C$2:$C$617,$H$71)</f>
        <v>2</v>
      </c>
      <c r="I179" s="56">
        <f>COUNTIFS(Data!$N$2:$N$617,B179,Data!$C$2:$C$617,$G$71,Data!$L$2:$L$617,$I$71)</f>
        <v>9</v>
      </c>
      <c r="J179" s="56">
        <f>COUNTIFS(Data!$N$2:$N$617,$B179,Data!$C$2:$C$617,$H$71,Data!$L$2:$L$617,$I$71)</f>
        <v>2</v>
      </c>
      <c r="M179" s="82" t="s">
        <v>166</v>
      </c>
      <c r="N179" s="56" t="str">
        <f>VLOOKUP(M179,Siglas!$A$1:$B$26,2,0)</f>
        <v>GC</v>
      </c>
      <c r="O179" s="57">
        <f t="shared" si="65"/>
        <v>1</v>
      </c>
      <c r="P179" s="57">
        <f t="shared" si="66"/>
        <v>0</v>
      </c>
      <c r="Q179" s="57">
        <f t="shared" si="67"/>
        <v>1</v>
      </c>
      <c r="R179" s="56">
        <f>COUNTIFS(Data!$N$2:$N$617,$L178,Data!$D$2:$D$617,$M$179,Data!$C$2:$C$617,$G$71)</f>
        <v>0</v>
      </c>
      <c r="S179" s="56">
        <f>COUNTIFS(Data!$N$2:$N$617,$L178,Data!$D$2:$D$617,$M$179,Data!$C$2:$C$617,$H$71)</f>
        <v>1</v>
      </c>
      <c r="T179" s="56">
        <f>COUNTIFS(Data!$N$2:$N$617,$L178,Data!$D$2:$D$617,$M$179,Data!$C$2:$C$617,$G$71,Data!$L$2:$L$617,$I$71)</f>
        <v>0</v>
      </c>
      <c r="U179" s="56">
        <f>COUNTIFS(Data!$N$2:$N$617,$L178,Data!$D$2:$D$617,$M$179,Data!$C$2:$C$617,$H$71,Data!$L$2:$L$617,$I$71)</f>
        <v>1</v>
      </c>
    </row>
    <row r="180" spans="2:21">
      <c r="B180" s="80" t="s">
        <v>1043</v>
      </c>
      <c r="C180" s="56" t="str">
        <f>VLOOKUP(B180,Siglas!$C$1:$D$25,2,0)</f>
        <v>OCI</v>
      </c>
      <c r="D180" s="57">
        <f t="shared" si="62"/>
        <v>1</v>
      </c>
      <c r="E180" s="57">
        <f t="shared" si="63"/>
        <v>1</v>
      </c>
      <c r="F180" s="57">
        <f t="shared" si="64"/>
        <v>1</v>
      </c>
      <c r="G180" s="56">
        <f>COUNTIFS(Data!$N$2:$N$617,$B180,Data!$C$2:$C$617,$G$71)</f>
        <v>15</v>
      </c>
      <c r="H180" s="56">
        <f>COUNTIFS(Data!$N$2:$N$617,$B180,Data!$C$2:$C$617,$H$71)</f>
        <v>3</v>
      </c>
      <c r="I180" s="56">
        <f>COUNTIFS(Data!$N$2:$N$617,B180,Data!$C$2:$C$617,$G$71,Data!$L$2:$L$617,$I$71)</f>
        <v>15</v>
      </c>
      <c r="J180" s="56">
        <f>COUNTIFS(Data!$N$2:$N$617,$B180,Data!$C$2:$C$617,$H$71,Data!$L$2:$L$617,$I$71)</f>
        <v>3</v>
      </c>
      <c r="Q180" s="74">
        <f>SUM(T180:U180)/SUM(R180:S180)</f>
        <v>1</v>
      </c>
      <c r="R180" s="56">
        <f t="shared" ref="R180:U180" si="68">SUM(R178:R179)</f>
        <v>15</v>
      </c>
      <c r="S180" s="56">
        <f t="shared" si="68"/>
        <v>3</v>
      </c>
      <c r="T180" s="56">
        <f t="shared" si="68"/>
        <v>15</v>
      </c>
      <c r="U180" s="56">
        <f t="shared" si="68"/>
        <v>3</v>
      </c>
    </row>
    <row r="181" spans="2:21">
      <c r="B181" s="80" t="s">
        <v>809</v>
      </c>
      <c r="C181" s="56" t="str">
        <f>VLOOKUP(B181,Siglas!$C$1:$D$25,2,0)</f>
        <v>OCID</v>
      </c>
      <c r="D181" s="57">
        <f t="shared" si="62"/>
        <v>1</v>
      </c>
      <c r="E181" s="57">
        <f t="shared" si="63"/>
        <v>1</v>
      </c>
      <c r="F181" s="57">
        <f t="shared" si="64"/>
        <v>1</v>
      </c>
      <c r="G181" s="56">
        <f>COUNTIFS(Data!$N$2:$N$617,$B181,Data!$C$2:$C$617,$G$71)</f>
        <v>4</v>
      </c>
      <c r="H181" s="56">
        <f>COUNTIFS(Data!$N$2:$N$617,$B181,Data!$C$2:$C$617,$H$71)</f>
        <v>2</v>
      </c>
      <c r="I181" s="56">
        <f>COUNTIFS(Data!$N$2:$N$617,B181,Data!$C$2:$C$617,$G$71,Data!$L$2:$L$617,$I$71)</f>
        <v>4</v>
      </c>
      <c r="J181" s="56">
        <f>COUNTIFS(Data!$N$2:$N$617,$B181,Data!$C$2:$C$617,$H$71,Data!$L$2:$L$617,$I$71)</f>
        <v>2</v>
      </c>
    </row>
    <row r="182" spans="2:21" ht="45">
      <c r="B182" s="80" t="s">
        <v>276</v>
      </c>
      <c r="C182" s="56" t="str">
        <f>VLOOKUP(B182,Siglas!$C$1:$D$25,2,0)</f>
        <v>SADR</v>
      </c>
      <c r="D182" s="57">
        <f t="shared" si="62"/>
        <v>1</v>
      </c>
      <c r="E182" s="57">
        <f t="shared" si="63"/>
        <v>1</v>
      </c>
      <c r="F182" s="57">
        <f t="shared" si="64"/>
        <v>1</v>
      </c>
      <c r="G182" s="56">
        <f>COUNTIFS(Data!$N$2:$N$617,$B182,Data!$C$2:$C$617,$G$71)</f>
        <v>11</v>
      </c>
      <c r="H182" s="56">
        <f>COUNTIFS(Data!$N$2:$N$617,$B182,Data!$C$2:$C$617,$H$71)</f>
        <v>2</v>
      </c>
      <c r="I182" s="56">
        <f>COUNTIFS(Data!$N$2:$N$617,B182,Data!$C$2:$C$617,$G$71,Data!$L$2:$L$617,$I$71)</f>
        <v>11</v>
      </c>
      <c r="J182" s="56">
        <f>COUNTIFS(Data!$N$2:$N$617,$B182,Data!$C$2:$C$617,$H$71,Data!$L$2:$L$617,$I$71)</f>
        <v>2</v>
      </c>
      <c r="L182" s="54" t="s">
        <v>19</v>
      </c>
      <c r="M182" s="54" t="s">
        <v>5</v>
      </c>
      <c r="N182" s="28" t="s">
        <v>1420</v>
      </c>
      <c r="O182" s="29" t="s">
        <v>1426</v>
      </c>
      <c r="P182" s="29" t="s">
        <v>1427</v>
      </c>
      <c r="Q182" s="29" t="s">
        <v>1428</v>
      </c>
      <c r="R182" s="29" t="s">
        <v>1429</v>
      </c>
      <c r="S182" s="29" t="s">
        <v>1430</v>
      </c>
      <c r="T182" s="29" t="s">
        <v>1431</v>
      </c>
      <c r="U182" s="29" t="s">
        <v>1432</v>
      </c>
    </row>
    <row r="183" spans="2:21">
      <c r="B183" s="80" t="s">
        <v>274</v>
      </c>
      <c r="C183" s="56" t="str">
        <f>VLOOKUP(B183,Siglas!$C$1:$D$25,2,0)</f>
        <v>SA</v>
      </c>
      <c r="D183" s="57">
        <f t="shared" si="62"/>
        <v>1</v>
      </c>
      <c r="E183" s="57">
        <f t="shared" si="63"/>
        <v>1</v>
      </c>
      <c r="F183" s="57">
        <f t="shared" si="64"/>
        <v>1</v>
      </c>
      <c r="G183" s="56">
        <f>COUNTIFS(Data!$N$2:$N$617,$B183,Data!$C$2:$C$617,$G$71)</f>
        <v>10</v>
      </c>
      <c r="H183" s="56">
        <f>COUNTIFS(Data!$N$2:$N$617,$B183,Data!$C$2:$C$617,$H$71)</f>
        <v>2</v>
      </c>
      <c r="I183" s="56">
        <f>COUNTIFS(Data!$N$2:$N$617,B183,Data!$C$2:$C$617,$G$71,Data!$L$2:$L$617,$I$71)</f>
        <v>10</v>
      </c>
      <c r="J183" s="56">
        <f>COUNTIFS(Data!$N$2:$N$617,$B183,Data!$C$2:$C$617,$H$71,Data!$L$2:$L$617,$I$71)</f>
        <v>2</v>
      </c>
      <c r="L183" s="82" t="s">
        <v>809</v>
      </c>
      <c r="M183" s="82" t="s">
        <v>31</v>
      </c>
      <c r="N183" s="56" t="str">
        <f>VLOOKUP(M183,Siglas!$A$1:$B$26,2,0)</f>
        <v>GBDTH</v>
      </c>
      <c r="O183" s="57">
        <f>IFERROR(U183/S183,0)</f>
        <v>1</v>
      </c>
      <c r="P183" s="57">
        <f>IFERROR(T183/R183,0)</f>
        <v>1</v>
      </c>
      <c r="Q183" s="57">
        <f>IFERROR((T183+U183)/(R183+S183),0)</f>
        <v>1</v>
      </c>
      <c r="R183" s="56">
        <f>COUNTIFS(Data!$N$2:$N$617,$L183,Data!$D$2:$D$617,$M183,Data!$C$2:$C$617,$G$71)</f>
        <v>4</v>
      </c>
      <c r="S183" s="56">
        <f>COUNTIFS(Data!$N$2:$N$617,$L183,Data!$D$2:$D$617,$M183,Data!$C$2:$C$617,$H$71)</f>
        <v>2</v>
      </c>
      <c r="T183" s="56">
        <f>COUNTIFS(Data!$N$2:$N$617,$L183,Data!$D$2:$D$617,$M183,Data!$C$2:$C$617,$G$71,Data!$L$2:$L$617,$I$71)</f>
        <v>4</v>
      </c>
      <c r="U183" s="56">
        <f>COUNTIFS(Data!$N$2:$N$617,$L183,Data!$D$2:$D$617,$M183,Data!$C$2:$C$617,$H$71,Data!$L$2:$L$617,$I$71)</f>
        <v>2</v>
      </c>
    </row>
    <row r="184" spans="2:21">
      <c r="B184" s="80" t="s">
        <v>1058</v>
      </c>
      <c r="C184" s="56" t="str">
        <f>VLOOKUP(B184,Siglas!$C$1:$D$25,2,0)</f>
        <v>SP</v>
      </c>
      <c r="D184" s="57">
        <f t="shared" si="62"/>
        <v>0.88888888888888884</v>
      </c>
      <c r="E184" s="57">
        <f t="shared" si="63"/>
        <v>0.9</v>
      </c>
      <c r="F184" s="57">
        <f t="shared" si="64"/>
        <v>0.89830508474576276</v>
      </c>
      <c r="G184" s="56">
        <f>COUNTIFS(Data!$N$2:$N$617,$B184,Data!$C$2:$C$617,$G$71)</f>
        <v>50</v>
      </c>
      <c r="H184" s="56">
        <f>COUNTIFS(Data!$N$2:$N$617,$B184,Data!$C$2:$C$617,$H$71)</f>
        <v>9</v>
      </c>
      <c r="I184" s="56">
        <f>COUNTIFS(Data!$N$2:$N$617,B184,Data!$C$2:$C$617,$G$71,Data!$L$2:$L$617,$I$71)</f>
        <v>45</v>
      </c>
      <c r="J184" s="56">
        <f>COUNTIFS(Data!$N$2:$N$617,$B184,Data!$C$2:$C$617,$H$71,Data!$L$2:$L$617,$I$71)</f>
        <v>8</v>
      </c>
      <c r="Q184" s="74">
        <f>SUM(T184:U184)/SUM(R184:S184)</f>
        <v>1</v>
      </c>
      <c r="R184" s="56">
        <f t="shared" ref="R184:U184" si="69">SUM(R183)</f>
        <v>4</v>
      </c>
      <c r="S184" s="56">
        <f t="shared" si="69"/>
        <v>2</v>
      </c>
      <c r="T184" s="56">
        <f t="shared" si="69"/>
        <v>4</v>
      </c>
      <c r="U184" s="56">
        <f t="shared" si="69"/>
        <v>2</v>
      </c>
    </row>
    <row r="185" spans="2:21">
      <c r="B185" s="80" t="s">
        <v>1026</v>
      </c>
      <c r="C185" s="56" t="str">
        <f>VLOOKUP(B185,Siglas!$C$1:$D$25,2,0)</f>
        <v>SJ</v>
      </c>
      <c r="D185" s="57">
        <f t="shared" si="62"/>
        <v>0.7857142857142857</v>
      </c>
      <c r="E185" s="57">
        <f t="shared" si="63"/>
        <v>0.86956521739130432</v>
      </c>
      <c r="F185" s="57">
        <f t="shared" si="64"/>
        <v>0.83783783783783783</v>
      </c>
      <c r="G185" s="56">
        <f>COUNTIFS(Data!$N$2:$N$617,$B185,Data!$C$2:$C$617,$G$71)</f>
        <v>23</v>
      </c>
      <c r="H185" s="56">
        <f>COUNTIFS(Data!$N$2:$N$617,$B185,Data!$C$2:$C$617,$H$71)</f>
        <v>14</v>
      </c>
      <c r="I185" s="56">
        <f>COUNTIFS(Data!$N$2:$N$617,B185,Data!$C$2:$C$617,$G$71,Data!$L$2:$L$617,$I$71)</f>
        <v>20</v>
      </c>
      <c r="J185" s="56">
        <f>COUNTIFS(Data!$N$2:$N$617,$B185,Data!$C$2:$C$617,$H$71,Data!$L$2:$L$617,$I$71)</f>
        <v>11</v>
      </c>
    </row>
    <row r="186" spans="2:21" ht="45">
      <c r="B186" s="80" t="s">
        <v>336</v>
      </c>
      <c r="C186" s="56" t="str">
        <f>VLOOKUP(B186,Siglas!$C$1:$D$25,2,0)</f>
        <v>SCDE</v>
      </c>
      <c r="D186" s="57" t="str">
        <f t="shared" si="62"/>
        <v>No Aplica</v>
      </c>
      <c r="E186" s="57">
        <f t="shared" si="63"/>
        <v>0.8</v>
      </c>
      <c r="F186" s="57">
        <f t="shared" si="64"/>
        <v>0.8</v>
      </c>
      <c r="G186" s="56">
        <f>COUNTIFS(Data!$N$2:$N$617,$B186,Data!$C$2:$C$617,$G$71)</f>
        <v>10</v>
      </c>
      <c r="H186" s="56">
        <f>COUNTIFS(Data!$N$2:$N$617,$B186,Data!$C$2:$C$617,$H$71)</f>
        <v>0</v>
      </c>
      <c r="I186" s="56">
        <f>COUNTIFS(Data!$N$2:$N$617,B186,Data!$C$2:$C$617,$G$71,Data!$L$2:$L$617,$I$71)</f>
        <v>8</v>
      </c>
      <c r="J186" s="56">
        <f>COUNTIFS(Data!$N$2:$N$617,$B186,Data!$C$2:$C$617,$H$71,Data!$L$2:$L$617,$I$71)</f>
        <v>0</v>
      </c>
      <c r="L186" s="54" t="s">
        <v>19</v>
      </c>
      <c r="M186" s="54" t="s">
        <v>5</v>
      </c>
      <c r="N186" s="28" t="s">
        <v>1420</v>
      </c>
      <c r="O186" s="29" t="s">
        <v>1426</v>
      </c>
      <c r="P186" s="29" t="s">
        <v>1427</v>
      </c>
      <c r="Q186" s="29" t="s">
        <v>1428</v>
      </c>
      <c r="R186" s="29" t="s">
        <v>1429</v>
      </c>
      <c r="S186" s="29" t="s">
        <v>1430</v>
      </c>
      <c r="T186" s="29" t="s">
        <v>1431</v>
      </c>
      <c r="U186" s="29" t="s">
        <v>1432</v>
      </c>
    </row>
    <row r="187" spans="2:21">
      <c r="B187" s="80" t="s">
        <v>48</v>
      </c>
      <c r="C187" s="56" t="str">
        <f>VLOOKUP(B187,Siglas!$C$1:$D$25,2,0)</f>
        <v>STM</v>
      </c>
      <c r="D187" s="57">
        <f t="shared" si="62"/>
        <v>1</v>
      </c>
      <c r="E187" s="57">
        <f t="shared" si="63"/>
        <v>0.6</v>
      </c>
      <c r="F187" s="57">
        <f t="shared" si="64"/>
        <v>0.78947368421052633</v>
      </c>
      <c r="G187" s="56">
        <f>COUNTIFS(Data!$N$2:$N$617,$B187,Data!$C$2:$C$617,$G$71)</f>
        <v>10</v>
      </c>
      <c r="H187" s="56">
        <f>COUNTIFS(Data!$N$2:$N$617,$B187,Data!$C$2:$C$617,$H$71)</f>
        <v>9</v>
      </c>
      <c r="I187" s="56">
        <f>COUNTIFS(Data!$N$2:$N$617,B187,Data!$C$2:$C$617,$G$71,Data!$L$2:$L$617,$I$71)</f>
        <v>6</v>
      </c>
      <c r="J187" s="56">
        <f>COUNTIFS(Data!$N$2:$N$617,$B187,Data!$C$2:$C$617,$H$71,Data!$L$2:$L$617,$I$71)</f>
        <v>9</v>
      </c>
      <c r="L187" s="82" t="s">
        <v>286</v>
      </c>
      <c r="M187" s="82" t="s">
        <v>175</v>
      </c>
      <c r="N187" s="56" t="str">
        <f>VLOOKUP(M187,Siglas!$A$1:$B$26,2,0)</f>
        <v>AT</v>
      </c>
      <c r="O187" s="57">
        <f t="shared" ref="O187:O189" si="70">IFERROR(U187/S187,0)</f>
        <v>0</v>
      </c>
      <c r="P187" s="57">
        <f t="shared" ref="P187:P189" si="71">IFERROR(T187/R187,0)</f>
        <v>1</v>
      </c>
      <c r="Q187" s="57">
        <f t="shared" ref="Q187:Q189" si="72">IFERROR((T187+U187)/(R187+S187),0)</f>
        <v>1</v>
      </c>
      <c r="R187" s="56">
        <f>COUNTIFS(Data!$N$2:$N$617,L187,Data!$D$2:$D$617,M187,Data!$C$2:$C$617,$G$71)</f>
        <v>1</v>
      </c>
      <c r="S187" s="56">
        <f>COUNTIFS(Data!$N$2:$N$617,L187,Data!$D$2:$D$617,M187,Data!$C$2:$C$617,$H$71)</f>
        <v>0</v>
      </c>
      <c r="T187" s="56">
        <f>COUNTIFS(Data!$N$2:$N$617,$L187,Data!$D$2:$D$617,$M187,Data!$C$2:$C$617,$G$71,Data!$L$2:$L$617,$I$71)</f>
        <v>1</v>
      </c>
      <c r="U187" s="56">
        <f>COUNTIFS(Data!$N$2:$N$617,$L187,Data!$D$2:$D$617,$M187,Data!$C$2:$C$617,$H$71,Data!$L$2:$L$617,$I$71)</f>
        <v>0</v>
      </c>
    </row>
    <row r="188" spans="2:21">
      <c r="B188" s="80" t="s">
        <v>186</v>
      </c>
      <c r="C188" s="56" t="str">
        <f>VLOOKUP(B188,Siglas!$C$1:$D$25,2,0)</f>
        <v>SFP</v>
      </c>
      <c r="D188" s="57">
        <f t="shared" si="62"/>
        <v>1</v>
      </c>
      <c r="E188" s="57">
        <f t="shared" si="63"/>
        <v>0.73684210526315785</v>
      </c>
      <c r="F188" s="57">
        <f t="shared" si="64"/>
        <v>0.78723404255319152</v>
      </c>
      <c r="G188" s="56">
        <f>COUNTIFS(Data!$N$2:$N$617,$B188,Data!$C$2:$C$617,$G$71)</f>
        <v>38</v>
      </c>
      <c r="H188" s="56">
        <f>COUNTIFS(Data!$N$2:$N$617,$B188,Data!$C$2:$C$617,$H$71)</f>
        <v>9</v>
      </c>
      <c r="I188" s="56">
        <f>COUNTIFS(Data!$N$2:$N$617,B188,Data!$C$2:$C$617,$G$71,Data!$L$2:$L$617,$I$71)</f>
        <v>28</v>
      </c>
      <c r="J188" s="56">
        <f>COUNTIFS(Data!$N$2:$N$617,$B188,Data!$C$2:$C$617,$H$71,Data!$L$2:$L$617,$I$71)</f>
        <v>9</v>
      </c>
      <c r="M188" s="82" t="s">
        <v>166</v>
      </c>
      <c r="N188" s="56" t="str">
        <f>VLOOKUP(M188,Siglas!$A$1:$B$26,2,0)</f>
        <v>GC</v>
      </c>
      <c r="O188" s="57">
        <f t="shared" si="70"/>
        <v>0</v>
      </c>
      <c r="P188" s="57">
        <f t="shared" si="71"/>
        <v>1</v>
      </c>
      <c r="Q188" s="57">
        <f t="shared" si="72"/>
        <v>1</v>
      </c>
      <c r="R188" s="56">
        <f>COUNTIFS(Data!$N$2:$N$617,L187,Data!$D$2:$D$617,M188,Data!$C$2:$C$617,$G$71)</f>
        <v>1</v>
      </c>
      <c r="S188" s="56">
        <f>COUNTIFS(Data!$N$2:$N$617,L187,Data!$D$2:$D$617,M188,Data!$C$2:$C$617,$H$71)</f>
        <v>0</v>
      </c>
      <c r="T188" s="56">
        <f>COUNTIFS(Data!$N$2:$N$617,$L187,Data!$D$2:$D$617,$M188,Data!$C$2:$C$617,$G$71,Data!$L$2:$L$617,$I$71)</f>
        <v>1</v>
      </c>
      <c r="U188" s="56">
        <f>COUNTIFS(Data!$N$2:$N$617,$L187,Data!$D$2:$D$617,$M188,Data!$C$2:$C$617,$H$71,Data!$L$2:$L$617,$I$71)</f>
        <v>0</v>
      </c>
    </row>
    <row r="189" spans="2:21">
      <c r="B189" s="80" t="s">
        <v>78</v>
      </c>
      <c r="C189" s="56" t="str">
        <f>VLOOKUP(B189,Siglas!$C$1:$D$25,2,0)</f>
        <v>SE</v>
      </c>
      <c r="D189" s="57">
        <f t="shared" si="62"/>
        <v>0.6</v>
      </c>
      <c r="E189" s="57">
        <f t="shared" si="63"/>
        <v>0.80701754385964908</v>
      </c>
      <c r="F189" s="57">
        <f t="shared" si="64"/>
        <v>0.77611940298507465</v>
      </c>
      <c r="G189" s="56">
        <f>COUNTIFS(Data!$N$2:$N$617,$B189,Data!$C$2:$C$617,$G$71)</f>
        <v>57</v>
      </c>
      <c r="H189" s="56">
        <f>COUNTIFS(Data!$N$2:$N$617,$B189,Data!$C$2:$C$617,$H$71)</f>
        <v>10</v>
      </c>
      <c r="I189" s="56">
        <f>COUNTIFS(Data!$N$2:$N$617,B189,Data!$C$2:$C$617,$G$71,Data!$L$2:$L$617,$I$71)</f>
        <v>46</v>
      </c>
      <c r="J189" s="56">
        <f>COUNTIFS(Data!$N$2:$N$617,$B189,Data!$C$2:$C$617,$H$71,Data!$L$2:$L$617,$I$71)</f>
        <v>6</v>
      </c>
      <c r="M189" s="82" t="s">
        <v>157</v>
      </c>
      <c r="N189" s="56" t="str">
        <f>VLOOKUP(M189,Siglas!$A$1:$B$26,2,0)</f>
        <v>GCOOP</v>
      </c>
      <c r="O189" s="57">
        <f t="shared" si="70"/>
        <v>1</v>
      </c>
      <c r="P189" s="57">
        <f t="shared" si="71"/>
        <v>1</v>
      </c>
      <c r="Q189" s="57">
        <f t="shared" si="72"/>
        <v>1</v>
      </c>
      <c r="R189" s="56">
        <f>COUNTIFS(Data!$N$2:$N$617,L187,Data!$D$2:$D$617,M189,Data!$C$2:$C$617,$G$71)</f>
        <v>7</v>
      </c>
      <c r="S189" s="56">
        <f>COUNTIFS(Data!$N$2:$N$617,L187,Data!$D$2:$D$617,M189,Data!$C$2:$C$617,$H$71)</f>
        <v>2</v>
      </c>
      <c r="T189" s="56">
        <f>COUNTIFS(Data!$N$2:$N$617,$L187,Data!$D$2:$D$617,$M189,Data!$C$2:$C$617,$G$71,Data!$L$2:$L$617,$I$71)</f>
        <v>7</v>
      </c>
      <c r="U189" s="56">
        <f>COUNTIFS(Data!$N$2:$N$617,$L187,Data!$D$2:$D$617,$M189,Data!$C$2:$C$617,$H$71,Data!$L$2:$L$617,$I$71)</f>
        <v>2</v>
      </c>
    </row>
    <row r="190" spans="2:21">
      <c r="B190" s="80" t="s">
        <v>278</v>
      </c>
      <c r="C190" s="56" t="str">
        <f>VLOOKUP(B190,Siglas!$C$1:$D$25,2,0)</f>
        <v>SME</v>
      </c>
      <c r="D190" s="57">
        <f t="shared" si="62"/>
        <v>0.5</v>
      </c>
      <c r="E190" s="57">
        <f t="shared" si="63"/>
        <v>0.8</v>
      </c>
      <c r="F190" s="57">
        <f t="shared" si="64"/>
        <v>0.75</v>
      </c>
      <c r="G190" s="56">
        <f>COUNTIFS(Data!$N$2:$N$617,$B190,Data!$C$2:$C$617,$G$71)</f>
        <v>10</v>
      </c>
      <c r="H190" s="56">
        <f>COUNTIFS(Data!$N$2:$N$617,$B190,Data!$C$2:$C$617,$H$71)</f>
        <v>2</v>
      </c>
      <c r="I190" s="56">
        <f>COUNTIFS(Data!$N$2:$N$617,B190,Data!$C$2:$C$617,$G$71,Data!$L$2:$L$617,$I$71)</f>
        <v>8</v>
      </c>
      <c r="J190" s="56">
        <f>COUNTIFS(Data!$N$2:$N$617,$B190,Data!$C$2:$C$617,$H$71,Data!$L$2:$L$617,$I$71)</f>
        <v>1</v>
      </c>
      <c r="Q190" s="74">
        <f>SUM(T190:U190)/SUM(R190:S190)</f>
        <v>1</v>
      </c>
      <c r="R190" s="56">
        <f t="shared" ref="R190:U190" si="73">SUM(R187:R189)</f>
        <v>9</v>
      </c>
      <c r="S190" s="56">
        <f t="shared" si="73"/>
        <v>2</v>
      </c>
      <c r="T190" s="56">
        <f t="shared" si="73"/>
        <v>9</v>
      </c>
      <c r="U190" s="56">
        <f t="shared" si="73"/>
        <v>2</v>
      </c>
    </row>
    <row r="191" spans="2:21">
      <c r="B191" s="80" t="s">
        <v>30</v>
      </c>
      <c r="C191" s="56" t="str">
        <f>VLOOKUP(B191,Siglas!$C$1:$D$25,2,0)</f>
        <v>SGOB</v>
      </c>
      <c r="D191" s="57">
        <f t="shared" si="62"/>
        <v>1</v>
      </c>
      <c r="E191" s="57">
        <f t="shared" si="63"/>
        <v>0.70588235294117652</v>
      </c>
      <c r="F191" s="57">
        <f t="shared" si="64"/>
        <v>0.73684210526315785</v>
      </c>
      <c r="G191" s="56">
        <f>COUNTIFS(Data!$N$2:$N$617,$B191,Data!$C$2:$C$617,$G$71)</f>
        <v>17</v>
      </c>
      <c r="H191" s="56">
        <f>COUNTIFS(Data!$N$2:$N$617,$B191,Data!$C$2:$C$617,$H$71)</f>
        <v>2</v>
      </c>
      <c r="I191" s="56">
        <f>COUNTIFS(Data!$N$2:$N$617,B191,Data!$C$2:$C$617,$G$71,Data!$L$2:$L$617,$I$71)</f>
        <v>12</v>
      </c>
      <c r="J191" s="56">
        <f>COUNTIFS(Data!$N$2:$N$617,$B191,Data!$C$2:$C$617,$H$71,Data!$L$2:$L$617,$I$71)</f>
        <v>2</v>
      </c>
    </row>
    <row r="192" spans="2:21" ht="45">
      <c r="B192" s="80" t="s">
        <v>639</v>
      </c>
      <c r="C192" s="56" t="str">
        <f>VLOOKUP(B192,Siglas!$C$1:$D$25,2,0)</f>
        <v>SHV</v>
      </c>
      <c r="D192" s="57">
        <f t="shared" si="62"/>
        <v>0.5</v>
      </c>
      <c r="E192" s="57">
        <f t="shared" si="63"/>
        <v>0.77777777777777779</v>
      </c>
      <c r="F192" s="57">
        <f t="shared" si="64"/>
        <v>0.72727272727272729</v>
      </c>
      <c r="G192" s="56">
        <f>COUNTIFS(Data!$N$2:$N$617,$B192,Data!$C$2:$C$617,$G$71)</f>
        <v>9</v>
      </c>
      <c r="H192" s="56">
        <f>COUNTIFS(Data!$N$2:$N$617,$B192,Data!$C$2:$C$617,$H$71)</f>
        <v>2</v>
      </c>
      <c r="I192" s="56">
        <f>COUNTIFS(Data!$N$2:$N$617,B192,Data!$C$2:$C$617,$G$71,Data!$L$2:$L$617,$I$71)</f>
        <v>7</v>
      </c>
      <c r="J192" s="56">
        <f>COUNTIFS(Data!$N$2:$N$617,$B192,Data!$C$2:$C$617,$H$71,Data!$L$2:$L$617,$I$71)</f>
        <v>1</v>
      </c>
      <c r="L192" s="54" t="s">
        <v>19</v>
      </c>
      <c r="M192" s="54" t="s">
        <v>5</v>
      </c>
      <c r="N192" s="28" t="s">
        <v>1420</v>
      </c>
      <c r="O192" s="29" t="s">
        <v>1426</v>
      </c>
      <c r="P192" s="29" t="s">
        <v>1427</v>
      </c>
      <c r="Q192" s="29" t="s">
        <v>1428</v>
      </c>
      <c r="R192" s="29" t="s">
        <v>1429</v>
      </c>
      <c r="S192" s="29" t="s">
        <v>1430</v>
      </c>
      <c r="T192" s="29" t="s">
        <v>1431</v>
      </c>
      <c r="U192" s="29" t="s">
        <v>1432</v>
      </c>
    </row>
    <row r="193" spans="2:21">
      <c r="B193" s="80" t="s">
        <v>634</v>
      </c>
      <c r="C193" s="56" t="str">
        <f>VLOOKUP(B193,Siglas!$C$1:$D$25,2,0)</f>
        <v>SMEG</v>
      </c>
      <c r="D193" s="57">
        <f t="shared" si="62"/>
        <v>0.5</v>
      </c>
      <c r="E193" s="57">
        <f t="shared" si="63"/>
        <v>0.77777777777777779</v>
      </c>
      <c r="F193" s="57">
        <f t="shared" si="64"/>
        <v>0.72727272727272729</v>
      </c>
      <c r="G193" s="56">
        <f>COUNTIFS(Data!$N$2:$N$617,$B193,Data!$C$2:$C$617,$G$71)</f>
        <v>9</v>
      </c>
      <c r="H193" s="56">
        <f>COUNTIFS(Data!$N$2:$N$617,$B193,Data!$C$2:$C$617,$H$71)</f>
        <v>2</v>
      </c>
      <c r="I193" s="56">
        <f>COUNTIFS(Data!$N$2:$N$617,B193,Data!$C$2:$C$617,$G$71,Data!$L$2:$L$617,$I$71)</f>
        <v>7</v>
      </c>
      <c r="J193" s="56">
        <f>COUNTIFS(Data!$N$2:$N$617,$B193,Data!$C$2:$C$617,$H$71,Data!$L$2:$L$617,$I$71)</f>
        <v>1</v>
      </c>
      <c r="L193" s="82" t="s">
        <v>276</v>
      </c>
      <c r="M193" s="82" t="s">
        <v>175</v>
      </c>
      <c r="N193" s="56" t="str">
        <f>VLOOKUP(M193,Siglas!$A$1:$B$26,2,0)</f>
        <v>AT</v>
      </c>
      <c r="O193" s="57">
        <f t="shared" ref="O193:O195" si="74">IFERROR(U193/S193,0)</f>
        <v>0</v>
      </c>
      <c r="P193" s="57">
        <f t="shared" ref="P193:P195" si="75">IFERROR(T193/R193,0)</f>
        <v>1</v>
      </c>
      <c r="Q193" s="57">
        <f t="shared" ref="Q193:Q195" si="76">IFERROR((T193+U193)/(R193+S193),0)</f>
        <v>1</v>
      </c>
      <c r="R193" s="56">
        <f>COUNTIFS(Data!$N$2:$N$617,L193,Data!$D$2:$D$617,M193,Data!$C$2:$C$617,$G$71)</f>
        <v>1</v>
      </c>
      <c r="S193" s="56">
        <f>COUNTIFS(Data!$N$2:$N$617,L193,Data!$D$2:$D$617,M193,Data!$C$2:$C$617,$H$71)</f>
        <v>0</v>
      </c>
      <c r="T193" s="56">
        <f>COUNTIFS(Data!$N$2:$N$617,$L193,Data!$D$2:$D$617,$M193,Data!$C$2:$C$617,$G$71,Data!$L$2:$L$617,$I$71)</f>
        <v>1</v>
      </c>
      <c r="U193" s="56">
        <f>COUNTIFS(Data!$N$2:$N$617,$L193,Data!$D$2:$D$617,$M193,Data!$C$2:$C$617,$H$71,Data!$L$2:$L$617,$I$71)</f>
        <v>0</v>
      </c>
    </row>
    <row r="194" spans="2:21">
      <c r="B194" s="80" t="s">
        <v>71</v>
      </c>
      <c r="C194" s="56" t="str">
        <f>VLOOKUP(B194,Siglas!$C$1:$D$25,2,0)</f>
        <v>SS</v>
      </c>
      <c r="D194" s="57">
        <f t="shared" si="62"/>
        <v>0.66666666666666663</v>
      </c>
      <c r="E194" s="57">
        <f t="shared" si="63"/>
        <v>0.70149253731343286</v>
      </c>
      <c r="F194" s="57">
        <f t="shared" si="64"/>
        <v>0.7</v>
      </c>
      <c r="G194" s="56">
        <f>COUNTIFS(Data!$N$2:$N$617,$B194,Data!$C$2:$C$617,$G$71)</f>
        <v>67</v>
      </c>
      <c r="H194" s="56">
        <f>COUNTIFS(Data!$N$2:$N$617,$B194,Data!$C$2:$C$617,$H$71)</f>
        <v>3</v>
      </c>
      <c r="I194" s="56">
        <f>COUNTIFS(Data!$N$2:$N$617,B194,Data!$C$2:$C$617,$G$71,Data!$L$2:$L$617,$I$71)</f>
        <v>47</v>
      </c>
      <c r="J194" s="56">
        <f>COUNTIFS(Data!$N$2:$N$617,$B194,Data!$C$2:$C$617,$H$71,Data!$L$2:$L$617,$I$71)</f>
        <v>2</v>
      </c>
      <c r="M194" s="82" t="s">
        <v>166</v>
      </c>
      <c r="N194" s="56" t="str">
        <f>VLOOKUP(M194,Siglas!$A$1:$B$26,2,0)</f>
        <v>GC</v>
      </c>
      <c r="O194" s="57">
        <f t="shared" si="74"/>
        <v>0</v>
      </c>
      <c r="P194" s="57">
        <f t="shared" si="75"/>
        <v>1</v>
      </c>
      <c r="Q194" s="57">
        <f t="shared" si="76"/>
        <v>1</v>
      </c>
      <c r="R194" s="56">
        <f>COUNTIFS(Data!$N$2:$N$617,L193,Data!$D$2:$D$617,M194,Data!$C$2:$C$617,$G$71)</f>
        <v>1</v>
      </c>
      <c r="S194" s="56">
        <f>COUNTIFS(Data!$N$2:$N$617,L193,Data!$D$2:$D$617,M194,Data!$C$2:$C$617,$H$71)</f>
        <v>0</v>
      </c>
      <c r="T194" s="56">
        <f>COUNTIFS(Data!$N$2:$N$617,$L193,Data!$D$2:$D$617,$M194,Data!$C$2:$C$617,$G$71,Data!$L$2:$L$617,$I$71)</f>
        <v>1</v>
      </c>
      <c r="U194" s="56">
        <f>COUNTIFS(Data!$N$2:$N$617,$L193,Data!$D$2:$D$617,$M194,Data!$C$2:$C$617,$H$71,Data!$L$2:$L$617,$I$71)</f>
        <v>0</v>
      </c>
    </row>
    <row r="195" spans="2:21">
      <c r="B195" s="80" t="s">
        <v>52</v>
      </c>
      <c r="C195" s="56" t="str">
        <f>VLOOKUP(B195,Siglas!$C$1:$D$25,2,0)</f>
        <v>SG</v>
      </c>
      <c r="D195" s="57">
        <f t="shared" si="62"/>
        <v>0.8571428571428571</v>
      </c>
      <c r="E195" s="57">
        <f t="shared" si="63"/>
        <v>0.65384615384615385</v>
      </c>
      <c r="F195" s="57">
        <f t="shared" si="64"/>
        <v>0.67796610169491522</v>
      </c>
      <c r="G195" s="56">
        <f>COUNTIFS(Data!$N$2:$N$617,$B195,Data!$C$2:$C$617,$G$71)</f>
        <v>52</v>
      </c>
      <c r="H195" s="56">
        <f>COUNTIFS(Data!$N$2:$N$617,$B195,Data!$C$2:$C$617,$H$71)</f>
        <v>7</v>
      </c>
      <c r="I195" s="56">
        <f>COUNTIFS(Data!$N$2:$N$617,B195,Data!$C$2:$C$617,$G$71,Data!$L$2:$L$617,$I$71)</f>
        <v>34</v>
      </c>
      <c r="J195" s="56">
        <f>COUNTIFS(Data!$N$2:$N$617,$B195,Data!$C$2:$C$617,$H$71,Data!$L$2:$L$617,$I$71)</f>
        <v>6</v>
      </c>
      <c r="M195" s="82" t="s">
        <v>92</v>
      </c>
      <c r="N195" s="56" t="str">
        <f>VLOOKUP(M195,Siglas!$A$1:$B$26,2,0)</f>
        <v>PCDES</v>
      </c>
      <c r="O195" s="57">
        <f t="shared" si="74"/>
        <v>1</v>
      </c>
      <c r="P195" s="57">
        <f t="shared" si="75"/>
        <v>1</v>
      </c>
      <c r="Q195" s="57">
        <f t="shared" si="76"/>
        <v>1</v>
      </c>
      <c r="R195" s="56">
        <f>COUNTIFS(Data!$N$2:$N$617,L193,Data!$D$2:$D$617,M195,Data!$C$2:$C$617,$G$71)</f>
        <v>9</v>
      </c>
      <c r="S195" s="56">
        <f>COUNTIFS(Data!$N$2:$N$617,L193,Data!$D$2:$D$617,M195,Data!$C$2:$C$617,$H$71)</f>
        <v>2</v>
      </c>
      <c r="T195" s="56">
        <f>COUNTIFS(Data!$N$2:$N$617,$L193,Data!$D$2:$D$617,$M195,Data!$C$2:$C$617,$G$71,Data!$L$2:$L$617,$I$71)</f>
        <v>9</v>
      </c>
      <c r="U195" s="56">
        <f>COUNTIFS(Data!$N$2:$N$617,$L193,Data!$D$2:$D$617,$M195,Data!$C$2:$C$617,$H$71,Data!$L$2:$L$617,$I$71)</f>
        <v>2</v>
      </c>
    </row>
    <row r="196" spans="2:21">
      <c r="B196" s="80" t="s">
        <v>75</v>
      </c>
      <c r="C196" s="56" t="str">
        <f>VLOOKUP(B196,Siglas!$C$1:$D$25,2,0)</f>
        <v>SH</v>
      </c>
      <c r="D196" s="57">
        <f t="shared" si="62"/>
        <v>0.5714285714285714</v>
      </c>
      <c r="E196" s="57">
        <f t="shared" si="63"/>
        <v>0.64864864864864868</v>
      </c>
      <c r="F196" s="57">
        <f t="shared" si="64"/>
        <v>0.63636363636363635</v>
      </c>
      <c r="G196" s="56">
        <f>COUNTIFS(Data!$N$2:$N$617,$B196,Data!$C$2:$C$617,$G$71)</f>
        <v>37</v>
      </c>
      <c r="H196" s="56">
        <f>COUNTIFS(Data!$N$2:$N$617,$B196,Data!$C$2:$C$617,$H$71)</f>
        <v>7</v>
      </c>
      <c r="I196" s="56">
        <f>COUNTIFS(Data!$N$2:$N$617,B196,Data!$C$2:$C$617,$G$71,Data!$L$2:$L$617,$I$71)</f>
        <v>24</v>
      </c>
      <c r="J196" s="56">
        <f>COUNTIFS(Data!$N$2:$N$617,$B196,Data!$C$2:$C$617,$H$71,Data!$L$2:$L$617,$I$71)</f>
        <v>4</v>
      </c>
      <c r="Q196" s="74">
        <f>SUM(T196:U196)/SUM(R196:S196)</f>
        <v>1</v>
      </c>
      <c r="R196" s="56">
        <f t="shared" ref="R196:U196" si="77">SUM(R193:R195)</f>
        <v>11</v>
      </c>
      <c r="S196" s="56">
        <f t="shared" si="77"/>
        <v>2</v>
      </c>
      <c r="T196" s="56">
        <f t="shared" si="77"/>
        <v>11</v>
      </c>
      <c r="U196" s="56">
        <f t="shared" si="77"/>
        <v>2</v>
      </c>
    </row>
    <row r="197" spans="2:21">
      <c r="B197" s="80" t="s">
        <v>425</v>
      </c>
      <c r="C197" s="56" t="str">
        <f>VLOOKUP(B197,Siglas!$C$1:$D$25,2,0)</f>
        <v>STIC</v>
      </c>
      <c r="D197" s="57">
        <f t="shared" si="62"/>
        <v>0.75</v>
      </c>
      <c r="E197" s="57">
        <f t="shared" si="63"/>
        <v>0.58620689655172409</v>
      </c>
      <c r="F197" s="57">
        <f t="shared" si="64"/>
        <v>0.60606060606060608</v>
      </c>
      <c r="G197" s="56">
        <f>COUNTIFS(Data!$N$2:$N$617,$B197,Data!$C$2:$C$617,$G$71)</f>
        <v>29</v>
      </c>
      <c r="H197" s="56">
        <f>COUNTIFS(Data!$N$2:$N$617,$B197,Data!$C$2:$C$617,$H$71)</f>
        <v>4</v>
      </c>
      <c r="I197" s="56">
        <f>COUNTIFS(Data!$N$2:$N$617,B197,Data!$C$2:$C$617,$G$71,Data!$L$2:$L$617,$I$71)</f>
        <v>17</v>
      </c>
      <c r="J197" s="56">
        <f>COUNTIFS(Data!$N$2:$N$617,$B197,Data!$C$2:$C$617,$H$71,Data!$L$2:$L$617,$I$71)</f>
        <v>3</v>
      </c>
    </row>
    <row r="198" spans="2:21" ht="45">
      <c r="B198" s="80" t="s">
        <v>280</v>
      </c>
      <c r="C198" s="56" t="str">
        <f>VLOOKUP(B198,Siglas!$C$1:$D$25,2,0)</f>
        <v>SCTEI</v>
      </c>
      <c r="D198" s="57">
        <f t="shared" si="62"/>
        <v>0.5</v>
      </c>
      <c r="E198" s="57">
        <f t="shared" si="63"/>
        <v>0.625</v>
      </c>
      <c r="F198" s="57">
        <f t="shared" si="64"/>
        <v>0.58333333333333337</v>
      </c>
      <c r="G198" s="56">
        <f>COUNTIFS(Data!$N$2:$N$617,$B198,Data!$C$2:$C$617,$G$71)</f>
        <v>8</v>
      </c>
      <c r="H198" s="56">
        <f>COUNTIFS(Data!$N$2:$N$617,$B198,Data!$C$2:$C$617,$H$71)</f>
        <v>4</v>
      </c>
      <c r="I198" s="56">
        <f>COUNTIFS(Data!$N$2:$N$617,B198,Data!$C$2:$C$617,$G$71,Data!$L$2:$L$617,$I$71)</f>
        <v>5</v>
      </c>
      <c r="J198" s="56">
        <f>COUNTIFS(Data!$N$2:$N$617,$B198,Data!$C$2:$C$617,$H$71,Data!$L$2:$L$617,$I$71)</f>
        <v>2</v>
      </c>
      <c r="L198" s="54" t="s">
        <v>19</v>
      </c>
      <c r="M198" s="54" t="s">
        <v>5</v>
      </c>
      <c r="N198" s="28" t="s">
        <v>1420</v>
      </c>
      <c r="O198" s="29" t="s">
        <v>1426</v>
      </c>
      <c r="P198" s="29" t="s">
        <v>1427</v>
      </c>
      <c r="Q198" s="29" t="s">
        <v>1428</v>
      </c>
      <c r="R198" s="29" t="s">
        <v>1429</v>
      </c>
      <c r="S198" s="29" t="s">
        <v>1430</v>
      </c>
      <c r="T198" s="29" t="s">
        <v>1431</v>
      </c>
      <c r="U198" s="29" t="s">
        <v>1432</v>
      </c>
    </row>
    <row r="199" spans="2:21">
      <c r="B199" s="80" t="s">
        <v>1016</v>
      </c>
      <c r="C199" s="56" t="str">
        <f>VLOOKUP(B199,Siglas!$C$1:$D$25,2,0)</f>
        <v>SPC</v>
      </c>
      <c r="D199" s="57">
        <f t="shared" si="62"/>
        <v>1</v>
      </c>
      <c r="E199" s="57">
        <f t="shared" si="63"/>
        <v>0.41666666666666669</v>
      </c>
      <c r="F199" s="57">
        <f t="shared" si="64"/>
        <v>0.5625</v>
      </c>
      <c r="G199" s="56">
        <f>COUNTIFS(Data!$N$2:$N$617,$B199,Data!$C$2:$C$617,$G$71)</f>
        <v>12</v>
      </c>
      <c r="H199" s="56">
        <f>COUNTIFS(Data!$N$2:$N$617,$B199,Data!$C$2:$C$617,$H$71)</f>
        <v>4</v>
      </c>
      <c r="I199" s="56">
        <f>COUNTIFS(Data!$N$2:$N$617,B199,Data!$C$2:$C$617,$G$71,Data!$L$2:$L$617,$I$71)</f>
        <v>5</v>
      </c>
      <c r="J199" s="56">
        <f>COUNTIFS(Data!$N$2:$N$617,$B199,Data!$C$2:$C$617,$H$71,Data!$L$2:$L$617,$I$71)</f>
        <v>4</v>
      </c>
      <c r="L199" s="82" t="s">
        <v>280</v>
      </c>
      <c r="M199" s="82" t="s">
        <v>175</v>
      </c>
      <c r="N199" s="56" t="str">
        <f>VLOOKUP(M199,Siglas!$A$1:$B$26,2,0)</f>
        <v>AT</v>
      </c>
      <c r="O199" s="57">
        <f t="shared" ref="O199:O202" si="78">IFERROR(U199/S199,0)</f>
        <v>0</v>
      </c>
      <c r="P199" s="57">
        <f t="shared" ref="P199:P202" si="79">IFERROR(T199/R199,0)</f>
        <v>0</v>
      </c>
      <c r="Q199" s="57">
        <f t="shared" ref="Q199:Q202" si="80">IFERROR((T199+U199)/(R199+S199),0)</f>
        <v>0</v>
      </c>
      <c r="R199" s="56">
        <f>COUNTIFS(Data!$N$2:$N$617,L199,Data!$D$2:$D$617,M199,Data!$C$2:$C$617,$G$71)</f>
        <v>1</v>
      </c>
      <c r="S199" s="56">
        <f>COUNTIFS(Data!$N$2:$N$617,L199,Data!$D$2:$D$617,M199,Data!$C$2:$C$617,$H$71)</f>
        <v>0</v>
      </c>
      <c r="T199" s="56">
        <f>COUNTIFS(Data!$N$2:$N$617,$L199,Data!$D$2:$D$617,$M199,Data!$C$2:$C$617,$G$71,Data!$L$2:$L$617,$I$71)</f>
        <v>0</v>
      </c>
      <c r="U199" s="56">
        <f>COUNTIFS(Data!$N$2:$N$617,$L199,Data!$D$2:$D$617,$M199,Data!$C$2:$C$617,$H$71,Data!$L$2:$L$617,$I$71)</f>
        <v>0</v>
      </c>
    </row>
    <row r="200" spans="2:21">
      <c r="B200" s="80" t="s">
        <v>636</v>
      </c>
      <c r="C200" s="56" t="str">
        <f>VLOOKUP(B200,Siglas!$C$1:$D$25,2,0)</f>
        <v>SDS</v>
      </c>
      <c r="D200" s="57">
        <f t="shared" si="62"/>
        <v>0</v>
      </c>
      <c r="E200" s="57">
        <f t="shared" si="63"/>
        <v>0.66666666666666663</v>
      </c>
      <c r="F200" s="57">
        <f t="shared" si="64"/>
        <v>0.54545454545454541</v>
      </c>
      <c r="G200" s="56">
        <f>COUNTIFS(Data!$N$2:$N$617,$B200,Data!$C$2:$C$617,$G$71)</f>
        <v>9</v>
      </c>
      <c r="H200" s="56">
        <f>COUNTIFS(Data!$N$2:$N$617,$B200,Data!$C$2:$C$617,$H$71)</f>
        <v>2</v>
      </c>
      <c r="I200" s="56">
        <f>COUNTIFS(Data!$N$2:$N$617,B200,Data!$C$2:$C$617,$G$71,Data!$L$2:$L$617,$I$71)</f>
        <v>6</v>
      </c>
      <c r="J200" s="56">
        <f>COUNTIFS(Data!$N$2:$N$617,$B200,Data!$C$2:$C$617,$H$71,Data!$L$2:$L$617,$I$71)</f>
        <v>0</v>
      </c>
      <c r="M200" s="82" t="s">
        <v>166</v>
      </c>
      <c r="N200" s="56" t="str">
        <f>VLOOKUP(M200,Siglas!$A$1:$B$26,2,0)</f>
        <v>GC</v>
      </c>
      <c r="O200" s="57">
        <f t="shared" si="78"/>
        <v>0</v>
      </c>
      <c r="P200" s="57">
        <f t="shared" si="79"/>
        <v>0</v>
      </c>
      <c r="Q200" s="57">
        <f t="shared" si="80"/>
        <v>0</v>
      </c>
      <c r="R200" s="56">
        <f>COUNTIFS(Data!$N$2:$N$617,L199,Data!$D$2:$D$617,M200,Data!$C$2:$C$617,$G$71)</f>
        <v>1</v>
      </c>
      <c r="S200" s="56">
        <f>COUNTIFS(Data!$N$2:$N$617,L199,Data!$D$2:$D$617,M200,Data!$C$2:$C$617,$H$71)</f>
        <v>0</v>
      </c>
      <c r="T200" s="56">
        <f>COUNTIFS(Data!$N$2:$N$617,$L199,Data!$D$2:$D$617,$M200,Data!$C$2:$C$617,$G$71,Data!$L$2:$L$617,$I$71)</f>
        <v>0</v>
      </c>
      <c r="U200" s="56">
        <f>COUNTIFS(Data!$N$2:$N$617,$L199,Data!$D$2:$D$617,$M200,Data!$C$2:$C$617,$H$71,Data!$L$2:$L$617,$I$71)</f>
        <v>0</v>
      </c>
    </row>
    <row r="201" spans="2:21">
      <c r="B201" s="80" t="s">
        <v>36</v>
      </c>
      <c r="C201" s="56" t="str">
        <f>VLOOKUP(B201,Siglas!$C$1:$D$25,2,0)</f>
        <v>UAEGRAD</v>
      </c>
      <c r="D201" s="57">
        <f t="shared" si="62"/>
        <v>0.5</v>
      </c>
      <c r="E201" s="57">
        <f t="shared" si="63"/>
        <v>0.16666666666666666</v>
      </c>
      <c r="F201" s="57">
        <f t="shared" si="64"/>
        <v>0.25</v>
      </c>
      <c r="G201" s="56">
        <f>COUNTIFS(Data!$N$2:$N$617,$B201,Data!$C$2:$C$617,$G$71)</f>
        <v>6</v>
      </c>
      <c r="H201" s="56">
        <f>COUNTIFS(Data!$N$2:$N$617,$B201,Data!$C$2:$C$617,$H$71)</f>
        <v>2</v>
      </c>
      <c r="I201" s="56">
        <f>COUNTIFS(Data!$N$2:$N$617,B201,Data!$C$2:$C$617,$G$71,Data!$L$2:$L$617,$I$71)</f>
        <v>1</v>
      </c>
      <c r="J201" s="56">
        <f>COUNTIFS(Data!$N$2:$N$617,$B201,Data!$C$2:$C$617,$H$71,Data!$L$2:$L$617,$I$71)</f>
        <v>1</v>
      </c>
      <c r="M201" s="82" t="s">
        <v>139</v>
      </c>
      <c r="N201" s="56" t="str">
        <f>VLOOKUP(M201,Siglas!$A$1:$B$26,2,0)</f>
        <v>PCTEI</v>
      </c>
      <c r="O201" s="57">
        <f t="shared" si="78"/>
        <v>0.5</v>
      </c>
      <c r="P201" s="57">
        <f t="shared" si="79"/>
        <v>0.83333333333333337</v>
      </c>
      <c r="Q201" s="57">
        <f t="shared" si="80"/>
        <v>0.75</v>
      </c>
      <c r="R201" s="56">
        <f>COUNTIFS(Data!$N$2:$N$617,L199,Data!$D$2:$D$617,M201,Data!$C$2:$C$617,$G$71)</f>
        <v>6</v>
      </c>
      <c r="S201" s="56">
        <f>COUNTIFS(Data!$N$2:$N$617,L199,Data!$D$2:$D$617,M201,Data!$C$2:$C$617,$H$71)</f>
        <v>2</v>
      </c>
      <c r="T201" s="56">
        <f>COUNTIFS(Data!$N$2:$N$617,$L199,Data!$D$2:$D$617,$M201,Data!$C$2:$C$617,$G$71,Data!$L$2:$L$617,$I$71)</f>
        <v>5</v>
      </c>
      <c r="U201" s="56">
        <f>COUNTIFS(Data!$N$2:$N$617,$L199,Data!$D$2:$D$617,$M201,Data!$C$2:$C$617,$H$71,Data!$L$2:$L$617,$I$71)</f>
        <v>1</v>
      </c>
    </row>
    <row r="202" spans="2:21">
      <c r="G202">
        <f t="shared" ref="G202:J202" si="81">SUM(G178:G201)</f>
        <v>511</v>
      </c>
      <c r="H202">
        <f t="shared" si="81"/>
        <v>105</v>
      </c>
      <c r="I202">
        <f t="shared" si="81"/>
        <v>384</v>
      </c>
      <c r="J202">
        <f t="shared" si="81"/>
        <v>83</v>
      </c>
      <c r="M202" s="82" t="s">
        <v>92</v>
      </c>
      <c r="N202" s="56" t="str">
        <f>VLOOKUP(M202,Siglas!$A$1:$B$26,2,0)</f>
        <v>PCDES</v>
      </c>
      <c r="O202" s="57">
        <f t="shared" si="78"/>
        <v>0.5</v>
      </c>
      <c r="P202" s="57">
        <f t="shared" si="79"/>
        <v>0</v>
      </c>
      <c r="Q202" s="57">
        <f t="shared" si="80"/>
        <v>0.5</v>
      </c>
      <c r="R202" s="56">
        <f>COUNTIFS(Data!$N$2:$N$617,L199,Data!$D$2:$D$617,M202,Data!$C$2:$C$617,$G$71)</f>
        <v>0</v>
      </c>
      <c r="S202" s="56">
        <f>COUNTIFS(Data!$N$2:$N$617,L199,Data!$D$2:$D$617,M202,Data!$C$2:$C$617,$H$71)</f>
        <v>2</v>
      </c>
      <c r="T202" s="56">
        <f>COUNTIFS(Data!$N$2:$N$617,L199,Data!$D$2:$D$617,$M202,Data!$C$2:$C$617,$G$71,Data!$L$2:$L$617,$I$71)</f>
        <v>0</v>
      </c>
      <c r="U202" s="56">
        <f>COUNTIFS(Data!$N$2:$N$617,L199,Data!$D$2:$D$617,$M202,Data!$C$2:$C$617,$H$71,Data!$L$2:$L$617,$I$71)</f>
        <v>1</v>
      </c>
    </row>
    <row r="203" spans="2:21">
      <c r="Q203" s="74">
        <f>SUM(T203:U203)/SUM(R203:S203)</f>
        <v>0.58333333333333337</v>
      </c>
      <c r="R203" s="56">
        <f t="shared" ref="R203:U203" si="82">SUM(R199:R202)</f>
        <v>8</v>
      </c>
      <c r="S203" s="56">
        <f t="shared" si="82"/>
        <v>4</v>
      </c>
      <c r="T203" s="56">
        <f t="shared" si="82"/>
        <v>5</v>
      </c>
      <c r="U203" s="56">
        <f t="shared" si="82"/>
        <v>2</v>
      </c>
    </row>
    <row r="205" spans="2:21" ht="45">
      <c r="L205" s="54" t="s">
        <v>19</v>
      </c>
      <c r="M205" s="54" t="s">
        <v>5</v>
      </c>
      <c r="N205" s="28" t="s">
        <v>1420</v>
      </c>
      <c r="O205" s="29" t="s">
        <v>1426</v>
      </c>
      <c r="P205" s="29" t="s">
        <v>1427</v>
      </c>
      <c r="Q205" s="29" t="s">
        <v>1428</v>
      </c>
      <c r="R205" s="29" t="s">
        <v>1429</v>
      </c>
      <c r="S205" s="29" t="s">
        <v>1430</v>
      </c>
      <c r="T205" s="29" t="s">
        <v>1431</v>
      </c>
      <c r="U205" s="29" t="s">
        <v>1432</v>
      </c>
    </row>
    <row r="206" spans="2:21">
      <c r="L206" s="82" t="s">
        <v>336</v>
      </c>
      <c r="M206" s="82" t="s">
        <v>175</v>
      </c>
      <c r="N206" s="56" t="str">
        <f>VLOOKUP(M206,Siglas!$A$1:$B$26,2,0)</f>
        <v>AT</v>
      </c>
      <c r="O206" s="57">
        <f t="shared" ref="O206:O208" si="83">IFERROR(U206/S206,0)</f>
        <v>0</v>
      </c>
      <c r="P206" s="57">
        <f t="shared" ref="P206:P208" si="84">IFERROR(T206/R206,0)</f>
        <v>1</v>
      </c>
      <c r="Q206" s="57">
        <f t="shared" ref="Q206:Q208" si="85">IFERROR((T206+U206)/(R206+S206),0)</f>
        <v>1</v>
      </c>
      <c r="R206" s="56">
        <f>COUNTIFS(Data!$N$2:$N$617,L206,Data!$D$2:$D$617,M206,Data!$C$2:$C$617,$G$71)</f>
        <v>1</v>
      </c>
      <c r="S206" s="56">
        <f>COUNTIFS(Data!$N$2:$N$617,L206,Data!$D$2:$D$617,M206,Data!$C$2:$C$617,$H$71)</f>
        <v>0</v>
      </c>
      <c r="T206" s="56">
        <f>COUNTIFS(Data!$N$2:$N$617,$L206,Data!$D$2:$D$617,$M206,Data!$C$2:$C$617,$G$71,Data!$L$2:$L$617,$I$71)</f>
        <v>1</v>
      </c>
      <c r="U206" s="56">
        <f>COUNTIFS(Data!$N$2:$N$617,$L206,Data!$D$2:$D$617,$M206,Data!$C$2:$C$617,$H$71,Data!$L$2:$L$617,$I$71)</f>
        <v>0</v>
      </c>
    </row>
    <row r="207" spans="2:21">
      <c r="M207" s="82" t="s">
        <v>166</v>
      </c>
      <c r="N207" s="56" t="str">
        <f>VLOOKUP(M207,Siglas!$A$1:$B$26,2,0)</f>
        <v>GC</v>
      </c>
      <c r="O207" s="57">
        <f t="shared" si="83"/>
        <v>0</v>
      </c>
      <c r="P207" s="57">
        <f t="shared" si="84"/>
        <v>1</v>
      </c>
      <c r="Q207" s="57">
        <f t="shared" si="85"/>
        <v>1</v>
      </c>
      <c r="R207" s="56">
        <f>COUNTIFS(Data!$N$2:$N$617,L206,Data!$D$2:$D$617,M207,Data!$C$2:$C$617,$G$71)</f>
        <v>1</v>
      </c>
      <c r="S207" s="56">
        <f>COUNTIFS(Data!$N$2:$N$617,L206,Data!$D$2:$D$617,M207,Data!$C$2:$C$617,$H$71)</f>
        <v>0</v>
      </c>
      <c r="T207" s="56">
        <f>COUNTIFS(Data!$N$2:$N$617,$L206,Data!$D$2:$D$617,$M207,Data!$C$2:$C$617,$G$71,Data!$L$2:$L$617,$I$71)</f>
        <v>1</v>
      </c>
      <c r="U207" s="56">
        <f>COUNTIFS(Data!$N$2:$N$617,$L206,Data!$D$2:$D$617,$M207,Data!$C$2:$C$617,$H$71,Data!$L$2:$L$617,$I$71)</f>
        <v>0</v>
      </c>
    </row>
    <row r="208" spans="2:21">
      <c r="M208" s="82" t="s">
        <v>92</v>
      </c>
      <c r="N208" s="56" t="str">
        <f>VLOOKUP(M208,Siglas!$A$1:$B$26,2,0)</f>
        <v>PCDES</v>
      </c>
      <c r="O208" s="57">
        <f t="shared" si="83"/>
        <v>0</v>
      </c>
      <c r="P208" s="57">
        <f t="shared" si="84"/>
        <v>0.75</v>
      </c>
      <c r="Q208" s="57">
        <f t="shared" si="85"/>
        <v>0.75</v>
      </c>
      <c r="R208" s="56">
        <f>COUNTIFS(Data!$N$2:$N$617,L206,Data!$D$2:$D$617,M208,Data!$C$2:$C$617,$G$71)</f>
        <v>8</v>
      </c>
      <c r="S208" s="56">
        <f>COUNTIFS(Data!$N$2:$N$617,L206,Data!$D$2:$D$617,M208,Data!$C$2:$C$617,$H$71)</f>
        <v>0</v>
      </c>
      <c r="T208" s="56">
        <f>COUNTIFS(Data!$N$2:$N$617,$L206,Data!$D$2:$D$617,$M208,Data!$C$2:$C$617,$G$71,Data!$L$2:$L$617,$I$71)</f>
        <v>6</v>
      </c>
      <c r="U208" s="56">
        <f>COUNTIFS(Data!$N$2:$N$617,$L206,Data!$D$2:$D$617,$M208,Data!$C$2:$C$617,$H$71,Data!$L$2:$L$617,$I$71)</f>
        <v>0</v>
      </c>
    </row>
    <row r="209" spans="12:21">
      <c r="Q209" s="74">
        <f>SUM(T209:U209)/SUM(R209:S209)</f>
        <v>0.8</v>
      </c>
      <c r="R209" s="56">
        <f t="shared" ref="R209:U209" si="86">SUM(R206:R208)</f>
        <v>10</v>
      </c>
      <c r="S209" s="56">
        <f t="shared" si="86"/>
        <v>0</v>
      </c>
      <c r="T209" s="56">
        <f t="shared" si="86"/>
        <v>8</v>
      </c>
      <c r="U209" s="56">
        <f t="shared" si="86"/>
        <v>0</v>
      </c>
    </row>
    <row r="211" spans="12:21" ht="45">
      <c r="L211" s="54" t="s">
        <v>19</v>
      </c>
      <c r="M211" s="54" t="s">
        <v>5</v>
      </c>
      <c r="N211" s="28" t="s">
        <v>1420</v>
      </c>
      <c r="O211" s="29" t="s">
        <v>1426</v>
      </c>
      <c r="P211" s="29" t="s">
        <v>1427</v>
      </c>
      <c r="Q211" s="29" t="s">
        <v>1428</v>
      </c>
      <c r="R211" s="29" t="s">
        <v>1429</v>
      </c>
      <c r="S211" s="29" t="s">
        <v>1430</v>
      </c>
      <c r="T211" s="29" t="s">
        <v>1431</v>
      </c>
      <c r="U211" s="29" t="s">
        <v>1432</v>
      </c>
    </row>
    <row r="212" spans="12:21">
      <c r="L212" s="82" t="s">
        <v>636</v>
      </c>
      <c r="M212" s="82" t="s">
        <v>175</v>
      </c>
      <c r="N212" s="56" t="str">
        <f>VLOOKUP(M212,Siglas!$A$1:$B$26,2,0)</f>
        <v>AT</v>
      </c>
      <c r="O212" s="57">
        <f t="shared" ref="O212:O214" si="87">IFERROR(U212/S212,0)</f>
        <v>0</v>
      </c>
      <c r="P212" s="57">
        <f t="shared" ref="P212:P214" si="88">IFERROR(T212/R212,0)</f>
        <v>1</v>
      </c>
      <c r="Q212" s="57">
        <f t="shared" ref="Q212:Q214" si="89">IFERROR((T212+U212)/(R212+S212),0)</f>
        <v>1</v>
      </c>
      <c r="R212" s="56">
        <f>COUNTIFS(Data!$N$2:$N$617,L212,Data!$D$2:$D$617,M212,Data!$C$2:$C$617,$G$71)</f>
        <v>1</v>
      </c>
      <c r="S212" s="56">
        <f>COUNTIFS(Data!$N$2:$N$617,L212,Data!$D$2:$D$617,M212,Data!$C$2:$C$617,$H$71)</f>
        <v>0</v>
      </c>
      <c r="T212" s="56">
        <f>COUNTIFS(Data!$N$2:$N$617,$L212,Data!$D$2:$D$617,$M212,Data!$C$2:$C$617,$G$71,Data!$L$2:$L$617,$I$71)</f>
        <v>1</v>
      </c>
      <c r="U212" s="56">
        <f>COUNTIFS(Data!$N$2:$N$617,$L212,Data!$D$2:$D$617,$M212,Data!$C$2:$C$617,$H$71,Data!$L$2:$L$617,$I$71)</f>
        <v>0</v>
      </c>
    </row>
    <row r="213" spans="12:21">
      <c r="M213" s="82" t="s">
        <v>166</v>
      </c>
      <c r="N213" s="56" t="str">
        <f>VLOOKUP(M213,Siglas!$A$1:$B$26,2,0)</f>
        <v>GC</v>
      </c>
      <c r="O213" s="57">
        <f t="shared" si="87"/>
        <v>0</v>
      </c>
      <c r="P213" s="57">
        <f t="shared" si="88"/>
        <v>1</v>
      </c>
      <c r="Q213" s="57">
        <f t="shared" si="89"/>
        <v>1</v>
      </c>
      <c r="R213" s="56">
        <f>COUNTIFS(Data!$N$2:$N$617,L212,Data!$D$2:$D$617,M213,Data!$C$2:$C$617,$G$71)</f>
        <v>1</v>
      </c>
      <c r="S213" s="56">
        <f>COUNTIFS(Data!$N$2:$N$617,L212,Data!$D$2:$D$617,M213,Data!$C$2:$C$617,$H$71)</f>
        <v>0</v>
      </c>
      <c r="T213" s="56">
        <f>COUNTIFS(Data!$N$2:$N$617,$L212,Data!$D$2:$D$617,$M213,Data!$C$2:$C$617,$G$71,Data!$L$2:$L$617,$I$71)</f>
        <v>1</v>
      </c>
      <c r="U213" s="56">
        <f>COUNTIFS(Data!$N$2:$N$617,$L212,Data!$D$2:$D$617,$M213,Data!$C$2:$C$617,$H$71,Data!$L$2:$L$617,$I$71)</f>
        <v>0</v>
      </c>
    </row>
    <row r="214" spans="12:21">
      <c r="M214" s="82" t="s">
        <v>136</v>
      </c>
      <c r="N214" s="56" t="str">
        <f>VLOOKUP(M214,Siglas!$A$1:$B$26,2,0)</f>
        <v>PDSS</v>
      </c>
      <c r="O214" s="57">
        <f t="shared" si="87"/>
        <v>0</v>
      </c>
      <c r="P214" s="57">
        <f t="shared" si="88"/>
        <v>0.5714285714285714</v>
      </c>
      <c r="Q214" s="57">
        <f t="shared" si="89"/>
        <v>0.44444444444444442</v>
      </c>
      <c r="R214" s="56">
        <f>COUNTIFS(Data!$N$2:$N$617,L212,Data!$D$2:$D$617,M214,Data!$C$2:$C$617,$G$71)</f>
        <v>7</v>
      </c>
      <c r="S214" s="56">
        <f>COUNTIFS(Data!$N$2:$N$617,L212,Data!$D$2:$D$617,M214,Data!$C$2:$C$617,$H$71)</f>
        <v>2</v>
      </c>
      <c r="T214" s="56">
        <f>COUNTIFS(Data!$N$2:$N$617,$L212,Data!$D$2:$D$617,$M214,Data!$C$2:$C$617,$G$71,Data!$L$2:$L$617,$I$71)</f>
        <v>4</v>
      </c>
      <c r="U214" s="56">
        <f>COUNTIFS(Data!$N$2:$N$617,$L212,Data!$D$2:$D$617,$M214,Data!$C$2:$C$617,$H$71,Data!$L$2:$L$617,$I$71)</f>
        <v>0</v>
      </c>
    </row>
    <row r="215" spans="12:21">
      <c r="Q215" s="74">
        <f>SUM(T215:U215)/SUM(R215:S215)</f>
        <v>0.54545454545454541</v>
      </c>
      <c r="R215" s="56">
        <f t="shared" ref="R215:U215" si="90">SUM(R212:R214)</f>
        <v>9</v>
      </c>
      <c r="S215" s="56">
        <f t="shared" si="90"/>
        <v>2</v>
      </c>
      <c r="T215" s="56">
        <f t="shared" si="90"/>
        <v>6</v>
      </c>
      <c r="U215" s="56">
        <f t="shared" si="90"/>
        <v>0</v>
      </c>
    </row>
    <row r="217" spans="12:21" ht="45">
      <c r="L217" s="54" t="s">
        <v>19</v>
      </c>
      <c r="M217" s="54" t="s">
        <v>5</v>
      </c>
      <c r="N217" s="28" t="s">
        <v>1420</v>
      </c>
      <c r="O217" s="29" t="s">
        <v>1426</v>
      </c>
      <c r="P217" s="29" t="s">
        <v>1427</v>
      </c>
      <c r="Q217" s="29" t="s">
        <v>1428</v>
      </c>
      <c r="R217" s="29" t="s">
        <v>1429</v>
      </c>
      <c r="S217" s="29" t="s">
        <v>1430</v>
      </c>
      <c r="T217" s="29" t="s">
        <v>1431</v>
      </c>
      <c r="U217" s="29" t="s">
        <v>1432</v>
      </c>
    </row>
    <row r="218" spans="12:21">
      <c r="L218" s="82" t="s">
        <v>78</v>
      </c>
      <c r="M218" s="82" t="s">
        <v>175</v>
      </c>
      <c r="N218" s="56" t="str">
        <f>VLOOKUP(M218,Siglas!$A$1:$B$26,2,0)</f>
        <v>AT</v>
      </c>
      <c r="O218" s="57">
        <f t="shared" ref="O218:O222" si="91">IFERROR(U218/S218,0)</f>
        <v>0</v>
      </c>
      <c r="P218" s="57">
        <f t="shared" ref="P218:P222" si="92">IFERROR(T218/R218,0)</f>
        <v>0</v>
      </c>
      <c r="Q218" s="57">
        <f t="shared" ref="Q218:Q222" si="93">IFERROR((T218+U218)/(R218+S218),0)</f>
        <v>0</v>
      </c>
      <c r="R218" s="56">
        <f>COUNTIFS(Data!$N$2:$N$617,L218,Data!$D$2:$D$617,M218,Data!$C$2:$C$617,$G$71)</f>
        <v>1</v>
      </c>
      <c r="S218" s="56">
        <f>COUNTIFS(Data!$N$2:$N$617,L218,Data!$D$2:$D$617,M218,Data!$C$2:$C$617,$H$71)</f>
        <v>0</v>
      </c>
      <c r="T218" s="56">
        <f>COUNTIFS(Data!$N$2:$N$617,$L218,Data!$D$2:$D$617,$M218,Data!$C$2:$C$617,$G$71,Data!$L$2:$L$617,$I$71)</f>
        <v>0</v>
      </c>
      <c r="U218" s="56">
        <f>COUNTIFS(Data!$N$2:$N$617,$L218,Data!$D$2:$D$617,$M218,Data!$C$2:$C$617,$H$71,Data!$L$2:$L$617,$I$71)</f>
        <v>0</v>
      </c>
    </row>
    <row r="219" spans="12:21">
      <c r="M219" s="82" t="s">
        <v>50</v>
      </c>
      <c r="N219" s="56" t="str">
        <f>VLOOKUP(M219,Siglas!$A$1:$B$26,2,0)</f>
        <v>AC</v>
      </c>
      <c r="O219" s="57">
        <f t="shared" si="91"/>
        <v>1</v>
      </c>
      <c r="P219" s="57">
        <f t="shared" si="92"/>
        <v>0</v>
      </c>
      <c r="Q219" s="57">
        <f t="shared" si="93"/>
        <v>1</v>
      </c>
      <c r="R219" s="56">
        <f>COUNTIFS(Data!$N$2:$N$617,L218,Data!$D$2:$D$617,M219,Data!$C$2:$C$617,$G$71)</f>
        <v>0</v>
      </c>
      <c r="S219" s="56">
        <f>COUNTIFS(Data!$N$2:$N$617,L218,Data!$D$2:$D$617,M219,Data!$C$2:$C$617,$H$71)</f>
        <v>1</v>
      </c>
      <c r="T219" s="56">
        <f>COUNTIFS(Data!$N$2:$N$617,$L218,Data!$D$2:$D$617,$M219,Data!$C$2:$C$617,$G$71,Data!$L$2:$L$617,$I$71)</f>
        <v>0</v>
      </c>
      <c r="U219" s="56">
        <f>COUNTIFS(Data!$N$2:$N$617,$L218,Data!$D$2:$D$617,$M219,Data!$C$2:$C$617,$H$71,Data!$L$2:$L$617,$I$71)</f>
        <v>1</v>
      </c>
    </row>
    <row r="220" spans="12:21">
      <c r="M220" s="82" t="s">
        <v>166</v>
      </c>
      <c r="N220" s="56" t="str">
        <f>VLOOKUP(M220,Siglas!$A$1:$B$26,2,0)</f>
        <v>GC</v>
      </c>
      <c r="O220" s="57">
        <f t="shared" si="91"/>
        <v>0</v>
      </c>
      <c r="P220" s="57">
        <f t="shared" si="92"/>
        <v>0</v>
      </c>
      <c r="Q220" s="57">
        <f t="shared" si="93"/>
        <v>0</v>
      </c>
      <c r="R220" s="56">
        <f>COUNTIFS(Data!$N$2:$N$617,L218,Data!$D$2:$D$617,M220,Data!$C$2:$C$617,$G$71)</f>
        <v>1</v>
      </c>
      <c r="S220" s="56">
        <f>COUNTIFS(Data!$N$2:$N$617,L218,Data!$D$2:$D$617,M220,Data!$C$2:$C$617,$H$71)</f>
        <v>0</v>
      </c>
      <c r="T220" s="56">
        <f>COUNTIFS(Data!$N$2:$N$617,$L218,Data!$D$2:$D$617,$M220,Data!$C$2:$C$617,$G$71,Data!$L$2:$L$617,$I$71)</f>
        <v>0</v>
      </c>
      <c r="U220" s="56">
        <f>COUNTIFS(Data!$N$2:$N$617,$L218,Data!$D$2:$D$617,$M220,Data!$C$2:$C$617,$H$71,Data!$L$2:$L$617,$I$71)</f>
        <v>0</v>
      </c>
    </row>
    <row r="221" spans="12:21">
      <c r="M221" s="82" t="s">
        <v>131</v>
      </c>
      <c r="N221" s="56" t="str">
        <f>VLOOKUP(M221,Siglas!$A$1:$B$26,2,0)</f>
        <v>GF</v>
      </c>
      <c r="O221" s="57">
        <f t="shared" si="91"/>
        <v>0</v>
      </c>
      <c r="P221" s="57">
        <f t="shared" si="92"/>
        <v>0.83333333333333337</v>
      </c>
      <c r="Q221" s="57">
        <f t="shared" si="93"/>
        <v>0.83333333333333337</v>
      </c>
      <c r="R221" s="56">
        <f>COUNTIFS(Data!$N$2:$N$617,L218,Data!$D$2:$D$617,M221,Data!$C$2:$C$617,$G$71)</f>
        <v>6</v>
      </c>
      <c r="S221" s="56">
        <f>COUNTIFS(Data!$N$2:$N$617,L218,Data!$D$2:$D$617,M221,Data!$C$2:$C$617,$H$71)</f>
        <v>0</v>
      </c>
      <c r="T221" s="56">
        <f>COUNTIFS(Data!$N$2:$N$617,L218,Data!$D$2:$D$617,$M221,Data!$C$2:$C$617,$G$71,Data!$L$2:$L$617,$I$71)</f>
        <v>5</v>
      </c>
      <c r="U221" s="56">
        <f>COUNTIFS(Data!$N$2:$N$617,L218,Data!$D$2:$D$617,$M221,Data!$C$2:$C$617,$H$71,Data!$L$2:$L$617,$I$71)</f>
        <v>0</v>
      </c>
    </row>
    <row r="222" spans="12:21">
      <c r="M222" s="82" t="s">
        <v>104</v>
      </c>
      <c r="N222" s="56" t="str">
        <f>VLOOKUP(M222,Siglas!$A$1:$B$26,2,0)</f>
        <v>PDE</v>
      </c>
      <c r="O222" s="57">
        <f t="shared" si="91"/>
        <v>0.55555555555555558</v>
      </c>
      <c r="P222" s="57">
        <f t="shared" si="92"/>
        <v>0.83673469387755106</v>
      </c>
      <c r="Q222" s="57">
        <f t="shared" si="93"/>
        <v>0.7931034482758621</v>
      </c>
      <c r="R222" s="56">
        <f>COUNTIFS(Data!$N$2:$N$617,L218,Data!$D$2:$D$617,M222,Data!$C$2:$C$617,$G$71)</f>
        <v>49</v>
      </c>
      <c r="S222" s="56">
        <f>COUNTIFS(Data!$N$2:$N$617,L218,Data!$D$2:$D$617,M222,Data!$C$2:$C$617,$H$71)</f>
        <v>9</v>
      </c>
      <c r="T222" s="56">
        <f>COUNTIFS(Data!$N$2:$N$617,L218,Data!$D$2:$D$617,$M222,Data!$C$2:$C$617,$G$71,Data!$L$2:$L$617,$I$71)</f>
        <v>41</v>
      </c>
      <c r="U222" s="56">
        <f>COUNTIFS(Data!$N$2:$N$617,L218,Data!$D$2:$D$617,$M222,Data!$C$2:$C$617,$H$71,Data!$L$2:$L$617,$I$71)</f>
        <v>5</v>
      </c>
    </row>
    <row r="223" spans="12:21">
      <c r="Q223" s="74">
        <f>SUM(T223:U223)/SUM(R223:S223)</f>
        <v>0.77611940298507465</v>
      </c>
      <c r="R223" s="56">
        <f t="shared" ref="R223:U223" si="94">SUM(R218:R222)</f>
        <v>57</v>
      </c>
      <c r="S223" s="56">
        <f t="shared" si="94"/>
        <v>10</v>
      </c>
      <c r="T223" s="56">
        <f t="shared" si="94"/>
        <v>46</v>
      </c>
      <c r="U223" s="56">
        <f t="shared" si="94"/>
        <v>6</v>
      </c>
    </row>
    <row r="225" spans="12:21" ht="45">
      <c r="L225" s="54" t="s">
        <v>19</v>
      </c>
      <c r="M225" s="54" t="s">
        <v>5</v>
      </c>
      <c r="N225" s="28" t="s">
        <v>1420</v>
      </c>
      <c r="O225" s="29" t="s">
        <v>1426</v>
      </c>
      <c r="P225" s="29" t="s">
        <v>1427</v>
      </c>
      <c r="Q225" s="29" t="s">
        <v>1428</v>
      </c>
      <c r="R225" s="29" t="s">
        <v>1429</v>
      </c>
      <c r="S225" s="29" t="s">
        <v>1430</v>
      </c>
      <c r="T225" s="29" t="s">
        <v>1431</v>
      </c>
      <c r="U225" s="29" t="s">
        <v>1432</v>
      </c>
    </row>
    <row r="226" spans="12:21">
      <c r="L226" s="82" t="s">
        <v>30</v>
      </c>
      <c r="M226" s="82" t="s">
        <v>175</v>
      </c>
      <c r="N226" s="56" t="str">
        <f>VLOOKUP(M226,Siglas!$A$1:$B$26,2,0)</f>
        <v>AT</v>
      </c>
      <c r="O226" s="57">
        <f t="shared" ref="O226:O228" si="95">IFERROR(U226/S226,0)</f>
        <v>0</v>
      </c>
      <c r="P226" s="57">
        <f t="shared" ref="P226:P228" si="96">IFERROR(T226/R226,0)</f>
        <v>0</v>
      </c>
      <c r="Q226" s="57">
        <f t="shared" ref="Q226:Q228" si="97">IFERROR((T226+U226)/(R226+S226),0)</f>
        <v>0</v>
      </c>
      <c r="R226" s="56">
        <f>COUNTIFS(Data!$N$2:$N$617,L226,Data!$D$2:$D$617,M226,Data!$C$2:$C$617,$G$71)</f>
        <v>1</v>
      </c>
      <c r="S226" s="56">
        <f>COUNTIFS(Data!$N$2:$N$617,L226,Data!$D$2:$D$617,M226,Data!$C$2:$C$617,$H$71)</f>
        <v>0</v>
      </c>
      <c r="T226" s="56">
        <f>COUNTIFS(Data!$N$2:$N$617,$L226,Data!$D$2:$D$617,$M226,Data!$C$2:$C$617,$G$71,Data!$L$2:$L$617,$I$71)</f>
        <v>0</v>
      </c>
      <c r="U226" s="56">
        <f>COUNTIFS(Data!$N$2:$N$617,$L226,Data!$D$2:$D$617,$M226,Data!$C$2:$C$617,$H$71,Data!$L$2:$L$617,$I$71)</f>
        <v>0</v>
      </c>
    </row>
    <row r="227" spans="12:21">
      <c r="M227" s="82" t="s">
        <v>21</v>
      </c>
      <c r="N227" s="56" t="str">
        <f>VLOOKUP(M227,Siglas!$A$1:$B$26,2,0)</f>
        <v>FT</v>
      </c>
      <c r="O227" s="57">
        <f t="shared" si="95"/>
        <v>1</v>
      </c>
      <c r="P227" s="57">
        <f t="shared" si="96"/>
        <v>0.8</v>
      </c>
      <c r="Q227" s="57">
        <f t="shared" si="97"/>
        <v>0.82352941176470584</v>
      </c>
      <c r="R227" s="56">
        <f>COUNTIFS(Data!$N$2:$N$617,L226,Data!$D$2:$D$617,M227,Data!$C$2:$C$617,$G$71)</f>
        <v>15</v>
      </c>
      <c r="S227" s="56">
        <f>COUNTIFS(Data!$N$2:$N$617,L226,Data!$D$2:$D$617,M227,Data!$C$2:$C$617,$H$71)</f>
        <v>2</v>
      </c>
      <c r="T227" s="56">
        <f>COUNTIFS(Data!$N$2:$N$617,$L226,Data!$D$2:$D$617,$M227,Data!$C$2:$C$617,$G$71,Data!$L$2:$L$617,$I$71)</f>
        <v>12</v>
      </c>
      <c r="U227" s="56">
        <f>COUNTIFS(Data!$N$2:$N$617,$L226,Data!$D$2:$D$617,$M227,Data!$C$2:$C$617,$H$71,Data!$L$2:$L$617,$I$71)</f>
        <v>2</v>
      </c>
    </row>
    <row r="228" spans="12:21">
      <c r="M228" s="82" t="s">
        <v>166</v>
      </c>
      <c r="N228" s="56" t="str">
        <f>VLOOKUP(M228,Siglas!$A$1:$B$26,2,0)</f>
        <v>GC</v>
      </c>
      <c r="O228" s="57">
        <f t="shared" si="95"/>
        <v>0</v>
      </c>
      <c r="P228" s="57">
        <f t="shared" si="96"/>
        <v>0</v>
      </c>
      <c r="Q228" s="57">
        <f t="shared" si="97"/>
        <v>0</v>
      </c>
      <c r="R228" s="56">
        <f>COUNTIFS(Data!$N$2:$N$617,L226,Data!$D$2:$D$617,M228,Data!$C$2:$C$617,$G$71)</f>
        <v>1</v>
      </c>
      <c r="S228" s="56">
        <f>COUNTIFS(Data!$N$2:$N$617,L226,Data!$D$2:$D$617,M228,Data!$C$2:$C$617,$H$71)</f>
        <v>0</v>
      </c>
      <c r="T228" s="56">
        <f>COUNTIFS(Data!$N$2:$N$617,$L226,Data!$D$2:$D$617,$M228,Data!$C$2:$C$617,$G$71,Data!$L$2:$L$617,$I$71)</f>
        <v>0</v>
      </c>
      <c r="U228" s="56">
        <f>COUNTIFS(Data!$N$2:$N$617,$L226,Data!$D$2:$D$617,$M228,Data!$C$2:$C$617,$H$71,Data!$L$2:$L$617,$I$71)</f>
        <v>0</v>
      </c>
    </row>
    <row r="229" spans="12:21">
      <c r="Q229" s="74">
        <f>SUM(T229:U229)/SUM(R229:S229)</f>
        <v>0.73684210526315785</v>
      </c>
      <c r="R229" s="56">
        <f t="shared" ref="R229:U229" si="98">SUM(R226:R228)</f>
        <v>17</v>
      </c>
      <c r="S229" s="56">
        <f t="shared" si="98"/>
        <v>2</v>
      </c>
      <c r="T229" s="56">
        <f t="shared" si="98"/>
        <v>12</v>
      </c>
      <c r="U229" s="56">
        <f t="shared" si="98"/>
        <v>2</v>
      </c>
    </row>
    <row r="231" spans="12:21" ht="45">
      <c r="L231" s="54" t="s">
        <v>19</v>
      </c>
      <c r="M231" s="54" t="s">
        <v>5</v>
      </c>
      <c r="N231" s="28" t="s">
        <v>1420</v>
      </c>
      <c r="O231" s="29" t="s">
        <v>1426</v>
      </c>
      <c r="P231" s="29" t="s">
        <v>1427</v>
      </c>
      <c r="Q231" s="29" t="s">
        <v>1428</v>
      </c>
      <c r="R231" s="29" t="s">
        <v>1429</v>
      </c>
      <c r="S231" s="29" t="s">
        <v>1430</v>
      </c>
      <c r="T231" s="29" t="s">
        <v>1431</v>
      </c>
      <c r="U231" s="29" t="s">
        <v>1432</v>
      </c>
    </row>
    <row r="232" spans="12:21">
      <c r="L232" s="82" t="s">
        <v>639</v>
      </c>
      <c r="M232" s="82" t="s">
        <v>175</v>
      </c>
      <c r="N232" s="56" t="str">
        <f>VLOOKUP(M232,Siglas!$A$1:$B$26,2,0)</f>
        <v>AT</v>
      </c>
      <c r="O232" s="57">
        <f t="shared" ref="O232:O234" si="99">IFERROR(U232/S232,0)</f>
        <v>0</v>
      </c>
      <c r="P232" s="57">
        <f t="shared" ref="P232:P234" si="100">IFERROR(T232/R232,0)</f>
        <v>0</v>
      </c>
      <c r="Q232" s="57">
        <f t="shared" ref="Q232:Q234" si="101">IFERROR((T232+U232)/(R232+S232),0)</f>
        <v>0</v>
      </c>
      <c r="R232" s="56">
        <f>COUNTIFS(Data!$N$2:$N$617,L232,Data!$D$2:$D$617,M232,Data!$C$2:$C$617,$G$71)</f>
        <v>1</v>
      </c>
      <c r="S232" s="56">
        <f>COUNTIFS(Data!$N$2:$N$617,L232,Data!$D$2:$D$617,M232,Data!$C$2:$C$617,$H$71)</f>
        <v>0</v>
      </c>
      <c r="T232" s="56">
        <f>COUNTIFS(Data!$N$2:$N$617,$L232,Data!$D$2:$D$617,$M232,Data!$C$2:$C$617,$G$71,Data!$L$2:$L$617,$I$71)</f>
        <v>0</v>
      </c>
      <c r="U232" s="56">
        <f>COUNTIFS(Data!$N$2:$N$617,$L232,Data!$D$2:$D$617,$M232,Data!$C$2:$C$617,$H$71,Data!$L$2:$L$617,$I$71)</f>
        <v>0</v>
      </c>
    </row>
    <row r="233" spans="12:21">
      <c r="M233" s="82" t="s">
        <v>166</v>
      </c>
      <c r="N233" s="56" t="str">
        <f>VLOOKUP(M233,Siglas!$A$1:$B$26,2,0)</f>
        <v>GC</v>
      </c>
      <c r="O233" s="57">
        <f t="shared" si="99"/>
        <v>0</v>
      </c>
      <c r="P233" s="57">
        <f t="shared" si="100"/>
        <v>1</v>
      </c>
      <c r="Q233" s="57">
        <f t="shared" si="101"/>
        <v>1</v>
      </c>
      <c r="R233" s="56">
        <f>COUNTIFS(Data!$N$2:$N$617,L232,Data!$D$2:$D$617,M233,Data!$C$2:$C$617,$G$71)</f>
        <v>1</v>
      </c>
      <c r="S233" s="56">
        <f>COUNTIFS(Data!$N$2:$N$617,L232,Data!$D$2:$D$617,M233,Data!$C$2:$C$617,$H$71)</f>
        <v>0</v>
      </c>
      <c r="T233" s="56">
        <f>COUNTIFS(Data!$N$2:$N$617,$L232,Data!$D$2:$D$617,$M233,Data!$C$2:$C$617,$G$71,Data!$L$2:$L$617,$I$71)</f>
        <v>1</v>
      </c>
      <c r="U233" s="56">
        <f>COUNTIFS(Data!$N$2:$N$617,$L232,Data!$D$2:$D$617,$M233,Data!$C$2:$C$617,$H$71,Data!$L$2:$L$617,$I$71)</f>
        <v>0</v>
      </c>
    </row>
    <row r="234" spans="12:21">
      <c r="M234" s="82" t="s">
        <v>136</v>
      </c>
      <c r="N234" s="56" t="str">
        <f>VLOOKUP(M234,Siglas!$A$1:$B$26,2,0)</f>
        <v>PDSS</v>
      </c>
      <c r="O234" s="57">
        <f t="shared" si="99"/>
        <v>0.5</v>
      </c>
      <c r="P234" s="57">
        <f t="shared" si="100"/>
        <v>0.8571428571428571</v>
      </c>
      <c r="Q234" s="57">
        <f t="shared" si="101"/>
        <v>0.77777777777777779</v>
      </c>
      <c r="R234" s="56">
        <f>COUNTIFS(Data!$N$2:$N$617,L232,Data!$D$2:$D$617,M234,Data!$C$2:$C$617,$G$71)</f>
        <v>7</v>
      </c>
      <c r="S234" s="56">
        <f>COUNTIFS(Data!$N$2:$N$617,L232,Data!$D$2:$D$617,M234,Data!$C$2:$C$617,$H$71)</f>
        <v>2</v>
      </c>
      <c r="T234" s="56">
        <f>COUNTIFS(Data!$N$2:$N$617,$L232,Data!$D$2:$D$617,$M234,Data!$C$2:$C$617,$G$71,Data!$L$2:$L$617,$I$71)</f>
        <v>6</v>
      </c>
      <c r="U234" s="56">
        <f>COUNTIFS(Data!$N$2:$N$617,$L232,Data!$D$2:$D$617,$M234,Data!$C$2:$C$617,$H$71,Data!$L$2:$L$617,$I$71)</f>
        <v>1</v>
      </c>
    </row>
    <row r="235" spans="12:21">
      <c r="Q235" s="74">
        <f>SUM(T235:U235)/SUM(R235:S235)</f>
        <v>0.72727272727272729</v>
      </c>
      <c r="R235" s="56">
        <f t="shared" ref="R235:U235" si="102">SUM(R232:R234)</f>
        <v>9</v>
      </c>
      <c r="S235" s="56">
        <f t="shared" si="102"/>
        <v>2</v>
      </c>
      <c r="T235" s="56">
        <f t="shared" si="102"/>
        <v>7</v>
      </c>
      <c r="U235" s="56">
        <f t="shared" si="102"/>
        <v>1</v>
      </c>
    </row>
    <row r="237" spans="12:21" ht="45">
      <c r="L237" s="54" t="s">
        <v>19</v>
      </c>
      <c r="M237" s="54" t="s">
        <v>5</v>
      </c>
      <c r="N237" s="28" t="s">
        <v>1420</v>
      </c>
      <c r="O237" s="29" t="s">
        <v>1426</v>
      </c>
      <c r="P237" s="29" t="s">
        <v>1427</v>
      </c>
      <c r="Q237" s="29" t="s">
        <v>1428</v>
      </c>
      <c r="R237" s="29" t="s">
        <v>1429</v>
      </c>
      <c r="S237" s="29" t="s">
        <v>1430</v>
      </c>
      <c r="T237" s="29" t="s">
        <v>1431</v>
      </c>
      <c r="U237" s="29" t="s">
        <v>1432</v>
      </c>
    </row>
    <row r="238" spans="12:21">
      <c r="L238" s="82" t="s">
        <v>75</v>
      </c>
      <c r="M238" s="82" t="s">
        <v>50</v>
      </c>
      <c r="N238" s="56" t="str">
        <f>VLOOKUP(M238,Siglas!$A$1:$B$26,2,0)</f>
        <v>AC</v>
      </c>
      <c r="O238" s="57">
        <f t="shared" ref="O238:O241" si="103">IFERROR(U238/S238,0)</f>
        <v>1</v>
      </c>
      <c r="P238" s="57">
        <f t="shared" ref="P238:P241" si="104">IFERROR(T238/R238,0)</f>
        <v>0</v>
      </c>
      <c r="Q238" s="57">
        <f t="shared" ref="Q238:Q241" si="105">IFERROR((T238+U238)/(R238+S238),0)</f>
        <v>1</v>
      </c>
      <c r="R238" s="56">
        <f>COUNTIFS(Data!$N$2:$N$617,L238,Data!$D$2:$D$617,M238,Data!$C$2:$C$617,$G$71)</f>
        <v>0</v>
      </c>
      <c r="S238" s="56">
        <f>COUNTIFS(Data!$N$2:$N$617,L238,Data!$D$2:$D$617,M238,Data!$C$2:$C$617,$H$71)</f>
        <v>1</v>
      </c>
      <c r="T238" s="56">
        <f>COUNTIFS(Data!$N$2:$N$617,$L238,Data!$D$2:$D$617,$M238,Data!$C$2:$C$617,$G$71,Data!$L$2:$L$617,$I$71)</f>
        <v>0</v>
      </c>
      <c r="U238" s="56">
        <f>COUNTIFS(Data!$N$2:$N$617,$L238,Data!$D$2:$D$617,$M238,Data!$C$2:$C$617,$H$71,Data!$L$2:$L$617,$I$71)</f>
        <v>1</v>
      </c>
    </row>
    <row r="239" spans="12:21">
      <c r="M239" s="82" t="s">
        <v>166</v>
      </c>
      <c r="N239" s="56" t="str">
        <f>VLOOKUP(M239,Siglas!$A$1:$B$26,2,0)</f>
        <v>GC</v>
      </c>
      <c r="O239" s="57">
        <f t="shared" si="103"/>
        <v>0</v>
      </c>
      <c r="P239" s="57">
        <f t="shared" si="104"/>
        <v>0</v>
      </c>
      <c r="Q239" s="57">
        <f t="shared" si="105"/>
        <v>0</v>
      </c>
      <c r="R239" s="56">
        <f>COUNTIFS(Data!$N$2:$N$617,L238,Data!$D$2:$D$617,M239,Data!$C$2:$C$617,$G$71)</f>
        <v>1</v>
      </c>
      <c r="S239" s="56">
        <f>COUNTIFS(Data!$N$2:$N$617,L238,Data!$D$2:$D$617,M239,Data!$C$2:$C$617,$H$71)</f>
        <v>0</v>
      </c>
      <c r="T239" s="56">
        <f>COUNTIFS(Data!$N$2:$N$617,$L238,Data!$D$2:$D$617,$M239,Data!$C$2:$C$617,$G$71,Data!$L$2:$L$617,$I$71)</f>
        <v>0</v>
      </c>
      <c r="U239" s="56">
        <f>COUNTIFS(Data!$N$2:$N$617,$L238,Data!$D$2:$D$617,$M239,Data!$C$2:$C$617,$H$71,Data!$L$2:$L$617,$I$71)</f>
        <v>0</v>
      </c>
    </row>
    <row r="240" spans="12:21">
      <c r="M240" s="82" t="s">
        <v>170</v>
      </c>
      <c r="N240" s="56" t="str">
        <f>VLOOKUP(M240,Siglas!$A$1:$B$26,2,0)</f>
        <v>GI</v>
      </c>
      <c r="O240" s="57">
        <f t="shared" si="103"/>
        <v>0.33333333333333331</v>
      </c>
      <c r="P240" s="57">
        <f t="shared" si="104"/>
        <v>0.60869565217391308</v>
      </c>
      <c r="Q240" s="57">
        <f t="shared" si="105"/>
        <v>0.57692307692307687</v>
      </c>
      <c r="R240" s="56">
        <f>COUNTIFS(Data!$N$2:$N$617,L238,Data!$D$2:$D$617,M240,Data!$C$2:$C$617,$G$71)</f>
        <v>23</v>
      </c>
      <c r="S240" s="56">
        <f>COUNTIFS(Data!$N$2:$N$617,L238,Data!$D$2:$D$617,M240,Data!$C$2:$C$617,$H$71)</f>
        <v>3</v>
      </c>
      <c r="T240" s="56">
        <f>COUNTIFS(Data!$N$2:$N$617,$L238,Data!$D$2:$D$617,$M240,Data!$C$2:$C$617,$G$71,Data!$L$2:$L$617,$I$71)</f>
        <v>14</v>
      </c>
      <c r="U240" s="56">
        <f>COUNTIFS(Data!$N$2:$N$617,$L238,Data!$D$2:$D$617,$M240,Data!$C$2:$C$617,$H$71,Data!$L$2:$L$617,$I$71)</f>
        <v>1</v>
      </c>
    </row>
    <row r="241" spans="12:21">
      <c r="M241" s="82" t="s">
        <v>131</v>
      </c>
      <c r="N241" s="56" t="str">
        <f>VLOOKUP(M241,Siglas!$A$1:$B$26,2,0)</f>
        <v>GF</v>
      </c>
      <c r="O241" s="57">
        <f t="shared" si="103"/>
        <v>0.66666666666666663</v>
      </c>
      <c r="P241" s="57">
        <f t="shared" si="104"/>
        <v>0.76923076923076927</v>
      </c>
      <c r="Q241" s="57">
        <f t="shared" si="105"/>
        <v>0.75</v>
      </c>
      <c r="R241" s="56">
        <f>COUNTIFS(Data!$N$2:$N$617,L238,Data!$D$2:$D$617,M241,Data!$C$2:$C$617,$G$71)</f>
        <v>13</v>
      </c>
      <c r="S241" s="56">
        <f>COUNTIFS(Data!$N$2:$N$617,L238,Data!$D$2:$D$617,M241,Data!$C$2:$C$617,$H$71)</f>
        <v>3</v>
      </c>
      <c r="T241" s="56">
        <f>COUNTIFS(Data!$N$2:$N$617,L238,Data!$D$2:$D$617,$M241,Data!$C$2:$C$617,$G$71,Data!$L$2:$L$617,$I$71)</f>
        <v>10</v>
      </c>
      <c r="U241" s="56">
        <f>COUNTIFS(Data!$N$2:$N$617,L238,Data!$D$2:$D$617,$M241,Data!$C$2:$C$617,$H$71,Data!$L$2:$L$617,$I$71)</f>
        <v>2</v>
      </c>
    </row>
    <row r="242" spans="12:21">
      <c r="Q242" s="74">
        <f>SUM(T242:U242)/SUM(R242:S242)</f>
        <v>0.63636363636363635</v>
      </c>
      <c r="R242" s="56">
        <f t="shared" ref="R242:U242" si="106">SUM(R238:R241)</f>
        <v>37</v>
      </c>
      <c r="S242" s="56">
        <f t="shared" si="106"/>
        <v>7</v>
      </c>
      <c r="T242" s="56">
        <f t="shared" si="106"/>
        <v>24</v>
      </c>
      <c r="U242" s="56">
        <f t="shared" si="106"/>
        <v>4</v>
      </c>
    </row>
    <row r="244" spans="12:21" ht="45">
      <c r="L244" s="54" t="s">
        <v>19</v>
      </c>
      <c r="M244" s="54" t="s">
        <v>5</v>
      </c>
      <c r="N244" s="28" t="s">
        <v>1420</v>
      </c>
      <c r="O244" s="29" t="s">
        <v>1426</v>
      </c>
      <c r="P244" s="29" t="s">
        <v>1427</v>
      </c>
      <c r="Q244" s="29" t="s">
        <v>1428</v>
      </c>
      <c r="R244" s="29" t="s">
        <v>1429</v>
      </c>
      <c r="S244" s="29" t="s">
        <v>1430</v>
      </c>
      <c r="T244" s="29" t="s">
        <v>1431</v>
      </c>
      <c r="U244" s="29" t="s">
        <v>1432</v>
      </c>
    </row>
    <row r="245" spans="12:21">
      <c r="L245" s="82" t="s">
        <v>289</v>
      </c>
      <c r="M245" s="82" t="s">
        <v>166</v>
      </c>
      <c r="N245" s="56" t="str">
        <f>VLOOKUP(M245,Siglas!$A$1:$B$26,2,0)</f>
        <v>GC</v>
      </c>
      <c r="O245" s="57">
        <f t="shared" ref="O245:O246" si="107">IFERROR(U245/S245,0)</f>
        <v>0</v>
      </c>
      <c r="P245" s="57">
        <f t="shared" ref="P245:P246" si="108">IFERROR(T245/R245,0)</f>
        <v>1</v>
      </c>
      <c r="Q245" s="57">
        <f t="shared" ref="Q245:Q246" si="109">IFERROR((T245+U245)/(R245+S245),0)</f>
        <v>1</v>
      </c>
      <c r="R245" s="56">
        <f>COUNTIFS(Data!$N$2:$N$617,$L245,Data!$D$2:$D$617,$M245,Data!$C$2:$C$617,$G$71)</f>
        <v>1</v>
      </c>
      <c r="S245" s="56">
        <f>COUNTIFS(Data!$N$2:$N$617,$L245,Data!$D$2:$D$617,$M245,Data!$C$2:$C$617,$H$71)</f>
        <v>0</v>
      </c>
      <c r="T245" s="56">
        <f>COUNTIFS(Data!$N$2:$N$617,$L245,Data!$D$2:$D$617,$M245,Data!$C$2:$C$617,$G$71,Data!$L$2:$L$617,$I$71)</f>
        <v>1</v>
      </c>
      <c r="U245" s="56">
        <f>COUNTIFS(Data!$N$2:$N$617,$L245,Data!$D$2:$D$617,$M245,Data!$C$2:$C$617,$H$71,Data!$L$2:$L$617,$I$71)</f>
        <v>0</v>
      </c>
    </row>
    <row r="246" spans="12:21">
      <c r="M246" s="82" t="s">
        <v>161</v>
      </c>
      <c r="N246" s="56" t="str">
        <f>VLOOKUP(M246,Siglas!$A$1:$B$26,2,0)</f>
        <v>IR</v>
      </c>
      <c r="O246" s="57">
        <f t="shared" si="107"/>
        <v>1</v>
      </c>
      <c r="P246" s="57">
        <f t="shared" si="108"/>
        <v>1</v>
      </c>
      <c r="Q246" s="57">
        <f t="shared" si="109"/>
        <v>1</v>
      </c>
      <c r="R246" s="56">
        <f>COUNTIFS(Data!$N$2:$N$617,$L245,Data!$D$2:$D$617,$M246,Data!$C$2:$C$617,$G$71)</f>
        <v>8</v>
      </c>
      <c r="S246" s="56">
        <f>COUNTIFS(Data!$N$2:$N$617,$L245,Data!$D$2:$D$617,$M246,Data!$C$2:$C$617,$H$71)</f>
        <v>2</v>
      </c>
      <c r="T246" s="56">
        <f>COUNTIFS(Data!$N$2:$N$617,$L245,Data!$D$2:$D$617,$M246,Data!$C$2:$C$617,$G$71,Data!$L$2:$L$617,$I$71)</f>
        <v>8</v>
      </c>
      <c r="U246" s="56">
        <f>COUNTIFS(Data!$N$2:$N$617,$L245,Data!$D$2:$D$617,$M246,Data!$C$2:$C$617,$H$71,Data!$L$2:$L$617,$I$71)</f>
        <v>2</v>
      </c>
    </row>
    <row r="247" spans="12:21">
      <c r="Q247" s="74">
        <f>SUM(T247:U247)/SUM(R247:S247)</f>
        <v>1</v>
      </c>
      <c r="R247" s="56">
        <f t="shared" ref="R247:U247" si="110">SUM(R245:R246)</f>
        <v>9</v>
      </c>
      <c r="S247" s="56">
        <f t="shared" si="110"/>
        <v>2</v>
      </c>
      <c r="T247" s="56">
        <f t="shared" si="110"/>
        <v>9</v>
      </c>
      <c r="U247" s="56">
        <f t="shared" si="110"/>
        <v>2</v>
      </c>
    </row>
    <row r="249" spans="12:21" ht="45">
      <c r="L249" s="54" t="s">
        <v>19</v>
      </c>
      <c r="M249" s="54" t="s">
        <v>5</v>
      </c>
      <c r="N249" s="28" t="s">
        <v>1420</v>
      </c>
      <c r="O249" s="29" t="s">
        <v>1426</v>
      </c>
      <c r="P249" s="29" t="s">
        <v>1427</v>
      </c>
      <c r="Q249" s="29" t="s">
        <v>1428</v>
      </c>
      <c r="R249" s="29" t="s">
        <v>1429</v>
      </c>
      <c r="S249" s="29" t="s">
        <v>1430</v>
      </c>
      <c r="T249" s="29" t="s">
        <v>1431</v>
      </c>
      <c r="U249" s="29" t="s">
        <v>1432</v>
      </c>
    </row>
    <row r="250" spans="12:21">
      <c r="L250" s="82" t="s">
        <v>186</v>
      </c>
      <c r="M250" s="82" t="s">
        <v>175</v>
      </c>
      <c r="N250" s="56" t="str">
        <f>VLOOKUP(M250,Siglas!$A$1:$B$26,2,0)</f>
        <v>AT</v>
      </c>
      <c r="O250" s="57">
        <f t="shared" ref="O250:O256" si="111">IFERROR(U250/S250,0)</f>
        <v>0</v>
      </c>
      <c r="P250" s="57">
        <f t="shared" ref="P250:P256" si="112">IFERROR(T250/R250,0)</f>
        <v>1</v>
      </c>
      <c r="Q250" s="57">
        <f t="shared" ref="Q250:Q256" si="113">IFERROR((T250+U250)/(R250+S250),0)</f>
        <v>1</v>
      </c>
      <c r="R250" s="56">
        <f>COUNTIFS(Data!$N$2:$N$617,L250,Data!$D$2:$D$617,M250,Data!$C$2:$C$617,$G$71)</f>
        <v>1</v>
      </c>
      <c r="S250" s="56">
        <f>COUNTIFS(Data!$N$2:$N$617,L250,Data!$D$2:$D$617,M250,Data!$C$2:$C$617,$H$71)</f>
        <v>0</v>
      </c>
      <c r="T250" s="56">
        <f>COUNTIFS(Data!$N$2:$N$617,$L250,Data!$D$2:$D$617,$M250,Data!$C$2:$C$617,$G$71,Data!$L$2:$L$617,$I$71)</f>
        <v>1</v>
      </c>
      <c r="U250" s="56">
        <f>COUNTIFS(Data!$N$2:$N$617,$L250,Data!$D$2:$D$617,$M250,Data!$C$2:$C$617,$H$71,Data!$L$2:$L$617,$I$71)</f>
        <v>0</v>
      </c>
    </row>
    <row r="251" spans="12:21">
      <c r="M251" s="82" t="s">
        <v>144</v>
      </c>
      <c r="N251" s="56" t="str">
        <f>VLOOKUP(M251,Siglas!$A$1:$B$26,2,0)</f>
        <v>DEAG</v>
      </c>
      <c r="O251" s="57">
        <f t="shared" si="111"/>
        <v>1</v>
      </c>
      <c r="P251" s="57">
        <f t="shared" si="112"/>
        <v>0</v>
      </c>
      <c r="Q251" s="57">
        <f t="shared" si="113"/>
        <v>1</v>
      </c>
      <c r="R251" s="56">
        <f>COUNTIFS(Data!$N$2:$N$617,L250,Data!$D$2:$D$617,M251,Data!$C$2:$C$617,$G$71)</f>
        <v>0</v>
      </c>
      <c r="S251" s="56">
        <f>COUNTIFS(Data!$N$2:$N$617,L250,Data!$D$2:$D$617,M251,Data!$C$2:$C$617,$H$71)</f>
        <v>1</v>
      </c>
      <c r="T251" s="56">
        <f>COUNTIFS(Data!$N$2:$N$617,$L250,Data!$D$2:$D$617,$M251,Data!$C$2:$C$617,$G$71,Data!$L$2:$L$617,$I$71)</f>
        <v>0</v>
      </c>
      <c r="U251" s="56">
        <f>COUNTIFS(Data!$N$2:$N$617,$L250,Data!$D$2:$D$617,$M251,Data!$C$2:$C$617,$H$71,Data!$L$2:$L$617,$I$71)</f>
        <v>1</v>
      </c>
    </row>
    <row r="252" spans="12:21">
      <c r="M252" s="82" t="s">
        <v>166</v>
      </c>
      <c r="N252" s="56" t="str">
        <f>VLOOKUP(M252,Siglas!$A$1:$B$26,2,0)</f>
        <v>GC</v>
      </c>
      <c r="O252" s="57">
        <f t="shared" si="111"/>
        <v>0</v>
      </c>
      <c r="P252" s="57">
        <f t="shared" si="112"/>
        <v>1</v>
      </c>
      <c r="Q252" s="57">
        <f t="shared" si="113"/>
        <v>1</v>
      </c>
      <c r="R252" s="56">
        <f>COUNTIFS(Data!$N$2:$N$617,L250,Data!$D$2:$D$617,M252,Data!$C$2:$C$617,$G$71)</f>
        <v>1</v>
      </c>
      <c r="S252" s="56">
        <f>COUNTIFS(Data!$N$2:$N$617,L250,Data!$D$2:$D$617,M252,Data!$C$2:$C$617,$H$71)</f>
        <v>0</v>
      </c>
      <c r="T252" s="56">
        <f>COUNTIFS(Data!$N$2:$N$617,$L250,Data!$D$2:$D$617,$M252,Data!$C$2:$C$617,$G$71,Data!$L$2:$L$617,$I$71)</f>
        <v>1</v>
      </c>
      <c r="U252" s="56">
        <f>COUNTIFS(Data!$N$2:$N$617,$L250,Data!$D$2:$D$617,$M252,Data!$C$2:$C$617,$H$71,Data!$L$2:$L$617,$I$71)</f>
        <v>0</v>
      </c>
    </row>
    <row r="253" spans="12:21">
      <c r="M253" s="82" t="s">
        <v>43</v>
      </c>
      <c r="N253" s="56" t="str">
        <f>VLOOKUP(M253,Siglas!$A$1:$B$26,2,0)</f>
        <v>GMC</v>
      </c>
      <c r="O253" s="57">
        <f t="shared" si="111"/>
        <v>1</v>
      </c>
      <c r="P253" s="57">
        <f t="shared" si="112"/>
        <v>0.63636363636363635</v>
      </c>
      <c r="Q253" s="57">
        <f t="shared" si="113"/>
        <v>0.73333333333333328</v>
      </c>
      <c r="R253" s="56">
        <f>COUNTIFS(Data!$N$2:$N$617,L250,Data!$D$2:$D$617,M253,Data!$C$2:$C$617,$G$71)</f>
        <v>11</v>
      </c>
      <c r="S253" s="56">
        <f>COUNTIFS(Data!$N$2:$N$617,L250,Data!$D$2:$D$617,M253,Data!$C$2:$C$617,$H$71)</f>
        <v>4</v>
      </c>
      <c r="T253" s="56">
        <f>COUNTIFS(Data!$N$2:$N$617,L250,Data!$D$2:$D$617,$M253,Data!$C$2:$C$617,$G$71,Data!$L$2:$L$617,$I$71)</f>
        <v>7</v>
      </c>
      <c r="U253" s="56">
        <f>COUNTIFS(Data!$N$2:$N$617,L250,Data!$D$2:$D$617,$M253,Data!$C$2:$C$617,$H$71,Data!$L$2:$L$617,$I$71)</f>
        <v>4</v>
      </c>
    </row>
    <row r="254" spans="12:21">
      <c r="M254" s="82" t="s">
        <v>31</v>
      </c>
      <c r="N254" s="56" t="str">
        <f>VLOOKUP(M254,Siglas!$A$1:$B$26,2,0)</f>
        <v>GBDTH</v>
      </c>
      <c r="O254" s="57">
        <f t="shared" si="111"/>
        <v>1</v>
      </c>
      <c r="P254" s="57">
        <f t="shared" si="112"/>
        <v>1</v>
      </c>
      <c r="Q254" s="57">
        <f t="shared" si="113"/>
        <v>1</v>
      </c>
      <c r="R254" s="56">
        <f>COUNTIFS(Data!$N$2:$N$617,L250,Data!$D$2:$D$617,M254,Data!$C$2:$C$617,$G$71)</f>
        <v>4</v>
      </c>
      <c r="S254" s="56">
        <f>COUNTIFS(Data!$N$2:$N$617,L250,Data!$D$2:$D$617,M254,Data!$C$2:$C$617,$H$71)</f>
        <v>4</v>
      </c>
      <c r="T254" s="56">
        <f>COUNTIFS(Data!$N$2:$N$617,L250,Data!$D$2:$D$617,$M254,Data!$C$2:$C$617,$G$71,Data!$L$2:$L$617,$I$71)</f>
        <v>4</v>
      </c>
      <c r="U254" s="56">
        <f>COUNTIFS(Data!$N$2:$N$617,L250,Data!$D$2:$D$617,$M254,Data!$C$2:$C$617,$H$71,Data!$L$2:$L$617,$I$71)</f>
        <v>4</v>
      </c>
    </row>
    <row r="255" spans="12:21">
      <c r="M255" s="82" t="s">
        <v>182</v>
      </c>
      <c r="N255" s="56" t="str">
        <f>VLOOKUP(M255,Siglas!$A$1:$B$26,2,0)</f>
        <v>PDI</v>
      </c>
      <c r="O255" s="57">
        <f t="shared" si="111"/>
        <v>0</v>
      </c>
      <c r="P255" s="57">
        <f t="shared" si="112"/>
        <v>0.5</v>
      </c>
      <c r="Q255" s="57">
        <f t="shared" si="113"/>
        <v>0.5</v>
      </c>
      <c r="R255" s="56">
        <f>COUNTIFS(Data!$N$2:$N$617,L250,Data!$D$2:$D$617,M255,Data!$C$2:$C$617,$G$71)</f>
        <v>8</v>
      </c>
      <c r="S255" s="56">
        <f>COUNTIFS(Data!$N$2:$N$617,L250,Data!$D$2:$D$617,M255,Data!$C$2:$C$617,$H$71)</f>
        <v>0</v>
      </c>
      <c r="T255" s="56">
        <f>COUNTIFS(Data!$N$2:$N$617,L250,Data!$D$2:$D$617,$M255,Data!$C$2:$C$617,$G$71,Data!$L$2:$L$617,$I$71)</f>
        <v>4</v>
      </c>
      <c r="U255" s="56">
        <f>COUNTIFS(Data!$N$2:$N$617,L250,Data!$D$2:$D$617,$M255,Data!$C$2:$C$617,$H$71,Data!$L$2:$L$617,$I$71)</f>
        <v>0</v>
      </c>
    </row>
    <row r="256" spans="12:21">
      <c r="M256" s="82" t="s">
        <v>181</v>
      </c>
      <c r="N256" s="56" t="str">
        <f>VLOOKUP(M256,Siglas!$A$1:$B$26,2,0)</f>
        <v>SST</v>
      </c>
      <c r="O256" s="57">
        <f t="shared" si="111"/>
        <v>0</v>
      </c>
      <c r="P256" s="57">
        <f t="shared" si="112"/>
        <v>0.84615384615384615</v>
      </c>
      <c r="Q256" s="57">
        <f t="shared" si="113"/>
        <v>0.84615384615384615</v>
      </c>
      <c r="R256" s="56">
        <f>COUNTIFS(Data!$N$2:$N$617,L250,Data!$D$2:$D$617,M256,Data!$C$2:$C$617,$G$71)</f>
        <v>13</v>
      </c>
      <c r="S256" s="56">
        <f>COUNTIFS(Data!$N$2:$N$617,L250,Data!$D$2:$D$617,M256,Data!$C$2:$C$617,$H$71)</f>
        <v>0</v>
      </c>
      <c r="T256" s="56">
        <f>COUNTIFS(Data!$N$2:$N$617,L250,Data!$D$2:$D$617,$M256,Data!$C$2:$C$617,$G$71,Data!$L$2:$L$617,$I$71)</f>
        <v>11</v>
      </c>
      <c r="U256" s="56">
        <f>COUNTIFS(Data!$N$2:$N$617,L250,Data!$D$2:$D$617,$M256,Data!$C$2:$C$617,$H$71,Data!$L$2:$L$617,$I$71)</f>
        <v>0</v>
      </c>
    </row>
    <row r="257" spans="12:21">
      <c r="Q257" s="74">
        <f>SUM(T257:U257)/SUM(R257:S257)</f>
        <v>0.78723404255319152</v>
      </c>
      <c r="R257" s="56">
        <f t="shared" ref="R257:U257" si="114">SUM(R250:R256)</f>
        <v>38</v>
      </c>
      <c r="S257" s="56">
        <f t="shared" si="114"/>
        <v>9</v>
      </c>
      <c r="T257" s="56">
        <f t="shared" si="114"/>
        <v>28</v>
      </c>
      <c r="U257" s="56">
        <f t="shared" si="114"/>
        <v>9</v>
      </c>
    </row>
    <row r="259" spans="12:21" ht="45">
      <c r="L259" s="54" t="s">
        <v>19</v>
      </c>
      <c r="M259" s="54" t="s">
        <v>5</v>
      </c>
      <c r="N259" s="28" t="s">
        <v>1420</v>
      </c>
      <c r="O259" s="29" t="s">
        <v>1426</v>
      </c>
      <c r="P259" s="29" t="s">
        <v>1427</v>
      </c>
      <c r="Q259" s="29" t="s">
        <v>1428</v>
      </c>
      <c r="R259" s="29" t="s">
        <v>1429</v>
      </c>
      <c r="S259" s="29" t="s">
        <v>1430</v>
      </c>
      <c r="T259" s="29" t="s">
        <v>1431</v>
      </c>
      <c r="U259" s="29" t="s">
        <v>1432</v>
      </c>
    </row>
    <row r="260" spans="12:21">
      <c r="L260" s="82" t="s">
        <v>634</v>
      </c>
      <c r="M260" s="82" t="s">
        <v>175</v>
      </c>
      <c r="N260" s="56" t="str">
        <f>VLOOKUP(M260,Siglas!$A$1:$B$26,2,0)</f>
        <v>AT</v>
      </c>
      <c r="O260" s="57">
        <f t="shared" ref="O260:O262" si="115">IFERROR(U260/S260,0)</f>
        <v>0</v>
      </c>
      <c r="P260" s="57">
        <f t="shared" ref="P260:P262" si="116">IFERROR(T260/R260,0)</f>
        <v>1</v>
      </c>
      <c r="Q260" s="57">
        <f t="shared" ref="Q260:Q262" si="117">IFERROR((T260+U260)/(R260+S260),0)</f>
        <v>1</v>
      </c>
      <c r="R260" s="56">
        <f>COUNTIFS(Data!$N$2:$N$617,L260,Data!$D$2:$D$617,M260,Data!$C$2:$C$617,$G$71)</f>
        <v>1</v>
      </c>
      <c r="S260" s="56">
        <f>COUNTIFS(Data!$N$2:$N$617,L260,Data!$D$2:$D$617,M260,Data!$C$2:$C$617,$H$71)</f>
        <v>0</v>
      </c>
      <c r="T260" s="56">
        <f>COUNTIFS(Data!$N$2:$N$617,$L260,Data!$D$2:$D$617,$M260,Data!$C$2:$C$617,$G$71,Data!$L$2:$L$617,$I$71)</f>
        <v>1</v>
      </c>
      <c r="U260" s="56">
        <f>COUNTIFS(Data!$N$2:$N$617,$L260,Data!$D$2:$D$617,$M260,Data!$C$2:$C$617,$H$71,Data!$L$2:$L$617,$I$71)</f>
        <v>0</v>
      </c>
    </row>
    <row r="261" spans="12:21">
      <c r="M261" s="82" t="s">
        <v>166</v>
      </c>
      <c r="N261" s="56" t="str">
        <f>VLOOKUP(M261,Siglas!$A$1:$B$26,2,0)</f>
        <v>GC</v>
      </c>
      <c r="O261" s="57">
        <f t="shared" si="115"/>
        <v>0</v>
      </c>
      <c r="P261" s="57">
        <f t="shared" si="116"/>
        <v>0</v>
      </c>
      <c r="Q261" s="57">
        <f t="shared" si="117"/>
        <v>0</v>
      </c>
      <c r="R261" s="56">
        <f>COUNTIFS(Data!$N$2:$N$617,L260,Data!$D$2:$D$617,M261,Data!$C$2:$C$617,$G$71)</f>
        <v>1</v>
      </c>
      <c r="S261" s="56">
        <f>COUNTIFS(Data!$N$2:$N$617,L260,Data!$D$2:$D$617,M261,Data!$C$2:$C$617,$H$71)</f>
        <v>0</v>
      </c>
      <c r="T261" s="56">
        <f>COUNTIFS(Data!$N$2:$N$617,$L260,Data!$D$2:$D$617,$M261,Data!$C$2:$C$617,$G$71,Data!$L$2:$L$617,$I$71)</f>
        <v>0</v>
      </c>
      <c r="U261" s="56">
        <f>COUNTIFS(Data!$N$2:$N$617,$L260,Data!$D$2:$D$617,$M261,Data!$C$2:$C$617,$H$71,Data!$L$2:$L$617,$I$71)</f>
        <v>0</v>
      </c>
    </row>
    <row r="262" spans="12:21">
      <c r="M262" s="82" t="s">
        <v>136</v>
      </c>
      <c r="N262" s="56" t="str">
        <f>VLOOKUP(M262,Siglas!$A$1:$B$26,2,0)</f>
        <v>PDSS</v>
      </c>
      <c r="O262" s="57">
        <f t="shared" si="115"/>
        <v>0.5</v>
      </c>
      <c r="P262" s="57">
        <f t="shared" si="116"/>
        <v>0.8571428571428571</v>
      </c>
      <c r="Q262" s="57">
        <f t="shared" si="117"/>
        <v>0.77777777777777779</v>
      </c>
      <c r="R262" s="56">
        <f>COUNTIFS(Data!$N$2:$N$617,L260,Data!$D$2:$D$617,M262,Data!$C$2:$C$617,$G$71)</f>
        <v>7</v>
      </c>
      <c r="S262" s="56">
        <f>COUNTIFS(Data!$N$2:$N$617,L260,Data!$D$2:$D$617,M262,Data!$C$2:$C$617,$H$71)</f>
        <v>2</v>
      </c>
      <c r="T262" s="56">
        <f>COUNTIFS(Data!$N$2:$N$617,$L260,Data!$D$2:$D$617,$M262,Data!$C$2:$C$617,$G$71,Data!$L$2:$L$617,$I$71)</f>
        <v>6</v>
      </c>
      <c r="U262" s="56">
        <f>COUNTIFS(Data!$N$2:$N$617,$L260,Data!$D$2:$D$617,$M262,Data!$C$2:$C$617,$H$71,Data!$L$2:$L$617,$I$71)</f>
        <v>1</v>
      </c>
    </row>
    <row r="263" spans="12:21">
      <c r="Q263" s="74">
        <f>SUM(T263:U263)/SUM(R263:S263)</f>
        <v>0.72727272727272729</v>
      </c>
      <c r="R263" s="56">
        <f t="shared" ref="R263:U263" si="118">SUM(R260:R262)</f>
        <v>9</v>
      </c>
      <c r="S263" s="56">
        <f t="shared" si="118"/>
        <v>2</v>
      </c>
      <c r="T263" s="56">
        <f t="shared" si="118"/>
        <v>7</v>
      </c>
      <c r="U263" s="56">
        <f t="shared" si="118"/>
        <v>1</v>
      </c>
    </row>
    <row r="265" spans="12:21" ht="45">
      <c r="L265" s="54" t="s">
        <v>19</v>
      </c>
      <c r="M265" s="54" t="s">
        <v>5</v>
      </c>
      <c r="N265" s="28" t="s">
        <v>1420</v>
      </c>
      <c r="O265" s="29" t="s">
        <v>1426</v>
      </c>
      <c r="P265" s="29" t="s">
        <v>1427</v>
      </c>
      <c r="Q265" s="29" t="s">
        <v>1428</v>
      </c>
      <c r="R265" s="29" t="s">
        <v>1429</v>
      </c>
      <c r="S265" s="29" t="s">
        <v>1430</v>
      </c>
      <c r="T265" s="29" t="s">
        <v>1431</v>
      </c>
      <c r="U265" s="29" t="s">
        <v>1432</v>
      </c>
    </row>
    <row r="266" spans="12:21">
      <c r="L266" s="82" t="s">
        <v>278</v>
      </c>
      <c r="M266" s="82" t="s">
        <v>175</v>
      </c>
      <c r="N266" s="56" t="str">
        <f>VLOOKUP(M266,Siglas!$A$1:$B$26,2,0)</f>
        <v>AT</v>
      </c>
      <c r="O266" s="57">
        <f t="shared" ref="O266:O268" si="119">IFERROR(U266/S266,0)</f>
        <v>0</v>
      </c>
      <c r="P266" s="57">
        <f t="shared" ref="P266:P268" si="120">IFERROR(T266/R266,0)</f>
        <v>1</v>
      </c>
      <c r="Q266" s="57">
        <f t="shared" ref="Q266:Q268" si="121">IFERROR((T266+U266)/(R266+S266),0)</f>
        <v>1</v>
      </c>
      <c r="R266" s="56">
        <f>COUNTIFS(Data!$N$2:$N$617,L266,Data!$D$2:$D$617,M266,Data!$C$2:$C$617,$G$71)</f>
        <v>1</v>
      </c>
      <c r="S266" s="56">
        <f>COUNTIFS(Data!$N$2:$N$617,L266,Data!$D$2:$D$617,M266,Data!$C$2:$C$617,$H$71)</f>
        <v>0</v>
      </c>
      <c r="T266" s="56">
        <f>COUNTIFS(Data!$N$2:$N$617,$L266,Data!$D$2:$D$617,$M266,Data!$C$2:$C$617,$G$71,Data!$L$2:$L$617,$I$71)</f>
        <v>1</v>
      </c>
      <c r="U266" s="56">
        <f>COUNTIFS(Data!$N$2:$N$617,$L266,Data!$D$2:$D$617,$M266,Data!$C$2:$C$617,$H$71,Data!$L$2:$L$617,$I$71)</f>
        <v>0</v>
      </c>
    </row>
    <row r="267" spans="12:21">
      <c r="M267" s="82" t="s">
        <v>166</v>
      </c>
      <c r="N267" s="56" t="str">
        <f>VLOOKUP(M267,Siglas!$A$1:$B$26,2,0)</f>
        <v>GC</v>
      </c>
      <c r="O267" s="57">
        <f t="shared" si="119"/>
        <v>0</v>
      </c>
      <c r="P267" s="57">
        <f t="shared" si="120"/>
        <v>1</v>
      </c>
      <c r="Q267" s="57">
        <f t="shared" si="121"/>
        <v>1</v>
      </c>
      <c r="R267" s="56">
        <f>COUNTIFS(Data!$N$2:$N$617,L266,Data!$D$2:$D$617,M267,Data!$C$2:$C$617,$G$71)</f>
        <v>1</v>
      </c>
      <c r="S267" s="56">
        <f>COUNTIFS(Data!$N$2:$N$617,L266,Data!$D$2:$D$617,M267,Data!$C$2:$C$617,$H$71)</f>
        <v>0</v>
      </c>
      <c r="T267" s="56">
        <f>COUNTIFS(Data!$N$2:$N$617,$L266,Data!$D$2:$D$617,$M267,Data!$C$2:$C$617,$G$71,Data!$L$2:$L$617,$I$71)</f>
        <v>1</v>
      </c>
      <c r="U267" s="56">
        <f>COUNTIFS(Data!$N$2:$N$617,$L266,Data!$D$2:$D$617,$M267,Data!$C$2:$C$617,$H$71,Data!$L$2:$L$617,$I$71)</f>
        <v>0</v>
      </c>
    </row>
    <row r="268" spans="12:21">
      <c r="M268" s="82" t="s">
        <v>92</v>
      </c>
      <c r="N268" s="56" t="str">
        <f>VLOOKUP(M268,Siglas!$A$1:$B$26,2,0)</f>
        <v>PCDES</v>
      </c>
      <c r="O268" s="57">
        <f t="shared" si="119"/>
        <v>0.5</v>
      </c>
      <c r="P268" s="57">
        <f t="shared" si="120"/>
        <v>0.75</v>
      </c>
      <c r="Q268" s="57">
        <f t="shared" si="121"/>
        <v>0.7</v>
      </c>
      <c r="R268" s="56">
        <f>COUNTIFS(Data!$N$2:$N$617,L266,Data!$D$2:$D$617,M268,Data!$C$2:$C$617,$G$71)</f>
        <v>8</v>
      </c>
      <c r="S268" s="56">
        <f>COUNTIFS(Data!$N$2:$N$617,L266,Data!$D$2:$D$617,M268,Data!$C$2:$C$617,$H$71)</f>
        <v>2</v>
      </c>
      <c r="T268" s="56">
        <f>COUNTIFS(Data!$N$2:$N$617,$L266,Data!$D$2:$D$617,$M268,Data!$C$2:$C$617,$G$71,Data!$L$2:$L$617,$I$71)</f>
        <v>6</v>
      </c>
      <c r="U268" s="56">
        <f>COUNTIFS(Data!$N$2:$N$617,$L266,Data!$D$2:$D$617,$M268,Data!$C$2:$C$617,$H$71,Data!$L$2:$L$617,$I$71)</f>
        <v>1</v>
      </c>
    </row>
    <row r="269" spans="12:21">
      <c r="Q269" s="74">
        <f>SUM(T269:U269)/SUM(R269:S269)</f>
        <v>0.75</v>
      </c>
      <c r="R269" s="56">
        <f t="shared" ref="R269:U269" si="122">SUM(R266:R268)</f>
        <v>10</v>
      </c>
      <c r="S269" s="56">
        <f t="shared" si="122"/>
        <v>2</v>
      </c>
      <c r="T269" s="56">
        <f t="shared" si="122"/>
        <v>8</v>
      </c>
      <c r="U269" s="56">
        <f t="shared" si="122"/>
        <v>1</v>
      </c>
    </row>
    <row r="271" spans="12:21" ht="45">
      <c r="L271" s="54" t="s">
        <v>19</v>
      </c>
      <c r="M271" s="54" t="s">
        <v>5</v>
      </c>
      <c r="N271" s="28" t="s">
        <v>1420</v>
      </c>
      <c r="O271" s="29" t="s">
        <v>1426</v>
      </c>
      <c r="P271" s="29" t="s">
        <v>1427</v>
      </c>
      <c r="Q271" s="29" t="s">
        <v>1428</v>
      </c>
      <c r="R271" s="29" t="s">
        <v>1429</v>
      </c>
      <c r="S271" s="29" t="s">
        <v>1430</v>
      </c>
      <c r="T271" s="29" t="s">
        <v>1431</v>
      </c>
      <c r="U271" s="29" t="s">
        <v>1432</v>
      </c>
    </row>
    <row r="272" spans="12:21">
      <c r="L272" s="82" t="s">
        <v>1058</v>
      </c>
      <c r="M272" s="82" t="s">
        <v>175</v>
      </c>
      <c r="N272" s="56" t="str">
        <f>VLOOKUP(M272,Siglas!$A$1:$B$26,2,0)</f>
        <v>AT</v>
      </c>
      <c r="O272" s="57">
        <f t="shared" ref="O272:O274" si="123">IFERROR(U272/S272,0)</f>
        <v>1</v>
      </c>
      <c r="P272" s="57">
        <f t="shared" ref="P272:P274" si="124">IFERROR(T272/R272,0)</f>
        <v>1</v>
      </c>
      <c r="Q272" s="57">
        <f t="shared" ref="Q272:Q274" si="125">IFERROR((T272+U272)/(R272+S272),0)</f>
        <v>1</v>
      </c>
      <c r="R272" s="56">
        <f>COUNTIFS(Data!$N$2:$N$617,L272,Data!$D$2:$D$617,M272,Data!$C$2:$C$617,$G$71)</f>
        <v>4</v>
      </c>
      <c r="S272" s="56">
        <f>COUNTIFS(Data!$N$2:$N$617,L272,Data!$D$2:$D$617,M272,Data!$C$2:$C$617,$H$71)</f>
        <v>3</v>
      </c>
      <c r="T272" s="56">
        <f>COUNTIFS(Data!$N$2:$N$617,$L272,Data!$D$2:$D$617,$M272,Data!$C$2:$C$617,$G$71,Data!$L$2:$L$617,$I$71)</f>
        <v>4</v>
      </c>
      <c r="U272" s="56">
        <f>COUNTIFS(Data!$N$2:$N$617,$L272,Data!$D$2:$D$617,$M272,Data!$C$2:$C$617,$H$71,Data!$L$2:$L$617,$I$71)</f>
        <v>3</v>
      </c>
    </row>
    <row r="273" spans="12:21">
      <c r="M273" s="82" t="s">
        <v>144</v>
      </c>
      <c r="N273" s="56" t="str">
        <f>VLOOKUP(M273,Siglas!$A$1:$B$26,2,0)</f>
        <v>DEAG</v>
      </c>
      <c r="O273" s="57">
        <f t="shared" si="123"/>
        <v>0.83333333333333337</v>
      </c>
      <c r="P273" s="57">
        <f t="shared" si="124"/>
        <v>0.88888888888888884</v>
      </c>
      <c r="Q273" s="57">
        <f t="shared" si="125"/>
        <v>0.88235294117647056</v>
      </c>
      <c r="R273" s="56">
        <f>COUNTIFS(Data!$N$2:$N$617,L272,Data!$D$2:$D$617,M273,Data!$C$2:$C$617,$G$71)</f>
        <v>45</v>
      </c>
      <c r="S273" s="56">
        <f>COUNTIFS(Data!$N$2:$N$617,L272,Data!$D$2:$D$617,M273,Data!$C$2:$C$617,$H$71)</f>
        <v>6</v>
      </c>
      <c r="T273" s="56">
        <f>COUNTIFS(Data!$N$2:$N$617,$L272,Data!$D$2:$D$617,$M273,Data!$C$2:$C$617,$G$71,Data!$L$2:$L$617,$I$71)</f>
        <v>40</v>
      </c>
      <c r="U273" s="56">
        <f>COUNTIFS(Data!$N$2:$N$617,$L272,Data!$D$2:$D$617,$M273,Data!$C$2:$C$617,$H$71,Data!$L$2:$L$617,$I$71)</f>
        <v>5</v>
      </c>
    </row>
    <row r="274" spans="12:21">
      <c r="M274" s="82" t="s">
        <v>166</v>
      </c>
      <c r="N274" s="56" t="str">
        <f>VLOOKUP(M274,Siglas!$A$1:$B$26,2,0)</f>
        <v>GC</v>
      </c>
      <c r="O274" s="57">
        <f t="shared" si="123"/>
        <v>0</v>
      </c>
      <c r="P274" s="57">
        <f t="shared" si="124"/>
        <v>1</v>
      </c>
      <c r="Q274" s="57">
        <f t="shared" si="125"/>
        <v>1</v>
      </c>
      <c r="R274" s="56">
        <f>COUNTIFS(Data!$N$2:$N$617,L272,Data!$D$2:$D$617,M274,Data!$C$2:$C$617,$G$71)</f>
        <v>1</v>
      </c>
      <c r="S274" s="56">
        <f>COUNTIFS(Data!$N$2:$N$617,L272,Data!$D$2:$D$617,M274,Data!$C$2:$C$617,$H$71)</f>
        <v>0</v>
      </c>
      <c r="T274" s="56">
        <f>COUNTIFS(Data!$N$2:$N$617,$L272,Data!$D$2:$D$617,$M274,Data!$C$2:$C$617,$G$71,Data!$L$2:$L$617,$I$71)</f>
        <v>1</v>
      </c>
      <c r="U274" s="56">
        <f>COUNTIFS(Data!$N$2:$N$617,$L272,Data!$D$2:$D$617,$M274,Data!$C$2:$C$617,$H$71,Data!$L$2:$L$617,$I$71)</f>
        <v>0</v>
      </c>
    </row>
    <row r="275" spans="12:21">
      <c r="Q275" s="74">
        <f>SUM(T275:U275)/SUM(R275:S275)</f>
        <v>0.89830508474576276</v>
      </c>
      <c r="R275" s="56">
        <f t="shared" ref="R275:U275" si="126">SUM(R272:R274)</f>
        <v>50</v>
      </c>
      <c r="S275" s="56">
        <f t="shared" si="126"/>
        <v>9</v>
      </c>
      <c r="T275" s="56">
        <f t="shared" si="126"/>
        <v>45</v>
      </c>
      <c r="U275" s="56">
        <f t="shared" si="126"/>
        <v>8</v>
      </c>
    </row>
    <row r="277" spans="12:21" ht="45">
      <c r="L277" s="54" t="s">
        <v>19</v>
      </c>
      <c r="M277" s="54" t="s">
        <v>5</v>
      </c>
      <c r="N277" s="28" t="s">
        <v>1420</v>
      </c>
      <c r="O277" s="29" t="s">
        <v>1426</v>
      </c>
      <c r="P277" s="29" t="s">
        <v>1427</v>
      </c>
      <c r="Q277" s="29" t="s">
        <v>1428</v>
      </c>
      <c r="R277" s="29" t="s">
        <v>1429</v>
      </c>
      <c r="S277" s="29" t="s">
        <v>1430</v>
      </c>
      <c r="T277" s="29" t="s">
        <v>1431</v>
      </c>
      <c r="U277" s="29" t="s">
        <v>1432</v>
      </c>
    </row>
    <row r="278" spans="12:21">
      <c r="L278" s="82" t="s">
        <v>1016</v>
      </c>
      <c r="M278" s="82" t="s">
        <v>79</v>
      </c>
      <c r="N278" s="56" t="str">
        <f>VLOOKUP(M278,Siglas!$A$1:$B$26,2,0)</f>
        <v>COM</v>
      </c>
      <c r="O278" s="57">
        <f t="shared" ref="O278:O279" si="127">IFERROR(U278/S278,0)</f>
        <v>1</v>
      </c>
      <c r="P278" s="57">
        <f t="shared" ref="P278:P279" si="128">IFERROR(T278/R278,0)</f>
        <v>0.45454545454545453</v>
      </c>
      <c r="Q278" s="57">
        <f t="shared" ref="Q278:Q279" si="129">IFERROR((T278+U278)/(R278+S278),0)</f>
        <v>0.6</v>
      </c>
      <c r="R278" s="56">
        <f>COUNTIFS(Data!$N$2:$N$617,$L278,Data!$D$2:$D$617,$M278,Data!$C$2:$C$617,$G$71)</f>
        <v>11</v>
      </c>
      <c r="S278" s="56">
        <f>COUNTIFS(Data!$N$2:$N$617,$L278,Data!$D$2:$D$617,$M278,Data!$C$2:$C$617,$H$71)</f>
        <v>4</v>
      </c>
      <c r="T278" s="56">
        <f>COUNTIFS(Data!$N$2:$N$617,$L278,Data!$D$2:$D$617,$M278,Data!$C$2:$C$617,$G$71,Data!$L$2:$L$617,$I$71)</f>
        <v>5</v>
      </c>
      <c r="U278" s="56">
        <f>COUNTIFS(Data!$N$2:$N$617,$L278,Data!$D$2:$D$617,$M278,Data!$C$2:$C$617,$H$71,Data!$L$2:$L$617,$I$71)</f>
        <v>4</v>
      </c>
    </row>
    <row r="279" spans="12:21">
      <c r="M279" s="82" t="s">
        <v>166</v>
      </c>
      <c r="N279" s="56" t="str">
        <f>VLOOKUP(M279,Siglas!$A$1:$B$26,2,0)</f>
        <v>GC</v>
      </c>
      <c r="O279" s="57">
        <f t="shared" si="127"/>
        <v>0</v>
      </c>
      <c r="P279" s="57">
        <f t="shared" si="128"/>
        <v>0</v>
      </c>
      <c r="Q279" s="57">
        <f t="shared" si="129"/>
        <v>0</v>
      </c>
      <c r="R279" s="56">
        <f>COUNTIFS(Data!$N$2:$N$617,$L278,Data!$D$2:$D$617,$M279,Data!$C$2:$C$617,$G$71)</f>
        <v>1</v>
      </c>
      <c r="S279" s="56">
        <f>COUNTIFS(Data!$N$2:$N$617,$L278,Data!$D$2:$D$617,$M279,Data!$C$2:$C$617,$H$71)</f>
        <v>0</v>
      </c>
      <c r="T279" s="56">
        <f>COUNTIFS(Data!$N$2:$N$617,$L278,Data!$D$2:$D$617,$M279,Data!$C$2:$C$617,$G$71,Data!$L$2:$L$617,$I$71)</f>
        <v>0</v>
      </c>
      <c r="U279" s="56">
        <f>COUNTIFS(Data!$N$2:$N$617,$L278,Data!$D$2:$D$617,$M279,Data!$C$2:$C$617,$H$71,Data!$L$2:$L$617,$I$71)</f>
        <v>0</v>
      </c>
    </row>
    <row r="280" spans="12:21">
      <c r="Q280" s="74">
        <f>SUM(T280:U280)/SUM(R280:S280)</f>
        <v>0.5625</v>
      </c>
      <c r="R280" s="56">
        <f t="shared" ref="R280:U280" si="130">SUM(R278:R279)</f>
        <v>12</v>
      </c>
      <c r="S280" s="56">
        <f t="shared" si="130"/>
        <v>4</v>
      </c>
      <c r="T280" s="56">
        <f t="shared" si="130"/>
        <v>5</v>
      </c>
      <c r="U280" s="56">
        <f t="shared" si="130"/>
        <v>4</v>
      </c>
    </row>
    <row r="282" spans="12:21" ht="45">
      <c r="L282" s="54" t="s">
        <v>19</v>
      </c>
      <c r="M282" s="54" t="s">
        <v>5</v>
      </c>
      <c r="N282" s="28" t="s">
        <v>1420</v>
      </c>
      <c r="O282" s="29" t="s">
        <v>1426</v>
      </c>
      <c r="P282" s="29" t="s">
        <v>1427</v>
      </c>
      <c r="Q282" s="29" t="s">
        <v>1428</v>
      </c>
      <c r="R282" s="29" t="s">
        <v>1429</v>
      </c>
      <c r="S282" s="29" t="s">
        <v>1430</v>
      </c>
      <c r="T282" s="29" t="s">
        <v>1431</v>
      </c>
      <c r="U282" s="29" t="s">
        <v>1432</v>
      </c>
    </row>
    <row r="283" spans="12:21">
      <c r="L283" s="82" t="s">
        <v>71</v>
      </c>
      <c r="M283" s="82" t="s">
        <v>175</v>
      </c>
      <c r="N283" s="56" t="str">
        <f>VLOOKUP(M283,Siglas!$A$1:$B$26,2,0)</f>
        <v>AT</v>
      </c>
      <c r="O283" s="57">
        <f t="shared" ref="O283:O287" si="131">IFERROR(U283/S283,0)</f>
        <v>0</v>
      </c>
      <c r="P283" s="57">
        <f t="shared" ref="P283:P287" si="132">IFERROR(T283/R283,0)</f>
        <v>1</v>
      </c>
      <c r="Q283" s="57">
        <f t="shared" ref="Q283:Q287" si="133">IFERROR((T283+U283)/(R283+S283),0)</f>
        <v>1</v>
      </c>
      <c r="R283" s="56">
        <f>COUNTIFS(Data!$N$2:$N$617,L283,Data!$D$2:$D$617,M283,Data!$C$2:$C$617,$G$71)</f>
        <v>1</v>
      </c>
      <c r="S283" s="56">
        <f>COUNTIFS(Data!$N$2:$N$617,L283,Data!$D$2:$D$617,M283,Data!$C$2:$C$617,$H$71)</f>
        <v>0</v>
      </c>
      <c r="T283" s="56">
        <f>COUNTIFS(Data!$N$2:$N$617,$L283,Data!$D$2:$D$617,$M283,Data!$C$2:$C$617,$G$71,Data!$L$2:$L$617,$I$71)</f>
        <v>1</v>
      </c>
      <c r="U283" s="56">
        <f>COUNTIFS(Data!$N$2:$N$617,$L283,Data!$D$2:$D$617,$M283,Data!$C$2:$C$617,$H$71,Data!$L$2:$L$617,$I$71)</f>
        <v>0</v>
      </c>
    </row>
    <row r="284" spans="12:21">
      <c r="M284" s="82" t="s">
        <v>50</v>
      </c>
      <c r="N284" s="56" t="str">
        <f>VLOOKUP(M284,Siglas!$A$1:$B$26,2,0)</f>
        <v>AC</v>
      </c>
      <c r="O284" s="57">
        <f t="shared" si="131"/>
        <v>1</v>
      </c>
      <c r="P284" s="57">
        <f t="shared" si="132"/>
        <v>0</v>
      </c>
      <c r="Q284" s="57">
        <f t="shared" si="133"/>
        <v>0.25</v>
      </c>
      <c r="R284" s="56">
        <f>COUNTIFS(Data!$N$2:$N$617,L283,Data!$D$2:$D$617,M284,Data!$C$2:$C$617,$G$71)</f>
        <v>3</v>
      </c>
      <c r="S284" s="56">
        <f>COUNTIFS(Data!$N$2:$N$617,L283,Data!$D$2:$D$617,M284,Data!$C$2:$C$617,$H$71)</f>
        <v>1</v>
      </c>
      <c r="T284" s="56">
        <f>COUNTIFS(Data!$N$2:$N$617,$L283,Data!$D$2:$D$617,$M284,Data!$C$2:$C$617,$G$71,Data!$L$2:$L$617,$I$71)</f>
        <v>0</v>
      </c>
      <c r="U284" s="56">
        <f>COUNTIFS(Data!$N$2:$N$617,$L283,Data!$D$2:$D$617,$M284,Data!$C$2:$C$617,$H$71,Data!$L$2:$L$617,$I$71)</f>
        <v>1</v>
      </c>
    </row>
    <row r="285" spans="12:21">
      <c r="M285" s="82" t="s">
        <v>166</v>
      </c>
      <c r="N285" s="56" t="str">
        <f>VLOOKUP(M285,Siglas!$A$1:$B$26,2,0)</f>
        <v>GC</v>
      </c>
      <c r="O285" s="57">
        <f t="shared" si="131"/>
        <v>0</v>
      </c>
      <c r="P285" s="57">
        <f t="shared" si="132"/>
        <v>1</v>
      </c>
      <c r="Q285" s="57">
        <f t="shared" si="133"/>
        <v>1</v>
      </c>
      <c r="R285" s="56">
        <f>COUNTIFS(Data!$N$2:$N$617,L283,Data!$D$2:$D$617,M285,Data!$C$2:$C$617,$G$71)</f>
        <v>1</v>
      </c>
      <c r="S285" s="56">
        <f>COUNTIFS(Data!$N$2:$N$617,L283,Data!$D$2:$D$617,M285,Data!$C$2:$C$617,$H$71)</f>
        <v>0</v>
      </c>
      <c r="T285" s="56">
        <f>COUNTIFS(Data!$N$2:$N$617,$L283,Data!$D$2:$D$617,$M285,Data!$C$2:$C$617,$G$71,Data!$L$2:$L$617,$I$71)</f>
        <v>1</v>
      </c>
      <c r="U285" s="56">
        <f>COUNTIFS(Data!$N$2:$N$617,$L283,Data!$D$2:$D$617,$M285,Data!$C$2:$C$617,$H$71,Data!$L$2:$L$617,$I$71)</f>
        <v>0</v>
      </c>
    </row>
    <row r="286" spans="12:21">
      <c r="M286" s="82" t="s">
        <v>131</v>
      </c>
      <c r="N286" s="56" t="str">
        <f>VLOOKUP(M286,Siglas!$A$1:$B$26,2,0)</f>
        <v>GF</v>
      </c>
      <c r="O286" s="57">
        <f t="shared" si="131"/>
        <v>0</v>
      </c>
      <c r="P286" s="57">
        <f t="shared" si="132"/>
        <v>0.66666666666666663</v>
      </c>
      <c r="Q286" s="57">
        <f t="shared" si="133"/>
        <v>0.66666666666666663</v>
      </c>
      <c r="R286" s="56">
        <f>COUNTIFS(Data!$N$2:$N$617,L283,Data!$D$2:$D$617,M286,Data!$C$2:$C$617,$G$71)</f>
        <v>6</v>
      </c>
      <c r="S286" s="56">
        <f>COUNTIFS(Data!$N$2:$N$617,L283,Data!$D$2:$D$617,M286,Data!$C$2:$C$617,$H$71)</f>
        <v>0</v>
      </c>
      <c r="T286" s="56">
        <f>COUNTIFS(Data!$N$2:$N$617,L283,Data!$D$2:$D$617,$M286,Data!$C$2:$C$617,$G$71,Data!$L$2:$L$617,$I$71)</f>
        <v>4</v>
      </c>
      <c r="U286" s="56">
        <f>COUNTIFS(Data!$N$2:$N$617,L283,Data!$D$2:$D$617,$M286,Data!$C$2:$C$617,$H$71,Data!$L$2:$L$617,$I$71)</f>
        <v>0</v>
      </c>
    </row>
    <row r="287" spans="12:21">
      <c r="M287" s="82" t="s">
        <v>147</v>
      </c>
      <c r="N287" s="56" t="str">
        <f>VLOOKUP(M287,Siglas!$A$1:$B$26,2,0)</f>
        <v>PDS</v>
      </c>
      <c r="O287" s="57">
        <f t="shared" si="131"/>
        <v>0.5</v>
      </c>
      <c r="P287" s="57">
        <f t="shared" si="132"/>
        <v>0.7321428571428571</v>
      </c>
      <c r="Q287" s="57">
        <f t="shared" si="133"/>
        <v>0.72413793103448276</v>
      </c>
      <c r="R287" s="56">
        <f>COUNTIFS(Data!$N$2:$N$617,L283,Data!$D$2:$D$617,M287,Data!$C$2:$C$617,$G$71)</f>
        <v>56</v>
      </c>
      <c r="S287" s="56">
        <f>COUNTIFS(Data!$N$2:$N$617,L283,Data!$D$2:$D$617,M287,Data!$C$2:$C$617,$H$71)</f>
        <v>2</v>
      </c>
      <c r="T287" s="56">
        <f>COUNTIFS(Data!$N$2:$N$617,L283,Data!$D$2:$D$617,$M287,Data!$C$2:$C$617,$G$71,Data!$L$2:$L$617,$I$71)</f>
        <v>41</v>
      </c>
      <c r="U287" s="56">
        <f>COUNTIFS(Data!$N$2:$N$617,L283,Data!$D$2:$D$617,$M287,Data!$C$2:$C$617,$H$71,Data!$L$2:$L$617,$I$71)</f>
        <v>1</v>
      </c>
    </row>
    <row r="288" spans="12:21">
      <c r="Q288" s="74">
        <f>SUM(T288:U288)/SUM(R288:S288)</f>
        <v>0.7</v>
      </c>
      <c r="R288" s="56">
        <f t="shared" ref="R288:U288" si="134">SUM(R283:R287)</f>
        <v>67</v>
      </c>
      <c r="S288" s="56">
        <f t="shared" si="134"/>
        <v>3</v>
      </c>
      <c r="T288" s="56">
        <f t="shared" si="134"/>
        <v>47</v>
      </c>
      <c r="U288" s="56">
        <f t="shared" si="134"/>
        <v>2</v>
      </c>
    </row>
    <row r="290" spans="12:21" ht="45">
      <c r="L290" s="54" t="s">
        <v>19</v>
      </c>
      <c r="M290" s="54" t="s">
        <v>5</v>
      </c>
      <c r="N290" s="28" t="s">
        <v>1420</v>
      </c>
      <c r="O290" s="29" t="s">
        <v>1426</v>
      </c>
      <c r="P290" s="29" t="s">
        <v>1427</v>
      </c>
      <c r="Q290" s="29" t="s">
        <v>1428</v>
      </c>
      <c r="R290" s="29" t="s">
        <v>1429</v>
      </c>
      <c r="S290" s="29" t="s">
        <v>1430</v>
      </c>
      <c r="T290" s="29" t="s">
        <v>1431</v>
      </c>
      <c r="U290" s="29" t="s">
        <v>1432</v>
      </c>
    </row>
    <row r="291" spans="12:21">
      <c r="L291" s="82" t="s">
        <v>425</v>
      </c>
      <c r="M291" s="82" t="s">
        <v>175</v>
      </c>
      <c r="N291" s="56" t="str">
        <f>VLOOKUP(M291,Siglas!$A$1:$B$26,2,0)</f>
        <v>AT</v>
      </c>
      <c r="O291" s="57">
        <f t="shared" ref="O291:O294" si="135">IFERROR(U291/S291,0)</f>
        <v>0</v>
      </c>
      <c r="P291" s="57">
        <f t="shared" ref="P291:P294" si="136">IFERROR(T291/R291,0)</f>
        <v>0</v>
      </c>
      <c r="Q291" s="57">
        <f t="shared" ref="Q291:Q294" si="137">IFERROR((T291+U291)/(R291+S291),0)</f>
        <v>0</v>
      </c>
      <c r="R291" s="56">
        <f>COUNTIFS(Data!$N$2:$N$617,L291,Data!$D$2:$D$617,M291,Data!$C$2:$C$617,$G$71)</f>
        <v>1</v>
      </c>
      <c r="S291" s="56">
        <f>COUNTIFS(Data!$N$2:$N$617,L291,Data!$D$2:$D$617,M291,Data!$C$2:$C$617,$H$71)</f>
        <v>0</v>
      </c>
      <c r="T291" s="56">
        <f>COUNTIFS(Data!$N$2:$N$617,$L291,Data!$D$2:$D$617,$M291,Data!$C$2:$C$617,$G$71,Data!$L$2:$L$617,$I$71)</f>
        <v>0</v>
      </c>
      <c r="U291" s="56">
        <f>COUNTIFS(Data!$N$2:$N$617,$L291,Data!$D$2:$D$617,$M291,Data!$C$2:$C$617,$H$71,Data!$L$2:$L$617,$I$71)</f>
        <v>0</v>
      </c>
    </row>
    <row r="292" spans="12:21">
      <c r="M292" s="82" t="s">
        <v>79</v>
      </c>
      <c r="N292" s="56" t="str">
        <f>VLOOKUP(M292,Siglas!$A$1:$B$26,2,0)</f>
        <v>COM</v>
      </c>
      <c r="O292" s="57">
        <f t="shared" si="135"/>
        <v>0</v>
      </c>
      <c r="P292" s="57">
        <f t="shared" si="136"/>
        <v>1</v>
      </c>
      <c r="Q292" s="57">
        <f t="shared" si="137"/>
        <v>1</v>
      </c>
      <c r="R292" s="56">
        <f>COUNTIFS(Data!$N$2:$N$617,L291,Data!$D$2:$D$617,M292,Data!$C$2:$C$617,$G$71)</f>
        <v>1</v>
      </c>
      <c r="S292" s="56">
        <f>COUNTIFS(Data!$N$2:$N$617,L291,Data!$D$2:$D$617,M292,Data!$C$2:$C$617,$H$71)</f>
        <v>0</v>
      </c>
      <c r="T292" s="56">
        <f>COUNTIFS(Data!$N$2:$N$617,$L291,Data!$D$2:$D$617,$M292,Data!$C$2:$C$617,$G$71,Data!$L$2:$L$617,$I$71)</f>
        <v>1</v>
      </c>
      <c r="U292" s="56">
        <f>COUNTIFS(Data!$N$2:$N$617,$L291,Data!$D$2:$D$617,$M292,Data!$C$2:$C$617,$H$71,Data!$L$2:$L$617,$I$71)</f>
        <v>0</v>
      </c>
    </row>
    <row r="293" spans="12:21">
      <c r="M293" s="82" t="s">
        <v>166</v>
      </c>
      <c r="N293" s="56" t="str">
        <f>VLOOKUP(M293,Siglas!$A$1:$B$26,2,0)</f>
        <v>GC</v>
      </c>
      <c r="O293" s="57">
        <f t="shared" si="135"/>
        <v>0</v>
      </c>
      <c r="P293" s="57">
        <f t="shared" si="136"/>
        <v>1</v>
      </c>
      <c r="Q293" s="57">
        <f t="shared" si="137"/>
        <v>1</v>
      </c>
      <c r="R293" s="56">
        <f>COUNTIFS(Data!$N$2:$N$617,L291,Data!$D$2:$D$617,M293,Data!$C$2:$C$617,$G$71)</f>
        <v>1</v>
      </c>
      <c r="S293" s="56">
        <f>COUNTIFS(Data!$N$2:$N$617,L291,Data!$D$2:$D$617,M293,Data!$C$2:$C$617,$H$71)</f>
        <v>0</v>
      </c>
      <c r="T293" s="56">
        <f>COUNTIFS(Data!$N$2:$N$617,$L291,Data!$D$2:$D$617,$M293,Data!$C$2:$C$617,$G$71,Data!$L$2:$L$617,$I$71)</f>
        <v>1</v>
      </c>
      <c r="U293" s="56">
        <f>COUNTIFS(Data!$N$2:$N$617,$L291,Data!$D$2:$D$617,$M293,Data!$C$2:$C$617,$H$71,Data!$L$2:$L$617,$I$71)</f>
        <v>0</v>
      </c>
    </row>
    <row r="294" spans="12:21">
      <c r="M294" s="82" t="s">
        <v>62</v>
      </c>
      <c r="N294" s="56" t="str">
        <f>VLOOKUP(M294,Siglas!$A$1:$B$26,2,0)</f>
        <v>GT</v>
      </c>
      <c r="O294" s="57">
        <f t="shared" si="135"/>
        <v>0.75</v>
      </c>
      <c r="P294" s="57">
        <f t="shared" si="136"/>
        <v>0.57692307692307687</v>
      </c>
      <c r="Q294" s="57">
        <f t="shared" si="137"/>
        <v>0.6</v>
      </c>
      <c r="R294" s="56">
        <f>COUNTIFS(Data!$N$2:$N$617,L291,Data!$D$2:$D$617,M294,Data!$C$2:$C$617,$G$71)</f>
        <v>26</v>
      </c>
      <c r="S294" s="56">
        <f>COUNTIFS(Data!$N$2:$N$617,L291,Data!$D$2:$D$617,M294,Data!$C$2:$C$617,$H$71)</f>
        <v>4</v>
      </c>
      <c r="T294" s="56">
        <f>COUNTIFS(Data!$N$2:$N$617,L291,Data!$D$2:$D$617,$M294,Data!$C$2:$C$617,$G$71,Data!$L$2:$L$617,$I$71)</f>
        <v>15</v>
      </c>
      <c r="U294" s="56">
        <f>COUNTIFS(Data!$N$2:$N$617,L291,Data!$D$2:$D$617,$M294,Data!$C$2:$C$617,$H$71,Data!$L$2:$L$617,$I$71)</f>
        <v>3</v>
      </c>
    </row>
    <row r="295" spans="12:21">
      <c r="Q295" s="74">
        <f>SUM(T295:U295)/SUM(R295:S295)</f>
        <v>0.60606060606060608</v>
      </c>
      <c r="R295" s="56">
        <f t="shared" ref="R295:U295" si="138">SUM(R291:R294)</f>
        <v>29</v>
      </c>
      <c r="S295" s="56">
        <f t="shared" si="138"/>
        <v>4</v>
      </c>
      <c r="T295" s="56">
        <f t="shared" si="138"/>
        <v>17</v>
      </c>
      <c r="U295" s="56">
        <f t="shared" si="138"/>
        <v>3</v>
      </c>
    </row>
    <row r="297" spans="12:21" ht="45">
      <c r="L297" s="54" t="s">
        <v>19</v>
      </c>
      <c r="M297" s="54" t="s">
        <v>5</v>
      </c>
      <c r="N297" s="28" t="s">
        <v>1420</v>
      </c>
      <c r="O297" s="29" t="s">
        <v>1426</v>
      </c>
      <c r="P297" s="29" t="s">
        <v>1427</v>
      </c>
      <c r="Q297" s="29" t="s">
        <v>1428</v>
      </c>
      <c r="R297" s="29" t="s">
        <v>1429</v>
      </c>
      <c r="S297" s="29" t="s">
        <v>1430</v>
      </c>
      <c r="T297" s="29" t="s">
        <v>1431</v>
      </c>
      <c r="U297" s="29" t="s">
        <v>1432</v>
      </c>
    </row>
    <row r="298" spans="12:21">
      <c r="L298" s="82" t="s">
        <v>48</v>
      </c>
      <c r="M298" s="82" t="s">
        <v>175</v>
      </c>
      <c r="N298" s="56" t="str">
        <f>VLOOKUP(M298,Siglas!$A$1:$B$26,2,0)</f>
        <v>AT</v>
      </c>
      <c r="O298" s="57">
        <f t="shared" ref="O298:O301" si="139">IFERROR(U298/S298,0)</f>
        <v>0</v>
      </c>
      <c r="P298" s="57">
        <f t="shared" ref="P298:P301" si="140">IFERROR(T298/R298,0)</f>
        <v>0</v>
      </c>
      <c r="Q298" s="57">
        <f t="shared" ref="Q298:Q301" si="141">IFERROR((T298+U298)/(R298+S298),0)</f>
        <v>0</v>
      </c>
      <c r="R298" s="56">
        <f>COUNTIFS(Data!$N$2:$N$617,L298,Data!$D$2:$D$617,M298,Data!$C$2:$C$617,$G$71)</f>
        <v>1</v>
      </c>
      <c r="S298" s="56">
        <f>COUNTIFS(Data!$N$2:$N$617,L298,Data!$D$2:$D$617,M298,Data!$C$2:$C$617,$H$71)</f>
        <v>0</v>
      </c>
      <c r="T298" s="56">
        <f>COUNTIFS(Data!$N$2:$N$617,$L298,Data!$D$2:$D$617,$M298,Data!$C$2:$C$617,$G$71,Data!$L$2:$L$617,$I$71)</f>
        <v>0</v>
      </c>
      <c r="U298" s="56">
        <f>COUNTIFS(Data!$N$2:$N$617,$L298,Data!$D$2:$D$617,$M298,Data!$C$2:$C$617,$H$71,Data!$L$2:$L$617,$I$71)</f>
        <v>0</v>
      </c>
    </row>
    <row r="299" spans="12:21">
      <c r="M299" s="82" t="s">
        <v>50</v>
      </c>
      <c r="N299" s="56" t="str">
        <f>VLOOKUP(M299,Siglas!$A$1:$B$26,2,0)</f>
        <v>AC</v>
      </c>
      <c r="O299" s="57">
        <f t="shared" si="139"/>
        <v>1</v>
      </c>
      <c r="P299" s="57">
        <f t="shared" si="140"/>
        <v>0</v>
      </c>
      <c r="Q299" s="57">
        <f t="shared" si="141"/>
        <v>1</v>
      </c>
      <c r="R299" s="56">
        <f>COUNTIFS(Data!$N$2:$N$617,L298,Data!$D$2:$D$617,M299,Data!$C$2:$C$617,$G$71)</f>
        <v>0</v>
      </c>
      <c r="S299" s="56">
        <f>COUNTIFS(Data!$N$2:$N$617,L298,Data!$D$2:$D$617,M299,Data!$C$2:$C$617,$H$71)</f>
        <v>1</v>
      </c>
      <c r="T299" s="56">
        <f>COUNTIFS(Data!$N$2:$N$617,$L298,Data!$D$2:$D$617,$M299,Data!$C$2:$C$617,$G$71,Data!$L$2:$L$617,$I$71)</f>
        <v>0</v>
      </c>
      <c r="U299" s="56">
        <f>COUNTIFS(Data!$N$2:$N$617,$L298,Data!$D$2:$D$617,$M299,Data!$C$2:$C$617,$H$71,Data!$L$2:$L$617,$I$71)</f>
        <v>1</v>
      </c>
    </row>
    <row r="300" spans="12:21">
      <c r="M300" s="82" t="s">
        <v>166</v>
      </c>
      <c r="N300" s="56" t="str">
        <f>VLOOKUP(M300,Siglas!$A$1:$B$26,2,0)</f>
        <v>GC</v>
      </c>
      <c r="O300" s="57">
        <f t="shared" si="139"/>
        <v>0</v>
      </c>
      <c r="P300" s="57">
        <f t="shared" si="140"/>
        <v>1</v>
      </c>
      <c r="Q300" s="57">
        <f t="shared" si="141"/>
        <v>1</v>
      </c>
      <c r="R300" s="56">
        <f>COUNTIFS(Data!$N$2:$N$617,L298,Data!$D$2:$D$617,M300,Data!$C$2:$C$617,$G$71)</f>
        <v>1</v>
      </c>
      <c r="S300" s="56">
        <f>COUNTIFS(Data!$N$2:$N$617,L298,Data!$D$2:$D$617,M300,Data!$C$2:$C$617,$H$71)</f>
        <v>0</v>
      </c>
      <c r="T300" s="56">
        <f>COUNTIFS(Data!$N$2:$N$617,$L298,Data!$D$2:$D$617,$M300,Data!$C$2:$C$617,$G$71,Data!$L$2:$L$617,$I$71)</f>
        <v>1</v>
      </c>
      <c r="U300" s="56">
        <f>COUNTIFS(Data!$N$2:$N$617,$L298,Data!$D$2:$D$617,$M300,Data!$C$2:$C$617,$H$71,Data!$L$2:$L$617,$I$71)</f>
        <v>0</v>
      </c>
    </row>
    <row r="301" spans="12:21">
      <c r="M301" s="82" t="s">
        <v>44</v>
      </c>
      <c r="N301" s="56" t="str">
        <f>VLOOKUP(M301,Siglas!$A$1:$B$26,2,0)</f>
        <v>PTM</v>
      </c>
      <c r="O301" s="57">
        <f t="shared" si="139"/>
        <v>1</v>
      </c>
      <c r="P301" s="57">
        <f t="shared" si="140"/>
        <v>0.625</v>
      </c>
      <c r="Q301" s="57">
        <f t="shared" si="141"/>
        <v>0.8125</v>
      </c>
      <c r="R301" s="56">
        <f>COUNTIFS(Data!$N$2:$N$617,L298,Data!$D$2:$D$617,M301,Data!$C$2:$C$617,$G$71)</f>
        <v>8</v>
      </c>
      <c r="S301" s="56">
        <f>COUNTIFS(Data!$N$2:$N$617,L298,Data!$D$2:$D$617,M301,Data!$C$2:$C$617,$H$71)</f>
        <v>8</v>
      </c>
      <c r="T301" s="56">
        <f>COUNTIFS(Data!$N$2:$N$617,L298,Data!$D$2:$D$617,$M301,Data!$C$2:$C$617,$G$71,Data!$L$2:$L$617,$I$71)</f>
        <v>5</v>
      </c>
      <c r="U301" s="56">
        <f>COUNTIFS(Data!$N$2:$N$617,L298,Data!$D$2:$D$617,$M301,Data!$C$2:$C$617,$H$71,Data!$L$2:$L$617,$I$71)</f>
        <v>8</v>
      </c>
    </row>
    <row r="302" spans="12:21">
      <c r="Q302" s="74">
        <f>SUM(T302:U302)/SUM(R302:S302)</f>
        <v>0.78947368421052633</v>
      </c>
      <c r="R302" s="56">
        <f t="shared" ref="R302:U302" si="142">SUM(R298:R301)</f>
        <v>10</v>
      </c>
      <c r="S302" s="56">
        <f t="shared" si="142"/>
        <v>9</v>
      </c>
      <c r="T302" s="56">
        <f t="shared" si="142"/>
        <v>6</v>
      </c>
      <c r="U302" s="56">
        <f t="shared" si="142"/>
        <v>9</v>
      </c>
    </row>
    <row r="304" spans="12:21" ht="45">
      <c r="L304" s="54" t="s">
        <v>19</v>
      </c>
      <c r="M304" s="54" t="s">
        <v>5</v>
      </c>
      <c r="N304" s="28" t="s">
        <v>1420</v>
      </c>
      <c r="O304" s="29" t="s">
        <v>1426</v>
      </c>
      <c r="P304" s="29" t="s">
        <v>1427</v>
      </c>
      <c r="Q304" s="29" t="s">
        <v>1428</v>
      </c>
      <c r="R304" s="29" t="s">
        <v>1429</v>
      </c>
      <c r="S304" s="29" t="s">
        <v>1430</v>
      </c>
      <c r="T304" s="29" t="s">
        <v>1431</v>
      </c>
      <c r="U304" s="29" t="s">
        <v>1432</v>
      </c>
    </row>
    <row r="305" spans="12:21">
      <c r="L305" s="82" t="s">
        <v>274</v>
      </c>
      <c r="M305" s="82" t="s">
        <v>175</v>
      </c>
      <c r="N305" s="56" t="str">
        <f>VLOOKUP(M305,Siglas!$A$1:$B$26,2,0)</f>
        <v>AT</v>
      </c>
      <c r="O305" s="57">
        <f t="shared" ref="O305:O307" si="143">IFERROR(U305/S305,0)</f>
        <v>0</v>
      </c>
      <c r="P305" s="57">
        <f t="shared" ref="P305:P307" si="144">IFERROR(T305/R305,0)</f>
        <v>1</v>
      </c>
      <c r="Q305" s="57">
        <f t="shared" ref="Q305:Q307" si="145">IFERROR((T305+U305)/(R305+S305),0)</f>
        <v>1</v>
      </c>
      <c r="R305" s="56">
        <f>COUNTIFS(Data!$N$2:$N$617,L305,Data!$D$2:$D$617,M305,Data!$C$2:$C$617,$G$71)</f>
        <v>1</v>
      </c>
      <c r="S305" s="56">
        <f>COUNTIFS(Data!$N$2:$N$617,L305,Data!$D$2:$D$617,M305,Data!$C$2:$C$617,$H$71)</f>
        <v>0</v>
      </c>
      <c r="T305" s="56">
        <f>COUNTIFS(Data!$N$2:$N$617,$L305,Data!$D$2:$D$617,$M305,Data!$C$2:$C$617,$G$71,Data!$L$2:$L$617,$I$71)</f>
        <v>1</v>
      </c>
      <c r="U305" s="56">
        <f>COUNTIFS(Data!$N$2:$N$617,$L305,Data!$D$2:$D$617,$M305,Data!$C$2:$C$617,$H$71,Data!$L$2:$L$617,$I$71)</f>
        <v>0</v>
      </c>
    </row>
    <row r="306" spans="12:21">
      <c r="M306" s="82" t="s">
        <v>166</v>
      </c>
      <c r="N306" s="56" t="str">
        <f>VLOOKUP(M306,Siglas!$A$1:$B$26,2,0)</f>
        <v>GC</v>
      </c>
      <c r="O306" s="57">
        <f t="shared" si="143"/>
        <v>0</v>
      </c>
      <c r="P306" s="57">
        <f t="shared" si="144"/>
        <v>1</v>
      </c>
      <c r="Q306" s="57">
        <f t="shared" si="145"/>
        <v>1</v>
      </c>
      <c r="R306" s="56">
        <f>COUNTIFS(Data!$N$2:$N$617,L305,Data!$D$2:$D$617,M306,Data!$C$2:$C$617,$G$71)</f>
        <v>1</v>
      </c>
      <c r="S306" s="56">
        <f>COUNTIFS(Data!$N$2:$N$617,L305,Data!$D$2:$D$617,M306,Data!$C$2:$C$617,$H$71)</f>
        <v>0</v>
      </c>
      <c r="T306" s="56">
        <f>COUNTIFS(Data!$N$2:$N$617,$L305,Data!$D$2:$D$617,$M306,Data!$C$2:$C$617,$G$71,Data!$L$2:$L$617,$I$71)</f>
        <v>1</v>
      </c>
      <c r="U306" s="56">
        <f>COUNTIFS(Data!$N$2:$N$617,$L305,Data!$D$2:$D$617,$M306,Data!$C$2:$C$617,$H$71,Data!$L$2:$L$617,$I$71)</f>
        <v>0</v>
      </c>
    </row>
    <row r="307" spans="12:21">
      <c r="M307" s="82" t="s">
        <v>92</v>
      </c>
      <c r="N307" s="56" t="str">
        <f>VLOOKUP(M307,Siglas!$A$1:$B$26,2,0)</f>
        <v>PCDES</v>
      </c>
      <c r="O307" s="57">
        <f t="shared" si="143"/>
        <v>1</v>
      </c>
      <c r="P307" s="57">
        <f t="shared" si="144"/>
        <v>1</v>
      </c>
      <c r="Q307" s="57">
        <f t="shared" si="145"/>
        <v>1</v>
      </c>
      <c r="R307" s="56">
        <f>COUNTIFS(Data!$N$2:$N$617,L305,Data!$D$2:$D$617,M307,Data!$C$2:$C$617,$G$71)</f>
        <v>8</v>
      </c>
      <c r="S307" s="56">
        <f>COUNTIFS(Data!$N$2:$N$617,L305,Data!$D$2:$D$617,M307,Data!$C$2:$C$617,$H$71)</f>
        <v>2</v>
      </c>
      <c r="T307" s="56">
        <f>COUNTIFS(Data!$N$2:$N$617,$L305,Data!$D$2:$D$617,$M307,Data!$C$2:$C$617,$G$71,Data!$L$2:$L$617,$I$71)</f>
        <v>8</v>
      </c>
      <c r="U307" s="56">
        <f>COUNTIFS(Data!$N$2:$N$617,$L305,Data!$D$2:$D$617,$M307,Data!$C$2:$C$617,$H$71,Data!$L$2:$L$617,$I$71)</f>
        <v>2</v>
      </c>
    </row>
    <row r="308" spans="12:21">
      <c r="Q308" s="74">
        <f>SUM(T308:U308)/SUM(R308:S308)</f>
        <v>1</v>
      </c>
      <c r="R308" s="56">
        <f t="shared" ref="R308:U308" si="146">SUM(R305:R307)</f>
        <v>10</v>
      </c>
      <c r="S308" s="56">
        <f t="shared" si="146"/>
        <v>2</v>
      </c>
      <c r="T308" s="56">
        <f t="shared" si="146"/>
        <v>10</v>
      </c>
      <c r="U308" s="56">
        <f t="shared" si="146"/>
        <v>2</v>
      </c>
    </row>
    <row r="310" spans="12:21" ht="45">
      <c r="L310" s="54" t="s">
        <v>19</v>
      </c>
      <c r="M310" s="54" t="s">
        <v>5</v>
      </c>
      <c r="N310" s="28" t="s">
        <v>1420</v>
      </c>
      <c r="O310" s="29" t="s">
        <v>1426</v>
      </c>
      <c r="P310" s="29" t="s">
        <v>1427</v>
      </c>
      <c r="Q310" s="29" t="s">
        <v>1428</v>
      </c>
      <c r="R310" s="29" t="s">
        <v>1429</v>
      </c>
      <c r="S310" s="29" t="s">
        <v>1430</v>
      </c>
      <c r="T310" s="29" t="s">
        <v>1431</v>
      </c>
      <c r="U310" s="29" t="s">
        <v>1432</v>
      </c>
    </row>
    <row r="311" spans="12:21">
      <c r="L311" s="82" t="s">
        <v>52</v>
      </c>
      <c r="M311" s="82" t="s">
        <v>175</v>
      </c>
      <c r="N311" s="56" t="str">
        <f>VLOOKUP(M311,Siglas!$A$1:$B$26,2,0)</f>
        <v>AT</v>
      </c>
      <c r="O311" s="57">
        <f t="shared" ref="O311:O316" si="147">IFERROR(U311/S311,0)</f>
        <v>0</v>
      </c>
      <c r="P311" s="57">
        <f t="shared" ref="P311:P316" si="148">IFERROR(T311/R311,0)</f>
        <v>0</v>
      </c>
      <c r="Q311" s="57">
        <f t="shared" ref="Q311:Q316" si="149">IFERROR((T311+U311)/(R311+S311),0)</f>
        <v>0</v>
      </c>
      <c r="R311" s="56">
        <f>COUNTIFS(Data!$N$2:$N$617,L311,Data!$D$2:$D$617,M311,Data!$C$2:$C$617,$G$71)</f>
        <v>1</v>
      </c>
      <c r="S311" s="56">
        <f>COUNTIFS(Data!$N$2:$N$617,L311,Data!$D$2:$D$617,M311,Data!$C$2:$C$617,$H$71)</f>
        <v>0</v>
      </c>
      <c r="T311" s="56">
        <f>COUNTIFS(Data!$N$2:$N$617,$L311,Data!$D$2:$D$617,$M311,Data!$C$2:$C$617,$G$71,Data!$L$2:$L$617,$I$71)</f>
        <v>0</v>
      </c>
      <c r="U311" s="56">
        <f>COUNTIFS(Data!$N$2:$N$617,$L311,Data!$D$2:$D$617,$M311,Data!$C$2:$C$617,$H$71,Data!$L$2:$L$617,$I$71)</f>
        <v>0</v>
      </c>
    </row>
    <row r="312" spans="12:21">
      <c r="M312" s="82" t="s">
        <v>50</v>
      </c>
      <c r="N312" s="56" t="str">
        <f>VLOOKUP(M312,Siglas!$A$1:$B$26,2,0)</f>
        <v>AC</v>
      </c>
      <c r="O312" s="57">
        <f t="shared" si="147"/>
        <v>0.8571428571428571</v>
      </c>
      <c r="P312" s="57">
        <f t="shared" si="148"/>
        <v>0.8</v>
      </c>
      <c r="Q312" s="57">
        <f t="shared" si="149"/>
        <v>0.8125</v>
      </c>
      <c r="R312" s="56">
        <f>COUNTIFS(Data!$N$2:$N$617,L311,Data!$D$2:$D$617,M312,Data!$C$2:$C$617,$G$71)</f>
        <v>25</v>
      </c>
      <c r="S312" s="56">
        <f>COUNTIFS(Data!$N$2:$N$617,L311,Data!$D$2:$D$617,M312,Data!$C$2:$C$617,$H$71)</f>
        <v>7</v>
      </c>
      <c r="T312" s="56">
        <f>COUNTIFS(Data!$N$2:$N$617,$L311,Data!$D$2:$D$617,$M312,Data!$C$2:$C$617,$G$71,Data!$L$2:$L$617,$I$71)</f>
        <v>20</v>
      </c>
      <c r="U312" s="56">
        <f>COUNTIFS(Data!$N$2:$N$617,$L311,Data!$D$2:$D$617,$M312,Data!$C$2:$C$617,$H$71,Data!$L$2:$L$617,$I$71)</f>
        <v>6</v>
      </c>
    </row>
    <row r="313" spans="12:21">
      <c r="M313" s="82" t="s">
        <v>166</v>
      </c>
      <c r="N313" s="56" t="str">
        <f>VLOOKUP(M313,Siglas!$A$1:$B$26,2,0)</f>
        <v>GC</v>
      </c>
      <c r="O313" s="57">
        <f t="shared" si="147"/>
        <v>0</v>
      </c>
      <c r="P313" s="57">
        <f t="shared" si="148"/>
        <v>1</v>
      </c>
      <c r="Q313" s="57">
        <f t="shared" si="149"/>
        <v>1</v>
      </c>
      <c r="R313" s="56">
        <f>COUNTIFS(Data!$N$2:$N$617,L311,Data!$D$2:$D$617,M313,Data!$C$2:$C$617,$G$71)</f>
        <v>1</v>
      </c>
      <c r="S313" s="56">
        <f>COUNTIFS(Data!$N$2:$N$617,L311,Data!$D$2:$D$617,M313,Data!$C$2:$C$617,$H$71)</f>
        <v>0</v>
      </c>
      <c r="T313" s="56">
        <f>COUNTIFS(Data!$N$2:$N$617,$L311,Data!$D$2:$D$617,$M313,Data!$C$2:$C$617,$G$71,Data!$L$2:$L$617,$I$71)</f>
        <v>1</v>
      </c>
      <c r="U313" s="56">
        <f>COUNTIFS(Data!$N$2:$N$617,$L311,Data!$D$2:$D$617,$M313,Data!$C$2:$C$617,$H$71,Data!$L$2:$L$617,$I$71)</f>
        <v>0</v>
      </c>
    </row>
    <row r="314" spans="12:21">
      <c r="M314" s="82" t="s">
        <v>195</v>
      </c>
      <c r="N314" s="56" t="str">
        <f>VLOOKUP(M314,Siglas!$A$1:$B$26,2,0)</f>
        <v>GRF</v>
      </c>
      <c r="O314" s="57">
        <f t="shared" si="147"/>
        <v>0</v>
      </c>
      <c r="P314" s="57">
        <f t="shared" si="148"/>
        <v>0.45454545454545453</v>
      </c>
      <c r="Q314" s="57">
        <f t="shared" si="149"/>
        <v>0.45454545454545453</v>
      </c>
      <c r="R314" s="56">
        <f>COUNTIFS(Data!$N$2:$N$617,L311,Data!$D$2:$D$617,M314,Data!$C$2:$C$617,$G$71)</f>
        <v>11</v>
      </c>
      <c r="S314" s="56">
        <f>COUNTIFS(Data!$N$2:$N$617,L311,Data!$D$2:$D$617,M314,Data!$C$2:$C$617,$H$71)</f>
        <v>0</v>
      </c>
      <c r="T314" s="56">
        <f>COUNTIFS(Data!$N$2:$N$617,L311,Data!$D$2:$D$617,$M314,Data!$C$2:$C$617,$G$71,Data!$L$2:$L$617,$I$71)</f>
        <v>5</v>
      </c>
      <c r="U314" s="56">
        <f>COUNTIFS(Data!$N$2:$N$617,L311,Data!$D$2:$D$617,$M314,Data!$C$2:$C$617,$H$71,Data!$L$2:$L$617,$I$71)</f>
        <v>0</v>
      </c>
    </row>
    <row r="315" spans="12:21">
      <c r="M315" s="82" t="s">
        <v>178</v>
      </c>
      <c r="N315" s="56" t="str">
        <f>VLOOKUP(M315,Siglas!$A$1:$B$26,2,0)</f>
        <v>GD</v>
      </c>
      <c r="O315" s="57">
        <f t="shared" si="147"/>
        <v>0</v>
      </c>
      <c r="P315" s="57">
        <f t="shared" si="148"/>
        <v>0.61538461538461542</v>
      </c>
      <c r="Q315" s="57">
        <f t="shared" si="149"/>
        <v>0.61538461538461542</v>
      </c>
      <c r="R315" s="56">
        <f>COUNTIFS(Data!$N$2:$N$617,L311,Data!$D$2:$D$617,M315,Data!$C$2:$C$617,$G$71)</f>
        <v>13</v>
      </c>
      <c r="S315" s="56">
        <f>COUNTIFS(Data!$N$2:$N$617,L311,Data!$D$2:$D$617,M315,Data!$C$2:$C$617,$H$71)</f>
        <v>0</v>
      </c>
      <c r="T315" s="56">
        <f>COUNTIFS(Data!$N$2:$N$617,L311,Data!$D$2:$D$617,$M315,Data!$C$2:$C$617,$G$71,Data!$L$2:$L$617,$I$71)</f>
        <v>8</v>
      </c>
      <c r="U315" s="56">
        <f>COUNTIFS(Data!$N$2:$N$617,L311,Data!$D$2:$D$617,$M315,Data!$C$2:$C$617,$H$71,Data!$L$2:$L$617,$I$71)</f>
        <v>0</v>
      </c>
    </row>
    <row r="316" spans="12:21">
      <c r="M316" s="82" t="s">
        <v>131</v>
      </c>
      <c r="N316" s="56" t="str">
        <f>VLOOKUP(M316,Siglas!$A$1:$B$26,2,0)</f>
        <v>GF</v>
      </c>
      <c r="O316" s="57">
        <f t="shared" si="147"/>
        <v>0</v>
      </c>
      <c r="P316" s="57">
        <f t="shared" si="148"/>
        <v>0</v>
      </c>
      <c r="Q316" s="57">
        <f t="shared" si="149"/>
        <v>0</v>
      </c>
      <c r="R316" s="56">
        <f>COUNTIFS(Data!$N$2:$N$617,L311,Data!$D$2:$D$617,M316,Data!$C$2:$C$617,$G$71)</f>
        <v>1</v>
      </c>
      <c r="S316" s="56">
        <f>COUNTIFS(Data!$N$2:$N$617,L311,Data!$D$2:$D$617,M316,Data!$C$2:$C$617,$H$71)</f>
        <v>0</v>
      </c>
      <c r="T316" s="56">
        <f>COUNTIFS(Data!$N$2:$N$617,L311,Data!$D$2:$D$617,$M316,Data!$C$2:$C$617,$G$71,Data!$L$2:$L$617,$I$71)</f>
        <v>0</v>
      </c>
      <c r="U316" s="56">
        <f>COUNTIFS(Data!$N$2:$N$617,L311,Data!$D$2:$D$617,$M316,Data!$C$2:$C$617,$H$71,Data!$L$2:$L$617,$I$71)</f>
        <v>0</v>
      </c>
    </row>
    <row r="317" spans="12:21">
      <c r="Q317" s="74">
        <f>SUM(T317:U317)/SUM(R317:S317)</f>
        <v>0.67796610169491522</v>
      </c>
      <c r="R317" s="56">
        <f t="shared" ref="R317:U317" si="150">SUM(R311:R316)</f>
        <v>52</v>
      </c>
      <c r="S317" s="56">
        <f t="shared" si="150"/>
        <v>7</v>
      </c>
      <c r="T317" s="56">
        <f t="shared" si="150"/>
        <v>34</v>
      </c>
      <c r="U317" s="56">
        <f t="shared" si="150"/>
        <v>6</v>
      </c>
    </row>
    <row r="319" spans="12:21" ht="45">
      <c r="L319" s="54" t="s">
        <v>19</v>
      </c>
      <c r="M319" s="54" t="s">
        <v>5</v>
      </c>
      <c r="N319" s="28" t="s">
        <v>1420</v>
      </c>
      <c r="O319" s="29" t="s">
        <v>1426</v>
      </c>
      <c r="P319" s="29" t="s">
        <v>1427</v>
      </c>
      <c r="Q319" s="29" t="s">
        <v>1428</v>
      </c>
      <c r="R319" s="29" t="s">
        <v>1429</v>
      </c>
      <c r="S319" s="29" t="s">
        <v>1430</v>
      </c>
      <c r="T319" s="29" t="s">
        <v>1431</v>
      </c>
      <c r="U319" s="29" t="s">
        <v>1432</v>
      </c>
    </row>
    <row r="320" spans="12:21">
      <c r="L320" s="82" t="s">
        <v>1026</v>
      </c>
      <c r="M320" s="82" t="s">
        <v>166</v>
      </c>
      <c r="N320" s="56" t="str">
        <f>VLOOKUP(M320,Siglas!$A$1:$B$26,2,0)</f>
        <v>GC</v>
      </c>
      <c r="O320" s="57">
        <f t="shared" ref="O320:O321" si="151">IFERROR(U320/S320,0)</f>
        <v>0.75</v>
      </c>
      <c r="P320" s="57">
        <f t="shared" ref="P320:P321" si="152">IFERROR(T320/R320,0)</f>
        <v>0.81818181818181823</v>
      </c>
      <c r="Q320" s="57">
        <f t="shared" ref="Q320:Q321" si="153">IFERROR((T320+U320)/(R320+S320),0)</f>
        <v>0.78260869565217395</v>
      </c>
      <c r="R320" s="56">
        <f>COUNTIFS(Data!$N$2:$N$617,$L320,Data!$D$2:$D$617,$M320,Data!$C$2:$C$617,$G$71)</f>
        <v>11</v>
      </c>
      <c r="S320" s="56">
        <f>COUNTIFS(Data!$N$2:$N$617,$L320,Data!$D$2:$D$617,$M320,Data!$C$2:$C$617,$H$71)</f>
        <v>12</v>
      </c>
      <c r="T320" s="56">
        <f>COUNTIFS(Data!$N$2:$N$617,$L320,Data!$D$2:$D$617,$M320,Data!$C$2:$C$617,$G$71,Data!$L$2:$L$617,$I$71)</f>
        <v>9</v>
      </c>
      <c r="U320" s="56">
        <f>COUNTIFS(Data!$N$2:$N$617,$L320,Data!$D$2:$D$617,$M320,Data!$C$2:$C$617,$H$71,Data!$L$2:$L$617,$I$71)</f>
        <v>9</v>
      </c>
    </row>
    <row r="321" spans="12:21">
      <c r="M321" s="82" t="s">
        <v>154</v>
      </c>
      <c r="N321" s="56" t="str">
        <f>VLOOKUP(M321,Siglas!$A$1:$B$26,2,0)</f>
        <v>GJ</v>
      </c>
      <c r="O321" s="57">
        <f t="shared" si="151"/>
        <v>1</v>
      </c>
      <c r="P321" s="57">
        <f t="shared" si="152"/>
        <v>0.91666666666666663</v>
      </c>
      <c r="Q321" s="57">
        <f t="shared" si="153"/>
        <v>0.9285714285714286</v>
      </c>
      <c r="R321" s="56">
        <f>COUNTIFS(Data!$N$2:$N$617,$L320,Data!$D$2:$D$617,$M321,Data!$C$2:$C$617,$G$71)</f>
        <v>12</v>
      </c>
      <c r="S321" s="56">
        <f>COUNTIFS(Data!$N$2:$N$617,$L320,Data!$D$2:$D$617,$M321,Data!$C$2:$C$617,$H$71)</f>
        <v>2</v>
      </c>
      <c r="T321" s="56">
        <f>COUNTIFS(Data!$N$2:$N$617,$L320,Data!$D$2:$D$617,$M321,Data!$C$2:$C$617,$G$71,Data!$L$2:$L$617,$I$71)</f>
        <v>11</v>
      </c>
      <c r="U321" s="56">
        <f>COUNTIFS(Data!$N$2:$N$617,$L320,Data!$D$2:$D$617,$M321,Data!$C$2:$C$617,$H$71,Data!$L$2:$L$617,$I$71)</f>
        <v>2</v>
      </c>
    </row>
    <row r="322" spans="12:21">
      <c r="Q322" s="74">
        <f>SUM(T322:U322)/SUM(R322:S322)</f>
        <v>0.83783783783783783</v>
      </c>
      <c r="R322" s="56">
        <f t="shared" ref="R322:U322" si="154">SUM(R320:R321)</f>
        <v>23</v>
      </c>
      <c r="S322" s="56">
        <f t="shared" si="154"/>
        <v>14</v>
      </c>
      <c r="T322" s="56">
        <f t="shared" si="154"/>
        <v>20</v>
      </c>
      <c r="U322" s="56">
        <f t="shared" si="154"/>
        <v>11</v>
      </c>
    </row>
    <row r="324" spans="12:21" ht="45">
      <c r="L324" s="54" t="s">
        <v>19</v>
      </c>
      <c r="M324" s="54" t="s">
        <v>5</v>
      </c>
      <c r="N324" s="28" t="s">
        <v>1420</v>
      </c>
      <c r="O324" s="29" t="s">
        <v>1426</v>
      </c>
      <c r="P324" s="29" t="s">
        <v>1427</v>
      </c>
      <c r="Q324" s="29" t="s">
        <v>1428</v>
      </c>
      <c r="R324" s="29" t="s">
        <v>1429</v>
      </c>
      <c r="S324" s="29" t="s">
        <v>1430</v>
      </c>
      <c r="T324" s="29" t="s">
        <v>1431</v>
      </c>
      <c r="U324" s="29" t="s">
        <v>1432</v>
      </c>
    </row>
    <row r="325" spans="12:21">
      <c r="L325" s="82" t="s">
        <v>36</v>
      </c>
      <c r="M325" s="82" t="s">
        <v>175</v>
      </c>
      <c r="N325" s="56" t="str">
        <f>VLOOKUP(M325,Siglas!$A$1:$B$26,2,0)</f>
        <v>AT</v>
      </c>
      <c r="O325" s="57">
        <f t="shared" ref="O325:O327" si="155">IFERROR(U325/S325,0)</f>
        <v>0</v>
      </c>
      <c r="P325" s="57">
        <f t="shared" ref="P325:P327" si="156">IFERROR(T325/R325,0)</f>
        <v>0</v>
      </c>
      <c r="Q325" s="57">
        <f t="shared" ref="Q325:Q327" si="157">IFERROR((T325+U325)/(R325+S325),0)</f>
        <v>0</v>
      </c>
      <c r="R325" s="56">
        <f>COUNTIFS(Data!$N$2:$N$617,L325,Data!$D$2:$D$617,M325,Data!$C$2:$C$617,$G$71)</f>
        <v>1</v>
      </c>
      <c r="S325" s="56">
        <f>COUNTIFS(Data!$N$2:$N$617,L325,Data!$D$2:$D$617,M325,Data!$C$2:$C$617,$H$71)</f>
        <v>0</v>
      </c>
      <c r="T325" s="56">
        <f>COUNTIFS(Data!$N$2:$N$617,$L325,Data!$D$2:$D$617,$M325,Data!$C$2:$C$617,$G$71,Data!$L$2:$L$617,$I$71)</f>
        <v>0</v>
      </c>
      <c r="U325" s="56">
        <f>COUNTIFS(Data!$N$2:$N$617,$L325,Data!$D$2:$D$617,$M325,Data!$C$2:$C$617,$H$71,Data!$L$2:$L$617,$I$71)</f>
        <v>0</v>
      </c>
    </row>
    <row r="326" spans="12:21">
      <c r="M326" s="82" t="s">
        <v>21</v>
      </c>
      <c r="N326" s="56" t="str">
        <f>VLOOKUP(M326,Siglas!$A$1:$B$26,2,0)</f>
        <v>FT</v>
      </c>
      <c r="O326" s="57">
        <f t="shared" si="155"/>
        <v>0.5</v>
      </c>
      <c r="P326" s="57">
        <f t="shared" si="156"/>
        <v>0.25</v>
      </c>
      <c r="Q326" s="57">
        <f t="shared" si="157"/>
        <v>0.33333333333333331</v>
      </c>
      <c r="R326" s="56">
        <f>COUNTIFS(Data!$N$2:$N$617,L325,Data!$D$2:$D$617,M326,Data!$C$2:$C$617,$G$71)</f>
        <v>4</v>
      </c>
      <c r="S326" s="56">
        <f>COUNTIFS(Data!$N$2:$N$617,L325,Data!$D$2:$D$617,M326,Data!$C$2:$C$617,$H$71)</f>
        <v>2</v>
      </c>
      <c r="T326" s="56">
        <f>COUNTIFS(Data!$N$2:$N$617,$L325,Data!$D$2:$D$617,$M326,Data!$C$2:$C$617,$G$71,Data!$L$2:$L$617,$I$71)</f>
        <v>1</v>
      </c>
      <c r="U326" s="56">
        <f>COUNTIFS(Data!$N$2:$N$617,$L325,Data!$D$2:$D$617,$M326,Data!$C$2:$C$617,$H$71,Data!$L$2:$L$617,$I$71)</f>
        <v>1</v>
      </c>
    </row>
    <row r="327" spans="12:21">
      <c r="M327" s="82" t="s">
        <v>166</v>
      </c>
      <c r="N327" s="56" t="str">
        <f>VLOOKUP(M327,Siglas!$A$1:$B$26,2,0)</f>
        <v>GC</v>
      </c>
      <c r="O327" s="57">
        <f t="shared" si="155"/>
        <v>0</v>
      </c>
      <c r="P327" s="57">
        <f t="shared" si="156"/>
        <v>0</v>
      </c>
      <c r="Q327" s="57">
        <f t="shared" si="157"/>
        <v>0</v>
      </c>
      <c r="R327" s="56">
        <f>COUNTIFS(Data!$N$2:$N$617,L325,Data!$D$2:$D$617,M327,Data!$C$2:$C$617,$G$71)</f>
        <v>1</v>
      </c>
      <c r="S327" s="56">
        <f>COUNTIFS(Data!$N$2:$N$617,L325,Data!$D$2:$D$617,M327,Data!$C$2:$C$617,$H$71)</f>
        <v>0</v>
      </c>
      <c r="T327" s="56">
        <f>COUNTIFS(Data!$N$2:$N$617,$L325,Data!$D$2:$D$617,$M327,Data!$C$2:$C$617,$G$71,Data!$L$2:$L$617,$I$71)</f>
        <v>0</v>
      </c>
      <c r="U327" s="56">
        <f>COUNTIFS(Data!$N$2:$N$617,$L325,Data!$D$2:$D$617,$M327,Data!$C$2:$C$617,$H$71,Data!$L$2:$L$617,$I$71)</f>
        <v>0</v>
      </c>
    </row>
    <row r="328" spans="12:21">
      <c r="Q328" s="74">
        <f>SUM(T328:U328)/SUM(R328:S328)</f>
        <v>0.25</v>
      </c>
      <c r="R328" s="56">
        <f t="shared" ref="R328:U328" si="158">SUM(R325:R327)</f>
        <v>6</v>
      </c>
      <c r="S328" s="56">
        <f t="shared" si="158"/>
        <v>2</v>
      </c>
      <c r="T328" s="56">
        <f t="shared" si="158"/>
        <v>1</v>
      </c>
      <c r="U328" s="56">
        <f t="shared" si="158"/>
        <v>1</v>
      </c>
    </row>
  </sheetData>
  <mergeCells count="6">
    <mergeCell ref="A175:Q175"/>
    <mergeCell ref="B68:P68"/>
    <mergeCell ref="A1:Q2"/>
    <mergeCell ref="A4:Q4"/>
    <mergeCell ref="A35:Q35"/>
    <mergeCell ref="A66:Q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99"/>
    <outlinePr summaryBelow="0" summaryRight="0"/>
  </sheetPr>
  <dimension ref="A1:S26"/>
  <sheetViews>
    <sheetView workbookViewId="0"/>
  </sheetViews>
  <sheetFormatPr baseColWidth="10" defaultColWidth="14.42578125" defaultRowHeight="15" customHeight="1"/>
  <cols>
    <col min="1" max="1" width="56.7109375" customWidth="1"/>
    <col min="2" max="3" width="59.5703125" customWidth="1"/>
  </cols>
  <sheetData>
    <row r="1" spans="1:19">
      <c r="A1" s="75" t="s">
        <v>1446</v>
      </c>
      <c r="B1" s="75" t="s">
        <v>1447</v>
      </c>
      <c r="C1" s="75" t="s">
        <v>1448</v>
      </c>
      <c r="D1" s="75" t="s">
        <v>1449</v>
      </c>
      <c r="E1" s="76"/>
    </row>
    <row r="2" spans="1:19">
      <c r="A2" t="s">
        <v>175</v>
      </c>
      <c r="B2" s="77" t="s">
        <v>1450</v>
      </c>
      <c r="C2" s="78" t="s">
        <v>1043</v>
      </c>
      <c r="D2" s="79" t="s">
        <v>1451</v>
      </c>
      <c r="E2" s="78"/>
      <c r="F2" s="78"/>
      <c r="G2" s="78"/>
      <c r="H2" s="78"/>
      <c r="I2" s="78"/>
      <c r="J2" s="78"/>
      <c r="K2" s="78"/>
      <c r="L2" s="78"/>
      <c r="M2" s="78"/>
      <c r="N2" s="78"/>
      <c r="O2" s="78"/>
      <c r="P2" s="78"/>
      <c r="Q2" s="78"/>
      <c r="R2" s="78"/>
      <c r="S2" s="78"/>
    </row>
    <row r="3" spans="1:19">
      <c r="A3" t="s">
        <v>50</v>
      </c>
      <c r="B3" s="77" t="s">
        <v>1452</v>
      </c>
      <c r="C3" t="s">
        <v>809</v>
      </c>
      <c r="D3" s="77" t="s">
        <v>1453</v>
      </c>
    </row>
    <row r="4" spans="1:19">
      <c r="A4" t="s">
        <v>79</v>
      </c>
      <c r="B4" s="77" t="s">
        <v>1454</v>
      </c>
      <c r="C4" t="s">
        <v>286</v>
      </c>
      <c r="D4" s="77" t="s">
        <v>1455</v>
      </c>
    </row>
    <row r="5" spans="1:19">
      <c r="A5" t="s">
        <v>144</v>
      </c>
      <c r="B5" s="77" t="s">
        <v>1456</v>
      </c>
      <c r="C5" t="s">
        <v>276</v>
      </c>
      <c r="D5" s="77" t="s">
        <v>1457</v>
      </c>
    </row>
    <row r="6" spans="1:19">
      <c r="A6" t="s">
        <v>1392</v>
      </c>
      <c r="B6" s="77" t="s">
        <v>1458</v>
      </c>
      <c r="C6" t="s">
        <v>280</v>
      </c>
      <c r="D6" s="77" t="s">
        <v>1459</v>
      </c>
    </row>
    <row r="7" spans="1:19">
      <c r="A7" t="s">
        <v>21</v>
      </c>
      <c r="B7" s="77" t="s">
        <v>1460</v>
      </c>
      <c r="C7" t="s">
        <v>336</v>
      </c>
      <c r="D7" s="77" t="s">
        <v>1461</v>
      </c>
    </row>
    <row r="8" spans="1:19">
      <c r="A8" t="s">
        <v>166</v>
      </c>
      <c r="B8" s="77" t="s">
        <v>1462</v>
      </c>
      <c r="C8" t="s">
        <v>636</v>
      </c>
      <c r="D8" s="77" t="s">
        <v>1463</v>
      </c>
    </row>
    <row r="9" spans="1:19">
      <c r="A9" t="s">
        <v>157</v>
      </c>
      <c r="B9" s="77" t="s">
        <v>1464</v>
      </c>
      <c r="C9" t="s">
        <v>78</v>
      </c>
      <c r="D9" s="77" t="s">
        <v>1465</v>
      </c>
    </row>
    <row r="10" spans="1:19">
      <c r="A10" t="s">
        <v>43</v>
      </c>
      <c r="B10" s="77" t="s">
        <v>1466</v>
      </c>
      <c r="C10" t="s">
        <v>30</v>
      </c>
      <c r="D10" s="77" t="s">
        <v>1467</v>
      </c>
    </row>
    <row r="11" spans="1:19">
      <c r="A11" t="s">
        <v>170</v>
      </c>
      <c r="B11" s="77" t="s">
        <v>1468</v>
      </c>
      <c r="C11" t="s">
        <v>639</v>
      </c>
      <c r="D11" s="77" t="s">
        <v>1469</v>
      </c>
    </row>
    <row r="12" spans="1:19">
      <c r="A12" t="s">
        <v>195</v>
      </c>
      <c r="B12" s="77" t="s">
        <v>1470</v>
      </c>
      <c r="C12" t="s">
        <v>75</v>
      </c>
      <c r="D12" s="77" t="s">
        <v>1471</v>
      </c>
    </row>
    <row r="13" spans="1:19">
      <c r="A13" t="s">
        <v>31</v>
      </c>
      <c r="B13" s="77" t="s">
        <v>1472</v>
      </c>
      <c r="C13" t="s">
        <v>289</v>
      </c>
      <c r="D13" s="77" t="s">
        <v>1473</v>
      </c>
    </row>
    <row r="14" spans="1:19">
      <c r="A14" t="s">
        <v>178</v>
      </c>
      <c r="B14" s="77" t="s">
        <v>1474</v>
      </c>
      <c r="C14" t="s">
        <v>186</v>
      </c>
      <c r="D14" s="77" t="s">
        <v>1475</v>
      </c>
    </row>
    <row r="15" spans="1:19">
      <c r="A15" t="s">
        <v>131</v>
      </c>
      <c r="B15" s="77" t="s">
        <v>1476</v>
      </c>
      <c r="C15" t="s">
        <v>634</v>
      </c>
      <c r="D15" s="77" t="s">
        <v>1477</v>
      </c>
    </row>
    <row r="16" spans="1:19">
      <c r="A16" t="s">
        <v>154</v>
      </c>
      <c r="B16" s="77" t="s">
        <v>1478</v>
      </c>
      <c r="C16" t="s">
        <v>278</v>
      </c>
      <c r="D16" s="77" t="s">
        <v>1479</v>
      </c>
    </row>
    <row r="17" spans="1:4">
      <c r="A17" t="s">
        <v>62</v>
      </c>
      <c r="B17" s="77" t="s">
        <v>1480</v>
      </c>
      <c r="C17" t="s">
        <v>1058</v>
      </c>
      <c r="D17" s="77" t="s">
        <v>1481</v>
      </c>
    </row>
    <row r="18" spans="1:4">
      <c r="A18" t="s">
        <v>161</v>
      </c>
      <c r="B18" s="77" t="s">
        <v>1482</v>
      </c>
      <c r="C18" t="s">
        <v>1016</v>
      </c>
      <c r="D18" s="77" t="s">
        <v>1483</v>
      </c>
    </row>
    <row r="19" spans="1:4">
      <c r="A19" t="s">
        <v>182</v>
      </c>
      <c r="B19" s="77" t="s">
        <v>1484</v>
      </c>
      <c r="C19" t="s">
        <v>71</v>
      </c>
      <c r="D19" s="77" t="s">
        <v>1485</v>
      </c>
    </row>
    <row r="20" spans="1:4">
      <c r="A20" t="s">
        <v>139</v>
      </c>
      <c r="B20" s="77" t="s">
        <v>1486</v>
      </c>
      <c r="C20" t="s">
        <v>425</v>
      </c>
      <c r="D20" s="77" t="s">
        <v>1487</v>
      </c>
    </row>
    <row r="21" spans="1:4">
      <c r="A21" t="s">
        <v>92</v>
      </c>
      <c r="B21" s="77" t="s">
        <v>1488</v>
      </c>
      <c r="C21" t="s">
        <v>48</v>
      </c>
      <c r="D21" s="77" t="s">
        <v>1489</v>
      </c>
    </row>
    <row r="22" spans="1:4">
      <c r="A22" t="s">
        <v>147</v>
      </c>
      <c r="B22" s="77" t="s">
        <v>1490</v>
      </c>
      <c r="C22" t="s">
        <v>274</v>
      </c>
      <c r="D22" s="77" t="s">
        <v>1491</v>
      </c>
    </row>
    <row r="23" spans="1:4">
      <c r="A23" t="s">
        <v>104</v>
      </c>
      <c r="B23" s="77" t="s">
        <v>1492</v>
      </c>
      <c r="C23" t="s">
        <v>52</v>
      </c>
      <c r="D23" s="77" t="s">
        <v>1493</v>
      </c>
    </row>
    <row r="24" spans="1:4">
      <c r="A24" t="s">
        <v>136</v>
      </c>
      <c r="B24" s="77" t="s">
        <v>1494</v>
      </c>
      <c r="C24" t="s">
        <v>1026</v>
      </c>
      <c r="D24" s="77" t="s">
        <v>1495</v>
      </c>
    </row>
    <row r="25" spans="1:4">
      <c r="A25" t="s">
        <v>44</v>
      </c>
      <c r="B25" s="77" t="s">
        <v>1496</v>
      </c>
      <c r="C25" t="s">
        <v>36</v>
      </c>
      <c r="D25" s="77" t="s">
        <v>1497</v>
      </c>
    </row>
    <row r="26" spans="1:4">
      <c r="A26" t="s">
        <v>181</v>
      </c>
      <c r="B26" s="77" t="s">
        <v>1498</v>
      </c>
    </row>
  </sheetData>
  <printOptions horizontalCentered="1" gridLines="1"/>
  <pageMargins left="0.7" right="0.7" top="0.75" bottom="0.75" header="0" footer="0"/>
  <pageSetup pageOrder="overThenDown" orientation="portrait"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heetViews>
  <sheetFormatPr baseColWidth="10" defaultColWidth="14.42578125" defaultRowHeight="15" customHeight="1"/>
  <cols>
    <col min="1" max="2" width="10.7109375" customWidth="1"/>
    <col min="3" max="3" width="24.42578125" customWidth="1"/>
    <col min="4" max="4" width="11.85546875" customWidth="1"/>
    <col min="5" max="26" width="10.7109375" customWidth="1"/>
  </cols>
  <sheetData>
    <row r="1" spans="1:13">
      <c r="D1" t="e">
        <f>+SUM(D2:D25)</f>
        <v>#REF!</v>
      </c>
    </row>
    <row r="2" spans="1:13" ht="45">
      <c r="A2" t="s">
        <v>29</v>
      </c>
      <c r="B2" s="5" t="s">
        <v>22</v>
      </c>
      <c r="C2" s="5" t="s">
        <v>31</v>
      </c>
      <c r="D2" t="e">
        <f>+COUNTIFS(#REF!,Hoja2!C2,#REF!,Hoja2!$B$2)</f>
        <v>#REF!</v>
      </c>
      <c r="E2" t="s">
        <v>8</v>
      </c>
      <c r="G2" t="s">
        <v>8</v>
      </c>
      <c r="H2" t="e">
        <f t="shared" ref="H2:H8" si="0">+SUMIF($E$2:$E$26,G2,$D$2:$D$26)</f>
        <v>#REF!</v>
      </c>
      <c r="I2" t="e">
        <f t="shared" ref="I2:I8" si="1">+$D$1/7</f>
        <v>#REF!</v>
      </c>
      <c r="J2" t="e">
        <f t="shared" ref="J2:J9" si="2">+H2-I2</f>
        <v>#REF!</v>
      </c>
      <c r="K2" t="e">
        <f>+H2+2</f>
        <v>#REF!</v>
      </c>
    </row>
    <row r="3" spans="1:13" ht="30">
      <c r="A3" t="s">
        <v>34</v>
      </c>
      <c r="C3" s="5" t="s">
        <v>43</v>
      </c>
      <c r="D3" t="e">
        <f>+COUNTIFS(#REF!,Hoja2!C3,#REF!,Hoja2!$B$2)</f>
        <v>#REF!</v>
      </c>
      <c r="E3" t="s">
        <v>39</v>
      </c>
      <c r="G3" t="s">
        <v>110</v>
      </c>
      <c r="H3" t="e">
        <f t="shared" si="0"/>
        <v>#REF!</v>
      </c>
      <c r="I3" t="e">
        <f t="shared" si="1"/>
        <v>#REF!</v>
      </c>
      <c r="J3" t="e">
        <f t="shared" si="2"/>
        <v>#REF!</v>
      </c>
      <c r="K3" t="e">
        <f>+H3+4</f>
        <v>#REF!</v>
      </c>
    </row>
    <row r="4" spans="1:13">
      <c r="C4" s="5" t="s">
        <v>62</v>
      </c>
      <c r="D4" t="e">
        <f>+COUNTIFS(#REF!,Hoja2!C4,#REF!,Hoja2!$B$2)</f>
        <v>#REF!</v>
      </c>
      <c r="E4" t="s">
        <v>55</v>
      </c>
      <c r="G4" t="s">
        <v>67</v>
      </c>
      <c r="H4" t="e">
        <f t="shared" si="0"/>
        <v>#REF!</v>
      </c>
      <c r="I4" t="e">
        <f t="shared" si="1"/>
        <v>#REF!</v>
      </c>
      <c r="J4" t="e">
        <f t="shared" si="2"/>
        <v>#REF!</v>
      </c>
      <c r="K4" t="e">
        <f>+H4+2</f>
        <v>#REF!</v>
      </c>
    </row>
    <row r="5" spans="1:13">
      <c r="C5" s="5" t="s">
        <v>79</v>
      </c>
      <c r="D5" t="e">
        <f>+COUNTIFS(#REF!,Hoja2!C5,#REF!,Hoja2!$B$2)</f>
        <v>#REF!</v>
      </c>
      <c r="E5" t="s">
        <v>67</v>
      </c>
      <c r="G5" t="s">
        <v>27</v>
      </c>
      <c r="H5" t="e">
        <f t="shared" si="0"/>
        <v>#REF!</v>
      </c>
      <c r="I5" t="e">
        <f t="shared" si="1"/>
        <v>#REF!</v>
      </c>
      <c r="J5" t="e">
        <f t="shared" si="2"/>
        <v>#REF!</v>
      </c>
      <c r="K5" t="e">
        <f>+H5</f>
        <v>#REF!</v>
      </c>
    </row>
    <row r="6" spans="1:13" ht="30">
      <c r="C6" s="5" t="s">
        <v>104</v>
      </c>
      <c r="D6" t="e">
        <f>+COUNTIFS(#REF!,Hoja2!C6,#REF!,Hoja2!$B$2)</f>
        <v>#REF!</v>
      </c>
      <c r="E6" t="s">
        <v>8</v>
      </c>
      <c r="G6" t="s">
        <v>97</v>
      </c>
      <c r="H6" t="e">
        <f t="shared" si="0"/>
        <v>#REF!</v>
      </c>
      <c r="I6" t="e">
        <f t="shared" si="1"/>
        <v>#REF!</v>
      </c>
      <c r="J6" t="e">
        <f t="shared" si="2"/>
        <v>#REF!</v>
      </c>
      <c r="K6" t="e">
        <f>+H6+4</f>
        <v>#REF!</v>
      </c>
    </row>
    <row r="7" spans="1:13">
      <c r="C7" s="5" t="s">
        <v>166</v>
      </c>
      <c r="D7" t="e">
        <f>+COUNTIFS(#REF!,Hoja2!C7,#REF!,Hoja2!$B$2)</f>
        <v>#REF!</v>
      </c>
      <c r="E7" t="s">
        <v>67</v>
      </c>
      <c r="G7" t="s">
        <v>55</v>
      </c>
      <c r="H7" t="e">
        <f t="shared" si="0"/>
        <v>#REF!</v>
      </c>
      <c r="I7" t="e">
        <f t="shared" si="1"/>
        <v>#REF!</v>
      </c>
      <c r="J7" t="e">
        <f t="shared" si="2"/>
        <v>#REF!</v>
      </c>
      <c r="K7" t="e">
        <f>+H7+1</f>
        <v>#REF!</v>
      </c>
    </row>
    <row r="8" spans="1:13">
      <c r="C8" s="5" t="s">
        <v>50</v>
      </c>
      <c r="D8" t="e">
        <f>+COUNTIFS(#REF!,Hoja2!C8,#REF!,Hoja2!$B$2)</f>
        <v>#REF!</v>
      </c>
      <c r="E8" t="s">
        <v>27</v>
      </c>
      <c r="G8" t="s">
        <v>39</v>
      </c>
      <c r="H8" t="e">
        <f t="shared" si="0"/>
        <v>#REF!</v>
      </c>
      <c r="I8" t="e">
        <f t="shared" si="1"/>
        <v>#REF!</v>
      </c>
      <c r="J8" t="e">
        <f t="shared" si="2"/>
        <v>#REF!</v>
      </c>
      <c r="K8" t="e">
        <f>+H8</f>
        <v>#REF!</v>
      </c>
    </row>
    <row r="9" spans="1:13" ht="45">
      <c r="C9" s="5" t="s">
        <v>144</v>
      </c>
      <c r="D9" t="e">
        <f>+COUNTIFS(#REF!,Hoja2!C9,#REF!,Hoja2!$B$2)</f>
        <v>#REF!</v>
      </c>
      <c r="E9" t="s">
        <v>39</v>
      </c>
      <c r="H9" t="e">
        <f t="shared" ref="H9:I9" si="3">+SUM(H2:H8)</f>
        <v>#REF!</v>
      </c>
      <c r="I9" t="e">
        <f t="shared" si="3"/>
        <v>#REF!</v>
      </c>
      <c r="J9" t="e">
        <f t="shared" si="2"/>
        <v>#REF!</v>
      </c>
      <c r="K9" t="e">
        <f>+SUM(K2:K8)</f>
        <v>#REF!</v>
      </c>
      <c r="M9">
        <v>75000</v>
      </c>
    </row>
    <row r="10" spans="1:13">
      <c r="C10" s="5" t="s">
        <v>170</v>
      </c>
      <c r="D10" t="e">
        <f>+COUNTIFS(#REF!,Hoja2!C10,#REF!,Hoja2!$B$2)</f>
        <v>#REF!</v>
      </c>
      <c r="E10" t="s">
        <v>97</v>
      </c>
    </row>
    <row r="11" spans="1:13">
      <c r="C11" s="5" t="s">
        <v>131</v>
      </c>
      <c r="D11" t="e">
        <f>+COUNTIFS(#REF!,Hoja2!C11,#REF!,Hoja2!$B$2)</f>
        <v>#REF!</v>
      </c>
      <c r="E11" t="s">
        <v>97</v>
      </c>
    </row>
    <row r="12" spans="1:13">
      <c r="C12" s="5" t="s">
        <v>175</v>
      </c>
      <c r="D12" t="e">
        <f>+COUNTIFS(#REF!,Hoja2!C12,#REF!,Hoja2!$B$2)</f>
        <v>#REF!</v>
      </c>
      <c r="E12" t="s">
        <v>97</v>
      </c>
    </row>
    <row r="13" spans="1:13" ht="30">
      <c r="C13" s="5" t="s">
        <v>44</v>
      </c>
      <c r="D13" t="e">
        <f>+COUNTIFS(#REF!,Hoja2!C13,#REF!,Hoja2!$B$2)</f>
        <v>#REF!</v>
      </c>
      <c r="E13" t="s">
        <v>67</v>
      </c>
    </row>
    <row r="14" spans="1:13">
      <c r="C14" s="5" t="s">
        <v>154</v>
      </c>
      <c r="D14" t="e">
        <f>+COUNTIFS(#REF!,Hoja2!C14,#REF!,Hoja2!$B$2)</f>
        <v>#REF!</v>
      </c>
      <c r="E14" t="s">
        <v>67</v>
      </c>
    </row>
    <row r="15" spans="1:13" ht="30">
      <c r="C15" s="5" t="s">
        <v>139</v>
      </c>
      <c r="D15" t="e">
        <f>+COUNTIFS(#REF!,Hoja2!C15,#REF!,Hoja2!$B$2)</f>
        <v>#REF!</v>
      </c>
    </row>
    <row r="16" spans="1:13" ht="30">
      <c r="C16" s="5" t="s">
        <v>21</v>
      </c>
      <c r="D16" t="e">
        <f>+COUNTIFS(#REF!,Hoja2!C16,#REF!,Hoja2!$B$2)</f>
        <v>#REF!</v>
      </c>
      <c r="E16" t="s">
        <v>55</v>
      </c>
    </row>
    <row r="17" spans="3:5">
      <c r="C17" s="5" t="s">
        <v>178</v>
      </c>
      <c r="D17" t="e">
        <f>+COUNTIFS(#REF!,Hoja2!C17,#REF!,Hoja2!$B$2)</f>
        <v>#REF!</v>
      </c>
      <c r="E17" t="s">
        <v>27</v>
      </c>
    </row>
    <row r="18" spans="3:5">
      <c r="C18" s="5" t="s">
        <v>157</v>
      </c>
      <c r="D18" t="e">
        <f>+COUNTIFS(#REF!,Hoja2!C18,#REF!,Hoja2!$B$2)</f>
        <v>#REF!</v>
      </c>
      <c r="E18" t="s">
        <v>39</v>
      </c>
    </row>
    <row r="19" spans="3:5" ht="60">
      <c r="C19" s="5" t="s">
        <v>92</v>
      </c>
      <c r="D19" t="e">
        <f>+COUNTIFS(#REF!,Hoja2!C19,#REF!,Hoja2!$B$2)</f>
        <v>#REF!</v>
      </c>
      <c r="E19" t="s">
        <v>110</v>
      </c>
    </row>
    <row r="20" spans="3:5">
      <c r="C20" s="5" t="s">
        <v>161</v>
      </c>
      <c r="D20" t="e">
        <f>+COUNTIFS(#REF!,Hoja2!C20,#REF!,Hoja2!$B$2)</f>
        <v>#REF!</v>
      </c>
      <c r="E20" t="s">
        <v>27</v>
      </c>
    </row>
    <row r="21" spans="3:5" ht="15.75" customHeight="1">
      <c r="C21" s="5" t="s">
        <v>136</v>
      </c>
      <c r="D21" t="e">
        <f>+COUNTIFS(#REF!,Hoja2!C21,#REF!,Hoja2!$B$2)</f>
        <v>#REF!</v>
      </c>
    </row>
    <row r="22" spans="3:5" ht="15.75" customHeight="1">
      <c r="C22" s="5" t="s">
        <v>181</v>
      </c>
      <c r="D22" t="e">
        <f>+COUNTIFS(#REF!,Hoja2!C22,#REF!,Hoja2!$B$2)</f>
        <v>#REF!</v>
      </c>
      <c r="E22" t="s">
        <v>27</v>
      </c>
    </row>
    <row r="23" spans="3:5" ht="15.75" customHeight="1">
      <c r="C23" s="5" t="s">
        <v>182</v>
      </c>
      <c r="D23" t="e">
        <f>+COUNTIFS(#REF!,Hoja2!C23,#REF!,Hoja2!$B$2)</f>
        <v>#REF!</v>
      </c>
      <c r="E23" t="s">
        <v>55</v>
      </c>
    </row>
    <row r="24" spans="3:5" ht="15.75" customHeight="1">
      <c r="C24" s="5" t="s">
        <v>195</v>
      </c>
      <c r="D24" t="e">
        <f>+COUNTIFS(#REF!,Hoja2!C24,#REF!,Hoja2!$B$2)</f>
        <v>#REF!</v>
      </c>
      <c r="E24" t="s">
        <v>55</v>
      </c>
    </row>
    <row r="25" spans="3:5" ht="15.75" customHeight="1">
      <c r="C25" s="5" t="s">
        <v>147</v>
      </c>
      <c r="D25" t="e">
        <f>+COUNTIFS(#REF!,Hoja2!C25,#REF!,Hoja2!$B$2)</f>
        <v>#REF!</v>
      </c>
      <c r="E25" t="s">
        <v>110</v>
      </c>
    </row>
    <row r="26" spans="3:5" ht="15.75" customHeight="1">
      <c r="C26" s="5"/>
    </row>
    <row r="27" spans="3:5" ht="15.75" customHeight="1"/>
    <row r="28" spans="3:5" ht="15.75" customHeight="1"/>
    <row r="29" spans="3:5" ht="15.75" customHeight="1"/>
    <row r="30" spans="3:5" ht="15.75" customHeight="1"/>
    <row r="31" spans="3:5" ht="15.75" customHeight="1"/>
    <row r="32" spans="3: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M25"/>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Data</vt:lpstr>
      <vt:lpstr>Copia de Data</vt:lpstr>
      <vt:lpstr>Avance</vt:lpstr>
      <vt:lpstr>TD</vt:lpstr>
      <vt:lpstr>Resultados_Generales</vt:lpstr>
      <vt:lpstr>Resultados_Generales_CC</vt:lpstr>
      <vt:lpstr>Resultados_Generales_Anexo</vt:lpstr>
      <vt:lpstr>Siglas</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Alfredo Sanchez Diaz</dc:creator>
  <cp:lastModifiedBy>Jairo Alfredo Sanchez Diaz</cp:lastModifiedBy>
  <cp:lastPrinted>2019-02-20T23:29:47Z</cp:lastPrinted>
  <dcterms:created xsi:type="dcterms:W3CDTF">2019-02-20T23:25:55Z</dcterms:created>
  <dcterms:modified xsi:type="dcterms:W3CDTF">2019-02-20T23:31:47Z</dcterms:modified>
</cp:coreProperties>
</file>