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guevara\Documents\"/>
    </mc:Choice>
  </mc:AlternateContent>
  <bookViews>
    <workbookView xWindow="0" yWindow="0" windowWidth="20490" windowHeight="7755" tabRatio="839" firstSheet="1" activeTab="5"/>
  </bookViews>
  <sheets>
    <sheet name="Gestión de Riesgos" sheetId="1" r:id="rId1"/>
    <sheet name="Riesgos de corrupción" sheetId="2" r:id="rId2"/>
    <sheet name="Racionalización de trámites " sheetId="3" r:id="rId3"/>
    <sheet name="RendiciónCuentas" sheetId="4" r:id="rId4"/>
    <sheet name="Atención al Ciudadano" sheetId="5" r:id="rId5"/>
    <sheet name="Transparencia y Acceso a Inf. " sheetId="6" r:id="rId6"/>
    <sheet name="Política de Integridad" sheetId="9" r:id="rId7"/>
    <sheet name="Hoja2" sheetId="8" state="hidden" r:id="rId8"/>
  </sheets>
  <externalReferences>
    <externalReference r:id="rId9"/>
    <externalReference r:id="rId10"/>
    <externalReference r:id="rId11"/>
  </externalReferences>
  <definedNames>
    <definedName name="_xlnm._FilterDatabase" localSheetId="2" hidden="1">'Racionalización de trámites '!$A$19:$Q$23</definedName>
    <definedName name="A" localSheetId="0">#REF!</definedName>
    <definedName name="A" localSheetId="1">#REF!</definedName>
    <definedName name="A">#REF!</definedName>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 localSheetId="1">#REF!</definedName>
    <definedName name="Acc_2">#REF!</definedName>
    <definedName name="Acc_22" localSheetId="0">#REF!</definedName>
    <definedName name="Acc_22" localSheetId="1">#REF!</definedName>
    <definedName name="Acc_2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acc_d" localSheetId="0">#REF!</definedName>
    <definedName name="acc_d" localSheetId="1">#REF!</definedName>
    <definedName name="acc_d">#REF!</definedName>
    <definedName name="accdd" localSheetId="0">#REF!</definedName>
    <definedName name="accdd" localSheetId="1">#REF!</definedName>
    <definedName name="accdd">#REF!</definedName>
    <definedName name="accddas" localSheetId="0">#REF!</definedName>
    <definedName name="accddas" localSheetId="1">#REF!</definedName>
    <definedName name="accddas">#REF!</definedName>
    <definedName name="Afecta">Hoja2!$AM$2:$AM$3</definedName>
    <definedName name="ciudadano" localSheetId="0">#REF!</definedName>
    <definedName name="ciudadano" localSheetId="1">#REF!</definedName>
    <definedName name="ciudadano">#REF!</definedName>
    <definedName name="Confidencialidad">Hoja2!$N$3:$N$7</definedName>
    <definedName name="ControlTipo">Hoja2!$AI$3:$AI$6</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m" localSheetId="0">#REF!</definedName>
    <definedName name="m" localSheetId="1">#REF!</definedName>
    <definedName name="m">#REF!</definedName>
    <definedName name="Monica" localSheetId="0">#REF!</definedName>
    <definedName name="Monica" localSheetId="1">#REF!</definedName>
    <definedName name="Monica">#REF!</definedName>
    <definedName name="Objetivos" localSheetId="0">#REF!</definedName>
    <definedName name="Objetivos" localSheetId="1">#REF!</definedName>
    <definedName name="Objetivos">#REF!</definedName>
    <definedName name="Objjj" localSheetId="0">#REF!</definedName>
    <definedName name="Objjj" localSheetId="1">#REF!</definedName>
    <definedName name="Objjj">#REF!</definedName>
    <definedName name="obkk" localSheetId="0">#REF!</definedName>
    <definedName name="obkk" localSheetId="1">#REF!</definedName>
    <definedName name="obkk">#REF!</definedName>
    <definedName name="Posibilidad">Hoja2!$H$3:$H$7</definedName>
    <definedName name="SiNo">Hoja2!$AK$3:$AK$4</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P53" i="2" l="1"/>
  <c r="AM53" i="2"/>
  <c r="AG53" i="2"/>
  <c r="AP52" i="2"/>
  <c r="AM52" i="2"/>
  <c r="AG52" i="2"/>
  <c r="AP51" i="2"/>
  <c r="AM51" i="2"/>
  <c r="AX52" i="2" s="1"/>
  <c r="AW52" i="2" s="1"/>
  <c r="AG51" i="2"/>
  <c r="AP50" i="2"/>
  <c r="AM50" i="2"/>
  <c r="AG50" i="2"/>
  <c r="AH50" i="2" s="1"/>
  <c r="K50" i="2"/>
  <c r="L50" i="2" s="1"/>
  <c r="AP49" i="2"/>
  <c r="AM49" i="2"/>
  <c r="AG49" i="2"/>
  <c r="AP48" i="2"/>
  <c r="AM48" i="2"/>
  <c r="AG48" i="2"/>
  <c r="AP47" i="2"/>
  <c r="AM47" i="2"/>
  <c r="AG47" i="2"/>
  <c r="AP46" i="2"/>
  <c r="AM46" i="2"/>
  <c r="AF46" i="2"/>
  <c r="AG46" i="2" s="1"/>
  <c r="AH46" i="2" s="1"/>
  <c r="K46" i="2"/>
  <c r="L46" i="2" s="1"/>
  <c r="AX51" i="2" l="1"/>
  <c r="AW51" i="2" s="1"/>
  <c r="AT51" i="2"/>
  <c r="AV51" i="2" s="1"/>
  <c r="AX53" i="2"/>
  <c r="AW53" i="2" s="1"/>
  <c r="AI50" i="2"/>
  <c r="AX50" i="2" s="1"/>
  <c r="AW50" i="2" s="1"/>
  <c r="AJ50" i="2"/>
  <c r="AU51" i="2"/>
  <c r="AY51" i="2" s="1"/>
  <c r="AT52" i="2"/>
  <c r="AT53" i="2"/>
  <c r="AT50" i="2"/>
  <c r="AI46" i="2"/>
  <c r="AX46" i="2" s="1"/>
  <c r="AJ46" i="2"/>
  <c r="AT46" i="2"/>
  <c r="AC7" i="8"/>
  <c r="X7" i="8"/>
  <c r="S7" i="8"/>
  <c r="N7" i="8"/>
  <c r="H7" i="8"/>
  <c r="AC6" i="8"/>
  <c r="X6" i="8"/>
  <c r="S6" i="8"/>
  <c r="N6" i="8"/>
  <c r="H6" i="8"/>
  <c r="AC5" i="8"/>
  <c r="X5" i="8"/>
  <c r="S5" i="8"/>
  <c r="N5" i="8"/>
  <c r="H5" i="8"/>
  <c r="AC4" i="8"/>
  <c r="X4" i="8"/>
  <c r="S4" i="8"/>
  <c r="N4" i="8"/>
  <c r="H4" i="8"/>
  <c r="AC3" i="8"/>
  <c r="X3" i="8"/>
  <c r="S3" i="8"/>
  <c r="N3" i="8"/>
  <c r="H3" i="8"/>
  <c r="AP45" i="2"/>
  <c r="AG45" i="2"/>
  <c r="AH45" i="2" s="1"/>
  <c r="K45" i="2"/>
  <c r="L45" i="2" s="1"/>
  <c r="AP44" i="2"/>
  <c r="AG44" i="2"/>
  <c r="AH44" i="2" s="1"/>
  <c r="AI44" i="2" s="1"/>
  <c r="AX44" i="2" s="1"/>
  <c r="AW44" i="2" s="1"/>
  <c r="K44" i="2"/>
  <c r="L44" i="2" s="1"/>
  <c r="AW43" i="2"/>
  <c r="AV43" i="2"/>
  <c r="AU43" i="2"/>
  <c r="AP43" i="2"/>
  <c r="AG43" i="2"/>
  <c r="AW42" i="2"/>
  <c r="AU42" i="2"/>
  <c r="AP42" i="2"/>
  <c r="AG42" i="2"/>
  <c r="AW41" i="2"/>
  <c r="AU41" i="2"/>
  <c r="AP41" i="2"/>
  <c r="AG41" i="2"/>
  <c r="AP40" i="2"/>
  <c r="AH40" i="2"/>
  <c r="AI40" i="2" s="1"/>
  <c r="AX40" i="2" s="1"/>
  <c r="AW40" i="2" s="1"/>
  <c r="K40" i="2"/>
  <c r="L40" i="2" s="1"/>
  <c r="AW39" i="2"/>
  <c r="AP39" i="2"/>
  <c r="AW38" i="2"/>
  <c r="AP38" i="2"/>
  <c r="AW37" i="2"/>
  <c r="AP37" i="2"/>
  <c r="AW36" i="2"/>
  <c r="AP36" i="2"/>
  <c r="AV35" i="2"/>
  <c r="AU35" i="2"/>
  <c r="AP35" i="2"/>
  <c r="AG35" i="2"/>
  <c r="AH35" i="2" s="1"/>
  <c r="AI35" i="2" s="1"/>
  <c r="AX35" i="2" s="1"/>
  <c r="AW35" i="2" s="1"/>
  <c r="AY35" i="2" s="1"/>
  <c r="K35" i="2"/>
  <c r="L35" i="2" s="1"/>
  <c r="AW34" i="2"/>
  <c r="AP34" i="2"/>
  <c r="AG34" i="2"/>
  <c r="AW33" i="2"/>
  <c r="AV33" i="2"/>
  <c r="AU33" i="2"/>
  <c r="AP33" i="2"/>
  <c r="AF33" i="2"/>
  <c r="AG33" i="2" s="1"/>
  <c r="AH33" i="2" s="1"/>
  <c r="K33" i="2"/>
  <c r="L33" i="2" s="1"/>
  <c r="AW32" i="2"/>
  <c r="AV32" i="2"/>
  <c r="AU32" i="2"/>
  <c r="AP32" i="2"/>
  <c r="AG32" i="2"/>
  <c r="AW31" i="2"/>
  <c r="AV31" i="2"/>
  <c r="AU31" i="2"/>
  <c r="AP31" i="2"/>
  <c r="AF31" i="2"/>
  <c r="AG31" i="2" s="1"/>
  <c r="AH31" i="2" s="1"/>
  <c r="AI31" i="2" s="1"/>
  <c r="K31" i="2"/>
  <c r="AP29" i="2"/>
  <c r="AG29" i="2"/>
  <c r="AP28" i="2"/>
  <c r="AF28" i="2"/>
  <c r="AG28" i="2" s="1"/>
  <c r="AH28" i="2" s="1"/>
  <c r="K28" i="2"/>
  <c r="L28" i="2" s="1"/>
  <c r="AP27" i="2"/>
  <c r="AG27" i="2"/>
  <c r="AP26" i="2"/>
  <c r="AG26" i="2"/>
  <c r="AP25" i="2"/>
  <c r="AF25" i="2"/>
  <c r="AG25" i="2" s="1"/>
  <c r="AH25" i="2" s="1"/>
  <c r="AI25" i="2" s="1"/>
  <c r="AX25" i="2" s="1"/>
  <c r="K25" i="2"/>
  <c r="L25" i="2" s="1"/>
  <c r="AT25" i="2" s="1"/>
  <c r="AV24" i="2"/>
  <c r="AU24" i="2"/>
  <c r="AP24" i="2"/>
  <c r="AG24" i="2"/>
  <c r="AP23" i="2"/>
  <c r="AF23" i="2"/>
  <c r="AG23" i="2" s="1"/>
  <c r="AH23" i="2" s="1"/>
  <c r="AI23" i="2" s="1"/>
  <c r="AX23" i="2" s="1"/>
  <c r="K23" i="2"/>
  <c r="L23" i="2" s="1"/>
  <c r="AT23" i="2" s="1"/>
  <c r="AP22" i="2"/>
  <c r="AG22" i="2"/>
  <c r="AP21" i="2"/>
  <c r="AG21" i="2"/>
  <c r="AP20" i="2"/>
  <c r="AF20" i="2"/>
  <c r="AG20" i="2" s="1"/>
  <c r="AH20" i="2" s="1"/>
  <c r="AI20" i="2" s="1"/>
  <c r="AX20" i="2" s="1"/>
  <c r="K20" i="2"/>
  <c r="L20" i="2" s="1"/>
  <c r="AX19" i="2"/>
  <c r="AW19" i="2" s="1"/>
  <c r="AP19" i="2"/>
  <c r="AG19" i="2"/>
  <c r="AH19" i="2" s="1"/>
  <c r="K19" i="2"/>
  <c r="L19" i="2" s="1"/>
  <c r="AP18" i="2"/>
  <c r="AF18" i="2"/>
  <c r="AG18" i="2" s="1"/>
  <c r="AH18" i="2" s="1"/>
  <c r="AI18" i="2" s="1"/>
  <c r="AX18" i="2" s="1"/>
  <c r="AW18" i="2" s="1"/>
  <c r="K18" i="2"/>
  <c r="L18" i="2" s="1"/>
  <c r="AP17" i="2"/>
  <c r="AG17" i="2"/>
  <c r="AP16" i="2"/>
  <c r="AF16" i="2"/>
  <c r="AG16" i="2" s="1"/>
  <c r="AH16" i="2" s="1"/>
  <c r="AI16" i="2" s="1"/>
  <c r="AX16" i="2" s="1"/>
  <c r="K16" i="2"/>
  <c r="AP15" i="2"/>
  <c r="AG15" i="2"/>
  <c r="AP14" i="2"/>
  <c r="AG14" i="2"/>
  <c r="AF13" i="2"/>
  <c r="AG13" i="2" s="1"/>
  <c r="AH13" i="2" s="1"/>
  <c r="AI13" i="2" s="1"/>
  <c r="AX13" i="2" s="1"/>
  <c r="K13" i="2"/>
  <c r="L13" i="2" s="1"/>
  <c r="AT13" i="2" s="1"/>
  <c r="AT20" i="2" l="1"/>
  <c r="AT18" i="2"/>
  <c r="AT44" i="2"/>
  <c r="AJ19" i="2"/>
  <c r="AY43" i="2"/>
  <c r="AT34" i="2"/>
  <c r="AV34" i="2" s="1"/>
  <c r="AU53" i="2"/>
  <c r="AY53" i="2" s="1"/>
  <c r="AV53" i="2"/>
  <c r="AU50" i="2"/>
  <c r="AY50" i="2" s="1"/>
  <c r="AV50" i="2"/>
  <c r="AV52" i="2"/>
  <c r="AU52" i="2"/>
  <c r="AY52" i="2" s="1"/>
  <c r="AT28" i="2"/>
  <c r="AY31" i="2"/>
  <c r="AT45" i="2"/>
  <c r="AY41" i="2"/>
  <c r="AT40" i="2"/>
  <c r="AW46" i="2"/>
  <c r="AX47" i="2"/>
  <c r="AU46" i="2"/>
  <c r="AY46" i="2" s="1"/>
  <c r="AV46" i="2"/>
  <c r="AT47" i="2" s="1"/>
  <c r="AJ16" i="2"/>
  <c r="AJ18" i="2"/>
  <c r="AJ20" i="2"/>
  <c r="AJ31" i="2"/>
  <c r="AY32" i="2"/>
  <c r="AY42" i="2"/>
  <c r="AT19" i="2"/>
  <c r="AU19" i="2" s="1"/>
  <c r="AY19" i="2" s="1"/>
  <c r="AY33" i="2"/>
  <c r="AT36" i="2"/>
  <c r="AJ40" i="2"/>
  <c r="AV45" i="2"/>
  <c r="AU45" i="2"/>
  <c r="AX24" i="2"/>
  <c r="AW24" i="2" s="1"/>
  <c r="AY24" i="2" s="1"/>
  <c r="AW23" i="2"/>
  <c r="AV44" i="2"/>
  <c r="AU44" i="2"/>
  <c r="AY44" i="2" s="1"/>
  <c r="AW16" i="2"/>
  <c r="AX17" i="2"/>
  <c r="AW17" i="2" s="1"/>
  <c r="AV20" i="2"/>
  <c r="AT21" i="2" s="1"/>
  <c r="AU20" i="2"/>
  <c r="AJ23" i="2"/>
  <c r="AV28" i="2"/>
  <c r="AT29" i="2" s="1"/>
  <c r="AU28" i="2"/>
  <c r="AV36" i="2"/>
  <c r="AT37" i="2" s="1"/>
  <c r="AU36" i="2"/>
  <c r="AY36" i="2" s="1"/>
  <c r="AJ45" i="2"/>
  <c r="AI45" i="2"/>
  <c r="AX45" i="2" s="1"/>
  <c r="AW45" i="2" s="1"/>
  <c r="AU18" i="2"/>
  <c r="AY18" i="2" s="1"/>
  <c r="AV18" i="2"/>
  <c r="AU13" i="2"/>
  <c r="AV13" i="2"/>
  <c r="AT14" i="2" s="1"/>
  <c r="AX14" i="2"/>
  <c r="AW13" i="2"/>
  <c r="AU23" i="2"/>
  <c r="AY23" i="2" s="1"/>
  <c r="AV23" i="2"/>
  <c r="AV25" i="2"/>
  <c r="AT26" i="2" s="1"/>
  <c r="AU25" i="2"/>
  <c r="AI28" i="2"/>
  <c r="AX28" i="2" s="1"/>
  <c r="AJ28" i="2"/>
  <c r="AU40" i="2"/>
  <c r="AY40" i="2" s="1"/>
  <c r="AV40" i="2"/>
  <c r="AV19" i="2"/>
  <c r="AW20" i="2"/>
  <c r="AX21" i="2"/>
  <c r="AW25" i="2"/>
  <c r="AX26" i="2"/>
  <c r="AI33" i="2"/>
  <c r="AJ33" i="2"/>
  <c r="L31" i="2"/>
  <c r="AU34" i="2"/>
  <c r="AY34" i="2" s="1"/>
  <c r="AJ13" i="2"/>
  <c r="L16" i="2"/>
  <c r="AT16" i="2" s="1"/>
  <c r="AJ25" i="2"/>
  <c r="AJ35" i="2"/>
  <c r="AJ44" i="2"/>
  <c r="AW47" i="2" l="1"/>
  <c r="AX48" i="2"/>
  <c r="AV47" i="2"/>
  <c r="AT48" i="2" s="1"/>
  <c r="AU47" i="2"/>
  <c r="AY47" i="2" s="1"/>
  <c r="AY25" i="2"/>
  <c r="AU14" i="2"/>
  <c r="AV14" i="2"/>
  <c r="AT15" i="2" s="1"/>
  <c r="AX29" i="2"/>
  <c r="AW29" i="2" s="1"/>
  <c r="AW28" i="2"/>
  <c r="AY28" i="2" s="1"/>
  <c r="AY13" i="2"/>
  <c r="AV29" i="2"/>
  <c r="AU29" i="2"/>
  <c r="AV16" i="2"/>
  <c r="AT17" i="2" s="1"/>
  <c r="AU16" i="2"/>
  <c r="AY16" i="2" s="1"/>
  <c r="AX22" i="2"/>
  <c r="AW22" i="2" s="1"/>
  <c r="AW21" i="2"/>
  <c r="AX15" i="2"/>
  <c r="AW15" i="2" s="1"/>
  <c r="AW14" i="2"/>
  <c r="AV37" i="2"/>
  <c r="AT38" i="2" s="1"/>
  <c r="AU37" i="2"/>
  <c r="AY37" i="2" s="1"/>
  <c r="AV26" i="2"/>
  <c r="AT27" i="2" s="1"/>
  <c r="AU26" i="2"/>
  <c r="AY20" i="2"/>
  <c r="AY45" i="2"/>
  <c r="AW26" i="2"/>
  <c r="AX27" i="2"/>
  <c r="AW27" i="2" s="1"/>
  <c r="AV21" i="2"/>
  <c r="AT22" i="2" s="1"/>
  <c r="AU21" i="2"/>
  <c r="AY21" i="2" s="1"/>
  <c r="AY29" i="2" l="1"/>
  <c r="AV48" i="2"/>
  <c r="AT49" i="2" s="1"/>
  <c r="AU48" i="2"/>
  <c r="AW48" i="2"/>
  <c r="AX49" i="2"/>
  <c r="AW49" i="2" s="1"/>
  <c r="AV22" i="2"/>
  <c r="AU22" i="2"/>
  <c r="AY22" i="2" s="1"/>
  <c r="AU38" i="2"/>
  <c r="AY38" i="2" s="1"/>
  <c r="AV38" i="2"/>
  <c r="AT39" i="2" s="1"/>
  <c r="AY26" i="2"/>
  <c r="AU15" i="2"/>
  <c r="AY15" i="2" s="1"/>
  <c r="AV15" i="2"/>
  <c r="AV27" i="2"/>
  <c r="AU27" i="2"/>
  <c r="AY27" i="2" s="1"/>
  <c r="AV17" i="2"/>
  <c r="AU17" i="2"/>
  <c r="AY17" i="2" s="1"/>
  <c r="AY14" i="2"/>
  <c r="AY48" i="2" l="1"/>
  <c r="AU49" i="2"/>
  <c r="AY49" i="2" s="1"/>
  <c r="AV49" i="2"/>
  <c r="AV39" i="2"/>
  <c r="AU39" i="2"/>
  <c r="AY39" i="2" s="1"/>
</calcChain>
</file>

<file path=xl/comments1.xml><?xml version="1.0" encoding="utf-8"?>
<comments xmlns="http://schemas.openxmlformats.org/spreadsheetml/2006/main">
  <authors>
    <author/>
    <author>POLY</author>
  </authors>
  <commentList>
    <comment ref="BB11" authorId="0" shapeId="0">
      <text>
        <r>
          <rPr>
            <sz val="11"/>
            <color rgb="FF000000"/>
            <rFont val="Calibri"/>
            <family val="2"/>
          </rPr>
          <t xml:space="preserve">DDO: en este campo se registra la persona delegada para generar el seguimiento y cargue de las actividades en el aplicativo. 
</t>
        </r>
      </text>
    </comment>
    <comment ref="BF11" authorId="0" shapeId="0">
      <text>
        <r>
          <rPr>
            <sz val="11"/>
            <color rgb="FF000000"/>
            <rFont val="Calibri"/>
            <family val="2"/>
          </rPr>
          <t xml:space="preserve">DDO: En este Campo se diligencia la fecha en que se registre en el aplicativo los riesgos definidos por el proceso. 
</t>
        </r>
      </text>
    </comment>
    <comment ref="BG11" authorId="0" shapeId="0">
      <text>
        <r>
          <rPr>
            <sz val="11"/>
            <color rgb="FF000000"/>
            <rFont val="Calibri"/>
            <family val="2"/>
          </rPr>
          <t xml:space="preserve">DDO: En este campo se registra la fecha máxima en que se va a realizar seguimiento de actividades de los controles. propuestos.  </t>
        </r>
      </text>
    </comment>
    <comment ref="BH11" authorId="0" shapeId="0">
      <text>
        <r>
          <rPr>
            <sz val="11"/>
            <color rgb="FF000000"/>
            <rFont val="Calibri"/>
            <family val="2"/>
          </rPr>
          <t xml:space="preserve">DDO: En este campo se diligencia el numero que genera el aplicativo, para el riesgo registrado. 
</t>
        </r>
      </text>
    </comment>
    <comment ref="BI11" authorId="0" shapeId="0">
      <text>
        <r>
          <rPr>
            <sz val="11"/>
            <color rgb="FF000000"/>
            <rFont val="Calibri"/>
            <family val="2"/>
          </rPr>
          <t xml:space="preserve">DDO:Se registra cambios que se generen durante la vigencia, responsables, cambio de actividades, redacción, materializaciones , etc.  
</t>
        </r>
      </text>
    </comment>
    <comment ref="BH36" authorId="1" shapeId="0">
      <text>
        <r>
          <rPr>
            <b/>
            <sz val="9"/>
            <color indexed="81"/>
            <rFont val="Tahoma"/>
            <family val="2"/>
          </rPr>
          <t>POLY:</t>
        </r>
        <r>
          <rPr>
            <sz val="9"/>
            <color indexed="81"/>
            <rFont val="Tahoma"/>
            <family val="2"/>
          </rPr>
          <t xml:space="preserve">
Se actualiza con el nùmero del registro de isolucion</t>
        </r>
      </text>
    </comment>
    <comment ref="BH40" authorId="1" shapeId="0">
      <text>
        <r>
          <rPr>
            <b/>
            <sz val="9"/>
            <color indexed="81"/>
            <rFont val="Tahoma"/>
            <family val="2"/>
          </rPr>
          <t>POLY:</t>
        </r>
        <r>
          <rPr>
            <sz val="9"/>
            <color indexed="81"/>
            <rFont val="Tahoma"/>
            <family val="2"/>
          </rPr>
          <t xml:space="preserve">
Se actualiza el mapa con el nùmero de registro en isolucion</t>
        </r>
      </text>
    </comment>
  </commentList>
</comments>
</file>

<file path=xl/sharedStrings.xml><?xml version="1.0" encoding="utf-8"?>
<sst xmlns="http://schemas.openxmlformats.org/spreadsheetml/2006/main" count="2071" uniqueCount="920">
  <si>
    <t>Direccionamiento Estratégico y Articulación Gerencial</t>
  </si>
  <si>
    <t>Código:                    E-DEAG-FR-049</t>
  </si>
  <si>
    <t>Versión:                                      1</t>
  </si>
  <si>
    <t xml:space="preserve">Formato Plan Anticorrupción y de Atención al Ciudadano  </t>
  </si>
  <si>
    <t>Fecha de Aprobación:     17/07/2017</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</si>
  <si>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</si>
  <si>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</si>
  <si>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</si>
  <si>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</si>
  <si>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</si>
  <si>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</si>
  <si>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</si>
  <si>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t>1.1</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</si>
  <si>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</si>
  <si>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</si>
  <si>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</si>
  <si>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1.2</t>
  </si>
  <si>
    <t>Socializar la Política de Administración de Riesgos de Corrupción</t>
  </si>
  <si>
    <t>Gerencia de Buen Gobierno</t>
  </si>
  <si>
    <t>2.1</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</si>
  <si>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</si>
  <si>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</si>
  <si>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</si>
  <si>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2.2</t>
  </si>
  <si>
    <t xml:space="preserve">Mantener actualizado y socializar el manual de contratación de la entidad </t>
  </si>
  <si>
    <t xml:space="preserve"> Emitir directriz sobre modificaciones contractuales y socializarla
</t>
  </si>
  <si>
    <t>2.3</t>
  </si>
  <si>
    <t>Reportar contratos en SUPERVISA y elaborar informes de supervision que acreditan el recibo a satisfacción de bienes, obras y/o servicios.</t>
  </si>
  <si>
    <t>1. Número de informes de supervisión elaborados. 
2. Número de contratos reportados en SUPERVISA</t>
  </si>
  <si>
    <t>2.4</t>
  </si>
  <si>
    <t xml:space="preserve">Actualizar el mapa de riesgos de corrupción en mesas de trabajo con los diferentes procesos de la Adminitración Departamental </t>
  </si>
  <si>
    <t>Mapa de riesgo de corrupción actualizado</t>
  </si>
  <si>
    <t xml:space="preserve">
Gerencia de Buen Gobierno
</t>
  </si>
  <si>
    <t>2.5</t>
  </si>
  <si>
    <r>
      <rPr>
        <sz val="14"/>
        <color rgb="FFFF0000"/>
        <rFont val="Arial"/>
        <family val="2"/>
      </rPr>
      <t xml:space="preserve"> </t>
    </r>
    <r>
      <rPr>
        <sz val="14"/>
        <color rgb="FF000000"/>
        <rFont val="Arial"/>
        <family val="2"/>
      </rPr>
      <t>Actas de soc</t>
    </r>
    <r>
      <rPr>
        <sz val="14"/>
        <rFont val="Arial"/>
        <family val="2"/>
      </rPr>
      <t>ialización del mapa de riesgo de corrupción</t>
    </r>
  </si>
  <si>
    <t>2.6</t>
  </si>
  <si>
    <t xml:space="preserve">Actualizar y cargar las actividades de tratamiento a los riesgos de corrupción en el software Isolución </t>
  </si>
  <si>
    <t>Actividades de tratamiento actualizadas y cargadas en software Isolución</t>
  </si>
  <si>
    <t xml:space="preserve">Líderes de cada proceso </t>
  </si>
  <si>
    <t>3.1</t>
  </si>
  <si>
    <t xml:space="preserve">Publicar el mapa de riesgos de corrupción </t>
  </si>
  <si>
    <t>Mapa de riesgos de corrupción publicado permanentemente</t>
  </si>
  <si>
    <t>3.2</t>
  </si>
  <si>
    <t xml:space="preserve">Divulgar el mapa de riesgos de corrupción </t>
  </si>
  <si>
    <t xml:space="preserve">Mapa de riesgos de corrupción divulgado </t>
  </si>
  <si>
    <t>4.1</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</si>
  <si>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</si>
  <si>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</si>
  <si>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</si>
  <si>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</si>
  <si>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4.2</t>
  </si>
  <si>
    <t>Monitorear y revisar controles eficaces y eficientes</t>
  </si>
  <si>
    <t>Informe de desempeño trimestral con el monitoreo a los riesgos y la efectividad de los controles</t>
  </si>
  <si>
    <t>4.3</t>
  </si>
  <si>
    <t>Revisar el contexto estrategico si se detectan cambios en los factores internos y externos</t>
  </si>
  <si>
    <t>Análisis del contexto actualizado</t>
  </si>
  <si>
    <t>4.4</t>
  </si>
  <si>
    <t>Verificar y determinar riesgos emergentes si como resultado del monitoreo estos se manifiestan</t>
  </si>
  <si>
    <t>Informe de desempeño trimestral
Riesgos de corrupción emergentes identificados</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</si>
  <si>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</si>
  <si>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</si>
  <si>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</si>
  <si>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</si>
  <si>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5.1</t>
  </si>
  <si>
    <t xml:space="preserve">Dos informes en la vigencia </t>
  </si>
  <si>
    <t>Oficina de Control Interno</t>
  </si>
  <si>
    <t>PLANIFICACION DEL DESARROLLO INSTITUCIONAL</t>
  </si>
  <si>
    <t>Código: E - PID - FR - 081</t>
  </si>
  <si>
    <t>Versión: 09</t>
  </si>
  <si>
    <t>IDENTIFICACIÓN DE RIESGOS</t>
  </si>
  <si>
    <t>Proceso:</t>
  </si>
  <si>
    <t>Objetivo:</t>
  </si>
  <si>
    <t>Alcance:</t>
  </si>
  <si>
    <t xml:space="preserve">Fecha de aprobación: </t>
  </si>
  <si>
    <t>Identificación del riesgo</t>
  </si>
  <si>
    <t>Análisis del riesgo inherente</t>
  </si>
  <si>
    <t>Evaluación del riesgo - Valoración de los controles</t>
  </si>
  <si>
    <t>Evaluación del riesgo - Nivel del riesgo residual</t>
  </si>
  <si>
    <t>Plan de Acción</t>
  </si>
  <si>
    <t xml:space="preserve">Referencia </t>
  </si>
  <si>
    <t>Proceso</t>
  </si>
  <si>
    <t>Objetivo</t>
  </si>
  <si>
    <t>Alcance</t>
  </si>
  <si>
    <t>Impacto</t>
  </si>
  <si>
    <t>Causa Inmediata</t>
  </si>
  <si>
    <t>Causa Raíz</t>
  </si>
  <si>
    <t>Descripción del Riesgo</t>
  </si>
  <si>
    <t>Clasificación del Riesgo</t>
  </si>
  <si>
    <t>Frecuencia con la cual se realiza la actividad</t>
  </si>
  <si>
    <t>Probabilidad Inherente</t>
  </si>
  <si>
    <t>%</t>
  </si>
  <si>
    <t>Si el Riesgo se materializará podria…</t>
  </si>
  <si>
    <t>Suma Afirmaciones</t>
  </si>
  <si>
    <t>Calificación Impacto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</si>
  <si>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</si>
  <si>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</si>
  <si>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</si>
  <si>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</si>
  <si>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</si>
  <si>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</si>
  <si>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</si>
  <si>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</si>
  <si>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</si>
  <si>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</si>
  <si>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</si>
  <si>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</si>
  <si>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</si>
  <si>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</si>
  <si>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</si>
  <si>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</si>
  <si>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</si>
  <si>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</si>
  <si>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</si>
  <si>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</si>
  <si>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</si>
  <si>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</si>
  <si>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</si>
  <si>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</si>
  <si>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</si>
  <si>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</si>
  <si>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</si>
  <si>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</si>
  <si>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</si>
  <si>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</si>
  <si>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</si>
  <si>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</si>
  <si>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</si>
  <si>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</si>
  <si>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</si>
  <si>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</si>
  <si>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</si>
  <si>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</si>
  <si>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</si>
  <si>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Tipo</t>
  </si>
  <si>
    <t>Implementación</t>
  </si>
  <si>
    <t>Calificación</t>
  </si>
  <si>
    <t>Documentación</t>
  </si>
  <si>
    <t>Frecuencia</t>
  </si>
  <si>
    <t>Evidencia</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</si>
  <si>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</si>
  <si>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</si>
  <si>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</si>
  <si>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Reputacional</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</si>
  <si>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</si>
  <si>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</si>
  <si>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</si>
  <si>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t>
  </si>
  <si>
    <t>si</t>
  </si>
  <si>
    <t>no</t>
  </si>
  <si>
    <t>El gerente de sedes operativas en tránsito de la Secretaría de Transporte y Movilidad, mensualmente debe vigilar y validar la asignación de usuarios de consulta a través de los formatos para la administración de perfiles-utilización de software circulemos.</t>
  </si>
  <si>
    <t>Probabilidad</t>
  </si>
  <si>
    <t>Preventivo</t>
  </si>
  <si>
    <t>Manual</t>
  </si>
  <si>
    <t>Documentado</t>
  </si>
  <si>
    <t>Aleatoria</t>
  </si>
  <si>
    <t>Con Registro</t>
  </si>
  <si>
    <t>Reducir (mitigar)</t>
  </si>
  <si>
    <t>Alexander Ernesto Hortua Gonzalez</t>
  </si>
  <si>
    <t>Gerente  de sedes operativas en tránsito</t>
  </si>
  <si>
    <t>Dirección de Servicios de la Movilidad</t>
  </si>
  <si>
    <t>Alejandra Rodriguez Prieto</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</si>
  <si>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</si>
  <si>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Director de Política Sectorial de la Secretaría de Transporte y Movilidad, emitirá certificación con periodicidad mensual donde se evidencie cumplimiento de los requisitos establecidos para los tramites que se adelantan en la dirección</t>
  </si>
  <si>
    <t>Oscar Eduardo Rocha</t>
  </si>
  <si>
    <t>Director de Política Sectorial</t>
  </si>
  <si>
    <t>Dirección de Política Sectorial</t>
  </si>
  <si>
    <t>Jorge Alberto Godoy Lozano</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</si>
  <si>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</si>
  <si>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</si>
  <si>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Económico y Reputacional</t>
  </si>
  <si>
    <t>Realización de rendición de cuentas de forma sesgada</t>
  </si>
  <si>
    <t>Manipulación de la información que se reporta para la rendición de cuentas.</t>
  </si>
  <si>
    <t>Posibilidad de recibir cualquier dádiva o beneficio a nombre propio o de terceros para omitir o alterar información en el proceso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</si>
  <si>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</si>
  <si>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Continua</t>
  </si>
  <si>
    <t>Jonathan Ramirez Guerrero</t>
  </si>
  <si>
    <t>Director Técnico</t>
  </si>
  <si>
    <t>Dirección de Seguimiento y Evaluación</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</si>
  <si>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</si>
  <si>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Gestión de Asuntos Internacionales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</si>
  <si>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</si>
  <si>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</si>
  <si>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Interés de las empresas de acceder rápidamente, sin cumplimiento de criterios establecidos por la SAI a programas o acciones de internacionalización. </t>
  </si>
  <si>
    <t xml:space="preserve">Direccionamiento de la verificación de diagnósticos y criterios de potencialidad exportadora de las empresas.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</si>
  <si>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</si>
  <si>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Ejecucion y Administracion de procesos</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</si>
  <si>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</si>
  <si>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 xml:space="preserve">Alexander Garzon </t>
  </si>
  <si>
    <t>Jefe de la Oficina de Asuntos Economicos Internacionales</t>
  </si>
  <si>
    <t xml:space="preserve">Secretaria de Asuntos Internacionales </t>
  </si>
  <si>
    <t xml:space="preserve">Marcela Machado Acevedo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</si>
  <si>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</si>
  <si>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</si>
  <si>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</si>
  <si>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</si>
  <si>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</si>
  <si>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</si>
  <si>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diaria</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</si>
  <si>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</si>
  <si>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Detectivo</t>
  </si>
  <si>
    <t>Automático</t>
  </si>
  <si>
    <t>Evitar</t>
  </si>
  <si>
    <t>Emilse Bohórquez Bello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</si>
  <si>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</si>
  <si>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</si>
  <si>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</si>
  <si>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</si>
  <si>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</si>
  <si>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</si>
  <si>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de la información</t>
  </si>
  <si>
    <t>Posibilidad de recibir cualquier dádiva o beneficio a nombre propio o de terceros para permitir la evasión de las obligaciones tributarias y de las sanciones o multas impuestas.</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</si>
  <si>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</si>
  <si>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Carlos Arturo Ballesteros 
Luis Augusto Ruiz</t>
  </si>
  <si>
    <t>Subdirecotr de atencion al contribuyente 
Director de ejecuciones fiscales</t>
  </si>
  <si>
    <t>Dirección de Rentas y Gestión Tributaria
Dirección de Ejecuciones Fiscales</t>
  </si>
  <si>
    <t>Director de Rentas y Gestión Tributaria
Dirección de Ejecuciones Fiscales</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</si>
  <si>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</si>
  <si>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 xml:space="preserve">Edgar Ricardo Lombo Bastidas </t>
  </si>
  <si>
    <t>Subdirector de Fiscalización</t>
  </si>
  <si>
    <t xml:space="preserve">Subdirección de Fiscalización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</si>
  <si>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</si>
  <si>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Asistencia Técnica</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</si>
  <si>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</si>
  <si>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</si>
  <si>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Solicitar pagos no reglamentados en beneficio propio o de un tercero durante la asistencia técnica  </t>
  </si>
  <si>
    <t>Desconocimiento por parte de los beneficiarios de los requisitos y características de las asistencias técnicas</t>
  </si>
  <si>
    <t>Posibilidad de recibir cualquier dádiva o beneficio a nombre propio o de terceros por la prestación del servicio de la asistencia técnica</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</si>
  <si>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</si>
  <si>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Pablo Mendoza</t>
  </si>
  <si>
    <t>Contratista</t>
  </si>
  <si>
    <t>S Planeación</t>
  </si>
  <si>
    <t>Jonathan Ramirez</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</si>
  <si>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</si>
  <si>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</si>
  <si>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</si>
  <si>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</si>
  <si>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</si>
  <si>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</si>
  <si>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t>Posibilidad de recibir o solicitar cualquier dádiva para entregar resultados de evaluaciones independientes que no se ajusten  a la realidad del proceso o secretaría evaluadas.</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</si>
  <si>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</si>
  <si>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Jairo Sánchez</t>
  </si>
  <si>
    <t>Profesional Especializado (E)</t>
  </si>
  <si>
    <t>Yoana Marcela Aguirre</t>
  </si>
  <si>
    <t>#3835</t>
  </si>
  <si>
    <t>Desconocimiento del estatuto de auditoría</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</si>
  <si>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</si>
  <si>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Falta de apropiación del código de ética del auditor</t>
  </si>
  <si>
    <t>Ausencia de actividades de socialización y apropiación del código de ética del auditor y estatuto de auditoría interna</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</si>
  <si>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</si>
  <si>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Sin Documentar</t>
  </si>
  <si>
    <t>Mauricio Galeano</t>
  </si>
  <si>
    <t>Contratista (Asesor)</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</si>
  <si>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</si>
  <si>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</si>
  <si>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</si>
  <si>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incorrecta y no oportuna para la gestión del trámite.</t>
  </si>
  <si>
    <t>Carencia de herramientas tecnológicas para el seguimiento, control y monitoreo de la gestión del  trámite.</t>
  </si>
  <si>
    <t>Posibilidad de solicitar cualquier dadiva o beneficio a nombre propio o de terceros por acelarar o dilatar el trámite en forma indebida en términos  de ley y derecho  de turno.</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</si>
  <si>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</si>
  <si>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Javier Suarez</t>
  </si>
  <si>
    <t xml:space="preserve">Director </t>
  </si>
  <si>
    <t xml:space="preserve">Dirección de </t>
  </si>
  <si>
    <t>No hay mecanismos de supervisión directa a la información brindada para la orientación del trámite al usuario.</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</si>
  <si>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</si>
  <si>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Jhon Morera</t>
  </si>
  <si>
    <t>Direccion de Desarrollos de Servicios</t>
  </si>
  <si>
    <t>Diana Ramos</t>
  </si>
  <si>
    <t>Direccion de Inspección, Vigilancia y Control</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</si>
  <si>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</si>
  <si>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</si>
  <si>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</si>
  <si>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Distribución diferente del recaudo</t>
  </si>
  <si>
    <t xml:space="preserve">Desvío por acción u omisión en la distribución especifica de los recursos, contrariando la normatividad vigente.  </t>
  </si>
  <si>
    <t>Posibilidad de recibir cualquier dádiva o beneficio, a nombre propio o de terceros, para que al distribuir el recaudo se haga una destinación específica diferente, con fines de favorecer otros sectores.</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</si>
  <si>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</si>
  <si>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Dumar Albeiro David Bonilla</t>
  </si>
  <si>
    <t>Jefe Oficina de Análisis Financiero</t>
  </si>
  <si>
    <t>Oficina de Análisis Financiero</t>
  </si>
  <si>
    <t xml:space="preserve">Liquidación manual de algunas destinaciones específicas del recaudo, generando descuidos prevenibles. </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</si>
  <si>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</si>
  <si>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Luis Armando Rojas Quevedo</t>
  </si>
  <si>
    <t>Director Financiero de Tesorería</t>
  </si>
  <si>
    <t>Dirección de Tesorería</t>
  </si>
  <si>
    <t>Direccionar la apertura de cuentas para ciertas entidades bancarias</t>
  </si>
  <si>
    <t>Selección de las entidades bancarias sin tener presente la solidez, calificación y respaldo al momento de aperturar las cuentas.</t>
  </si>
  <si>
    <t>Posibilidad de recibir cualquier dádiva o beneficio, a nombre propio o de terceros, para favorecer a una entidad bancaria con la apertura de cuentas o inversiones.</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</si>
  <si>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</si>
  <si>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Luis Armando Rojas Quecedo</t>
  </si>
  <si>
    <t>Ignorar la mejor tasa de interés ofrecida por las entidades bancarias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</si>
  <si>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</si>
  <si>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María Cristina Clavijo Vanegas</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</si>
  <si>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</si>
  <si>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</si>
  <si>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</si>
  <si>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</si>
  <si>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 xml:space="preserve">Falta de controles </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</si>
  <si>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</si>
  <si>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</si>
  <si>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</si>
  <si>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Juan Carlos Gomez</t>
  </si>
  <si>
    <t>Director de Contratación</t>
  </si>
  <si>
    <t>Dirección e contratación</t>
  </si>
  <si>
    <t>Secretrio Jurídico</t>
  </si>
  <si>
    <t>La dirección de contratación genera circulares con lineamientos sobre el proceso contractual, según directrices del orden nacional o Departamental para garantizar procesos contractuales ajustados a la normatividad legal vigente.</t>
  </si>
  <si>
    <t>Falta de lineamientos que restrinjan las posibilidades de corrupción</t>
  </si>
  <si>
    <t>La dirección de contratación realiza la actualización, publicación y socialización de los formatos del proceso de gestión contractual de acuerdo a los requerimientos de SECOP II y la normatividad legal vigente.</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</si>
  <si>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</si>
  <si>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</si>
  <si>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Yoana Aguirre</t>
  </si>
  <si>
    <t>Jefe Oficina de Control Interno</t>
  </si>
  <si>
    <t>Despacho del Gobernador</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</si>
  <si>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</si>
  <si>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</si>
  <si>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</si>
  <si>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 xml:space="preserve">Posibilidad de recibir o solicitar cualquier dádiva a nombre propio o de terceros, para favorecer al contratista frente a la omsión o retraso en las obligaciones contractuales o poscontractuales. </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</si>
  <si>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</si>
  <si>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</si>
  <si>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</si>
  <si>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Jefe Oficina Controlñ Interno</t>
  </si>
  <si>
    <t>Oficina de control Interno</t>
  </si>
  <si>
    <t xml:space="preserve">La dirección de contratación realiza anualmente seguimiento a la liquidación de contratos y convenios que así lo tengan establecidos, para garantizar su debida finalización. Evidencia informe de liquidación de contratos y convenios. </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</si>
  <si>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</si>
  <si>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</si>
  <si>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</si>
  <si>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</si>
  <si>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de la entidad, por parte del apoderado judicial, por acción u omisión en cumplimiento de las facultades otorgadas, entre otras, dejando de solictar pruebas relevantes para el proceso.</t>
  </si>
  <si>
    <t>Posibilidad de recibir cualquier dádiva o beneficio a nombre propio o de terceros, u omitir actuacions procesales, para favorecer a la contraparte.</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</si>
  <si>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</si>
  <si>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Director de defensa Judicial y Extrajudicial</t>
  </si>
  <si>
    <t>Dirección de defensa Judicial y Extrajudicial</t>
  </si>
  <si>
    <t>Secretarío Jurídico</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</si>
  <si>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</si>
  <si>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</si>
  <si>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</si>
  <si>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Personas que solicitan entregas de ayudas humanitarias que no han seguido el protocolo con la alcaldía para la entrega de  las mismas</t>
  </si>
  <si>
    <t xml:space="preserve">El proceso de entrega de ayudas humantiarias a las comunidaddes se realiza con el concurso de muchos actores, que pese a estar plenamente identificados, pueden ignorar los controles previstos durante las entregas. </t>
  </si>
  <si>
    <t xml:space="preserve">Posibilidad de recibir cualquier dádiva o beneficio a nombre propio o de terceros, para desviar las entregas de ayuda humanitaria. </t>
  </si>
  <si>
    <t>Realizar trimestralmente una revision aleatoria al seguimiento del proceso de entrega de ayuda humanitaria, al procedimiento, protocolos, formatos y actas de entrega.</t>
  </si>
  <si>
    <t>Gina Lorena Herrera Parra</t>
  </si>
  <si>
    <t>Director</t>
  </si>
  <si>
    <t>UAEGRD- Secretaria de  Gobierno</t>
  </si>
  <si>
    <t>Secretarío de Gobierno</t>
  </si>
  <si>
    <t>Fuente:  Adaptado de Curso Riesgo Operativo Universidad del Rosario por Dirección de Gestión y Desempeño Institucional de Función Pública,  2020.</t>
  </si>
  <si>
    <t>Código:  E-DEAG-FR- 095</t>
  </si>
  <si>
    <t>Versión: 1</t>
  </si>
  <si>
    <t xml:space="preserve">Formato monitoreo avance de ejecución Plan Anticorrupción y de Atención al Ciudadano  </t>
  </si>
  <si>
    <t>Fecha de aprobación:  12/08/2020</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</si>
  <si>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</si>
  <si>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</si>
  <si>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</si>
  <si>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</si>
  <si>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</si>
  <si>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</si>
  <si>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</si>
  <si>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</si>
  <si>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</si>
  <si>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</si>
  <si>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</si>
  <si>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</si>
  <si>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</si>
  <si>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DATOS TRÁMITES A RACIONALIZAR</t>
  </si>
  <si>
    <t>ACCIONES DE RACIONALIZACIÓN A DESARROLLAR</t>
  </si>
  <si>
    <t>PLAN DE EJECUCIÓN</t>
  </si>
  <si>
    <t>Situación actual</t>
  </si>
  <si>
    <t>Fecha inicio</t>
  </si>
  <si>
    <t>Responsable</t>
  </si>
  <si>
    <t>Tecnológica</t>
  </si>
  <si>
    <t>Secretaría de Hacienda</t>
  </si>
  <si>
    <t>Administrativa</t>
  </si>
  <si>
    <t>Tornaguía de tránsito</t>
  </si>
  <si>
    <t>Tornaguía de movilización</t>
  </si>
  <si>
    <t>Tornaguía de reenvíos</t>
  </si>
  <si>
    <t>Impuesto al consumo de cigarrillos y tabaco elaborado de origen nacional</t>
  </si>
  <si>
    <t>Impuesto al consumo de licores, vinos, aperitivos y similares de origen nacional</t>
  </si>
  <si>
    <t>Ampliación de los canales de atención, evitar desplazamientos al usuario y reducir costos</t>
  </si>
  <si>
    <t>Impuesto al consumo de cervezas, sifones, refajos y mezclas nacionales</t>
  </si>
  <si>
    <t>Legalización de las tornaguías</t>
  </si>
  <si>
    <t>Señalización de los productos gravados con el impuesto al consumo</t>
  </si>
  <si>
    <t>Anulación de las tornaguías</t>
  </si>
  <si>
    <t>Facilidades de pago para los deudores de obligaciones tributarias</t>
  </si>
  <si>
    <t>Solicitud de Cancelación de Bodega de Rentas</t>
  </si>
  <si>
    <t>Adición y/o Asociación de Productos</t>
  </si>
  <si>
    <t>Solicitud de Desestampillaje o Reposición de Estampillas de Productos Gravados con el Impuesto al Consumo</t>
  </si>
  <si>
    <t>Solicitud de Renovación Registro INVIMA, Agotamiento de Producto y Actualización de Datos del Contribuyente</t>
  </si>
  <si>
    <t>Solicitud modificación de inscripción de bodega de rentas</t>
  </si>
  <si>
    <t>Pago en linea por PSE</t>
  </si>
  <si>
    <t>Código:                        E-DEAG-FR-049</t>
  </si>
  <si>
    <t>Versión:                                             1</t>
  </si>
  <si>
    <t>Fecha de Aprobación:           17/07/2017</t>
  </si>
  <si>
    <t>Componente 3:  Rendición de cuentas</t>
  </si>
  <si>
    <t>Actividades</t>
  </si>
  <si>
    <t>ABRIL</t>
  </si>
  <si>
    <t>MAYO</t>
  </si>
  <si>
    <t>JUNIO</t>
  </si>
  <si>
    <t>JULIO</t>
  </si>
  <si>
    <t>AGOSTO</t>
  </si>
  <si>
    <t>SEPTIEMBRE</t>
  </si>
  <si>
    <t>OCTUBRE</t>
  </si>
  <si>
    <t>NOVIEMBRE</t>
  </si>
  <si>
    <t>DICIEMBRE</t>
  </si>
  <si>
    <t>Socializar la estrategia de Rendición de Cuentas</t>
  </si>
  <si>
    <t>Listado de Asistencia y Presentación en Power Point. (Video de socialización si aplica)</t>
  </si>
  <si>
    <t>Secretaría de Planeación</t>
  </si>
  <si>
    <t>X</t>
  </si>
  <si>
    <t xml:space="preserve">Definir los canales para la divulgación de  la información  atendiendo a los requerimientos de cada espacio de diálogo definido en el cronograma. </t>
  </si>
  <si>
    <t>Informe de resultado de encuestas de selección de canales.</t>
  </si>
  <si>
    <t>1.3</t>
  </si>
  <si>
    <t>Informe previo publicado en la página Web.</t>
  </si>
  <si>
    <t>1.4</t>
  </si>
  <si>
    <t>Publicar en página Web Informe Previo a Audiencia Pública de Rendición de Cuentas</t>
  </si>
  <si>
    <t>1.5</t>
  </si>
  <si>
    <t>Publicar Informe Previo a Audiencia Pública de Rendición de Cuentas de Niños, niñas, adolescentes y jóvenes.</t>
  </si>
  <si>
    <t>Secretaría de Desarrollo e Inclusión Social</t>
  </si>
  <si>
    <t>1.6</t>
  </si>
  <si>
    <t>Enviar por correo electrónico los informes preparatorios a los grupos de interés identificados.</t>
  </si>
  <si>
    <t>1.7</t>
  </si>
  <si>
    <t>1.8</t>
  </si>
  <si>
    <t>Informe ejercicios de Rendición  de Cuentas
Videos de diálogos de Rendición de Cuentas</t>
  </si>
  <si>
    <t>Realizar audiencia pública de Rendición de Cuentas</t>
  </si>
  <si>
    <t>Informe ejercicios de Rendición  de Cuentas
Videos de audiencia de Rendición de Cuentas</t>
  </si>
  <si>
    <t xml:space="preserve">Secretarías de Planeación, Prensa y Gerencia de Buen Gobierno </t>
  </si>
  <si>
    <t>Realizar audiencia pública de Rendición de Cuentas de niños, niñas, adolescentes y jóvenes.</t>
  </si>
  <si>
    <t>Secretaría de Prensa</t>
  </si>
  <si>
    <t>Subcomponente 3.  Responsabilidad</t>
  </si>
  <si>
    <t>Brindar capacitaciones a grupos de interés sobre participación ciudadana.</t>
  </si>
  <si>
    <t>Registro de asistentes.</t>
  </si>
  <si>
    <t>3.3</t>
  </si>
  <si>
    <t>Responder por escrito en el término de quince días hábiles a las preguntas de los ciudadanos formuladas en el marco del proceso de Rendición de Cuentas.</t>
  </si>
  <si>
    <t>Registro de comunicaciones enviadas.</t>
  </si>
  <si>
    <t>3.4</t>
  </si>
  <si>
    <t>Publicar las respuestas e inquietudes recibidas en los eventos de rendición de cuentas.</t>
  </si>
  <si>
    <t>Informe consolidado y publicado en la página Web.</t>
  </si>
  <si>
    <t>3.5</t>
  </si>
  <si>
    <t>Realizar la encuesta de satisfacción de Rendiciónde Cuentas.</t>
  </si>
  <si>
    <t>Registro de encuestas realizadas.</t>
  </si>
  <si>
    <t>3.6</t>
  </si>
  <si>
    <t>3.7</t>
  </si>
  <si>
    <t>Analizar el nivel de satisfacción, recomendaciones y sugerencias obtenidas en las encuestas realizadas en los eventos de Rendición de Cuentas.</t>
  </si>
  <si>
    <t>Secretaría de Planeación y Secretaria de Desarrollo e Inclusión Social</t>
  </si>
  <si>
    <t>3.8</t>
  </si>
  <si>
    <t>Publicar los resultados de Rendición de Cuentas.</t>
  </si>
  <si>
    <t>Código:                          E-DEAG-FR-049</t>
  </si>
  <si>
    <t>Versión:                                              1</t>
  </si>
  <si>
    <t>Fecha de Aprobación:            17/07/2017</t>
  </si>
  <si>
    <t>Componente 4:  Servicio al Ciudadano</t>
  </si>
  <si>
    <t>Secretaría General</t>
  </si>
  <si>
    <t>Socializar el protocolo de Atención al Usuario para los servidores Públicos  de la Gobernación de Cundinamarca.</t>
  </si>
  <si>
    <t>Promover la apropiación de la Estrategia de Lenguaje Claro a los servidores públicos de la Gobernación de Cundinamarca.</t>
  </si>
  <si>
    <t xml:space="preserve"> Promover la implementación de la Política Interna de protección de datos personales. </t>
  </si>
  <si>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</si>
  <si>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</si>
  <si>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Secretaría TIC</t>
  </si>
  <si>
    <t>5.2</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</si>
  <si>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</si>
  <si>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</si>
  <si>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</si>
  <si>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Plan Anticorrupción y de Atención al Ciudadano</t>
  </si>
  <si>
    <t>Componente 5:  Transparencia y Acceso a la Información</t>
  </si>
  <si>
    <t>Código:          E-DEAG-FR-049</t>
  </si>
  <si>
    <t>Versión:                               1</t>
  </si>
  <si>
    <t>Fecha de Aprobación:17/07/2017</t>
  </si>
  <si>
    <t>Indicadores</t>
  </si>
  <si>
    <t xml:space="preserve">Entidades y Direcciones cooperantes </t>
  </si>
  <si>
    <t>SEGUIMIENTO</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</si>
  <si>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</si>
  <si>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</si>
  <si>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</si>
  <si>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</si>
  <si>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</si>
  <si>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</si>
  <si>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</si>
  <si>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</si>
  <si>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</si>
  <si>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</si>
  <si>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</si>
  <si>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</si>
  <si>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</si>
  <si>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Todas las entidades del Sector Central</t>
  </si>
  <si>
    <t xml:space="preserve">Hacer seguimiento a la actualización de las hojas de vida en el SIGEP para funcionarios y contratistas </t>
  </si>
  <si>
    <t>Tres seguimientos</t>
  </si>
  <si>
    <t>No. de seguimientos realizados/ No. de seguimientos propuestos</t>
  </si>
  <si>
    <t>Actualizar y publicar las preguntas frecuentes</t>
  </si>
  <si>
    <t>Listado de preguntas frecuentes actualizado y publicado</t>
  </si>
  <si>
    <t>No. de preguntas frecuentes, depuradas y actualizadas/ 
No. total de preguntas frecuentes</t>
  </si>
  <si>
    <t>Secretaría General
Secretaria de Prensa</t>
  </si>
  <si>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</si>
  <si>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</si>
  <si>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</si>
  <si>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</si>
  <si>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</si>
  <si>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</si>
  <si>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</si>
  <si>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</si>
  <si>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</si>
  <si>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</si>
  <si>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</si>
  <si>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</si>
  <si>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</si>
  <si>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</si>
  <si>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</si>
  <si>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</si>
  <si>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</si>
  <si>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</si>
  <si>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</si>
  <si>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</si>
  <si>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</si>
  <si>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</si>
  <si>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</si>
  <si>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</si>
  <si>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</si>
  <si>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</si>
  <si>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</si>
  <si>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</si>
  <si>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Elaboración, socialización,  implementación  de la guía diferencial de acceso a la información según el usuario</t>
  </si>
  <si>
    <t>Guía elaborada,socializada e implementada</t>
  </si>
  <si>
    <t>No. de guías elaboradas/ No. de guías propuestas</t>
  </si>
  <si>
    <t>Secretaría de Desarrollo Social</t>
  </si>
  <si>
    <t>Realizar de manera aleatoria  cliente oculto para evaluar  el servicio que se presta a través de los canales; presencial, telefónico y virtual, dispuestos por la Administración Departamental y generar recomendaciones</t>
  </si>
  <si>
    <t xml:space="preserve">No.de dependencias monitoredas / Total dependecias de la Administración Departamental 
</t>
  </si>
  <si>
    <t>Medición del tiempo de respuesta a las PQRSDF</t>
  </si>
  <si>
    <t>Informe de indicador oportunidad de respuesta a PQRSDF</t>
  </si>
  <si>
    <t xml:space="preserve">Informe trimestral  de oportunidad de respuesta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</si>
  <si>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</si>
  <si>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</si>
  <si>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</si>
  <si>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</si>
  <si>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</si>
  <si>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</si>
  <si>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</si>
  <si>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</si>
  <si>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</si>
  <si>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</si>
  <si>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</si>
  <si>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</si>
  <si>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Tipos de impacto</t>
  </si>
  <si>
    <t xml:space="preserve">Tipo de control </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</si>
  <si>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</si>
  <si>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</si>
  <si>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</si>
  <si>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</si>
  <si>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</si>
  <si>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</si>
  <si>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</si>
  <si>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</si>
  <si>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</si>
  <si>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</si>
  <si>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</si>
  <si>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</si>
  <si>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</si>
  <si>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</si>
  <si>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</si>
  <si>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</si>
  <si>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</si>
  <si>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</si>
  <si>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</si>
  <si>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</si>
  <si>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</si>
  <si>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</si>
  <si>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No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</si>
  <si>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</si>
  <si>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</si>
  <si>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</si>
  <si>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</si>
  <si>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</si>
  <si>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</si>
  <si>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</si>
  <si>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</si>
  <si>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</si>
  <si>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</si>
  <si>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</si>
  <si>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</si>
  <si>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</si>
  <si>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</si>
  <si>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</si>
  <si>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</si>
  <si>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</si>
  <si>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</si>
  <si>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</si>
  <si>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</si>
  <si>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</si>
  <si>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</si>
  <si>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</si>
  <si>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</si>
  <si>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</si>
  <si>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</si>
  <si>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</si>
  <si>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</si>
  <si>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</si>
  <si>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</si>
  <si>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</si>
  <si>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</si>
  <si>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</si>
  <si>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</si>
  <si>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</si>
  <si>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</si>
  <si>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</si>
  <si>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</si>
  <si>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</si>
  <si>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</si>
  <si>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</si>
  <si>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</si>
  <si>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</si>
  <si>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</si>
  <si>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</si>
  <si>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</si>
  <si>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</si>
  <si>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</si>
  <si>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</si>
  <si>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</si>
  <si>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</si>
  <si>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</si>
  <si>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</si>
  <si>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</si>
  <si>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</si>
  <si>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</si>
  <si>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</si>
  <si>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</si>
  <si>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</si>
  <si>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</si>
  <si>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</si>
  <si>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</si>
  <si>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</si>
  <si>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</si>
  <si>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</si>
  <si>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</si>
  <si>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</si>
  <si>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</si>
  <si>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</si>
  <si>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</si>
  <si>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</si>
  <si>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</si>
  <si>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</si>
  <si>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</si>
  <si>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</si>
  <si>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</si>
  <si>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</si>
  <si>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</si>
  <si>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</si>
  <si>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</si>
  <si>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</si>
  <si>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</si>
  <si>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</si>
  <si>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</si>
  <si>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</si>
  <si>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</si>
  <si>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</si>
  <si>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</si>
  <si>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</si>
  <si>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</si>
  <si>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30/04/2022
30/08/2022
30/12/2022</t>
  </si>
  <si>
    <t>Aplicar cliente oculto a todas la dependencias del sector central durante el 2022 y rendir informe semestral de resultados</t>
  </si>
  <si>
    <t xml:space="preserve">30/06/2022
30/11/2022
</t>
  </si>
  <si>
    <t>31 de marzo de 2022</t>
  </si>
  <si>
    <t>31 de diciembre de 2022</t>
  </si>
  <si>
    <t>30 de junio de 2022</t>
  </si>
  <si>
    <t>30 de mayo de 2022</t>
  </si>
  <si>
    <t xml:space="preserve">30 de abril de 2022
31 de julio de 2022
31 de octubre de 2022
15 de diciembre de 2022 </t>
  </si>
  <si>
    <t xml:space="preserve">30 de abril de 2022
31 de julio de 2022
31 de octubre de 2022
 </t>
  </si>
  <si>
    <t>Realizar seguimiento a la efectividad de los controles incorporados - Riesgos de corrupción 2022</t>
  </si>
  <si>
    <t>Seguimiento a la gestion de tramites por la direccion de Desarrolllo de Servicios mensual</t>
  </si>
  <si>
    <t>Seguimiento a la gestion de tramites mediante sensos po la direccion Salud Publica- Mensual</t>
  </si>
  <si>
    <t>Fecha de aprobación:  19/08/2022</t>
  </si>
  <si>
    <t>1 de enero de 2022</t>
  </si>
  <si>
    <t xml:space="preserve">31 de abril de 2022
31 de julio de 2022
31 de octubre de 2022
</t>
  </si>
  <si>
    <t>3 eventos de socialización realizados</t>
  </si>
  <si>
    <t>Certificado de libertad y tradición de un vehículo automotor</t>
  </si>
  <si>
    <t>Ampliar canales de atención al usuario para que pueda obtener certificado de libertad y tradición de un vehiculo automotor de manera virtual</t>
  </si>
  <si>
    <t>Se expide unicamente de forma presencial.</t>
  </si>
  <si>
    <t>El usuario desde su ubicación puede solicitar y cancelar los derecchos de un certificado libertad y tradicion de un vehiculo automotor a través de su dispositivo movil o cp</t>
  </si>
  <si>
    <t>evitar desplazamiento y menores costos</t>
  </si>
  <si>
    <t>Secretaría de Movilidad y Transporte</t>
  </si>
  <si>
    <t>01-01-2022</t>
  </si>
  <si>
    <t>31-12-2022</t>
  </si>
  <si>
    <t>Impuesto al degüello de ganado mayor</t>
  </si>
  <si>
    <t>El Pago se realiza de manera presencial en los puntos de pago definidos por la Gobernación</t>
  </si>
  <si>
    <t>Habilitar pago por PSE mediante el cual los usuarios podran hacer sus pagos en linea a traves de internet</t>
  </si>
  <si>
    <t>Seguimiento al tramite a traves de chat</t>
  </si>
  <si>
    <t>No existe un chat que permita realizar seguimiento al tramite</t>
  </si>
  <si>
    <t>Habilitar un chat pera realizar seguimiento al tramite electronicamente</t>
  </si>
  <si>
    <t>Ampliacion de los canales para realizar seguimiento electronicamente al tramite, evitando desplazamientos para el usuario y reducir costos</t>
  </si>
  <si>
    <t>Sobretasa departamental a la gasolina motor</t>
  </si>
  <si>
    <t>Registro de los sujetos pasivos o responsables del impuesto al consumo (Eliminar por estar repetido)</t>
  </si>
  <si>
    <t>Devolución y/o compensación de pagos en exceso y pagos de lo no debido por conceptos no tributarios</t>
  </si>
  <si>
    <t>Recepción y/o envío de documentación a traves de correo electrónico</t>
  </si>
  <si>
    <t>No existe un buzón de correo electrónico que permita la recepción y/o envio de documentación</t>
  </si>
  <si>
    <t>Habilitar buzón de correo electrónico para la descarga y envío de correos electrónicos</t>
  </si>
  <si>
    <t>no existe un chat que permita realizar seguimiento al tramite</t>
  </si>
  <si>
    <t>Solicitud de inscripción de bodega de rentas (Esta repetido )</t>
  </si>
  <si>
    <r>
      <t xml:space="preserve">Subcomponente 1.
</t>
    </r>
    <r>
      <rPr>
        <sz val="14"/>
        <color indexed="8"/>
        <rFont val="Arial"/>
        <family val="2"/>
      </rPr>
      <t xml:space="preserve">Estructura administrativa y Direccionamiento estratégico </t>
    </r>
  </si>
  <si>
    <t xml:space="preserve">Realizar los cuatro comites de atención al usuario </t>
  </si>
  <si>
    <t>Actas de los cuatro comites de atención al usuario</t>
  </si>
  <si>
    <t>Actas de capacitaciones e informes consolidados con el número de capacitaciones y número de servidores públicos capacitados</t>
  </si>
  <si>
    <r>
      <t xml:space="preserve">Subcomponente 2.
</t>
    </r>
    <r>
      <rPr>
        <sz val="14"/>
        <color indexed="8"/>
        <rFont val="Arial"/>
        <family val="2"/>
      </rPr>
      <t>Fortalecimiento de los canales de atención.</t>
    </r>
  </si>
  <si>
    <t>Elaborar  el procedimiento de las salas virtuales, subcomponente del canal virtual</t>
  </si>
  <si>
    <t>Elaborar el procedimiento de salas virtuales e ingresarlo al SIGC Isolucion</t>
  </si>
  <si>
    <t>Realizar campañas de difusión de los canales dispuestos por la Gobernación de Cundinamarca.</t>
  </si>
  <si>
    <t>Piezas publicitarias, publicaciones en twitter y en el micrositio de la Secretaría General</t>
  </si>
  <si>
    <t>1. Diseño de cronograma con programación de laboratorios de simplicidad.</t>
  </si>
  <si>
    <t>Subcomponente 3.
Talento Humano.</t>
  </si>
  <si>
    <t>Capacitar a los servidores públicos de la Gobernación de Cundinamarca en los tiempos de respuesta oportuna de acuerdo a la normatividad vigente.</t>
  </si>
  <si>
    <t xml:space="preserve">Realizar capacitaciones en el manejo apropiado  del sistema de gestión documental mercurio </t>
  </si>
  <si>
    <t>Actas de capacitaciones del manejo del aplicativo</t>
  </si>
  <si>
    <r>
      <t xml:space="preserve">Subcomponente 4. 
</t>
    </r>
    <r>
      <rPr>
        <sz val="14"/>
        <color indexed="8"/>
        <rFont val="Arial"/>
        <family val="2"/>
      </rPr>
      <t>Normativo y procedimental</t>
    </r>
  </si>
  <si>
    <t xml:space="preserve">Realizar 4 mesas técnicas con las Secretarías del nivel central de la Gobernación de Cundinamarca con el  objetivo  de difundir y promover la política de protección de datos personales </t>
  </si>
  <si>
    <t>Actualizar los procedimientos y guias del proceso de atención al usuario de acuerdo a la necesidad.</t>
  </si>
  <si>
    <t>Procedimientos y guias actualizados de acuerdo a la normatividad vigente y las necesidades</t>
  </si>
  <si>
    <r>
      <t xml:space="preserve">Subcomponente 5. </t>
    </r>
    <r>
      <rPr>
        <sz val="14"/>
        <color indexed="8"/>
        <rFont val="Arial"/>
        <family val="2"/>
      </rPr>
      <t>Relacionamiento con el ciudadano</t>
    </r>
  </si>
  <si>
    <t>Realizar la desconcentración del servicio a través de las ferias y la Unidad móvil</t>
  </si>
  <si>
    <t>Realizar 4 actividades de desconcentración de servicio en cada cuatrimestre.</t>
  </si>
  <si>
    <t>Reporte, informe  socialización trimestral del Indicador de Oportunidad en la respuesta de PQRSDF.</t>
  </si>
  <si>
    <t xml:space="preserve">1. Generar y socializar en reunión  de administradores de PQRSDF, informe trimestral indicador oportunidad en la respuesta. </t>
  </si>
  <si>
    <t>Organizar talleres de formación en aplicación de Ley 1755 de 2015 sobre Derecho de Petición, enmarcada dentro de las obligaciones de transparencia pasiva</t>
  </si>
  <si>
    <t>Talleres a funcionarios y contratistas</t>
  </si>
  <si>
    <t>No. talleres realizados/No. planteados</t>
  </si>
  <si>
    <t>Gerencia de Buen Gobierno
Secretaría General
Secretarìa Jurídica</t>
  </si>
  <si>
    <t>31 de marzo de 2022
31 de agosto de 2022
30 de noviembre de 2022</t>
  </si>
  <si>
    <t xml:space="preserve">Coordinar acciones para el fortalecimiento del canal de denuncias </t>
  </si>
  <si>
    <t>Estrategia de promoción del canal de denuncias</t>
  </si>
  <si>
    <t>Estrategia implementada,socializada y publicada</t>
  </si>
  <si>
    <t>Gerencia de Buen Gobierno, Secretaría General
Oficina de Control Interno Disciplinario</t>
  </si>
  <si>
    <t>Coordinar el dilienciamiento del ITA con dependencias responsables de informaciòn y Dirección de Gobiero Digital</t>
  </si>
  <si>
    <t>ITA diligenciado y presentado a PGN</t>
  </si>
  <si>
    <t>Indicador del ITA superior al año 2020</t>
  </si>
  <si>
    <t>Realizar talleres prácticos sobre cumplimiento y aplicación de Ley de Transparencia y Acceso a la Información Pública</t>
  </si>
  <si>
    <t>Talleres a funcionarios y contratista</t>
  </si>
  <si>
    <t>Gerencia de Buen Gobierno,
Dirección de Gobierno Digital y
Secretaría de la Función Pública</t>
  </si>
  <si>
    <t>Nombre del trámite, proceso o procedimiento</t>
  </si>
  <si>
    <t>Tipo de racionalización</t>
  </si>
  <si>
    <t>Acción especifica de racionalización</t>
  </si>
  <si>
    <t>descripción de la mejora a realizar al trámite, proceso o procedimiento</t>
  </si>
  <si>
    <t xml:space="preserve">
Beneficio al ciudadano o entidad</t>
  </si>
  <si>
    <t>Dependencia responsable</t>
  </si>
  <si>
    <t>Realizar mesas técnicas con las entiddes y dependencias para revisar contenido de los micrositios</t>
  </si>
  <si>
    <t>Micrositios actualizados conforme a estándares de publicación de información y firma de compromiso para mantener actualizada la información con el esquema proporcionado por la Dirección de Gobierno Digital</t>
  </si>
  <si>
    <t xml:space="preserve">23 micrositios con información actualizada
Actas de compromiso firmadas por los responsables de la administración de información de las entidades y dependencias
</t>
  </si>
  <si>
    <t>Organizar talleres de formación en aplicación de Ley 1581 de 2012 de protección de datos personales</t>
  </si>
  <si>
    <t>15 de diciembre de 2022</t>
  </si>
  <si>
    <t>30 de Noviembre de 2022</t>
  </si>
  <si>
    <t>Realizar capacitacion sobre planeación y seguimiento contractual a solicitud de las áreas</t>
  </si>
  <si>
    <t>100% capacitaciones realizadas</t>
  </si>
  <si>
    <t>Numero de capacitaciones solicitadas / numero de capacitaciones realizadas</t>
  </si>
  <si>
    <t>Secretaría Jurídica-Dirección de Contratación</t>
  </si>
  <si>
    <t>1.9</t>
  </si>
  <si>
    <t xml:space="preserve">Actualización Manual de Defensa Judicial Decreto  427 de 2019 </t>
  </si>
  <si>
    <t xml:space="preserve">Adopción y Socialización Manual de Defensa Judicial </t>
  </si>
  <si>
    <t>Manual /Socializado</t>
  </si>
  <si>
    <t xml:space="preserve">Secretaría Jurídica-Dirección de Defensa Judicial y Extrajudicial </t>
  </si>
  <si>
    <t>Socialización Decreto que adopta la Política de Mejora Normativa</t>
  </si>
  <si>
    <t>Número de socializaciones/Socialización Decreto</t>
  </si>
  <si>
    <t>Secretaría Jurídica-Direccción de Conceptos y Estudios Jurídicos</t>
  </si>
  <si>
    <t>30/04/2022
 30/08/2022 
31/12/2022</t>
  </si>
  <si>
    <t>30/04/2022 
30/08/2022 
31/12/2022</t>
  </si>
  <si>
    <r>
      <t xml:space="preserve">Subcomponente 5. </t>
    </r>
    <r>
      <rPr>
        <sz val="14"/>
        <color rgb="FF000000"/>
        <rFont val="Arial"/>
        <family val="2"/>
      </rPr>
      <t>Relacionamiento con el ciudadano</t>
    </r>
  </si>
  <si>
    <t>Subcomponente 1. Lineamientos de Transparencia Activa</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</si>
  <si>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</si>
  <si>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</si>
  <si>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</si>
  <si>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</si>
  <si>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 xml:space="preserve">
Fecha final
</t>
  </si>
  <si>
    <r>
      <rPr>
        <b/>
        <sz val="16"/>
        <color rgb="FF000000"/>
        <rFont val="Arial"/>
        <family val="2"/>
      </rPr>
      <t xml:space="preserve">Subcomponente 1.                                        </t>
    </r>
    <r>
      <rPr>
        <sz val="16"/>
        <color rgb="FF000000"/>
        <rFont val="Arial"/>
        <family val="2"/>
      </rPr>
      <t xml:space="preserve"> Política de Administración de Riesgos de Corrupción</t>
    </r>
  </si>
  <si>
    <r>
      <rPr>
        <b/>
        <sz val="16"/>
        <color rgb="FF000000"/>
        <rFont val="Arial"/>
        <family val="2"/>
      </rPr>
      <t xml:space="preserve">Subcomponente 2.                                                  </t>
    </r>
    <r>
      <rPr>
        <sz val="16"/>
        <color rgb="FF000000"/>
        <rFont val="Arial"/>
        <family val="2"/>
      </rPr>
      <t xml:space="preserve">  Construcción del Mapa de Riesgos de Corrupción</t>
    </r>
  </si>
  <si>
    <r>
      <rPr>
        <b/>
        <sz val="16"/>
        <color rgb="FF000000"/>
        <rFont val="Arial"/>
        <family val="2"/>
      </rPr>
      <t xml:space="preserve">Subcomponente 3.                                            </t>
    </r>
    <r>
      <rPr>
        <sz val="16"/>
        <color rgb="FF000000"/>
        <rFont val="Arial"/>
        <family val="2"/>
      </rPr>
      <t xml:space="preserve"> Consulta y divulgación </t>
    </r>
  </si>
  <si>
    <r>
      <rPr>
        <b/>
        <sz val="16"/>
        <color rgb="FF000000"/>
        <rFont val="Arial"/>
        <family val="2"/>
      </rPr>
      <t>Subcomponente 4</t>
    </r>
    <r>
      <rPr>
        <sz val="16"/>
        <color rgb="FF000000"/>
        <rFont val="Arial"/>
        <family val="2"/>
      </rPr>
      <t xml:space="preserve">                                           Monitoreo o revisión</t>
    </r>
  </si>
  <si>
    <r>
      <rPr>
        <b/>
        <sz val="16"/>
        <color rgb="FF000000"/>
        <rFont val="Arial"/>
        <family val="2"/>
      </rPr>
      <t xml:space="preserve">Subcomponente 5. </t>
    </r>
    <r>
      <rPr>
        <sz val="16"/>
        <color rgb="FF000000"/>
        <rFont val="Arial"/>
        <family val="2"/>
      </rPr>
      <t>Seguimiento</t>
    </r>
  </si>
  <si>
    <t>5.3</t>
  </si>
  <si>
    <t>Tres (3) Comités al año</t>
  </si>
  <si>
    <t>No de Comités realizados / No. de Comités que indican el Decreto 010 de 2019</t>
  </si>
  <si>
    <t xml:space="preserve">29 de abril de 2022
31 de agosto de 2022
20 de octubre de 2022
 </t>
  </si>
  <si>
    <t>Secretaría TIC - Dirección de Gobierno  Digital
Secretaría General
Secretaría Jurídica 
Secretaría de Planeación
Secretaría de Prensa y Comunicaciones
Secretaría de Gobierno
Secretaría de Función Pública
Oficina de Control Interno
Instituto Departamental de Acción Comunal</t>
  </si>
  <si>
    <t>Secretaría TIC - Dirección de Gobierno Digital
Secretaría de Prensa y Comunicaciones</t>
  </si>
  <si>
    <t xml:space="preserve">
Todas las entidades
Gerencia de Buen Gobierno</t>
  </si>
  <si>
    <t>Todas las entidades y dependencias</t>
  </si>
  <si>
    <t>Gerencia de Buen Gobierno, 
Secretaría TIC-Dirección de Gobierno Digital</t>
  </si>
  <si>
    <t xml:space="preserve">Todas las entidades y dependencias
</t>
  </si>
  <si>
    <t>DIRECCIONAMIENTO ESTRATÉGICO Y ARTICULACIÓN GERENCIAL</t>
  </si>
  <si>
    <t xml:space="preserve">Formato monitoreo avance de ejecución del Plan Anticorrupción y de Atención al Ciudadano  </t>
  </si>
  <si>
    <t>SUBCOMPONENTE</t>
  </si>
  <si>
    <t>Objetivo de la Actividad</t>
  </si>
  <si>
    <t>Meta o Producto</t>
  </si>
  <si>
    <t xml:space="preserve">Indicador </t>
  </si>
  <si>
    <t>Fecha Programada</t>
  </si>
  <si>
    <t>CONFLICTOS DE INTERÉS</t>
  </si>
  <si>
    <t>Establecer mecanismos de control al interior de la entidad que conduzcan a una preveención efectiva en cuanto a la materialización de impedimentos y recusaciones en actuaciones administrativas.</t>
  </si>
  <si>
    <t>Prevenir y evitar traumatismos en las actuaciones administrativas que adelante la entidad.</t>
  </si>
  <si>
    <t>Proceso para la identificación, prevenciòn, declaraciòn y gestión de los conflictos de interés a otros funcionarios y contratistastas de la entidad</t>
  </si>
  <si>
    <t>Proceso implementado para sujetos obligados de la Ley 2013 de 2019 y cargos que participen en la toma de decisiones o representación en instancias institucionales</t>
  </si>
  <si>
    <t>Socializar y publicar la estrategia de Declaración y Gestión de Conflictos de Intereses a toda la gobernación</t>
  </si>
  <si>
    <t>Estrategia de declaración y gestión de Conflictos de Interés socializada</t>
  </si>
  <si>
    <t>Acto administrativo de adopción y publicaciòn de la estrategia en el portal web de la gobernación</t>
  </si>
  <si>
    <t>Incentivar a los sujetos obligados a diligenciar el formato de conflictos de interés del aplicativo de Ley 2013 de 2019</t>
  </si>
  <si>
    <t>posicionar a la entidad entre las mejores, en el uso de esta herramienta.</t>
  </si>
  <si>
    <t>Declaraciones de conflictos de intereses realizadas</t>
  </si>
  <si>
    <t>100% de sujetos obligados de la Gobernación con la declaración de CI en aplicativo de Ley 2013/19</t>
  </si>
  <si>
    <t>Realizar talleres a funcionarios y contratistas de la entidad en conceptualización, identificación y declaración de conflictos de interés, tipo taller.</t>
  </si>
  <si>
    <t xml:space="preserve">Dar cabal cumplimiento, por parte dela entidad, a lo normado mediante Ley 2013 de 2019 </t>
  </si>
  <si>
    <t>Actas de asistencia a talleres</t>
  </si>
  <si>
    <t>No capacitaciones propuestas/No capacitaciones realizadas</t>
  </si>
  <si>
    <t>S. Función Pública y Gerencia de Buen Gobierno</t>
  </si>
  <si>
    <t>CÓDIGO DE INTEGRIDAD</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</si>
  <si>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</si>
  <si>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</si>
  <si>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
El proceso está integrado por 6 subprocesos: Gestión de Cobertura del Servicio Educativo, Gestión de la Calidad del Servicio Educativo en Educación Preescolar, Básica y Media, Gestión al Desarrollo y Acceso a la Educación Superior, Gestión de la Inspección y Vigilancia del Servicio Educativo, Gestión del Talento Humano de las Instituciones Educativas y Gestión de la Infraestructura Educativa.</t>
  </si>
  <si>
    <t>Por Ingreso de novedades con información no veraz o que se asignen valores salariales que no estén soportados adecuadamente</t>
  </si>
  <si>
    <t>Posibilidad  de obtener un beneficio económico por alteración en la nómina del personal docente, directivo docente y administrativo de las IED, debido a inconsistencias en el ingreso de la información al aplicativo que soporta la nómina, así como la inadecuada liquidación de las horas extras y la deficiencia en la seguridad informática del Sistema de Información de Gestión de Recursos Humanos-HUMANO. Esto ocasiona ingreso de novedades con información no veraz o  se asignan valores salariales que no están soportados adecuadamente.</t>
  </si>
  <si>
    <t>Usuarios, productos y prácticas , organizacionales</t>
  </si>
  <si>
    <t>Usuarios, productos y prácticas, organizacionales</t>
  </si>
  <si>
    <t>El subdirector de administración y desarrollo hace seguimiento mensual, a través de la persona contratada, con el fin de verificar las actividades de ingreso y salida de novedades al sistema de gestión de información de recursos humanos HUMANO.  En caso de encontrar incosistencias solicita la corrección de las mismas al responsable del cargue de la información. Esto se evidencia en el sistema HUMANO y en la matriz de control de actos administrativos.</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</si>
  <si>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</si>
  <si>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</si>
  <si>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</si>
  <si>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</si>
  <si>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</si>
  <si>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30 de Junio de 2021</t>
  </si>
  <si>
    <t>31 de Diciembre de 2021</t>
  </si>
  <si>
    <t>El profesional Universitario que administra el sistema Humano hace continua revisión de los roles de los usuarios asignados al mismo,  con el fin de realizar las corrrespondientes activaciones, inactivaciones o cambios en los permisos de los usuarios. En caso de encontrar inconsistencias procede a realizar las modificaciones respectivas y deja como evidencia correos informando dichas novedades.</t>
  </si>
  <si>
    <t xml:space="preserve">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 Evidencia comunicado y reporte de las novedades mediante correo electrónico
</t>
  </si>
  <si>
    <t>Juan Carlos Medina</t>
  </si>
  <si>
    <t>Dirección de Personal</t>
  </si>
  <si>
    <t>El profesional universitario de nómina mensualmente realiza estandarización e implementación del procedimiento para la autorización, asignación, reporte y verificación de las horas extras del personal docente y administrativo de las IED. Hace uso del aplicativo OVER TIME para el reporte de las horas extras efectivamente laboradas por los docentes y administrativos de las IED. La evidencia son los actos administrativos y reportes del aplicativo OVER TIME.</t>
  </si>
  <si>
    <t>Realizar autorización, reporte y verificación de las horas extras del personal Docente, Directivo Docente y Administrativo. Evidencia son los reportes de OVER TIME o Humano.</t>
  </si>
  <si>
    <t>Erika López</t>
  </si>
  <si>
    <t>Nómina</t>
  </si>
  <si>
    <t>Ricaurte Osorio</t>
  </si>
  <si>
    <t xml:space="preserve">El  profesional Universitario designado realiza mensualmente  la  revisión aleatoria a la nómina, con el fin de detectar posibles inconsistencias. Si las hay, envía a la Directora de Personal  un informe, que se deja como evidencia.
</t>
  </si>
  <si>
    <t>Realizar revisión aleatoria de la nómina. Evidencia informe de revisión</t>
  </si>
  <si>
    <t>Raul Zarate</t>
  </si>
  <si>
    <t>Falta de control operativo del ingreso y salida de la información al Sistema Humano.</t>
  </si>
  <si>
    <t xml:space="preserve">Falta de información oportuna  sobre los cambios de personal para modificación de perfiles y permisos de ingresos al Sistema
</t>
  </si>
  <si>
    <t xml:space="preserve">Falta de cruce de información de los sistemas para controlar la liquidación de horas extras autorizadas, reportadas y liquidadas.
</t>
  </si>
  <si>
    <t xml:space="preserve">Muestreo no determinado técnicamente para la revisión de las nóminas autorizadas, reportadas y liquidadas.
</t>
  </si>
  <si>
    <t xml:space="preserve">1. Deficiencias en la consolidación de informes. </t>
  </si>
  <si>
    <t>1. Deficiencias en el monitoreo, seguimiento y Control de los programas</t>
  </si>
  <si>
    <t xml:space="preserve">2.   Falta de control en el cruce de la información del operador o los municipios frente a los registros del SIMAT. </t>
  </si>
  <si>
    <t>3. Demora en el reporte de información por parte del operador.</t>
  </si>
  <si>
    <t xml:space="preserve">Reportar un mayor número de estudiantes beneficiados con el servicio de transporte y alimentación escolar para favorecimiento particular o de terceros
</t>
  </si>
  <si>
    <t>La Coordinadora junto con el equipo de profesionales del PAE realiza el proceso de contratación para  la interventoría del Programa PAE, conforme a los recursos disponibles por lo menos dos veces al año, fijando en las obligaciones contractuales las condiciones de seguimiento y control propias del programa. En caso de no contar con recursos suficientes y oportunos para realizar esta contratación, se contrata un número mayor de profesionales para  el equipo PAE con el fin de fortalcecer y realizar la supervisión del Programa. El control de esta actividad se sustenta con los informes mensuales de supervisión e interventoría en donde se relaciona el seguimiento desde los diferentes componentes.</t>
  </si>
  <si>
    <t>La coordinadora junto con el equipo PAE revisará y hará seguimiento a las recomendaciones dejadas en los informes de interventoría y/o supervisión y las matrices de CAPS (casos de atención prioritaria) y PQRS,  con el fin de efectuar una correcta consolidación de los informes. (informes de seguimiento)</t>
  </si>
  <si>
    <t>Genny Milena Padilla Reinoso</t>
  </si>
  <si>
    <t>Directora de Cobertura</t>
  </si>
  <si>
    <t>Cesar Mauricio Loez Alfono</t>
  </si>
  <si>
    <t>Mensual</t>
  </si>
  <si>
    <t>El equipo de la interventoría del Programa PAE es el encargado de realizar el seguimiento y control de las obligaciones contractuales de cada uno de los Operadores y en  los respectivos informes presentados mensualmente se consigna dicha supervisión. En caso de que cada uno de los Operadores no cumpla las condiciones contractuales, la Interventoria efectúa los requerimientos  y acciones a las que haya lugar hasta subsanar las situaciones detectadas. El control de esta actividad se sustenta con las actas de reunión entre la interventoría, los Operadores del Poograma y el equipo PAE y los informes de interventoria mensualmente.</t>
  </si>
  <si>
    <t>Verificar que en el informe de supervisión se consignen las Actas de reunión mensual entre la Secretaría de Educación, la Interventoría del Programa y los operadores. (informes de supervisión, actas de reunión mensual)</t>
  </si>
  <si>
    <t>El Coordinador (a) junto con el equipo de profesionales del PAE y desde las diferentes disciplinas, realizan visitas  de control a las Sedes Educativas de los municipios no certificados del Departamento  conforme al plan de rutas aprobado una vez al mes, con el fin de realizar seguimiento a la supervisón que ejerce la Interventoria del Programa en campo. El control de esta actividad se sustenta con las actas de visitas e informes de supervisión.</t>
  </si>
  <si>
    <t>Verificar  que en las actas de visita se relacionen y se sustenten las actividades propias realizadas por la Interventoria del Programa PAE. (actas de visita)</t>
  </si>
  <si>
    <t>El Equipo de supervisión del PAE, mensualmente previo a la aprobación de los pagos, realizan la revisión de los informes presentados por la Interventoría en donde se consignan las planillas y certificaciones firmadas por los rectores, las cuales avalan el numero de raciones entregadas mensualmente y que una vez revisadas y aprobadas serán objeto de pago. El control de esta actividad se sustenta con las actas de visitas e informes de supervisión.</t>
  </si>
  <si>
    <t>Verificar que en los informes de pago mensuales se registre el número de raciones reales entregadas a los titulares de derecho beneficiarios del Programa PAE. (informes de pago validados)</t>
  </si>
  <si>
    <t>Realizar las reuniones del Comité de Transparencia del Decreto 492 de 2021, por el cual se reglamentan las instancias de participación y transparencia de la Gobernación de Cundinamarca y se dictan otras disposiciones.</t>
  </si>
  <si>
    <t>Mejorar la funcionalidad de la ventanilla única virtual.</t>
  </si>
  <si>
    <t>Ventanilla única virtual  de tramites habilitada con el 10% de los tramites de la Gobernación e implementación del modulo EPX (recepción de PQRSDF).</t>
  </si>
  <si>
    <t>Implementar la política de integridad en el componente de Conflictos de Interès</t>
  </si>
  <si>
    <t>marzo de 2022</t>
  </si>
  <si>
    <t>30 de noviembre de 2022</t>
  </si>
  <si>
    <t>programada dentro del PIC</t>
  </si>
  <si>
    <t>Estrategia de apropiación del Código de integridad para la vigencia 2022</t>
  </si>
  <si>
    <t>Generar estrategias novedosas y participativas para que todas los funcionarios de la Entidad puedan vivir el código de integridad y sus valores en cada una de sus actuaciones diarias</t>
  </si>
  <si>
    <t>Plan de apropiación codigo de integridad 2022</t>
  </si>
  <si>
    <t>Plan construido</t>
  </si>
  <si>
    <t>Secretaría de la Función Pública - DDH</t>
  </si>
  <si>
    <t>Continuar con la estrategia de agentes de valor, dando la bienvenida, socializando estrategia y reconociendo su importancia en la apropación</t>
  </si>
  <si>
    <t>Confirmar el grupo de Agentes de Valor liderado por directivos de cada entidad, dar la bienvenida y generar el compromiso de la vigencia actual</t>
  </si>
  <si>
    <t>Grupo de Agentes de valor</t>
  </si>
  <si>
    <t xml:space="preserve">Confirmación de grupo de WH - Bienvenida </t>
  </si>
  <si>
    <t>Socializar con agentes de valor las estregias para 2022</t>
  </si>
  <si>
    <t xml:space="preserve">Presentar la estrategia de apropiación de código de integridad para el 2022 </t>
  </si>
  <si>
    <t>Acta de reunión</t>
  </si>
  <si>
    <t>Socialización de estrategia</t>
  </si>
  <si>
    <t xml:space="preserve">Actividades mensuales </t>
  </si>
  <si>
    <t>Desarrollar las actividades mensuales para la apropiación de los valores del codigo de integridad de acuerdo con las estrategias diseñadas en cada entidad</t>
  </si>
  <si>
    <t>Desarrollo de la actividad Fotografias- videos</t>
  </si>
  <si>
    <t xml:space="preserve">Realización de las actividades por secretaría de manera mensual </t>
  </si>
  <si>
    <t>Cada entidad responsable</t>
  </si>
  <si>
    <t>Mensual de Marzo a Septiembre de 2022</t>
  </si>
  <si>
    <t>Feria de los valores</t>
  </si>
  <si>
    <t>Dia del valor - actividades para comunicar y generar la apropiación</t>
  </si>
  <si>
    <t>Feria el Plazoleta de la paz</t>
  </si>
  <si>
    <t>Realización bimensual de la feria del valor</t>
  </si>
  <si>
    <t>Informe de apropiación</t>
  </si>
  <si>
    <t>Medir el nivel de apropiación del valor a trabajar en cada una de las secretarías y dar a conocer a la entidad cómo se vivió en cada responsable</t>
  </si>
  <si>
    <t>Informe mensual de apropiación</t>
  </si>
  <si>
    <t>Informe elaborado</t>
  </si>
  <si>
    <t>5 primeros dias de cada mes desde abril hasta Octubre de 2022</t>
  </si>
  <si>
    <t>Socializar el mapa de riesgos de corrupción con los líderes de procesos de la Administración Departamental</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</si>
  <si>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</si>
  <si>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30/03/2022
30/06/2022
30/09/2022 
31/12/2022</t>
  </si>
  <si>
    <t>POLÍTICA DE INTEGRIDAD</t>
  </si>
  <si>
    <t>Iniciativa Adicional</t>
  </si>
  <si>
    <t>Gerencia de Buen Gobierno
Secretaría TIC - Dirección de Gobierno Digital</t>
  </si>
  <si>
    <t>A 30 de noviembre de 2022</t>
  </si>
  <si>
    <t>Abril, Junio, Agosto, Octubre de 2022</t>
  </si>
  <si>
    <t>Etapa</t>
  </si>
  <si>
    <t xml:space="preserve">MES EJECUCIÓN </t>
  </si>
  <si>
    <t>Preparación</t>
  </si>
  <si>
    <t>Ejecución</t>
  </si>
  <si>
    <t>Seguimiento y Evaluación</t>
  </si>
  <si>
    <t>MARZO</t>
  </si>
  <si>
    <r>
      <t xml:space="preserve">Subcomponente 1. </t>
    </r>
    <r>
      <rPr>
        <sz val="12"/>
        <color rgb="FF000000"/>
        <rFont val="Arial"/>
        <family val="2"/>
      </rPr>
      <t>Información de calidad y en lenguaje claro.</t>
    </r>
  </si>
  <si>
    <t>Públicar en página Web Informes Previos a diálogos provinciales Rendición de Cuentas</t>
  </si>
  <si>
    <t>Registro de correos electrónicos con el informe previo enviado.</t>
  </si>
  <si>
    <t>Boletín o infografÍa trimestral de Rendición de Cuentas</t>
  </si>
  <si>
    <t>Boletín o infografia publicado y difundido por correo electrónico</t>
  </si>
  <si>
    <t>Secretaría de Planeación
Secretaría de Prensa</t>
  </si>
  <si>
    <t>Podcast informativo semanal con secretarios de despacho</t>
  </si>
  <si>
    <t xml:space="preserve">Poscast  publicado en página Web </t>
  </si>
  <si>
    <t>1.10</t>
  </si>
  <si>
    <t>Publicar y difundir las convocatorias para participar en los espacios de diálogo radial, virtual y audiencias.</t>
  </si>
  <si>
    <t>Evidencias de piezas de comunicación publicadas en redes sociales, página Web y CIAC.
Evidencias de difusión de Cuñas radiales, anuncios de televisión y prensa impresa o digitial, mensajes de texto, correo electrónico, boletines impresos o digitales.</t>
  </si>
  <si>
    <r>
      <rPr>
        <b/>
        <sz val="12"/>
        <color rgb="FF000000"/>
        <rFont val="Arial"/>
        <family val="2"/>
      </rPr>
      <t>Subcomponente 2.</t>
    </r>
    <r>
      <rPr>
        <sz val="12"/>
        <color rgb="FF000000"/>
        <rFont val="Arial"/>
        <family val="2"/>
      </rPr>
      <t xml:space="preserve">
Diálogo de doble vía con la ciudadanía y sus organizaciones.</t>
    </r>
  </si>
  <si>
    <t>Rendición de Cuentas Provinciales del Gobernador - Presenciales</t>
  </si>
  <si>
    <t>Secretarías de Planeación, TIC, Prensa</t>
  </si>
  <si>
    <t>Realizar programas radiales temáticos con preguntas en vivo dirigido por el Secretario de Planeación, retransmitidos.</t>
  </si>
  <si>
    <t>Certificación de la emisora sobre el programa realizado.
Videos cuando esten disponibles.</t>
  </si>
  <si>
    <t>Entidades responsable de la pregunta.
Secretaría de Planeación.</t>
  </si>
  <si>
    <t>Realizar la encuesta de satisfacción de Rendición de Cuentas de NNAJ</t>
  </si>
  <si>
    <t>Documento análisis y recomendaciones sobre el resultado de la Rendición de Cuentas.</t>
  </si>
  <si>
    <t>Documento consolidado de rendición de cuentas publicado en página Web</t>
  </si>
  <si>
    <t>Publicar informe de evaluación de la estrategia de rendición de cuentas</t>
  </si>
  <si>
    <t>Documento informe pulicado</t>
  </si>
  <si>
    <t>Control Interno</t>
  </si>
  <si>
    <t xml:space="preserve">
31 de diciembre de 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</si>
</sst>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240A]d&quot; de &quot;mmmm&quot; de &quot;yyyy"/>
    <numFmt numFmtId="165" formatCode="_-* #,##0.000_-;\-* #,##0.000_-;_-* &quot;-&quot;??_-;_-@"/>
    <numFmt numFmtId="166" formatCode="_-* #,##0.00_-;\-* #,##0.00_-;_-* &quot;-&quot;??_-;_-@"/>
    <numFmt numFmtId="167" formatCode="0.0%"/>
    <numFmt numFmtId="168" formatCode="0.000"/>
    <numFmt numFmtId="169" formatCode="[$-240A]d&quot; de &quot;mmmm&quot; de &quot;yyyy;@"/>
    <numFmt numFmtId="170" formatCode="_-* #,##0.000_-;\-* #,##0.000_-;_-* &quot;-&quot;??_-;_-@_-"/>
    <numFmt numFmtId="171" formatCode="d/mm/yyyy;@"/>
  </numFmts>
  <fonts count="52" x14ac:knownFonts="1">
    <font>
      <sz val="11"/>
      <color rgb="FF000000"/>
      <name val="Calibri"/>
    </font>
    <font>
      <sz val="11"/>
      <color theme="1"/>
      <name val="Calibri"/>
      <family val="2"/>
      <scheme val="minor"/>
    </font>
    <font>
      <sz val="11"/>
      <color theme="1"/>
      <name val="Calibri"/>
      <family val="2"/>
      <scheme val="minor"/>
    </font>
    <font>
      <sz val="10"/>
      <name val="Arial"/>
      <family val="2"/>
    </font>
    <font>
      <sz val="11"/>
      <name val="Calibri"/>
      <family val="2"/>
    </font>
    <font>
      <sz val="14"/>
      <name val="Arial"/>
      <family val="2"/>
    </font>
    <font>
      <sz val="12"/>
      <color rgb="FFFF0000"/>
      <name val="Arial"/>
      <family val="2"/>
    </font>
    <font>
      <sz val="14"/>
      <color rgb="FF000000"/>
      <name val="Arial"/>
      <family val="2"/>
    </font>
    <font>
      <sz val="11"/>
      <name val="Arial Narrow"/>
      <family val="2"/>
    </font>
    <font>
      <b/>
      <sz val="14"/>
      <color rgb="FF000000"/>
      <name val="Arial"/>
      <family val="2"/>
    </font>
    <font>
      <sz val="11"/>
      <name val="Arial"/>
      <family val="2"/>
    </font>
    <font>
      <sz val="14"/>
      <color rgb="FFFF0000"/>
      <name val="Arial"/>
      <family val="2"/>
    </font>
    <font>
      <sz val="11"/>
      <name val="Calibri"/>
      <family val="2"/>
    </font>
    <font>
      <b/>
      <sz val="14"/>
      <name val="Arial"/>
      <family val="2"/>
    </font>
    <font>
      <b/>
      <sz val="11"/>
      <name val="Calibri"/>
      <family val="2"/>
    </font>
    <font>
      <sz val="10"/>
      <name val="Arial"/>
      <family val="2"/>
    </font>
    <font>
      <sz val="14"/>
      <color indexed="8"/>
      <name val="Arial"/>
      <family val="2"/>
    </font>
    <font>
      <b/>
      <sz val="14"/>
      <color theme="1"/>
      <name val="Arial"/>
      <family val="2"/>
    </font>
    <font>
      <sz val="14"/>
      <color theme="1"/>
      <name val="Arial"/>
      <family val="2"/>
    </font>
    <font>
      <sz val="11"/>
      <color rgb="FF000000"/>
      <name val="Calibri"/>
      <family val="2"/>
    </font>
    <font>
      <sz val="11"/>
      <color rgb="FF000000"/>
      <name val="Arial"/>
      <family val="2"/>
    </font>
    <font>
      <b/>
      <sz val="16"/>
      <color rgb="FF000000"/>
      <name val="Arial"/>
      <family val="2"/>
    </font>
    <font>
      <b/>
      <sz val="18"/>
      <color rgb="FF000000"/>
      <name val="Arial"/>
      <family val="2"/>
    </font>
    <font>
      <b/>
      <sz val="22"/>
      <color rgb="FF000000"/>
      <name val="Arial"/>
      <family val="2"/>
    </font>
    <font>
      <b/>
      <sz val="14"/>
      <color rgb="FF333300"/>
      <name val="Arial"/>
      <family val="2"/>
    </font>
    <font>
      <sz val="16"/>
      <color rgb="FF000000"/>
      <name val="Arial"/>
      <family val="2"/>
    </font>
    <font>
      <sz val="9"/>
      <color indexed="81"/>
      <name val="Tahoma"/>
      <family val="2"/>
    </font>
    <font>
      <b/>
      <sz val="9"/>
      <color indexed="81"/>
      <name val="Tahoma"/>
      <family val="2"/>
    </font>
    <font>
      <sz val="11"/>
      <color rgb="FF000000"/>
      <name val="Calibri"/>
      <family val="2"/>
    </font>
    <font>
      <sz val="9"/>
      <name val="Arial Narrow"/>
      <family val="2"/>
    </font>
    <font>
      <b/>
      <sz val="10"/>
      <name val="Arial"/>
      <family val="2"/>
    </font>
    <font>
      <b/>
      <sz val="14"/>
      <name val="Arial Narrow"/>
      <family val="2"/>
    </font>
    <font>
      <sz val="14"/>
      <name val="Arial Narrow"/>
      <family val="2"/>
    </font>
    <font>
      <b/>
      <sz val="9"/>
      <name val="Arial Narrow"/>
      <family val="2"/>
    </font>
    <font>
      <sz val="12"/>
      <name val="Arial Narrow"/>
      <family val="2"/>
    </font>
    <font>
      <b/>
      <sz val="11"/>
      <name val="Arial Narrow"/>
      <family val="2"/>
    </font>
    <font>
      <b/>
      <sz val="10"/>
      <name val="Arial Narrow"/>
      <family val="2"/>
    </font>
    <font>
      <sz val="11"/>
      <name val="Calibri"/>
      <family val="2"/>
      <scheme val="minor"/>
    </font>
    <font>
      <b/>
      <sz val="14"/>
      <name val="Tahoma"/>
      <family val="2"/>
    </font>
    <font>
      <b/>
      <sz val="16"/>
      <name val="Arial"/>
      <family val="2"/>
    </font>
    <font>
      <sz val="11"/>
      <name val="Verdana"/>
      <family val="2"/>
    </font>
    <font>
      <sz val="11"/>
      <color rgb="FF000000"/>
      <name val="Tahoma"/>
      <family val="2"/>
    </font>
    <font>
      <b/>
      <sz val="14"/>
      <color rgb="FF000000"/>
      <name val="Tahoma"/>
      <family val="2"/>
    </font>
    <font>
      <sz val="12"/>
      <color rgb="FF000000"/>
      <name val="Tahoma"/>
      <family val="2"/>
    </font>
    <font>
      <b/>
      <sz val="14"/>
      <color rgb="FF000000"/>
      <name val="Calibri"/>
      <family val="2"/>
    </font>
    <font>
      <b/>
      <sz val="11"/>
      <name val="Arial"/>
      <family val="2"/>
    </font>
    <font>
      <b/>
      <sz val="9"/>
      <color rgb="FF000000"/>
      <name val="Arial"/>
      <family val="2"/>
    </font>
    <font>
      <b/>
      <sz val="12"/>
      <color rgb="FF000000"/>
      <name val="Arial"/>
      <family val="2"/>
    </font>
    <font>
      <sz val="12"/>
      <color rgb="FF000000"/>
      <name val="Arial"/>
      <family val="2"/>
    </font>
    <font>
      <b/>
      <sz val="12"/>
      <name val="Arial"/>
      <family val="2"/>
    </font>
    <font>
      <i/>
      <sz val="12"/>
      <color rgb="FF4472C4"/>
      <name val="Calibri"/>
      <family val="2"/>
    </font>
    <font>
      <i/>
      <sz val="11"/>
      <color rgb="FF4472C4"/>
      <name val="Calibri"/>
      <family val="2"/>
    </font>
  </fonts>
  <fills count="21">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5B9BD5"/>
        <bgColor rgb="FF5B9BD5"/>
      </patternFill>
    </fill>
    <fill>
      <patternFill patternType="solid">
        <fgColor rgb="FF2F5496"/>
        <bgColor rgb="FF2F5496"/>
      </patternFill>
    </fill>
    <fill>
      <patternFill patternType="solid">
        <fgColor rgb="FFCCCCCC"/>
        <bgColor rgb="FFCCCCCC"/>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rgb="FFDDEBF7"/>
        <bgColor indexed="64"/>
      </patternFill>
    </fill>
    <fill>
      <patternFill patternType="solid">
        <fgColor theme="0"/>
        <bgColor indexed="64"/>
      </patternFill>
    </fill>
    <fill>
      <patternFill patternType="solid">
        <fgColor rgb="FFD6DCE4"/>
        <bgColor rgb="FFD6DCE4"/>
      </patternFill>
    </fill>
    <fill>
      <patternFill patternType="solid">
        <fgColor rgb="FFBDD7EE"/>
        <bgColor indexed="64"/>
      </patternFill>
    </fill>
    <fill>
      <patternFill patternType="solid">
        <fgColor rgb="FFFFFFFF"/>
        <bgColor indexed="64"/>
      </patternFill>
    </fill>
  </fills>
  <borders count="142">
    <border>
      <left/>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5B9BD5"/>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style="medium">
        <color rgb="FF5B9BD5"/>
      </left>
      <right style="medium">
        <color rgb="FF5B9BD5"/>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right/>
      <top/>
      <bottom/>
      <diagonal/>
    </border>
    <border>
      <left/>
      <right/>
      <top/>
      <bottom/>
      <diagonal/>
    </border>
    <border>
      <left/>
      <right/>
      <top/>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thin">
        <color rgb="FF000000"/>
      </right>
      <top style="thin">
        <color rgb="FF000000"/>
      </top>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style="hair">
        <color rgb="FF70AD47"/>
      </left>
      <right style="hair">
        <color rgb="FF70AD47"/>
      </right>
      <top style="hair">
        <color rgb="FF70AD47"/>
      </top>
      <bottom style="hair">
        <color rgb="FF70AD47"/>
      </bottom>
      <diagonal/>
    </border>
    <border>
      <left/>
      <right style="dotted">
        <color rgb="FF548135"/>
      </right>
      <top/>
      <bottom/>
      <diagonal/>
    </border>
    <border>
      <left style="dotted">
        <color rgb="FF548135"/>
      </left>
      <right/>
      <top/>
      <bottom/>
      <diagonal/>
    </border>
    <border>
      <left style="medium">
        <color rgb="FF2E75B5"/>
      </left>
      <right/>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medium">
        <color rgb="FF2E75B5"/>
      </bottom>
      <diagonal/>
    </border>
    <border>
      <left/>
      <right/>
      <top/>
      <bottom style="medium">
        <color rgb="FF2E75B5"/>
      </bottom>
      <diagonal/>
    </border>
    <border>
      <left/>
      <right style="medium">
        <color rgb="FF5B9BD5"/>
      </right>
      <top/>
      <bottom style="medium">
        <color rgb="FF2E75B5"/>
      </bottom>
      <diagonal/>
    </border>
    <border>
      <left style="medium">
        <color rgb="FF2E75B5"/>
      </left>
      <right style="medium">
        <color rgb="FF2E75B5"/>
      </right>
      <top style="medium">
        <color rgb="FF2E75B5"/>
      </top>
      <bottom style="medium">
        <color rgb="FF2E75B5"/>
      </bottom>
      <diagonal/>
    </border>
    <border>
      <left style="thin">
        <color rgb="FF000000"/>
      </left>
      <right style="thin">
        <color rgb="FF000000"/>
      </right>
      <top/>
      <bottom style="thin">
        <color rgb="FF000000"/>
      </bottom>
      <diagonal/>
    </border>
    <border>
      <left/>
      <right style="medium">
        <color rgb="FF5B9BD5"/>
      </right>
      <top style="medium">
        <color rgb="FF5B9BD5"/>
      </top>
      <bottom style="medium">
        <color rgb="FF5B9BD5"/>
      </bottom>
      <diagonal/>
    </border>
    <border>
      <left style="medium">
        <color rgb="FF2E75B5"/>
      </left>
      <right/>
      <top style="medium">
        <color rgb="FF2E75B5"/>
      </top>
      <bottom style="medium">
        <color rgb="FF2E75B5"/>
      </bottom>
      <diagonal/>
    </border>
    <border>
      <left style="thick">
        <color rgb="FF5B9BD5"/>
      </left>
      <right style="medium">
        <color rgb="FF2F75B5"/>
      </right>
      <top/>
      <bottom style="medium">
        <color rgb="FF2F75B5"/>
      </bottom>
      <diagonal/>
    </border>
    <border>
      <left style="thick">
        <color rgb="FF5B9BD5"/>
      </left>
      <right style="medium">
        <color rgb="FF2F75B5"/>
      </right>
      <top style="medium">
        <color rgb="FF2F75B5"/>
      </top>
      <bottom/>
      <diagonal/>
    </border>
    <border>
      <left style="thin">
        <color rgb="FF000000"/>
      </left>
      <right style="thin">
        <color rgb="FF000000"/>
      </right>
      <top/>
      <bottom/>
      <diagonal/>
    </border>
    <border>
      <left style="thin">
        <color rgb="FF000000"/>
      </left>
      <right style="medium">
        <color rgb="FF5B9BD5"/>
      </right>
      <top style="medium">
        <color rgb="FF5B9BD5"/>
      </top>
      <bottom/>
      <diagonal/>
    </border>
    <border>
      <left style="thick">
        <color rgb="FF5B9BD5"/>
      </left>
      <right style="medium">
        <color rgb="FF2F75B5"/>
      </right>
      <top/>
      <bottom/>
      <diagonal/>
    </border>
    <border>
      <left style="medium">
        <color rgb="FF2F75B5"/>
      </left>
      <right/>
      <top style="medium">
        <color rgb="FF2F75B5"/>
      </top>
      <bottom/>
      <diagonal/>
    </border>
    <border>
      <left/>
      <right/>
      <top style="medium">
        <color rgb="FF2F75B5"/>
      </top>
      <bottom/>
      <diagonal/>
    </border>
    <border>
      <left/>
      <right style="medium">
        <color rgb="FF2F75B5"/>
      </right>
      <top style="medium">
        <color rgb="FF2F75B5"/>
      </top>
      <bottom/>
      <diagonal/>
    </border>
    <border>
      <left/>
      <right style="medium">
        <color rgb="FF000000"/>
      </right>
      <top style="medium">
        <color rgb="FF000000"/>
      </top>
      <bottom style="thin">
        <color rgb="FF000000"/>
      </bottom>
      <diagonal/>
    </border>
    <border>
      <left style="medium">
        <color rgb="FF2F75B5"/>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style="medium">
        <color rgb="FF000000"/>
      </right>
      <top style="thin">
        <color rgb="FF000000"/>
      </top>
      <bottom style="thin">
        <color rgb="FF000000"/>
      </bottom>
      <diagonal/>
    </border>
    <border>
      <left style="medium">
        <color rgb="FF2F75B5"/>
      </left>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style="medium">
        <color rgb="FF2F75B5"/>
      </right>
      <top/>
      <bottom style="medium">
        <color rgb="FF2F75B5"/>
      </bottom>
      <diagonal/>
    </border>
    <border>
      <left style="medium">
        <color rgb="FF2F75B5"/>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top style="medium">
        <color rgb="FF000000"/>
      </top>
      <bottom style="medium">
        <color rgb="FF000000"/>
      </bottom>
      <diagonal/>
    </border>
    <border>
      <left style="medium">
        <color rgb="FF5B9BD5"/>
      </left>
      <right style="medium">
        <color rgb="FF5B9BD5"/>
      </right>
      <top/>
      <bottom/>
      <diagonal/>
    </border>
    <border>
      <left/>
      <right/>
      <top/>
      <bottom/>
      <diagonal/>
    </border>
    <border>
      <left style="medium">
        <color theme="4"/>
      </left>
      <right style="medium">
        <color theme="4"/>
      </right>
      <top style="medium">
        <color theme="4"/>
      </top>
      <bottom style="medium">
        <color theme="4"/>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right/>
      <top/>
      <bottom style="medium">
        <color indexed="64"/>
      </bottom>
      <diagonal/>
    </border>
    <border>
      <left style="medium">
        <color indexed="64"/>
      </left>
      <right style="medium">
        <color indexed="64"/>
      </right>
      <top style="medium">
        <color indexed="64"/>
      </top>
      <bottom style="medium">
        <color theme="4"/>
      </bottom>
      <diagonal/>
    </border>
    <border>
      <left style="medium">
        <color indexed="64"/>
      </left>
      <right style="medium">
        <color indexed="64"/>
      </right>
      <top style="medium">
        <color theme="4"/>
      </top>
      <bottom style="medium">
        <color indexed="64"/>
      </bottom>
      <diagonal/>
    </border>
    <border>
      <left/>
      <right style="medium">
        <color theme="4"/>
      </right>
      <top/>
      <bottom style="medium">
        <color theme="4"/>
      </bottom>
      <diagonal/>
    </border>
    <border>
      <left/>
      <right/>
      <top/>
      <bottom style="dotted">
        <color rgb="FF548135"/>
      </bottom>
      <diagonal/>
    </border>
    <border>
      <left style="dotted">
        <color rgb="FF548135"/>
      </left>
      <right/>
      <top/>
      <bottom style="dotted">
        <color rgb="FF548135"/>
      </bottom>
      <diagonal/>
    </border>
    <border>
      <left/>
      <right style="dotted">
        <color rgb="FF548135"/>
      </right>
      <top/>
      <bottom style="dotted">
        <color rgb="FF548135"/>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s>
  <cellStyleXfs count="13">
    <xf numFmtId="0" fontId="0" fillId="0" borderId="0"/>
    <xf numFmtId="0" fontId="15" fillId="0" borderId="120"/>
    <xf numFmtId="0" fontId="2" fillId="0" borderId="120"/>
    <xf numFmtId="0" fontId="15" fillId="0" borderId="120"/>
    <xf numFmtId="0" fontId="15" fillId="0" borderId="120"/>
    <xf numFmtId="0" fontId="15" fillId="0" borderId="120"/>
    <xf numFmtId="43" fontId="28" fillId="0" borderId="0" applyFont="0" applyFill="0" applyBorder="0" applyAlignment="0" applyProtection="0"/>
    <xf numFmtId="9" fontId="28" fillId="0" borderId="0" applyFont="0" applyFill="0" applyBorder="0" applyAlignment="0" applyProtection="0"/>
    <xf numFmtId="0" fontId="1" fillId="0" borderId="120"/>
    <xf numFmtId="0" fontId="3" fillId="0" borderId="120"/>
    <xf numFmtId="0" fontId="3" fillId="0" borderId="120"/>
    <xf numFmtId="0" fontId="3" fillId="0" borderId="120"/>
    <xf numFmtId="0" fontId="3" fillId="0" borderId="120"/>
  </cellStyleXfs>
  <cellXfs count="459">
    <xf numFmtId="0" fontId="0" fillId="0" borderId="0" xfId="0" applyFont="1" applyAlignment="1"/>
    <xf numFmtId="0" fontId="3" fillId="0" borderId="0" xfId="0" applyFont="1"/>
    <xf numFmtId="0" fontId="5" fillId="0" borderId="24" xfId="0" applyFont="1" applyBorder="1" applyAlignment="1">
      <alignment horizontal="center" vertical="center" wrapText="1"/>
    </xf>
    <xf numFmtId="0" fontId="3" fillId="0" borderId="0" xfId="0" applyFont="1" applyAlignment="1">
      <alignment horizontal="center" vertical="center" shrinkToFit="1"/>
    </xf>
    <xf numFmtId="0" fontId="6" fillId="0" borderId="0" xfId="0" applyFont="1" applyAlignment="1">
      <alignment wrapText="1"/>
    </xf>
    <xf numFmtId="0" fontId="7" fillId="0" borderId="24" xfId="0" applyFont="1" applyBorder="1" applyAlignment="1">
      <alignment horizontal="center" vertical="center" wrapText="1"/>
    </xf>
    <xf numFmtId="0" fontId="0" fillId="0" borderId="32" xfId="0" applyFont="1" applyBorder="1"/>
    <xf numFmtId="0" fontId="0" fillId="0" borderId="0" xfId="0" applyFont="1"/>
    <xf numFmtId="0" fontId="9" fillId="0" borderId="107"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7" xfId="0" applyFont="1" applyBorder="1" applyAlignment="1">
      <alignment vertical="center" wrapText="1"/>
    </xf>
    <xf numFmtId="0" fontId="7" fillId="2" borderId="107" xfId="0" applyFont="1" applyFill="1" applyBorder="1" applyAlignment="1">
      <alignment horizontal="center" vertical="center" wrapText="1"/>
    </xf>
    <xf numFmtId="0" fontId="5" fillId="2" borderId="107" xfId="0" applyFont="1" applyFill="1" applyBorder="1" applyAlignment="1">
      <alignment horizontal="center" vertical="center" wrapText="1"/>
    </xf>
    <xf numFmtId="14" fontId="7" fillId="2" borderId="107" xfId="0" applyNumberFormat="1" applyFont="1" applyFill="1" applyBorder="1" applyAlignment="1">
      <alignment horizontal="center" vertical="center" wrapText="1"/>
    </xf>
    <xf numFmtId="0" fontId="7" fillId="2" borderId="107" xfId="0" applyFont="1" applyFill="1" applyBorder="1" applyAlignment="1">
      <alignment horizontal="center" vertical="center"/>
    </xf>
    <xf numFmtId="14" fontId="5" fillId="2" borderId="107" xfId="0" applyNumberFormat="1" applyFont="1" applyFill="1" applyBorder="1" applyAlignment="1">
      <alignment horizontal="center" vertical="center" wrapText="1"/>
    </xf>
    <xf numFmtId="14" fontId="7" fillId="2" borderId="107" xfId="0" applyNumberFormat="1" applyFont="1" applyFill="1" applyBorder="1" applyAlignment="1">
      <alignment horizontal="center" vertical="center"/>
    </xf>
    <xf numFmtId="0" fontId="0" fillId="0" borderId="32" xfId="0" applyFont="1" applyBorder="1" applyAlignment="1">
      <alignment wrapText="1"/>
    </xf>
    <xf numFmtId="0" fontId="0" fillId="0" borderId="92" xfId="0" applyFont="1" applyBorder="1"/>
    <xf numFmtId="0" fontId="12" fillId="11" borderId="30" xfId="0" applyFont="1" applyFill="1" applyBorder="1"/>
    <xf numFmtId="0" fontId="14" fillId="12" borderId="30" xfId="0" applyFont="1" applyFill="1" applyBorder="1" applyAlignment="1">
      <alignment wrapText="1"/>
    </xf>
    <xf numFmtId="0" fontId="14" fillId="13" borderId="30" xfId="0" applyFont="1" applyFill="1" applyBorder="1" applyAlignment="1">
      <alignment wrapText="1"/>
    </xf>
    <xf numFmtId="0" fontId="12" fillId="14" borderId="30" xfId="0" applyFont="1" applyFill="1" applyBorder="1" applyAlignment="1">
      <alignment wrapText="1"/>
    </xf>
    <xf numFmtId="0" fontId="14" fillId="15" borderId="30" xfId="0" applyFont="1" applyFill="1" applyBorder="1" applyAlignment="1">
      <alignment wrapText="1"/>
    </xf>
    <xf numFmtId="0" fontId="12" fillId="12" borderId="30" xfId="0" applyFont="1" applyFill="1" applyBorder="1" applyAlignment="1">
      <alignment wrapText="1"/>
    </xf>
    <xf numFmtId="0" fontId="14" fillId="14" borderId="30" xfId="0" applyFont="1" applyFill="1" applyBorder="1" applyAlignment="1">
      <alignment wrapText="1"/>
    </xf>
    <xf numFmtId="0" fontId="12" fillId="15" borderId="30" xfId="0" applyFont="1" applyFill="1" applyBorder="1" applyAlignment="1">
      <alignment wrapText="1"/>
    </xf>
    <xf numFmtId="0" fontId="5" fillId="0" borderId="24" xfId="0" applyFont="1" applyFill="1" applyBorder="1" applyAlignment="1">
      <alignment horizontal="center" vertical="center" wrapText="1"/>
    </xf>
    <xf numFmtId="164" fontId="5" fillId="0" borderId="24" xfId="0" applyNumberFormat="1" applyFont="1" applyFill="1" applyBorder="1" applyAlignment="1">
      <alignment horizontal="center" vertical="center"/>
    </xf>
    <xf numFmtId="0" fontId="3" fillId="0" borderId="0" xfId="0" applyFont="1" applyFill="1" applyAlignment="1">
      <alignment horizontal="center" vertical="center" shrinkToFit="1"/>
    </xf>
    <xf numFmtId="0" fontId="6" fillId="0" borderId="0" xfId="0" applyFont="1" applyFill="1" applyAlignment="1">
      <alignment wrapText="1"/>
    </xf>
    <xf numFmtId="0" fontId="3" fillId="0" borderId="0" xfId="0" applyFont="1" applyFill="1"/>
    <xf numFmtId="0" fontId="5" fillId="0" borderId="48" xfId="0" applyFont="1" applyBorder="1" applyAlignment="1">
      <alignment horizontal="center" vertical="center" wrapText="1"/>
    </xf>
    <xf numFmtId="0" fontId="17" fillId="0" borderId="107" xfId="0" applyFont="1" applyBorder="1" applyAlignment="1">
      <alignment horizontal="center" vertical="center" wrapText="1"/>
    </xf>
    <xf numFmtId="0" fontId="18" fillId="0" borderId="107" xfId="0" applyFont="1" applyBorder="1" applyAlignment="1">
      <alignment horizontal="center" vertical="center" wrapText="1"/>
    </xf>
    <xf numFmtId="14" fontId="18" fillId="0" borderId="107" xfId="0" applyNumberFormat="1" applyFont="1" applyBorder="1" applyAlignment="1">
      <alignment horizontal="center" vertical="center" wrapText="1"/>
    </xf>
    <xf numFmtId="0" fontId="13" fillId="18" borderId="128" xfId="0" applyFont="1" applyFill="1" applyBorder="1" applyAlignment="1">
      <alignment horizontal="center" vertical="center" wrapText="1"/>
    </xf>
    <xf numFmtId="0" fontId="13" fillId="18" borderId="127" xfId="0" applyFont="1" applyFill="1" applyBorder="1" applyAlignment="1">
      <alignment horizontal="center" vertical="center" wrapText="1"/>
    </xf>
    <xf numFmtId="0" fontId="13" fillId="18" borderId="126" xfId="0" applyFont="1" applyFill="1" applyBorder="1" applyAlignment="1">
      <alignment horizontal="center" vertical="center" wrapText="1"/>
    </xf>
    <xf numFmtId="0" fontId="20" fillId="0" borderId="0" xfId="0" applyFont="1" applyAlignment="1"/>
    <xf numFmtId="0" fontId="7" fillId="0" borderId="98" xfId="0" applyFont="1" applyBorder="1" applyAlignment="1">
      <alignment horizontal="left" vertical="center"/>
    </xf>
    <xf numFmtId="0" fontId="7" fillId="0" borderId="0" xfId="0" applyFont="1" applyAlignment="1"/>
    <xf numFmtId="0" fontId="7" fillId="0" borderId="102" xfId="0" applyFont="1" applyBorder="1" applyAlignment="1">
      <alignment horizontal="left" vertical="center"/>
    </xf>
    <xf numFmtId="14" fontId="7" fillId="0" borderId="4" xfId="0" applyNumberFormat="1" applyFont="1" applyBorder="1" applyAlignment="1">
      <alignment vertical="center"/>
    </xf>
    <xf numFmtId="0" fontId="7" fillId="0" borderId="103" xfId="0" applyFont="1" applyBorder="1" applyAlignment="1">
      <alignment horizontal="center" vertical="center"/>
    </xf>
    <xf numFmtId="0" fontId="9" fillId="2" borderId="107" xfId="0" applyFont="1" applyFill="1" applyBorder="1" applyAlignment="1">
      <alignment horizontal="center" vertical="center"/>
    </xf>
    <xf numFmtId="0" fontId="9" fillId="2" borderId="107" xfId="0" applyFont="1" applyFill="1" applyBorder="1" applyAlignment="1">
      <alignment horizontal="center" vertical="center" wrapText="1"/>
    </xf>
    <xf numFmtId="0" fontId="7" fillId="17" borderId="107" xfId="0" applyFont="1" applyFill="1" applyBorder="1" applyAlignment="1">
      <alignment horizontal="center" vertical="center" wrapText="1"/>
    </xf>
    <xf numFmtId="0" fontId="5" fillId="17" borderId="107" xfId="0" applyFont="1" applyFill="1" applyBorder="1" applyAlignment="1">
      <alignment horizontal="center" vertical="center" wrapText="1"/>
    </xf>
    <xf numFmtId="14" fontId="7" fillId="17" borderId="107" xfId="0" applyNumberFormat="1" applyFont="1" applyFill="1" applyBorder="1" applyAlignment="1">
      <alignment horizontal="center" vertical="center" wrapText="1"/>
    </xf>
    <xf numFmtId="0" fontId="7" fillId="17" borderId="107" xfId="2" applyFont="1" applyFill="1" applyBorder="1" applyAlignment="1">
      <alignment horizontal="center" vertical="center" wrapText="1"/>
    </xf>
    <xf numFmtId="0" fontId="5" fillId="17" borderId="107" xfId="2" applyFont="1" applyFill="1" applyBorder="1" applyAlignment="1">
      <alignment horizontal="center" vertical="center" wrapText="1"/>
    </xf>
    <xf numFmtId="14" fontId="5" fillId="17" borderId="107" xfId="0" applyNumberFormat="1" applyFont="1" applyFill="1" applyBorder="1" applyAlignment="1">
      <alignment horizontal="center" vertical="center" wrapText="1"/>
    </xf>
    <xf numFmtId="0" fontId="5" fillId="17" borderId="108" xfId="2" applyFont="1" applyFill="1" applyBorder="1" applyAlignment="1">
      <alignment horizontal="center" vertical="center" wrapText="1"/>
    </xf>
    <xf numFmtId="0" fontId="7" fillId="0" borderId="0" xfId="0" applyFont="1"/>
    <xf numFmtId="14" fontId="7" fillId="0" borderId="3" xfId="0" applyNumberFormat="1" applyFont="1" applyBorder="1" applyAlignment="1">
      <alignment vertical="center"/>
    </xf>
    <xf numFmtId="0" fontId="7" fillId="2" borderId="30" xfId="0" applyFont="1" applyFill="1" applyBorder="1"/>
    <xf numFmtId="0" fontId="7" fillId="2" borderId="120" xfId="0" applyFont="1" applyFill="1" applyBorder="1"/>
    <xf numFmtId="0" fontId="7" fillId="0" borderId="18" xfId="0" applyFont="1" applyBorder="1" applyAlignment="1">
      <alignment horizontal="left" vertical="center"/>
    </xf>
    <xf numFmtId="0" fontId="9" fillId="0" borderId="0" xfId="0" applyFont="1" applyAlignment="1">
      <alignment vertical="center"/>
    </xf>
    <xf numFmtId="0" fontId="9" fillId="3" borderId="30" xfId="0" applyFont="1" applyFill="1" applyBorder="1" applyAlignment="1">
      <alignment vertical="center"/>
    </xf>
    <xf numFmtId="0" fontId="9" fillId="18" borderId="127" xfId="0" applyFont="1" applyFill="1" applyBorder="1" applyAlignment="1">
      <alignment horizontal="center" vertical="center" wrapText="1"/>
    </xf>
    <xf numFmtId="0" fontId="5" fillId="0" borderId="61" xfId="0" applyFont="1" applyBorder="1"/>
    <xf numFmtId="0" fontId="5" fillId="0" borderId="0" xfId="0" applyFont="1"/>
    <xf numFmtId="0" fontId="5" fillId="0" borderId="0" xfId="0" applyFont="1" applyAlignment="1">
      <alignment wrapText="1"/>
    </xf>
    <xf numFmtId="0" fontId="7" fillId="2" borderId="30" xfId="0" applyFont="1" applyFill="1" applyBorder="1" applyAlignment="1">
      <alignment horizontal="left" vertical="top" wrapText="1"/>
    </xf>
    <xf numFmtId="0" fontId="7" fillId="2" borderId="30" xfId="0" applyFont="1" applyFill="1" applyBorder="1" applyAlignment="1">
      <alignment horizontal="center" vertical="top" wrapText="1"/>
    </xf>
    <xf numFmtId="0" fontId="24" fillId="2" borderId="30" xfId="0" applyFont="1" applyFill="1" applyBorder="1" applyAlignment="1">
      <alignment horizontal="center" vertical="center" wrapText="1"/>
    </xf>
    <xf numFmtId="0" fontId="9" fillId="2" borderId="3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7" fillId="2" borderId="122" xfId="0" applyFont="1" applyFill="1" applyBorder="1" applyAlignment="1">
      <alignment horizontal="center" wrapText="1"/>
    </xf>
    <xf numFmtId="0" fontId="7" fillId="2" borderId="123" xfId="0" applyFont="1" applyFill="1" applyBorder="1" applyAlignment="1">
      <alignment wrapText="1"/>
    </xf>
    <xf numFmtId="0" fontId="7" fillId="2" borderId="122" xfId="0" applyFont="1" applyFill="1" applyBorder="1" applyAlignment="1">
      <alignment horizontal="center" vertical="center" wrapText="1"/>
    </xf>
    <xf numFmtId="0" fontId="7" fillId="2" borderId="122" xfId="0" applyFont="1" applyFill="1" applyBorder="1" applyAlignment="1">
      <alignment vertical="center" wrapText="1"/>
    </xf>
    <xf numFmtId="0" fontId="7" fillId="2" borderId="124" xfId="0" applyFont="1" applyFill="1" applyBorder="1" applyAlignment="1">
      <alignment horizontal="left" vertical="center" wrapText="1"/>
    </xf>
    <xf numFmtId="14" fontId="7" fillId="2" borderId="32" xfId="0" applyNumberFormat="1" applyFont="1" applyFill="1" applyBorder="1" applyAlignment="1">
      <alignment horizontal="center" vertical="center"/>
    </xf>
    <xf numFmtId="14" fontId="7" fillId="2" borderId="122" xfId="0" applyNumberFormat="1" applyFont="1" applyFill="1" applyBorder="1" applyAlignment="1">
      <alignment horizontal="center" vertical="center"/>
    </xf>
    <xf numFmtId="0" fontId="7" fillId="2" borderId="32" xfId="0" applyFont="1" applyFill="1" applyBorder="1" applyAlignment="1">
      <alignment horizontal="center" wrapText="1"/>
    </xf>
    <xf numFmtId="0" fontId="7" fillId="2" borderId="48" xfId="0" applyFont="1" applyFill="1" applyBorder="1" applyAlignment="1">
      <alignment wrapText="1"/>
    </xf>
    <xf numFmtId="0" fontId="7" fillId="2" borderId="32" xfId="0" applyFont="1" applyFill="1" applyBorder="1" applyAlignment="1">
      <alignment horizontal="center" vertical="center" wrapText="1"/>
    </xf>
    <xf numFmtId="0" fontId="7" fillId="2" borderId="32" xfId="0" applyFont="1" applyFill="1" applyBorder="1" applyAlignment="1">
      <alignment vertical="center" wrapText="1"/>
    </xf>
    <xf numFmtId="0" fontId="7" fillId="2" borderId="50"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87" xfId="0" applyFont="1" applyFill="1" applyBorder="1" applyAlignment="1">
      <alignment horizontal="center" vertical="center" wrapText="1"/>
    </xf>
    <xf numFmtId="0" fontId="7" fillId="2" borderId="87" xfId="0" applyFont="1" applyFill="1" applyBorder="1" applyAlignment="1">
      <alignment horizontal="center" wrapText="1"/>
    </xf>
    <xf numFmtId="0" fontId="7" fillId="2" borderId="13" xfId="0" applyFont="1" applyFill="1" applyBorder="1" applyAlignment="1">
      <alignment wrapText="1"/>
    </xf>
    <xf numFmtId="0" fontId="7" fillId="2" borderId="87" xfId="0" applyFont="1" applyFill="1" applyBorder="1" applyAlignment="1">
      <alignment vertical="center" wrapText="1"/>
    </xf>
    <xf numFmtId="0" fontId="7" fillId="2" borderId="36" xfId="0" applyFont="1" applyFill="1" applyBorder="1" applyAlignment="1">
      <alignment horizontal="left" vertical="center" wrapText="1"/>
    </xf>
    <xf numFmtId="14" fontId="7" fillId="2" borderId="87" xfId="0" applyNumberFormat="1" applyFont="1" applyFill="1" applyBorder="1" applyAlignment="1">
      <alignment horizontal="center" vertical="center"/>
    </xf>
    <xf numFmtId="0" fontId="7" fillId="2" borderId="54" xfId="0" applyFont="1" applyFill="1" applyBorder="1" applyAlignment="1">
      <alignment horizontal="center" wrapText="1"/>
    </xf>
    <xf numFmtId="0" fontId="7" fillId="2" borderId="2" xfId="0" applyFont="1" applyFill="1" applyBorder="1" applyAlignment="1">
      <alignment wrapText="1"/>
    </xf>
    <xf numFmtId="0" fontId="7" fillId="2" borderId="54" xfId="0" applyFont="1" applyFill="1" applyBorder="1" applyAlignment="1">
      <alignment horizontal="center" vertical="center" wrapText="1"/>
    </xf>
    <xf numFmtId="0" fontId="7" fillId="2" borderId="54" xfId="0" applyFont="1" applyFill="1" applyBorder="1" applyAlignment="1">
      <alignment vertical="center" wrapText="1"/>
    </xf>
    <xf numFmtId="0" fontId="7" fillId="2" borderId="114" xfId="0" applyFont="1" applyFill="1" applyBorder="1" applyAlignment="1">
      <alignment horizontal="left" vertical="center" wrapText="1"/>
    </xf>
    <xf numFmtId="0" fontId="7" fillId="2" borderId="54" xfId="0" applyFont="1" applyFill="1" applyBorder="1" applyAlignment="1">
      <alignment horizontal="left" vertical="center" wrapText="1"/>
    </xf>
    <xf numFmtId="14" fontId="7" fillId="2" borderId="54" xfId="0" applyNumberFormat="1" applyFont="1" applyFill="1" applyBorder="1" applyAlignment="1">
      <alignment horizontal="center" vertical="center"/>
    </xf>
    <xf numFmtId="0" fontId="7" fillId="2" borderId="122" xfId="0" applyFont="1" applyFill="1" applyBorder="1" applyAlignment="1">
      <alignment wrapText="1"/>
    </xf>
    <xf numFmtId="0" fontId="7" fillId="2" borderId="122" xfId="0" applyFont="1" applyFill="1" applyBorder="1" applyAlignment="1">
      <alignment horizontal="left" vertical="center" wrapText="1"/>
    </xf>
    <xf numFmtId="0" fontId="7" fillId="2" borderId="32" xfId="0" applyFont="1" applyFill="1" applyBorder="1" applyAlignment="1">
      <alignment wrapText="1"/>
    </xf>
    <xf numFmtId="0" fontId="7" fillId="2" borderId="32" xfId="0" applyFont="1" applyFill="1" applyBorder="1" applyAlignment="1">
      <alignment horizontal="left" wrapText="1"/>
    </xf>
    <xf numFmtId="0" fontId="7" fillId="2" borderId="125" xfId="0" applyFont="1" applyFill="1" applyBorder="1" applyAlignment="1">
      <alignment horizontal="center" wrapText="1"/>
    </xf>
    <xf numFmtId="0" fontId="7" fillId="2" borderId="125" xfId="0" applyFont="1" applyFill="1" applyBorder="1" applyAlignment="1">
      <alignment wrapText="1"/>
    </xf>
    <xf numFmtId="0" fontId="7" fillId="2" borderId="125" xfId="0" applyFont="1" applyFill="1" applyBorder="1" applyAlignment="1">
      <alignment horizontal="center" vertical="center" wrapText="1"/>
    </xf>
    <xf numFmtId="0" fontId="7" fillId="2" borderId="125" xfId="0" applyFont="1" applyFill="1" applyBorder="1" applyAlignment="1">
      <alignment vertical="center" wrapText="1"/>
    </xf>
    <xf numFmtId="0" fontId="7" fillId="2" borderId="125" xfId="0" applyFont="1" applyFill="1" applyBorder="1" applyAlignment="1">
      <alignment horizontal="left" vertical="center" wrapText="1"/>
    </xf>
    <xf numFmtId="14" fontId="7" fillId="2" borderId="125" xfId="0" applyNumberFormat="1" applyFont="1" applyFill="1" applyBorder="1" applyAlignment="1">
      <alignment horizontal="center" vertical="center"/>
    </xf>
    <xf numFmtId="0" fontId="7" fillId="0" borderId="0" xfId="0" applyFont="1" applyAlignment="1">
      <alignment wrapText="1"/>
    </xf>
    <xf numFmtId="0" fontId="22" fillId="2" borderId="24" xfId="0" applyFont="1" applyFill="1" applyBorder="1" applyAlignment="1">
      <alignment horizontal="center"/>
    </xf>
    <xf numFmtId="0" fontId="22" fillId="2" borderId="24" xfId="0" applyFont="1" applyFill="1" applyBorder="1" applyAlignment="1">
      <alignment horizontal="center" wrapText="1"/>
    </xf>
    <xf numFmtId="0" fontId="21" fillId="0" borderId="24" xfId="0" applyFont="1" applyBorder="1" applyAlignment="1">
      <alignment horizontal="center" vertical="center" wrapText="1"/>
    </xf>
    <xf numFmtId="0" fontId="5" fillId="0" borderId="121" xfId="1" applyFont="1" applyBorder="1" applyAlignment="1">
      <alignment horizontal="center" vertical="center" wrapText="1"/>
    </xf>
    <xf numFmtId="0" fontId="21" fillId="0" borderId="24" xfId="0" applyFont="1" applyFill="1" applyBorder="1" applyAlignment="1">
      <alignment horizontal="center" vertical="center" wrapText="1"/>
    </xf>
    <xf numFmtId="0" fontId="20" fillId="0" borderId="0" xfId="0" applyFont="1" applyFill="1" applyAlignment="1"/>
    <xf numFmtId="0" fontId="7" fillId="0" borderId="5" xfId="0" applyFont="1" applyFill="1" applyBorder="1" applyAlignment="1">
      <alignment horizontal="left" vertical="center"/>
    </xf>
    <xf numFmtId="0" fontId="3" fillId="0" borderId="5" xfId="0" applyFont="1" applyFill="1" applyBorder="1"/>
    <xf numFmtId="14" fontId="7" fillId="0" borderId="5" xfId="0" applyNumberFormat="1" applyFont="1" applyFill="1" applyBorder="1" applyAlignment="1">
      <alignment vertical="center"/>
    </xf>
    <xf numFmtId="0" fontId="7" fillId="0" borderId="5" xfId="0" applyFont="1" applyFill="1" applyBorder="1" applyAlignment="1">
      <alignment vertical="center"/>
    </xf>
    <xf numFmtId="0" fontId="3" fillId="0" borderId="17" xfId="0" applyFont="1" applyFill="1" applyBorder="1"/>
    <xf numFmtId="0" fontId="22" fillId="0" borderId="24" xfId="0" applyFont="1" applyFill="1" applyBorder="1" applyAlignment="1">
      <alignment horizontal="center"/>
    </xf>
    <xf numFmtId="0" fontId="22" fillId="0" borderId="24" xfId="0" applyFont="1" applyFill="1" applyBorder="1" applyAlignment="1">
      <alignment horizontal="center" wrapText="1"/>
    </xf>
    <xf numFmtId="169" fontId="5" fillId="0" borderId="121" xfId="1"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5" fillId="0" borderId="121" xfId="1" applyFont="1" applyFill="1" applyBorder="1" applyAlignment="1">
      <alignment horizontal="center" vertical="center" wrapText="1"/>
    </xf>
    <xf numFmtId="164" fontId="5" fillId="0" borderId="24" xfId="0" applyNumberFormat="1" applyFont="1" applyFill="1" applyBorder="1" applyAlignment="1">
      <alignment horizontal="center" vertical="center" wrapText="1"/>
    </xf>
    <xf numFmtId="0" fontId="7" fillId="0" borderId="0" xfId="0" applyFont="1" applyAlignment="1"/>
    <xf numFmtId="0" fontId="11" fillId="2" borderId="30" xfId="0" applyFont="1" applyFill="1" applyBorder="1"/>
    <xf numFmtId="0" fontId="11" fillId="0" borderId="0" xfId="0" applyFont="1" applyAlignment="1"/>
    <xf numFmtId="0" fontId="29" fillId="0" borderId="56" xfId="0" applyFont="1" applyBorder="1" applyAlignment="1" applyProtection="1">
      <alignment horizontal="justify" vertical="center" wrapText="1"/>
      <protection locked="0"/>
    </xf>
    <xf numFmtId="0" fontId="8" fillId="0" borderId="46" xfId="0" applyFont="1" applyBorder="1" applyAlignment="1">
      <alignment horizontal="center" vertical="center" wrapText="1"/>
    </xf>
    <xf numFmtId="0" fontId="17" fillId="0" borderId="106"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5" fillId="0" borderId="107" xfId="0" applyFont="1" applyFill="1" applyBorder="1" applyAlignment="1">
      <alignment vertical="center" wrapText="1"/>
    </xf>
    <xf numFmtId="171" fontId="18" fillId="0" borderId="107" xfId="0" applyNumberFormat="1" applyFont="1" applyFill="1" applyBorder="1" applyAlignment="1">
      <alignment horizontal="center" vertical="center" wrapText="1"/>
    </xf>
    <xf numFmtId="0" fontId="13" fillId="20" borderId="132" xfId="0" applyFont="1" applyFill="1" applyBorder="1" applyAlignment="1">
      <alignment horizontal="center" vertical="center" wrapText="1"/>
    </xf>
    <xf numFmtId="0" fontId="13" fillId="20" borderId="132" xfId="0" applyFont="1" applyFill="1" applyBorder="1" applyAlignment="1">
      <alignment horizontal="center" vertical="center"/>
    </xf>
    <xf numFmtId="0" fontId="30" fillId="17" borderId="121" xfId="0" applyFont="1" applyFill="1" applyBorder="1" applyAlignment="1">
      <alignment horizontal="center" vertical="center" wrapText="1"/>
    </xf>
    <xf numFmtId="0" fontId="3" fillId="17" borderId="121" xfId="0" applyFont="1" applyFill="1" applyBorder="1" applyAlignment="1">
      <alignment horizontal="center" vertical="center" wrapText="1"/>
    </xf>
    <xf numFmtId="14" fontId="3" fillId="17" borderId="121" xfId="0" applyNumberFormat="1" applyFont="1" applyFill="1" applyBorder="1" applyAlignment="1">
      <alignment horizontal="center" vertical="center" wrapText="1"/>
    </xf>
    <xf numFmtId="0" fontId="4" fillId="2" borderId="30" xfId="0" applyFont="1" applyFill="1" applyBorder="1"/>
    <xf numFmtId="0" fontId="4" fillId="0" borderId="32" xfId="0" applyFont="1" applyBorder="1"/>
    <xf numFmtId="0" fontId="8" fillId="2" borderId="30" xfId="0" applyFont="1" applyFill="1" applyBorder="1"/>
    <xf numFmtId="0" fontId="8" fillId="2" borderId="30" xfId="0" applyFont="1" applyFill="1" applyBorder="1" applyAlignment="1">
      <alignment wrapText="1"/>
    </xf>
    <xf numFmtId="0" fontId="8" fillId="2" borderId="30" xfId="0" applyFont="1" applyFill="1" applyBorder="1" applyAlignment="1">
      <alignment horizontal="center"/>
    </xf>
    <xf numFmtId="0" fontId="4" fillId="0" borderId="0" xfId="0" applyFont="1" applyAlignment="1"/>
    <xf numFmtId="0" fontId="8" fillId="2" borderId="30" xfId="0" applyFont="1" applyFill="1" applyBorder="1" applyAlignment="1">
      <alignment horizontal="center" vertical="center"/>
    </xf>
    <xf numFmtId="0" fontId="8" fillId="0" borderId="0" xfId="0" applyFont="1" applyAlignment="1">
      <alignment horizontal="center" vertical="center"/>
    </xf>
    <xf numFmtId="0" fontId="8" fillId="2" borderId="30" xfId="0" applyFont="1" applyFill="1" applyBorder="1" applyAlignment="1">
      <alignment horizontal="left" vertical="center"/>
    </xf>
    <xf numFmtId="0" fontId="33" fillId="2"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4" fillId="2" borderId="30" xfId="0" applyFont="1" applyFill="1" applyBorder="1"/>
    <xf numFmtId="0" fontId="34" fillId="2" borderId="30" xfId="0" applyFont="1" applyFill="1" applyBorder="1" applyAlignment="1">
      <alignment wrapText="1"/>
    </xf>
    <xf numFmtId="0" fontId="34" fillId="0" borderId="0" xfId="0" applyFont="1"/>
    <xf numFmtId="0" fontId="35" fillId="5" borderId="44" xfId="0" applyFont="1" applyFill="1" applyBorder="1" applyAlignment="1">
      <alignment horizontal="center" vertical="center" wrapText="1"/>
    </xf>
    <xf numFmtId="0" fontId="4" fillId="6" borderId="54" xfId="0" applyFont="1" applyFill="1" applyBorder="1" applyAlignment="1">
      <alignment horizontal="center" vertical="center" textRotation="90" wrapText="1"/>
    </xf>
    <xf numFmtId="0" fontId="35" fillId="5" borderId="56" xfId="0" applyFont="1" applyFill="1" applyBorder="1" applyAlignment="1">
      <alignment horizontal="center" vertical="center" textRotation="90"/>
    </xf>
    <xf numFmtId="0" fontId="35" fillId="2" borderId="30" xfId="0" applyFont="1" applyFill="1" applyBorder="1" applyAlignment="1">
      <alignment horizontal="center" vertical="center"/>
    </xf>
    <xf numFmtId="166" fontId="8" fillId="0" borderId="46" xfId="0" applyNumberFormat="1" applyFont="1" applyBorder="1" applyAlignment="1">
      <alignment horizontal="center" vertical="center" wrapText="1"/>
    </xf>
    <xf numFmtId="0" fontId="8" fillId="0" borderId="56" xfId="0" applyFont="1" applyBorder="1" applyAlignment="1">
      <alignment horizontal="center" vertical="center"/>
    </xf>
    <xf numFmtId="0" fontId="29" fillId="0" borderId="56" xfId="0" applyFont="1" applyBorder="1" applyAlignment="1">
      <alignment horizontal="left" vertical="center" wrapText="1"/>
    </xf>
    <xf numFmtId="0" fontId="8" fillId="0" borderId="56" xfId="0" applyFont="1" applyBorder="1" applyAlignment="1">
      <alignment horizontal="center" vertical="center" textRotation="90"/>
    </xf>
    <xf numFmtId="9" fontId="8" fillId="0" borderId="56" xfId="0" applyNumberFormat="1" applyFont="1" applyBorder="1" applyAlignment="1">
      <alignment horizontal="center" vertical="center"/>
    </xf>
    <xf numFmtId="167" fontId="8" fillId="0" borderId="56" xfId="0" applyNumberFormat="1" applyFont="1" applyBorder="1" applyAlignment="1">
      <alignment horizontal="center" vertical="center"/>
    </xf>
    <xf numFmtId="0" fontId="35" fillId="0" borderId="56" xfId="0" applyFont="1" applyBorder="1" applyAlignment="1">
      <alignment horizontal="center" vertical="center" textRotation="90" wrapText="1"/>
    </xf>
    <xf numFmtId="9" fontId="8" fillId="0" borderId="46" xfId="0" applyNumberFormat="1" applyFont="1" applyBorder="1" applyAlignment="1">
      <alignment horizontal="center" vertical="center"/>
    </xf>
    <xf numFmtId="0" fontId="35" fillId="0" borderId="56" xfId="0" applyFont="1" applyBorder="1" applyAlignment="1">
      <alignment horizontal="center" vertical="center" textRotation="90"/>
    </xf>
    <xf numFmtId="0" fontId="8" fillId="0" borderId="46" xfId="0" applyFont="1" applyBorder="1" applyAlignment="1">
      <alignment horizontal="center" vertical="center" textRotation="90"/>
    </xf>
    <xf numFmtId="0" fontId="8" fillId="0" borderId="46" xfId="0" applyFont="1" applyBorder="1" applyAlignment="1">
      <alignment horizontal="center" vertical="center" textRotation="90" wrapText="1"/>
    </xf>
    <xf numFmtId="0" fontId="8" fillId="0" borderId="56" xfId="0" applyFont="1" applyBorder="1" applyAlignment="1">
      <alignment horizontal="center" vertical="center" wrapText="1"/>
    </xf>
    <xf numFmtId="14" fontId="8" fillId="0" borderId="56" xfId="0" applyNumberFormat="1" applyFont="1" applyBorder="1" applyAlignment="1">
      <alignment horizontal="center" vertical="center"/>
    </xf>
    <xf numFmtId="0" fontId="8" fillId="2" borderId="30" xfId="0" applyFont="1" applyFill="1" applyBorder="1" applyAlignment="1">
      <alignment vertical="center"/>
    </xf>
    <xf numFmtId="0" fontId="29" fillId="0" borderId="56" xfId="0" applyFont="1" applyBorder="1" applyAlignment="1">
      <alignment horizontal="left" vertical="center"/>
    </xf>
    <xf numFmtId="0" fontId="8" fillId="0" borderId="46" xfId="0" applyFont="1" applyBorder="1" applyAlignment="1">
      <alignment horizontal="center" vertical="center"/>
    </xf>
    <xf numFmtId="0" fontId="8" fillId="0" borderId="52" xfId="0" applyFont="1" applyBorder="1" applyAlignment="1">
      <alignment horizontal="center" vertical="center" wrapText="1"/>
    </xf>
    <xf numFmtId="0" fontId="35" fillId="0" borderId="46" xfId="0" applyFont="1" applyBorder="1" applyAlignment="1">
      <alignment horizontal="center" vertical="center" wrapText="1"/>
    </xf>
    <xf numFmtId="9" fontId="8" fillId="0" borderId="46" xfId="0" applyNumberFormat="1" applyFont="1" applyBorder="1" applyAlignment="1">
      <alignment horizontal="center" vertical="center" wrapText="1"/>
    </xf>
    <xf numFmtId="168" fontId="8" fillId="0" borderId="46" xfId="0" applyNumberFormat="1" applyFont="1" applyBorder="1" applyAlignment="1">
      <alignment horizontal="right" vertical="center" wrapText="1"/>
    </xf>
    <xf numFmtId="0" fontId="35" fillId="0" borderId="46" xfId="0" applyFont="1" applyBorder="1" applyAlignment="1">
      <alignment horizontal="center" vertical="center"/>
    </xf>
    <xf numFmtId="0" fontId="29" fillId="0" borderId="56" xfId="0" applyFont="1" applyBorder="1" applyAlignment="1">
      <alignment horizontal="center" vertical="center" wrapText="1"/>
    </xf>
    <xf numFmtId="14" fontId="29" fillId="0" borderId="56" xfId="0" applyNumberFormat="1" applyFont="1" applyBorder="1" applyAlignment="1">
      <alignment horizontal="center" vertical="center" wrapText="1"/>
    </xf>
    <xf numFmtId="0" fontId="8" fillId="0" borderId="57" xfId="0" applyFont="1" applyBorder="1" applyAlignment="1">
      <alignment horizontal="center" vertical="center" wrapText="1"/>
    </xf>
    <xf numFmtId="14" fontId="8" fillId="0" borderId="56" xfId="0" applyNumberFormat="1" applyFont="1" applyBorder="1" applyAlignment="1">
      <alignment horizontal="center" vertical="center" wrapText="1"/>
    </xf>
    <xf numFmtId="0" fontId="8" fillId="0" borderId="0" xfId="0" applyFont="1"/>
    <xf numFmtId="0" fontId="8" fillId="0" borderId="56" xfId="0" applyFont="1" applyBorder="1" applyAlignment="1">
      <alignment horizontal="left" vertical="center" wrapText="1"/>
    </xf>
    <xf numFmtId="0" fontId="8" fillId="0" borderId="58" xfId="0" applyFont="1" applyBorder="1" applyAlignment="1">
      <alignment horizontal="left" vertical="center" wrapText="1"/>
    </xf>
    <xf numFmtId="2" fontId="8" fillId="0" borderId="46" xfId="0" applyNumberFormat="1" applyFont="1" applyBorder="1" applyAlignment="1">
      <alignment horizontal="center" vertical="center" wrapText="1"/>
    </xf>
    <xf numFmtId="0" fontId="29" fillId="0" borderId="46" xfId="0" applyFont="1" applyBorder="1" applyAlignment="1">
      <alignment horizontal="left" vertical="center" wrapText="1"/>
    </xf>
    <xf numFmtId="167" fontId="8" fillId="0" borderId="46" xfId="0" applyNumberFormat="1" applyFont="1" applyBorder="1" applyAlignment="1">
      <alignment horizontal="center" vertical="center"/>
    </xf>
    <xf numFmtId="0" fontId="35" fillId="0" borderId="46" xfId="0" applyFont="1" applyBorder="1" applyAlignment="1">
      <alignment horizontal="center" vertical="center" textRotation="90" wrapText="1"/>
    </xf>
    <xf numFmtId="0" fontId="35" fillId="0" borderId="46" xfId="0" applyFont="1" applyBorder="1" applyAlignment="1">
      <alignment horizontal="center" vertical="center" textRotation="90"/>
    </xf>
    <xf numFmtId="14" fontId="8" fillId="0" borderId="46" xfId="0" applyNumberFormat="1" applyFont="1" applyBorder="1" applyAlignment="1">
      <alignment horizontal="center" vertical="center"/>
    </xf>
    <xf numFmtId="0" fontId="8" fillId="0" borderId="56" xfId="0" applyFont="1" applyBorder="1" applyAlignment="1" applyProtection="1">
      <alignment horizontal="center" vertical="center" wrapText="1"/>
      <protection locked="0"/>
    </xf>
    <xf numFmtId="43" fontId="8" fillId="0" borderId="56" xfId="6" applyFont="1" applyBorder="1" applyAlignment="1" applyProtection="1">
      <alignment horizontal="center" vertical="center" wrapText="1"/>
      <protection locked="0"/>
    </xf>
    <xf numFmtId="0" fontId="8" fillId="0" borderId="56"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hidden="1"/>
    </xf>
    <xf numFmtId="0" fontId="8" fillId="0" borderId="56" xfId="0" applyFont="1" applyBorder="1" applyAlignment="1" applyProtection="1">
      <alignment horizontal="center" vertical="center" textRotation="90"/>
      <protection locked="0"/>
    </xf>
    <xf numFmtId="9" fontId="8" fillId="0" borderId="56" xfId="0" applyNumberFormat="1" applyFont="1" applyBorder="1" applyAlignment="1" applyProtection="1">
      <alignment horizontal="center" vertical="center"/>
      <protection hidden="1"/>
    </xf>
    <xf numFmtId="167" fontId="8" fillId="0" borderId="56" xfId="7" applyNumberFormat="1" applyFont="1" applyBorder="1" applyAlignment="1" applyProtection="1">
      <alignment horizontal="center" vertical="center"/>
      <protection hidden="1"/>
    </xf>
    <xf numFmtId="0" fontId="35" fillId="0" borderId="56" xfId="0" applyFont="1" applyFill="1" applyBorder="1" applyAlignment="1" applyProtection="1">
      <alignment horizontal="center" vertical="center" textRotation="90" wrapText="1"/>
      <protection hidden="1"/>
    </xf>
    <xf numFmtId="0" fontId="35" fillId="0" borderId="56" xfId="0" applyFont="1" applyBorder="1" applyAlignment="1" applyProtection="1">
      <alignment horizontal="center" vertical="center" textRotation="90"/>
      <protection hidden="1"/>
    </xf>
    <xf numFmtId="14" fontId="8" fillId="0" borderId="56" xfId="0" applyNumberFormat="1" applyFont="1" applyBorder="1" applyAlignment="1" applyProtection="1">
      <alignment horizontal="center" vertical="center" wrapText="1"/>
      <protection locked="0"/>
    </xf>
    <xf numFmtId="0" fontId="8" fillId="2" borderId="120" xfId="0" applyFont="1" applyFill="1" applyBorder="1"/>
    <xf numFmtId="0" fontId="29" fillId="0" borderId="56" xfId="0" applyFont="1" applyBorder="1" applyAlignment="1" applyProtection="1">
      <alignment horizontal="justify" vertical="center"/>
      <protection locked="0"/>
    </xf>
    <xf numFmtId="14" fontId="8" fillId="0" borderId="56" xfId="0" applyNumberFormat="1" applyFont="1" applyBorder="1" applyAlignment="1" applyProtection="1">
      <alignment horizontal="center" vertical="center"/>
      <protection locked="0"/>
    </xf>
    <xf numFmtId="0" fontId="8" fillId="0" borderId="56" xfId="0" applyFont="1" applyBorder="1" applyAlignment="1" applyProtection="1">
      <alignment vertical="center" wrapText="1"/>
      <protection locked="0"/>
    </xf>
    <xf numFmtId="0" fontId="8" fillId="0" borderId="56" xfId="0" applyFont="1" applyBorder="1" applyAlignment="1" applyProtection="1">
      <alignment horizontal="center" vertical="center" textRotation="90" wrapText="1"/>
      <protection locked="0"/>
    </xf>
    <xf numFmtId="14" fontId="8" fillId="17" borderId="56" xfId="0" applyNumberFormat="1" applyFont="1" applyFill="1" applyBorder="1" applyAlignment="1" applyProtection="1">
      <alignment horizontal="center" vertical="center" wrapText="1"/>
      <protection locked="0"/>
    </xf>
    <xf numFmtId="0" fontId="8" fillId="0" borderId="57" xfId="0" applyFont="1" applyBorder="1" applyAlignment="1">
      <alignment vertical="center"/>
    </xf>
    <xf numFmtId="0" fontId="8" fillId="0" borderId="59" xfId="0" applyFont="1" applyBorder="1" applyAlignment="1">
      <alignment horizontal="center" vertical="center"/>
    </xf>
    <xf numFmtId="0" fontId="8" fillId="0" borderId="120" xfId="0" applyFont="1" applyBorder="1" applyAlignment="1">
      <alignment horizontal="center" vertical="center"/>
    </xf>
    <xf numFmtId="0" fontId="8" fillId="0" borderId="60" xfId="0" applyFont="1" applyBorder="1" applyAlignment="1">
      <alignment vertical="center"/>
    </xf>
    <xf numFmtId="0" fontId="8" fillId="0" borderId="0" xfId="0" applyFont="1" applyAlignment="1">
      <alignment horizontal="center"/>
    </xf>
    <xf numFmtId="0" fontId="8" fillId="0" borderId="0" xfId="0" applyFont="1" applyAlignment="1">
      <alignment wrapText="1"/>
    </xf>
    <xf numFmtId="0" fontId="35" fillId="0" borderId="0" xfId="0" applyFont="1" applyAlignment="1">
      <alignment horizontal="left" vertical="center"/>
    </xf>
    <xf numFmtId="14" fontId="5" fillId="0" borderId="107" xfId="0" applyNumberFormat="1" applyFont="1" applyBorder="1" applyAlignment="1">
      <alignment horizontal="center" vertical="center" wrapText="1"/>
    </xf>
    <xf numFmtId="0" fontId="37" fillId="0" borderId="120" xfId="8" applyFont="1"/>
    <xf numFmtId="0" fontId="38" fillId="20" borderId="134" xfId="8" applyFont="1" applyFill="1" applyBorder="1" applyAlignment="1">
      <alignment horizontal="center" vertical="center" wrapText="1"/>
    </xf>
    <xf numFmtId="0" fontId="37" fillId="0" borderId="120" xfId="8" applyFont="1" applyBorder="1"/>
    <xf numFmtId="0" fontId="30" fillId="20" borderId="121" xfId="0" applyFont="1" applyFill="1" applyBorder="1" applyAlignment="1">
      <alignment horizontal="center" vertical="center" wrapText="1"/>
    </xf>
    <xf numFmtId="0" fontId="40" fillId="0" borderId="120" xfId="8" applyFont="1"/>
    <xf numFmtId="0" fontId="5" fillId="0" borderId="0" xfId="0" applyFont="1" applyAlignment="1"/>
    <xf numFmtId="0" fontId="5" fillId="2" borderId="107" xfId="0" applyFont="1" applyFill="1" applyBorder="1" applyAlignment="1">
      <alignment horizontal="center" vertical="center"/>
    </xf>
    <xf numFmtId="0" fontId="5" fillId="2" borderId="30" xfId="0" applyFont="1" applyFill="1" applyBorder="1"/>
    <xf numFmtId="0" fontId="41" fillId="2" borderId="120" xfId="3" applyFont="1" applyFill="1" applyAlignment="1">
      <alignment vertical="center"/>
    </xf>
    <xf numFmtId="0" fontId="15" fillId="0" borderId="120" xfId="3"/>
    <xf numFmtId="0" fontId="9" fillId="2" borderId="33" xfId="3" applyFont="1" applyFill="1" applyBorder="1" applyAlignment="1">
      <alignment horizontal="center" vertical="center" wrapText="1"/>
    </xf>
    <xf numFmtId="0" fontId="45" fillId="0" borderId="36" xfId="3" applyFont="1" applyBorder="1" applyAlignment="1">
      <alignment horizontal="center" vertical="center" wrapText="1"/>
    </xf>
    <xf numFmtId="0" fontId="46" fillId="2" borderId="86" xfId="3" applyFont="1" applyFill="1" applyBorder="1" applyAlignment="1">
      <alignment horizontal="center" vertical="center" textRotation="90" wrapText="1"/>
    </xf>
    <xf numFmtId="0" fontId="47" fillId="2" borderId="116" xfId="3" applyFont="1" applyFill="1" applyBorder="1" applyAlignment="1">
      <alignment horizontal="center" vertical="center" wrapText="1"/>
    </xf>
    <xf numFmtId="0" fontId="10" fillId="0" borderId="87" xfId="3" applyFont="1" applyBorder="1" applyAlignment="1">
      <alignment horizontal="center" vertical="center" wrapText="1"/>
    </xf>
    <xf numFmtId="0" fontId="10" fillId="2" borderId="87" xfId="3" applyFont="1" applyFill="1" applyBorder="1" applyAlignment="1">
      <alignment horizontal="center" vertical="center" wrapText="1"/>
    </xf>
    <xf numFmtId="14" fontId="30" fillId="0" borderId="88" xfId="3" applyNumberFormat="1" applyFont="1" applyBorder="1" applyAlignment="1">
      <alignment horizontal="center" vertical="center" wrapText="1"/>
    </xf>
    <xf numFmtId="0" fontId="10" fillId="0" borderId="32" xfId="3" applyFont="1" applyBorder="1" applyAlignment="1">
      <alignment horizontal="center" vertical="center" wrapText="1"/>
    </xf>
    <xf numFmtId="0" fontId="47" fillId="2" borderId="89" xfId="3" applyFont="1" applyFill="1" applyBorder="1" applyAlignment="1">
      <alignment horizontal="center" vertical="center" wrapText="1"/>
    </xf>
    <xf numFmtId="0" fontId="10" fillId="0" borderId="54" xfId="3" applyFont="1" applyBorder="1" applyAlignment="1">
      <alignment horizontal="center" vertical="center" wrapText="1"/>
    </xf>
    <xf numFmtId="14" fontId="30" fillId="0" borderId="27" xfId="3" applyNumberFormat="1" applyFont="1" applyBorder="1" applyAlignment="1">
      <alignment horizontal="center" vertical="center" wrapText="1"/>
    </xf>
    <xf numFmtId="0" fontId="47" fillId="2" borderId="95" xfId="3" applyFont="1" applyFill="1" applyBorder="1" applyAlignment="1">
      <alignment horizontal="center" vertical="center" wrapText="1"/>
    </xf>
    <xf numFmtId="14" fontId="30" fillId="0" borderId="119" xfId="3" applyNumberFormat="1" applyFont="1" applyBorder="1" applyAlignment="1">
      <alignment horizontal="center" vertical="center" wrapText="1"/>
    </xf>
    <xf numFmtId="0" fontId="49" fillId="2" borderId="54" xfId="3" applyFont="1" applyFill="1" applyBorder="1" applyAlignment="1">
      <alignment horizontal="center" vertical="center" wrapText="1"/>
    </xf>
    <xf numFmtId="14" fontId="30" fillId="0" borderId="93" xfId="3" applyNumberFormat="1" applyFont="1" applyBorder="1" applyAlignment="1">
      <alignment horizontal="center" vertical="center" wrapText="1"/>
    </xf>
    <xf numFmtId="0" fontId="49" fillId="2" borderId="32" xfId="3" applyFont="1" applyFill="1" applyBorder="1" applyAlignment="1">
      <alignment horizontal="center" vertical="center" wrapText="1"/>
    </xf>
    <xf numFmtId="0" fontId="50" fillId="0" borderId="120" xfId="3" applyFont="1" applyAlignment="1">
      <alignment vertical="center" wrapText="1"/>
    </xf>
    <xf numFmtId="0" fontId="15" fillId="0" borderId="120" xfId="3" applyAlignment="1">
      <alignment horizontal="center"/>
    </xf>
    <xf numFmtId="0" fontId="51" fillId="0" borderId="120" xfId="3" applyFont="1" applyAlignment="1">
      <alignment vertical="center" wrapText="1"/>
    </xf>
    <xf numFmtId="0" fontId="9" fillId="2" borderId="1" xfId="0" applyFont="1" applyFill="1" applyBorder="1" applyAlignment="1">
      <alignment horizontal="center" vertical="center"/>
    </xf>
    <xf numFmtId="0" fontId="10" fillId="0" borderId="6" xfId="0" applyFont="1" applyBorder="1"/>
    <xf numFmtId="0" fontId="10" fillId="0" borderId="16" xfId="0" applyFont="1" applyBorder="1"/>
    <xf numFmtId="0" fontId="9" fillId="2" borderId="2" xfId="0" applyFont="1" applyFill="1" applyBorder="1" applyAlignment="1">
      <alignment horizontal="center" vertical="center"/>
    </xf>
    <xf numFmtId="0" fontId="10" fillId="0" borderId="3" xfId="0" applyFont="1" applyBorder="1"/>
    <xf numFmtId="0" fontId="10" fillId="0" borderId="4" xfId="0" applyFont="1" applyBorder="1"/>
    <xf numFmtId="0" fontId="10" fillId="0" borderId="7" xfId="0" applyFont="1" applyBorder="1"/>
    <xf numFmtId="0" fontId="10" fillId="0" borderId="8" xfId="0" applyFont="1" applyBorder="1"/>
    <xf numFmtId="0" fontId="10" fillId="0" borderId="9" xfId="0" applyFont="1" applyBorder="1"/>
    <xf numFmtId="0" fontId="9" fillId="2" borderId="10" xfId="0" applyFont="1" applyFill="1" applyBorder="1" applyAlignment="1">
      <alignment horizontal="center" vertical="center"/>
    </xf>
    <xf numFmtId="0" fontId="10" fillId="0" borderId="11" xfId="0" applyFont="1" applyBorder="1"/>
    <xf numFmtId="0" fontId="10" fillId="0" borderId="12" xfId="0" applyFont="1" applyBorder="1"/>
    <xf numFmtId="0" fontId="10" fillId="0" borderId="13" xfId="0" applyFont="1" applyBorder="1"/>
    <xf numFmtId="0" fontId="10" fillId="0" borderId="14" xfId="0" applyFont="1" applyBorder="1"/>
    <xf numFmtId="0" fontId="10" fillId="0" borderId="15" xfId="0" applyFont="1" applyBorder="1"/>
    <xf numFmtId="0" fontId="23" fillId="2" borderId="18" xfId="0" applyFont="1" applyFill="1" applyBorder="1" applyAlignment="1">
      <alignment horizontal="center" vertical="center" wrapText="1"/>
    </xf>
    <xf numFmtId="0" fontId="10" fillId="0" borderId="19" xfId="0" applyFont="1" applyBorder="1"/>
    <xf numFmtId="0" fontId="10" fillId="0" borderId="20" xfId="0" applyFont="1" applyBorder="1"/>
    <xf numFmtId="0" fontId="23" fillId="3" borderId="21" xfId="0" applyFont="1" applyFill="1" applyBorder="1" applyAlignment="1">
      <alignment horizontal="center" vertical="center"/>
    </xf>
    <xf numFmtId="0" fontId="10" fillId="0" borderId="22" xfId="0" applyFont="1" applyBorder="1"/>
    <xf numFmtId="0" fontId="10" fillId="0" borderId="23" xfId="0" applyFont="1" applyBorder="1"/>
    <xf numFmtId="0" fontId="22" fillId="2" borderId="25" xfId="0" applyFont="1" applyFill="1" applyBorder="1" applyAlignment="1">
      <alignment horizontal="center"/>
    </xf>
    <xf numFmtId="0" fontId="10" fillId="0" borderId="26" xfId="0" applyFont="1" applyBorder="1"/>
    <xf numFmtId="0" fontId="3" fillId="0" borderId="0" xfId="0" applyFont="1" applyAlignment="1">
      <alignment horizontal="center" vertical="center"/>
    </xf>
    <xf numFmtId="0" fontId="20" fillId="0" borderId="0" xfId="0" applyFont="1" applyAlignment="1"/>
    <xf numFmtId="0" fontId="25" fillId="4" borderId="27" xfId="0" applyFont="1" applyFill="1" applyBorder="1" applyAlignment="1">
      <alignment horizontal="center" vertical="center" wrapText="1"/>
    </xf>
    <xf numFmtId="0" fontId="10" fillId="0" borderId="28" xfId="0" applyFont="1" applyBorder="1"/>
    <xf numFmtId="0" fontId="10" fillId="0" borderId="29" xfId="0" applyFont="1" applyBorder="1"/>
    <xf numFmtId="164" fontId="5" fillId="0" borderId="27" xfId="0" applyNumberFormat="1" applyFont="1" applyFill="1" applyBorder="1" applyAlignment="1">
      <alignment horizontal="center" vertical="center" wrapText="1"/>
    </xf>
    <xf numFmtId="0" fontId="10" fillId="0" borderId="28" xfId="0" applyFont="1" applyFill="1" applyBorder="1"/>
    <xf numFmtId="0" fontId="21" fillId="0" borderId="27" xfId="0" applyFont="1" applyBorder="1" applyAlignment="1">
      <alignment horizontal="center" vertical="center" wrapText="1"/>
    </xf>
    <xf numFmtId="0" fontId="5" fillId="2" borderId="27" xfId="0" applyFont="1" applyFill="1" applyBorder="1" applyAlignment="1">
      <alignment horizontal="center" vertical="center" wrapText="1"/>
    </xf>
    <xf numFmtId="0" fontId="5" fillId="0" borderId="27" xfId="0" applyFont="1" applyFill="1" applyBorder="1" applyAlignment="1">
      <alignment horizontal="center" vertical="center" wrapText="1"/>
    </xf>
    <xf numFmtId="9" fontId="8" fillId="0" borderId="46" xfId="0" applyNumberFormat="1" applyFont="1" applyBorder="1" applyAlignment="1">
      <alignment horizontal="center" vertical="center" wrapText="1"/>
    </xf>
    <xf numFmtId="0" fontId="4" fillId="0" borderId="57" xfId="0" applyFont="1" applyBorder="1"/>
    <xf numFmtId="0" fontId="4" fillId="0" borderId="52" xfId="0" applyFont="1" applyBorder="1"/>
    <xf numFmtId="0" fontId="8" fillId="0" borderId="46" xfId="0" applyFont="1" applyBorder="1" applyAlignment="1">
      <alignment horizontal="center" vertical="center"/>
    </xf>
    <xf numFmtId="0" fontId="8" fillId="0" borderId="46" xfId="0" applyFont="1" applyBorder="1" applyAlignment="1">
      <alignment horizontal="center" vertical="center" wrapText="1"/>
    </xf>
    <xf numFmtId="0" fontId="32" fillId="2" borderId="38" xfId="0" applyFont="1" applyFill="1" applyBorder="1" applyAlignment="1">
      <alignment horizontal="left" vertical="center"/>
    </xf>
    <xf numFmtId="0" fontId="4" fillId="0" borderId="39" xfId="0" applyFont="1" applyBorder="1"/>
    <xf numFmtId="0" fontId="4" fillId="0" borderId="40" xfId="0" applyFont="1" applyBorder="1"/>
    <xf numFmtId="0" fontId="31" fillId="5" borderId="46" xfId="0" applyFont="1" applyFill="1" applyBorder="1" applyAlignment="1">
      <alignment horizontal="center" vertical="center" textRotation="90"/>
    </xf>
    <xf numFmtId="0" fontId="35" fillId="5" borderId="46" xfId="0" applyFont="1" applyFill="1" applyBorder="1" applyAlignment="1">
      <alignment horizontal="center" vertical="center"/>
    </xf>
    <xf numFmtId="0" fontId="35" fillId="5" borderId="46" xfId="0" applyFont="1" applyFill="1" applyBorder="1" applyAlignment="1">
      <alignment horizontal="center" vertical="center" wrapText="1"/>
    </xf>
    <xf numFmtId="0" fontId="35" fillId="5" borderId="47" xfId="0" applyFont="1" applyFill="1" applyBorder="1" applyAlignment="1">
      <alignment horizontal="center" vertical="center"/>
    </xf>
    <xf numFmtId="0" fontId="4" fillId="0" borderId="53" xfId="0" applyFont="1" applyBorder="1"/>
    <xf numFmtId="0" fontId="8" fillId="0" borderId="57" xfId="0" applyFont="1" applyBorder="1" applyAlignment="1">
      <alignment horizontal="center" vertical="center" wrapText="1"/>
    </xf>
    <xf numFmtId="0" fontId="35" fillId="0" borderId="46" xfId="0" applyFont="1" applyBorder="1" applyAlignment="1">
      <alignment horizontal="center" vertical="center" wrapText="1"/>
    </xf>
    <xf numFmtId="0" fontId="31" fillId="5" borderId="38" xfId="0" applyFont="1" applyFill="1" applyBorder="1" applyAlignment="1">
      <alignment horizontal="left" vertical="center"/>
    </xf>
    <xf numFmtId="0" fontId="35" fillId="5" borderId="38" xfId="0" applyFont="1" applyFill="1" applyBorder="1" applyAlignment="1">
      <alignment horizontal="center" vertical="center"/>
    </xf>
    <xf numFmtId="0" fontId="4" fillId="0" borderId="2" xfId="0" applyFont="1" applyBorder="1" applyAlignment="1">
      <alignment horizontal="center"/>
    </xf>
    <xf numFmtId="0" fontId="4" fillId="0" borderId="3" xfId="0" applyFont="1" applyBorder="1"/>
    <xf numFmtId="0" fontId="4" fillId="0" borderId="31" xfId="0" applyFont="1" applyBorder="1"/>
    <xf numFmtId="0" fontId="4" fillId="0" borderId="33" xfId="0" applyFont="1" applyBorder="1"/>
    <xf numFmtId="0" fontId="4" fillId="0" borderId="0" xfId="0" applyFont="1" applyAlignment="1"/>
    <xf numFmtId="0" fontId="4" fillId="0" borderId="34" xfId="0" applyFont="1" applyBorder="1"/>
    <xf numFmtId="0" fontId="4" fillId="0" borderId="13" xfId="0" applyFont="1" applyBorder="1"/>
    <xf numFmtId="0" fontId="4" fillId="0" borderId="14" xfId="0" applyFont="1" applyBorder="1"/>
    <xf numFmtId="0" fontId="4" fillId="0" borderId="36" xfId="0" applyFont="1" applyBorder="1"/>
    <xf numFmtId="0" fontId="4" fillId="0" borderId="2" xfId="0" applyFont="1" applyBorder="1" applyAlignment="1">
      <alignment horizontal="center" vertical="center"/>
    </xf>
    <xf numFmtId="0" fontId="4" fillId="0" borderId="35" xfId="0" applyFont="1" applyBorder="1" applyAlignment="1">
      <alignment horizontal="left" vertical="center" wrapText="1"/>
    </xf>
    <xf numFmtId="0" fontId="4" fillId="0" borderId="37" xfId="0" applyFont="1" applyBorder="1"/>
    <xf numFmtId="0" fontId="35" fillId="5" borderId="51" xfId="0" applyFont="1" applyFill="1" applyBorder="1" applyAlignment="1">
      <alignment horizontal="center" vertical="center" wrapText="1"/>
    </xf>
    <xf numFmtId="0" fontId="4" fillId="0" borderId="55" xfId="0" applyFont="1" applyBorder="1"/>
    <xf numFmtId="0" fontId="35" fillId="5" borderId="46" xfId="0" applyFont="1" applyFill="1" applyBorder="1" applyAlignment="1">
      <alignment horizontal="center" vertical="center" textRotation="90" wrapText="1"/>
    </xf>
    <xf numFmtId="0" fontId="35" fillId="0" borderId="46" xfId="0" applyFont="1" applyBorder="1" applyAlignment="1">
      <alignment horizontal="center" vertical="center"/>
    </xf>
    <xf numFmtId="165" fontId="8" fillId="0" borderId="46" xfId="0" applyNumberFormat="1" applyFont="1" applyBorder="1" applyAlignment="1">
      <alignment horizontal="center" vertical="center" wrapText="1"/>
    </xf>
    <xf numFmtId="0" fontId="36" fillId="5" borderId="46" xfId="0" applyFont="1" applyFill="1" applyBorder="1" applyAlignment="1">
      <alignment horizontal="center" vertical="center" wrapText="1"/>
    </xf>
    <xf numFmtId="0" fontId="35" fillId="5" borderId="38"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0" borderId="49" xfId="0" applyFont="1" applyBorder="1"/>
    <xf numFmtId="0" fontId="4" fillId="0" borderId="50" xfId="0" applyFont="1" applyBorder="1"/>
    <xf numFmtId="0" fontId="8" fillId="2" borderId="41" xfId="0" applyFont="1" applyFill="1" applyBorder="1" applyAlignment="1">
      <alignment horizontal="left" vertical="center"/>
    </xf>
    <xf numFmtId="0" fontId="4" fillId="0" borderId="42" xfId="0" applyFont="1" applyBorder="1"/>
    <xf numFmtId="0" fontId="4" fillId="0" borderId="43" xfId="0" applyFont="1" applyBorder="1"/>
    <xf numFmtId="0" fontId="32" fillId="2" borderId="38" xfId="0" applyFont="1" applyFill="1" applyBorder="1" applyAlignment="1">
      <alignment horizontal="left" vertical="center" wrapText="1"/>
    </xf>
    <xf numFmtId="2" fontId="8" fillId="0" borderId="46" xfId="0" applyNumberFormat="1" applyFont="1" applyBorder="1" applyAlignment="1">
      <alignment horizontal="center" vertical="center" wrapText="1"/>
    </xf>
    <xf numFmtId="168" fontId="8" fillId="0" borderId="46" xfId="0" applyNumberFormat="1" applyFont="1" applyBorder="1" applyAlignment="1">
      <alignment horizontal="right" vertical="center" wrapText="1"/>
    </xf>
    <xf numFmtId="166" fontId="8" fillId="0" borderId="46" xfId="0" applyNumberFormat="1" applyFont="1" applyBorder="1" applyAlignment="1">
      <alignment horizontal="center" vertical="center" wrapText="1"/>
    </xf>
    <xf numFmtId="0" fontId="8" fillId="0" borderId="139" xfId="0" applyFont="1" applyBorder="1" applyAlignment="1">
      <alignment horizontal="left" vertical="center" wrapText="1"/>
    </xf>
    <xf numFmtId="0" fontId="4" fillId="0" borderId="138" xfId="0" applyFont="1" applyBorder="1"/>
    <xf numFmtId="0" fontId="4" fillId="0" borderId="140" xfId="0" applyFont="1" applyBorder="1"/>
    <xf numFmtId="9" fontId="8" fillId="0" borderId="46" xfId="0" applyNumberFormat="1" applyFont="1" applyBorder="1" applyAlignment="1">
      <alignment horizontal="center" vertical="center"/>
    </xf>
    <xf numFmtId="0" fontId="35" fillId="0" borderId="46" xfId="0" applyFont="1" applyBorder="1" applyAlignment="1">
      <alignment horizontal="center" vertical="center" textRotation="90"/>
    </xf>
    <xf numFmtId="0" fontId="8" fillId="0" borderId="46" xfId="0" applyFont="1" applyBorder="1" applyAlignment="1">
      <alignment horizontal="center" vertical="center" textRotation="90"/>
    </xf>
    <xf numFmtId="167" fontId="8" fillId="0" borderId="46" xfId="0" applyNumberFormat="1" applyFont="1" applyBorder="1" applyAlignment="1">
      <alignment horizontal="center" vertical="center"/>
    </xf>
    <xf numFmtId="0" fontId="35" fillId="0" borderId="46" xfId="0" applyFont="1" applyBorder="1" applyAlignment="1">
      <alignment horizontal="center" vertical="center" textRotation="90" wrapText="1"/>
    </xf>
    <xf numFmtId="9" fontId="8" fillId="0" borderId="56" xfId="0" applyNumberFormat="1" applyFont="1" applyBorder="1" applyAlignment="1" applyProtection="1">
      <alignment horizontal="center" vertical="center" wrapText="1"/>
      <protection locked="0"/>
    </xf>
    <xf numFmtId="0" fontId="29" fillId="0" borderId="46" xfId="0" applyFont="1" applyBorder="1" applyAlignment="1">
      <alignment horizontal="center" vertical="center" wrapText="1"/>
    </xf>
    <xf numFmtId="170" fontId="8" fillId="0" borderId="56" xfId="6" applyNumberFormat="1" applyFont="1" applyBorder="1" applyAlignment="1" applyProtection="1">
      <alignment horizontal="center" vertical="center" wrapText="1"/>
      <protection locked="0"/>
    </xf>
    <xf numFmtId="0" fontId="8" fillId="0" borderId="56" xfId="0" applyFont="1" applyBorder="1" applyAlignment="1">
      <alignment horizontal="center" vertical="center" wrapText="1"/>
    </xf>
    <xf numFmtId="0" fontId="8" fillId="0" borderId="56" xfId="0" applyFont="1" applyBorder="1" applyAlignment="1" applyProtection="1">
      <alignment horizontal="center" vertical="center"/>
      <protection locked="0"/>
    </xf>
    <xf numFmtId="0" fontId="35" fillId="0" borderId="56" xfId="0" applyFont="1" applyFill="1" applyBorder="1" applyAlignment="1" applyProtection="1">
      <alignment horizontal="center" vertical="center" wrapText="1"/>
      <protection hidden="1"/>
    </xf>
    <xf numFmtId="9" fontId="8" fillId="0" borderId="56" xfId="0" applyNumberFormat="1" applyFont="1" applyBorder="1" applyAlignment="1" applyProtection="1">
      <alignment horizontal="center" vertical="center" wrapText="1"/>
      <protection hidden="1"/>
    </xf>
    <xf numFmtId="0" fontId="8" fillId="0" borderId="52" xfId="0" applyFont="1" applyBorder="1" applyAlignment="1">
      <alignment horizontal="center" vertical="center" wrapText="1"/>
    </xf>
    <xf numFmtId="0" fontId="8" fillId="0" borderId="57" xfId="0" applyFont="1" applyBorder="1" applyAlignment="1">
      <alignment horizontal="center" vertical="center"/>
    </xf>
    <xf numFmtId="0" fontId="8" fillId="0" borderId="52" xfId="0" applyFont="1" applyBorder="1" applyAlignment="1">
      <alignment horizontal="center" vertical="center"/>
    </xf>
    <xf numFmtId="0" fontId="8" fillId="0" borderId="56" xfId="0" applyFont="1" applyBorder="1" applyAlignment="1">
      <alignment horizontal="center" vertical="center"/>
    </xf>
    <xf numFmtId="0" fontId="35" fillId="0" borderId="56" xfId="0" applyFont="1" applyBorder="1" applyAlignment="1" applyProtection="1">
      <alignment horizontal="center" vertical="center"/>
      <protection hidden="1"/>
    </xf>
    <xf numFmtId="0" fontId="9" fillId="3" borderId="79" xfId="0" applyFont="1" applyFill="1" applyBorder="1" applyAlignment="1">
      <alignment horizontal="center" vertical="center"/>
    </xf>
    <xf numFmtId="0" fontId="5" fillId="0" borderId="42" xfId="0" applyFont="1" applyBorder="1"/>
    <xf numFmtId="0" fontId="5" fillId="0" borderId="43" xfId="0" applyFont="1" applyBorder="1"/>
    <xf numFmtId="0" fontId="13" fillId="7" borderId="80" xfId="0" applyFont="1" applyFill="1" applyBorder="1" applyAlignment="1">
      <alignment horizontal="center" vertical="center" wrapText="1"/>
    </xf>
    <xf numFmtId="0" fontId="13" fillId="7" borderId="81"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18" xfId="0" applyFont="1" applyBorder="1" applyAlignment="1">
      <alignment horizontal="center" vertical="center" wrapText="1"/>
    </xf>
    <xf numFmtId="0" fontId="13" fillId="0" borderId="20" xfId="0" applyFont="1" applyBorder="1" applyAlignment="1">
      <alignment horizontal="center" vertical="center" wrapText="1"/>
    </xf>
    <xf numFmtId="0" fontId="9" fillId="2" borderId="41"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5" fillId="0" borderId="19" xfId="0" applyFont="1" applyBorder="1"/>
    <xf numFmtId="0" fontId="5" fillId="0" borderId="20" xfId="0" applyFont="1" applyBorder="1"/>
    <xf numFmtId="0" fontId="9" fillId="2" borderId="72" xfId="0" applyFont="1" applyFill="1" applyBorder="1" applyAlignment="1">
      <alignment horizontal="left" vertical="center" wrapText="1"/>
    </xf>
    <xf numFmtId="0" fontId="5" fillId="0" borderId="11" xfId="0" applyFont="1" applyBorder="1"/>
    <xf numFmtId="0" fontId="5" fillId="0" borderId="73" xfId="0" applyFont="1" applyBorder="1"/>
    <xf numFmtId="0" fontId="5" fillId="0" borderId="71" xfId="0" applyFont="1" applyBorder="1"/>
    <xf numFmtId="0" fontId="5" fillId="0" borderId="8" xfId="0" applyFont="1" applyBorder="1"/>
    <xf numFmtId="0" fontId="5" fillId="0" borderId="75" xfId="0" applyFont="1" applyBorder="1"/>
    <xf numFmtId="14" fontId="7" fillId="0" borderId="63" xfId="0" applyNumberFormat="1" applyFont="1" applyBorder="1" applyAlignment="1">
      <alignment vertical="center"/>
    </xf>
    <xf numFmtId="0" fontId="5" fillId="0" borderId="67" xfId="0" applyFont="1" applyBorder="1"/>
    <xf numFmtId="0" fontId="9" fillId="3" borderId="18" xfId="0" applyFont="1" applyFill="1" applyBorder="1" applyAlignment="1">
      <alignment horizontal="center" vertical="center"/>
    </xf>
    <xf numFmtId="0" fontId="5" fillId="0" borderId="70" xfId="0" applyFont="1" applyBorder="1"/>
    <xf numFmtId="0" fontId="24" fillId="2" borderId="41" xfId="0" applyFont="1" applyFill="1" applyBorder="1" applyAlignment="1">
      <alignment horizontal="center" vertical="center" wrapText="1"/>
    </xf>
    <xf numFmtId="0" fontId="9" fillId="2" borderId="63" xfId="0" applyFont="1" applyFill="1" applyBorder="1" applyAlignment="1">
      <alignment horizontal="left" vertical="center" wrapText="1"/>
    </xf>
    <xf numFmtId="0" fontId="5" fillId="0" borderId="64" xfId="0" applyFont="1" applyBorder="1"/>
    <xf numFmtId="0" fontId="5" fillId="0" borderId="74" xfId="0" applyFont="1" applyBorder="1"/>
    <xf numFmtId="0" fontId="5" fillId="0" borderId="68" xfId="0" applyFont="1" applyBorder="1"/>
    <xf numFmtId="0" fontId="5" fillId="0" borderId="76" xfId="0" applyFont="1" applyBorder="1"/>
    <xf numFmtId="0" fontId="9" fillId="2" borderId="63" xfId="0" applyFont="1" applyFill="1" applyBorder="1" applyAlignment="1">
      <alignment horizontal="center" vertical="center" wrapText="1"/>
    </xf>
    <xf numFmtId="0" fontId="5" fillId="0" borderId="65" xfId="0" applyFont="1" applyBorder="1"/>
    <xf numFmtId="0" fontId="5" fillId="0" borderId="69" xfId="0" applyFont="1" applyBorder="1"/>
    <xf numFmtId="0" fontId="5" fillId="0" borderId="66" xfId="0" applyFont="1" applyBorder="1"/>
    <xf numFmtId="0" fontId="7" fillId="0" borderId="0" xfId="0" applyFont="1" applyAlignment="1"/>
    <xf numFmtId="0" fontId="5" fillId="0" borderId="77" xfId="0" applyFont="1" applyBorder="1"/>
    <xf numFmtId="0" fontId="5" fillId="0" borderId="78" xfId="0" applyFont="1" applyBorder="1"/>
    <xf numFmtId="0" fontId="5" fillId="0" borderId="17" xfId="0" applyFont="1" applyBorder="1"/>
    <xf numFmtId="0" fontId="7" fillId="2" borderId="62" xfId="0" applyFont="1" applyFill="1" applyBorder="1" applyAlignment="1">
      <alignment horizontal="center" vertical="center"/>
    </xf>
    <xf numFmtId="0" fontId="5" fillId="0" borderId="3" xfId="0" applyFont="1" applyBorder="1"/>
    <xf numFmtId="0" fontId="5" fillId="0" borderId="4" xfId="0" applyFont="1" applyBorder="1"/>
    <xf numFmtId="0" fontId="5" fillId="0" borderId="9" xfId="0" applyFont="1" applyBorder="1"/>
    <xf numFmtId="0" fontId="9" fillId="2" borderId="63" xfId="0" applyFont="1" applyFill="1" applyBorder="1" applyAlignment="1">
      <alignment horizontal="center" vertical="center"/>
    </xf>
    <xf numFmtId="0" fontId="9" fillId="2" borderId="18" xfId="0" applyFont="1" applyFill="1" applyBorder="1" applyAlignment="1">
      <alignment horizontal="center" vertical="center"/>
    </xf>
    <xf numFmtId="0" fontId="44" fillId="8" borderId="129" xfId="3" applyFont="1" applyFill="1" applyBorder="1" applyAlignment="1">
      <alignment horizontal="center" vertical="center" wrapText="1"/>
    </xf>
    <xf numFmtId="0" fontId="4" fillId="0" borderId="129" xfId="3" applyFont="1" applyBorder="1"/>
    <xf numFmtId="0" fontId="9" fillId="20" borderId="141" xfId="3" applyFont="1" applyFill="1" applyBorder="1" applyAlignment="1">
      <alignment horizontal="center" vertical="center" wrapText="1"/>
    </xf>
    <xf numFmtId="0" fontId="9" fillId="2" borderId="92" xfId="3" applyFont="1" applyFill="1" applyBorder="1" applyAlignment="1">
      <alignment horizontal="center" vertical="center" wrapText="1"/>
    </xf>
    <xf numFmtId="0" fontId="4" fillId="0" borderId="87" xfId="3" applyFont="1" applyBorder="1"/>
    <xf numFmtId="14" fontId="30" fillId="0" borderId="83" xfId="3" applyNumberFormat="1" applyFont="1" applyBorder="1" applyAlignment="1">
      <alignment horizontal="center" vertical="center" wrapText="1"/>
    </xf>
    <xf numFmtId="0" fontId="4" fillId="0" borderId="84" xfId="3" applyFont="1" applyBorder="1"/>
    <xf numFmtId="0" fontId="4" fillId="0" borderId="85" xfId="3" applyFont="1" applyBorder="1"/>
    <xf numFmtId="0" fontId="47" fillId="9" borderId="94" xfId="3" applyFont="1" applyFill="1" applyBorder="1" applyAlignment="1">
      <alignment horizontal="center" vertical="center" wrapText="1"/>
    </xf>
    <xf numFmtId="0" fontId="4" fillId="0" borderId="94" xfId="3" applyFont="1" applyBorder="1"/>
    <xf numFmtId="0" fontId="4" fillId="0" borderId="90" xfId="3" applyFont="1" applyBorder="1"/>
    <xf numFmtId="0" fontId="47" fillId="9" borderId="91" xfId="3" applyFont="1" applyFill="1" applyBorder="1" applyAlignment="1">
      <alignment horizontal="center" vertical="center" wrapText="1"/>
    </xf>
    <xf numFmtId="0" fontId="47" fillId="9" borderId="54" xfId="3" applyFont="1" applyFill="1" applyBorder="1" applyAlignment="1">
      <alignment horizontal="center" vertical="center" wrapText="1"/>
    </xf>
    <xf numFmtId="0" fontId="4" fillId="0" borderId="92" xfId="3" applyFont="1" applyBorder="1"/>
    <xf numFmtId="0" fontId="9" fillId="2" borderId="33" xfId="3" applyFont="1" applyFill="1" applyBorder="1" applyAlignment="1">
      <alignment horizontal="center" vertical="center" wrapText="1"/>
    </xf>
    <xf numFmtId="0" fontId="4" fillId="0" borderId="82" xfId="3" applyFont="1" applyBorder="1"/>
    <xf numFmtId="0" fontId="4" fillId="0" borderId="13" xfId="3" applyFont="1" applyBorder="1"/>
    <xf numFmtId="0" fontId="4" fillId="0" borderId="36" xfId="3" applyFont="1" applyBorder="1"/>
    <xf numFmtId="0" fontId="42" fillId="2" borderId="129" xfId="3" applyFont="1" applyFill="1" applyBorder="1" applyAlignment="1">
      <alignment horizontal="center" vertical="center"/>
    </xf>
    <xf numFmtId="0" fontId="43" fillId="0" borderId="129" xfId="3" applyFont="1" applyBorder="1" applyAlignment="1">
      <alignment horizontal="center" vertical="center"/>
    </xf>
    <xf numFmtId="14" fontId="43" fillId="0" borderId="129" xfId="3" applyNumberFormat="1" applyFont="1" applyBorder="1" applyAlignment="1">
      <alignment horizontal="center" vertical="center"/>
    </xf>
    <xf numFmtId="0" fontId="9" fillId="9" borderId="96" xfId="0" applyFont="1" applyFill="1" applyBorder="1" applyAlignment="1">
      <alignment horizontal="center" vertical="center" wrapText="1"/>
    </xf>
    <xf numFmtId="0" fontId="9" fillId="9" borderId="120" xfId="0" applyFont="1" applyFill="1" applyBorder="1" applyAlignment="1">
      <alignment horizontal="center" vertical="center" wrapText="1"/>
    </xf>
    <xf numFmtId="0" fontId="9" fillId="16" borderId="108" xfId="0" applyFont="1" applyFill="1" applyBorder="1" applyAlignment="1">
      <alignment horizontal="center" vertical="center" wrapText="1"/>
    </xf>
    <xf numFmtId="0" fontId="9" fillId="16" borderId="111" xfId="0" applyFont="1" applyFill="1" applyBorder="1" applyAlignment="1">
      <alignment horizontal="center" vertical="center" wrapText="1"/>
    </xf>
    <xf numFmtId="0" fontId="7" fillId="0" borderId="0" xfId="0" applyFont="1" applyAlignment="1">
      <alignment horizontal="center"/>
    </xf>
    <xf numFmtId="0" fontId="5" fillId="0" borderId="100" xfId="0" applyFont="1" applyBorder="1"/>
    <xf numFmtId="0" fontId="9" fillId="2" borderId="95" xfId="0" applyFont="1" applyFill="1" applyBorder="1" applyAlignment="1">
      <alignment horizontal="center" vertical="center"/>
    </xf>
    <xf numFmtId="0" fontId="5" fillId="0" borderId="96" xfId="0" applyFont="1" applyBorder="1"/>
    <xf numFmtId="0" fontId="5" fillId="0" borderId="97" xfId="0" applyFont="1" applyBorder="1"/>
    <xf numFmtId="0" fontId="5" fillId="0" borderId="99" xfId="0" applyFont="1" applyBorder="1"/>
    <xf numFmtId="0" fontId="5" fillId="0" borderId="101" xfId="0" applyFont="1" applyBorder="1"/>
    <xf numFmtId="0" fontId="9" fillId="16" borderId="107" xfId="0" applyFont="1" applyFill="1" applyBorder="1" applyAlignment="1">
      <alignment horizontal="center" vertical="center" wrapText="1"/>
    </xf>
    <xf numFmtId="0" fontId="9" fillId="8" borderId="104" xfId="0" applyFont="1" applyFill="1" applyBorder="1" applyAlignment="1">
      <alignment horizontal="center" vertical="center"/>
    </xf>
    <xf numFmtId="0" fontId="5" fillId="0" borderId="105" xfId="0" applyFont="1" applyBorder="1"/>
    <xf numFmtId="0" fontId="9" fillId="2" borderId="104" xfId="0" applyFont="1" applyFill="1" applyBorder="1" applyAlignment="1">
      <alignment horizontal="center" vertical="center"/>
    </xf>
    <xf numFmtId="0" fontId="5" fillId="0" borderId="106" xfId="0" applyFont="1" applyBorder="1"/>
    <xf numFmtId="0" fontId="7" fillId="10" borderId="108" xfId="0" applyFont="1" applyFill="1" applyBorder="1" applyAlignment="1">
      <alignment horizontal="center" vertical="center" wrapText="1"/>
    </xf>
    <xf numFmtId="0" fontId="5" fillId="0" borderId="110" xfId="0" applyFont="1" applyBorder="1"/>
    <xf numFmtId="0" fontId="5" fillId="0" borderId="109" xfId="0" applyFont="1" applyBorder="1"/>
    <xf numFmtId="0" fontId="7" fillId="10" borderId="110" xfId="0" applyFont="1" applyFill="1" applyBorder="1" applyAlignment="1">
      <alignment horizontal="center" vertical="center" wrapText="1"/>
    </xf>
    <xf numFmtId="0" fontId="5" fillId="0" borderId="111" xfId="0" applyFont="1" applyBorder="1"/>
    <xf numFmtId="0" fontId="7" fillId="0" borderId="33" xfId="0" applyFont="1" applyBorder="1" applyAlignment="1">
      <alignment horizontal="center" vertical="center" wrapText="1"/>
    </xf>
    <xf numFmtId="0" fontId="5" fillId="0" borderId="34" xfId="0" applyFont="1" applyBorder="1"/>
    <xf numFmtId="0" fontId="9" fillId="2" borderId="48" xfId="0" applyFont="1" applyFill="1" applyBorder="1" applyAlignment="1">
      <alignment horizontal="center" vertical="center"/>
    </xf>
    <xf numFmtId="0" fontId="5" fillId="0" borderId="49" xfId="0" applyFont="1" applyBorder="1"/>
    <xf numFmtId="0" fontId="5" fillId="0" borderId="50" xfId="0" applyFont="1" applyBorder="1"/>
    <xf numFmtId="0" fontId="9" fillId="8" borderId="112" xfId="0" applyFont="1" applyFill="1" applyBorder="1" applyAlignment="1">
      <alignment horizontal="center" vertical="center"/>
    </xf>
    <xf numFmtId="0" fontId="5" fillId="0" borderId="113" xfId="0" applyFont="1" applyBorder="1"/>
    <xf numFmtId="0" fontId="5" fillId="0" borderId="114" xfId="0" applyFont="1" applyBorder="1"/>
    <xf numFmtId="0" fontId="5" fillId="0" borderId="31" xfId="0" applyFont="1" applyBorder="1"/>
    <xf numFmtId="0" fontId="5" fillId="0" borderId="13" xfId="0" applyFont="1" applyBorder="1"/>
    <xf numFmtId="0" fontId="5" fillId="0" borderId="14" xfId="0" applyFont="1" applyBorder="1"/>
    <xf numFmtId="0" fontId="5" fillId="0" borderId="36" xfId="0" applyFont="1" applyBorder="1"/>
    <xf numFmtId="0" fontId="7" fillId="10" borderId="111" xfId="0" applyFont="1" applyFill="1" applyBorder="1" applyAlignment="1">
      <alignment horizontal="center" vertical="center" wrapText="1"/>
    </xf>
    <xf numFmtId="0" fontId="9" fillId="8" borderId="115" xfId="0" applyFont="1" applyFill="1" applyBorder="1" applyAlignment="1">
      <alignment horizontal="center" vertical="center"/>
    </xf>
    <xf numFmtId="0" fontId="5" fillId="0" borderId="116" xfId="0" applyFont="1" applyBorder="1"/>
    <xf numFmtId="0" fontId="5" fillId="0" borderId="117" xfId="0" applyFont="1" applyBorder="1"/>
    <xf numFmtId="0" fontId="9" fillId="0" borderId="35" xfId="0" applyFont="1" applyBorder="1" applyAlignment="1">
      <alignment horizontal="center" vertical="center"/>
    </xf>
    <xf numFmtId="0" fontId="5" fillId="0" borderId="92" xfId="0" applyFont="1" applyBorder="1"/>
    <xf numFmtId="0" fontId="13" fillId="16" borderId="133" xfId="8" applyFont="1" applyFill="1" applyBorder="1" applyAlignment="1">
      <alignment horizontal="center" vertical="center" wrapText="1"/>
    </xf>
    <xf numFmtId="0" fontId="13" fillId="16" borderId="131" xfId="8" applyFont="1" applyFill="1" applyBorder="1" applyAlignment="1">
      <alignment horizontal="center" vertical="center" wrapText="1"/>
    </xf>
    <xf numFmtId="0" fontId="37" fillId="0" borderId="129" xfId="8" applyFont="1" applyBorder="1" applyAlignment="1">
      <alignment horizontal="center"/>
    </xf>
    <xf numFmtId="0" fontId="38" fillId="17" borderId="129" xfId="8" applyFont="1" applyFill="1" applyBorder="1" applyAlignment="1" applyProtection="1">
      <alignment horizontal="center" vertical="center"/>
    </xf>
    <xf numFmtId="0" fontId="38" fillId="20" borderId="129" xfId="8" applyFont="1" applyFill="1" applyBorder="1" applyAlignment="1">
      <alignment horizontal="center" vertical="center" wrapText="1"/>
    </xf>
    <xf numFmtId="0" fontId="13" fillId="20" borderId="135" xfId="8" applyFont="1" applyFill="1" applyBorder="1" applyAlignment="1">
      <alignment horizontal="center" vertical="center" wrapText="1"/>
    </xf>
    <xf numFmtId="0" fontId="13" fillId="20" borderId="136" xfId="8" applyFont="1" applyFill="1" applyBorder="1" applyAlignment="1">
      <alignment horizontal="center" vertical="center" wrapText="1"/>
    </xf>
    <xf numFmtId="0" fontId="39" fillId="19" borderId="130" xfId="8" applyFont="1" applyFill="1" applyBorder="1" applyAlignment="1">
      <alignment horizontal="center" vertical="center"/>
    </xf>
    <xf numFmtId="0" fontId="13" fillId="20" borderId="137" xfId="0" applyFont="1" applyFill="1" applyBorder="1" applyAlignment="1">
      <alignment horizontal="center" vertical="center"/>
    </xf>
    <xf numFmtId="0" fontId="13" fillId="20" borderId="132" xfId="0" applyFont="1" applyFill="1" applyBorder="1" applyAlignment="1">
      <alignment horizontal="center" vertical="center"/>
    </xf>
    <xf numFmtId="0" fontId="0" fillId="0" borderId="48" xfId="0" applyFont="1" applyBorder="1" applyAlignment="1">
      <alignment horizontal="center"/>
    </xf>
    <xf numFmtId="0" fontId="14" fillId="11" borderId="120" xfId="0" applyFont="1" applyFill="1" applyBorder="1" applyAlignment="1">
      <alignment horizontal="right" vertical="center" textRotation="90" wrapText="1"/>
    </xf>
    <xf numFmtId="0" fontId="4" fillId="0" borderId="6" xfId="0" applyFont="1" applyBorder="1"/>
    <xf numFmtId="0" fontId="4" fillId="0" borderId="16" xfId="0" applyFont="1" applyBorder="1"/>
    <xf numFmtId="0" fontId="14" fillId="11" borderId="41" xfId="0" applyFont="1" applyFill="1" applyBorder="1" applyAlignment="1">
      <alignment horizontal="center" wrapText="1"/>
    </xf>
  </cellXfs>
  <cellStyles count="13">
    <cellStyle name="Millares" xfId="6" builtinId="3"/>
    <cellStyle name="Normal" xfId="0" builtinId="0"/>
    <cellStyle name="Normal 2" xfId="3"/>
    <cellStyle name="Normal 2 2" xfId="1"/>
    <cellStyle name="Normal 2 2 2" xfId="10"/>
    <cellStyle name="Normal 2 3" xfId="9"/>
    <cellStyle name="Normal 3" xfId="4"/>
    <cellStyle name="Normal 3 2" xfId="11"/>
    <cellStyle name="Normal 4" xfId="5"/>
    <cellStyle name="Normal 4 2" xfId="12"/>
    <cellStyle name="Normal 5" xfId="2"/>
    <cellStyle name="Normal 6" xfId="8"/>
    <cellStyle name="Porcentaje" xfId="7" builtinId="5"/>
  </cellStyles>
  <dxfs count="330">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0</xdr:rowOff>
    </xdr:from>
    <xdr:ext cx="2219325" cy="6953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85800"/>
    <xdr:pic>
      <xdr:nvPicPr>
        <xdr:cNvPr id="2" name="image2.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2" name="image3.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22860</xdr:colOff>
      <xdr:row>0</xdr:row>
      <xdr:rowOff>45720</xdr:rowOff>
    </xdr:from>
    <xdr:ext cx="2691765" cy="732155"/>
    <xdr:pic>
      <xdr:nvPicPr>
        <xdr:cNvPr id="3" name="image4.png">
          <a:extLst>
            <a:ext uri="{FF2B5EF4-FFF2-40B4-BE49-F238E27FC236}">
              <a16:creationId xmlns="" xmlns:a16="http://schemas.microsoft.com/office/drawing/2014/main" id="{026B7E3F-E6A4-47FF-B3CE-85AF9C9D53E3}"/>
            </a:ext>
          </a:extLst>
        </xdr:cNvPr>
        <xdr:cNvPicPr preferRelativeResize="0"/>
      </xdr:nvPicPr>
      <xdr:blipFill>
        <a:blip xmlns:r="http://schemas.openxmlformats.org/officeDocument/2006/relationships" r:embed="rId1" cstate="print"/>
        <a:stretch>
          <a:fillRect/>
        </a:stretch>
      </xdr:blipFill>
      <xdr:spPr>
        <a:xfrm>
          <a:off x="22860" y="45720"/>
          <a:ext cx="2691765" cy="73215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66675</xdr:rowOff>
    </xdr:from>
    <xdr:ext cx="2876550" cy="704850"/>
    <xdr:pic>
      <xdr:nvPicPr>
        <xdr:cNvPr id="2" name="image5.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3</xdr:row>
      <xdr:rowOff>76200</xdr:rowOff>
    </xdr:from>
    <xdr:ext cx="2381250" cy="838200"/>
    <xdr:pic>
      <xdr:nvPicPr>
        <xdr:cNvPr id="2" name="image6.pn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ubis/Downloads/MATRIZDERIESGOSDEGESTINPROCESOPROMOCIONDELDESARROLLOEDUCATIVOA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OLY/Downloads/IDENTIFICACINDERIESGOSV92%20final%20SEC%20EDUCACI&#211;N%2027%20de%20septiembre%20de%20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sheetData sheetId="2">
        <row r="2">
          <cell r="AS2" t="str">
            <v>Asignado</v>
          </cell>
        </row>
      </sheetData>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topLeftCell="A21" zoomScale="80" zoomScaleNormal="80" workbookViewId="0">
      <selection activeCell="F25" sqref="F25:F26"/>
    </sheetView>
  </sheetViews>
  <sheetFormatPr baseColWidth="10" defaultColWidth="14.42578125" defaultRowHeight="15" customHeight="1" x14ac:dyDescent="0.2"/>
  <cols>
    <col min="1" max="1" width="40.42578125" style="39" customWidth="1"/>
    <col min="2" max="2" width="5.28515625" style="39" customWidth="1"/>
    <col min="3" max="3" width="58.85546875" style="39" customWidth="1"/>
    <col min="4" max="4" width="40.42578125" style="39" customWidth="1"/>
    <col min="5" max="5" width="38.7109375" style="112" customWidth="1"/>
    <col min="6" max="6" width="33.140625" style="112" customWidth="1"/>
    <col min="7" max="8" width="21.85546875" style="39" customWidth="1"/>
    <col min="9" max="11" width="11.42578125" style="39" customWidth="1"/>
    <col min="12" max="16384" width="14.42578125" style="39"/>
  </cols>
  <sheetData>
    <row r="1" spans="1:11" ht="12.75" customHeight="1" x14ac:dyDescent="0.2">
      <c r="A1" s="1"/>
      <c r="B1" s="1"/>
      <c r="C1" s="1"/>
      <c r="D1" s="1"/>
      <c r="E1" s="31"/>
      <c r="F1" s="31"/>
      <c r="G1" s="1"/>
      <c r="H1" s="1"/>
      <c r="I1" s="1"/>
      <c r="J1" s="1"/>
      <c r="K1" s="1"/>
    </row>
    <row r="2" spans="1:11" ht="12.75" customHeight="1" x14ac:dyDescent="0.2">
      <c r="A2" s="243"/>
      <c r="B2" s="246" t="s">
        <v>0</v>
      </c>
      <c r="C2" s="247"/>
      <c r="D2" s="248"/>
      <c r="E2" s="113" t="s">
        <v>1</v>
      </c>
      <c r="F2" s="114"/>
      <c r="G2" s="1"/>
      <c r="H2" s="1"/>
      <c r="I2" s="1"/>
      <c r="J2" s="1"/>
      <c r="K2" s="1"/>
    </row>
    <row r="3" spans="1:11" ht="12.75" customHeight="1" x14ac:dyDescent="0.2">
      <c r="A3" s="244"/>
      <c r="B3" s="249"/>
      <c r="C3" s="250"/>
      <c r="D3" s="251"/>
      <c r="E3" s="113" t="s">
        <v>2</v>
      </c>
      <c r="F3" s="114"/>
      <c r="G3" s="1"/>
      <c r="H3" s="1"/>
      <c r="I3" s="1"/>
      <c r="J3" s="1"/>
      <c r="K3" s="1"/>
    </row>
    <row r="4" spans="1:11" ht="12.75" customHeight="1" x14ac:dyDescent="0.2">
      <c r="A4" s="244"/>
      <c r="B4" s="252" t="s">
        <v>3</v>
      </c>
      <c r="C4" s="253"/>
      <c r="D4" s="254"/>
      <c r="E4" s="115" t="s">
        <v>4</v>
      </c>
      <c r="F4" s="114"/>
      <c r="G4" s="1"/>
      <c r="H4" s="1"/>
      <c r="I4" s="1"/>
      <c r="J4" s="1"/>
      <c r="K4" s="1"/>
    </row>
    <row r="5" spans="1:11" ht="12.75" customHeight="1" x14ac:dyDescent="0.2">
      <c r="A5" s="244"/>
      <c r="B5" s="255"/>
      <c r="C5" s="256"/>
      <c r="D5" s="257"/>
      <c r="E5" s="116"/>
      <c r="F5" s="114"/>
      <c r="G5" s="1"/>
      <c r="H5" s="1"/>
      <c r="I5" s="1"/>
      <c r="J5" s="1"/>
      <c r="K5" s="1"/>
    </row>
    <row r="6" spans="1:11" ht="15" customHeight="1" x14ac:dyDescent="0.2">
      <c r="A6" s="245"/>
      <c r="B6" s="1"/>
      <c r="C6" s="1"/>
      <c r="D6" s="1"/>
      <c r="E6" s="31"/>
      <c r="F6" s="117"/>
      <c r="G6" s="1"/>
      <c r="H6" s="1"/>
      <c r="I6" s="1"/>
      <c r="J6" s="1"/>
      <c r="K6" s="1"/>
    </row>
    <row r="7" spans="1:11" ht="29.25" customHeight="1" x14ac:dyDescent="0.2">
      <c r="A7" s="258" t="s">
        <v>5</v>
      </c>
      <c r="B7" s="259"/>
      <c r="C7" s="259"/>
      <c r="D7" s="259"/>
      <c r="E7" s="259"/>
      <c r="F7" s="260"/>
      <c r="G7" s="1"/>
      <c r="H7" s="1"/>
      <c r="I7" s="1"/>
      <c r="J7" s="1"/>
      <c r="K7" s="1"/>
    </row>
    <row r="8" spans="1:11" ht="29.25" customHeight="1" x14ac:dyDescent="0.2">
      <c r="A8" s="261" t="s">
        <v>6</v>
      </c>
      <c r="B8" s="262"/>
      <c r="C8" s="262"/>
      <c r="D8" s="262"/>
      <c r="E8" s="262"/>
      <c r="F8" s="263"/>
      <c r="G8" s="1"/>
      <c r="H8" s="1"/>
      <c r="I8" s="1"/>
      <c r="J8" s="1"/>
      <c r="K8" s="1"/>
    </row>
    <row r="9" spans="1:11" ht="26.25" customHeight="1" x14ac:dyDescent="0.35">
      <c r="A9" s="107" t="s">
        <v>7</v>
      </c>
      <c r="B9" s="264" t="s">
        <v>8</v>
      </c>
      <c r="C9" s="265"/>
      <c r="D9" s="108" t="s">
        <v>9</v>
      </c>
      <c r="E9" s="118" t="s">
        <v>10</v>
      </c>
      <c r="F9" s="119" t="s">
        <v>11</v>
      </c>
      <c r="G9" s="1"/>
      <c r="H9" s="1"/>
      <c r="I9" s="1"/>
      <c r="J9" s="1"/>
      <c r="K9" s="1"/>
    </row>
    <row r="10" spans="1:11" ht="120.75" customHeight="1" x14ac:dyDescent="0.2">
      <c r="A10" s="268" t="s">
        <v>759</v>
      </c>
      <c r="B10" s="109" t="s">
        <v>12</v>
      </c>
      <c r="C10" s="2" t="s">
        <v>13</v>
      </c>
      <c r="D10" s="2" t="s">
        <v>14</v>
      </c>
      <c r="E10" s="27" t="s">
        <v>15</v>
      </c>
      <c r="F10" s="28" t="s">
        <v>652</v>
      </c>
      <c r="G10" s="3"/>
      <c r="H10" s="4"/>
      <c r="I10" s="1"/>
      <c r="J10" s="1"/>
      <c r="K10" s="1"/>
    </row>
    <row r="11" spans="1:11" ht="74.25" customHeight="1" x14ac:dyDescent="0.2">
      <c r="A11" s="269"/>
      <c r="B11" s="109" t="s">
        <v>16</v>
      </c>
      <c r="C11" s="2" t="s">
        <v>17</v>
      </c>
      <c r="D11" s="110" t="s">
        <v>664</v>
      </c>
      <c r="E11" s="27" t="s">
        <v>18</v>
      </c>
      <c r="F11" s="120" t="s">
        <v>663</v>
      </c>
      <c r="G11" s="3"/>
      <c r="H11" s="4"/>
      <c r="I11" s="1"/>
      <c r="J11" s="1"/>
      <c r="K11" s="1"/>
    </row>
    <row r="12" spans="1:11" s="112" customFormat="1" ht="213.75" customHeight="1" x14ac:dyDescent="0.2">
      <c r="A12" s="268" t="s">
        <v>760</v>
      </c>
      <c r="B12" s="111" t="s">
        <v>19</v>
      </c>
      <c r="C12" s="27" t="s">
        <v>20</v>
      </c>
      <c r="D12" s="27" t="s">
        <v>21</v>
      </c>
      <c r="E12" s="27" t="s">
        <v>22</v>
      </c>
      <c r="F12" s="28" t="s">
        <v>736</v>
      </c>
      <c r="G12" s="29"/>
      <c r="H12" s="30"/>
      <c r="I12" s="31"/>
      <c r="J12" s="31"/>
      <c r="K12" s="31"/>
    </row>
    <row r="13" spans="1:11" s="112" customFormat="1" ht="138.75" customHeight="1" x14ac:dyDescent="0.2">
      <c r="A13" s="270"/>
      <c r="B13" s="111" t="s">
        <v>23</v>
      </c>
      <c r="C13" s="27" t="s">
        <v>24</v>
      </c>
      <c r="D13" s="27" t="s">
        <v>25</v>
      </c>
      <c r="E13" s="27" t="s">
        <v>22</v>
      </c>
      <c r="F13" s="28" t="s">
        <v>737</v>
      </c>
      <c r="G13" s="29"/>
      <c r="H13" s="30"/>
      <c r="I13" s="31"/>
      <c r="J13" s="31"/>
      <c r="K13" s="31"/>
    </row>
    <row r="14" spans="1:11" ht="149.25" customHeight="1" x14ac:dyDescent="0.2">
      <c r="A14" s="270"/>
      <c r="B14" s="109" t="s">
        <v>26</v>
      </c>
      <c r="C14" s="2" t="s">
        <v>27</v>
      </c>
      <c r="D14" s="2" t="s">
        <v>28</v>
      </c>
      <c r="E14" s="27" t="s">
        <v>22</v>
      </c>
      <c r="F14" s="28" t="s">
        <v>653</v>
      </c>
      <c r="G14" s="3"/>
      <c r="H14" s="4"/>
      <c r="I14" s="1"/>
      <c r="J14" s="1"/>
      <c r="K14" s="1"/>
    </row>
    <row r="15" spans="1:11" ht="90" customHeight="1" x14ac:dyDescent="0.2">
      <c r="A15" s="270"/>
      <c r="B15" s="109" t="s">
        <v>29</v>
      </c>
      <c r="C15" s="2" t="s">
        <v>30</v>
      </c>
      <c r="D15" s="2" t="s">
        <v>31</v>
      </c>
      <c r="E15" s="121" t="s">
        <v>32</v>
      </c>
      <c r="F15" s="28" t="s">
        <v>654</v>
      </c>
      <c r="G15" s="3"/>
      <c r="H15" s="1"/>
      <c r="I15" s="1"/>
      <c r="J15" s="1"/>
      <c r="K15" s="1"/>
    </row>
    <row r="16" spans="1:11" ht="69" customHeight="1" x14ac:dyDescent="0.2">
      <c r="A16" s="270"/>
      <c r="B16" s="109" t="s">
        <v>33</v>
      </c>
      <c r="C16" s="2" t="s">
        <v>882</v>
      </c>
      <c r="D16" s="2" t="s">
        <v>34</v>
      </c>
      <c r="E16" s="27" t="s">
        <v>18</v>
      </c>
      <c r="F16" s="28" t="s">
        <v>655</v>
      </c>
      <c r="G16" s="1"/>
      <c r="H16" s="1"/>
      <c r="I16" s="1"/>
      <c r="J16" s="1"/>
      <c r="K16" s="1"/>
    </row>
    <row r="17" spans="1:11" ht="60.75" customHeight="1" x14ac:dyDescent="0.2">
      <c r="A17" s="269"/>
      <c r="B17" s="109" t="s">
        <v>35</v>
      </c>
      <c r="C17" s="2" t="s">
        <v>36</v>
      </c>
      <c r="D17" s="2" t="s">
        <v>37</v>
      </c>
      <c r="E17" s="27" t="s">
        <v>38</v>
      </c>
      <c r="F17" s="28" t="s">
        <v>654</v>
      </c>
      <c r="G17" s="1"/>
      <c r="H17" s="1"/>
      <c r="I17" s="1"/>
      <c r="J17" s="1"/>
      <c r="K17" s="1"/>
    </row>
    <row r="18" spans="1:11" ht="48.75" customHeight="1" x14ac:dyDescent="0.2">
      <c r="A18" s="268" t="s">
        <v>761</v>
      </c>
      <c r="B18" s="109" t="s">
        <v>39</v>
      </c>
      <c r="C18" s="2" t="s">
        <v>40</v>
      </c>
      <c r="D18" s="2" t="s">
        <v>41</v>
      </c>
      <c r="E18" s="27" t="s">
        <v>18</v>
      </c>
      <c r="F18" s="122" t="s">
        <v>655</v>
      </c>
      <c r="G18" s="1"/>
      <c r="H18" s="1"/>
      <c r="I18" s="1"/>
      <c r="J18" s="1"/>
      <c r="K18" s="1"/>
    </row>
    <row r="19" spans="1:11" ht="55.5" customHeight="1" x14ac:dyDescent="0.2">
      <c r="A19" s="269"/>
      <c r="B19" s="109" t="s">
        <v>42</v>
      </c>
      <c r="C19" s="2" t="s">
        <v>43</v>
      </c>
      <c r="D19" s="2" t="s">
        <v>44</v>
      </c>
      <c r="E19" s="27" t="s">
        <v>18</v>
      </c>
      <c r="F19" s="122" t="s">
        <v>655</v>
      </c>
      <c r="G19" s="1"/>
      <c r="H19" s="1"/>
      <c r="I19" s="1"/>
      <c r="J19" s="1"/>
      <c r="K19" s="1"/>
    </row>
    <row r="20" spans="1:11" ht="88.5" customHeight="1" x14ac:dyDescent="0.2">
      <c r="A20" s="268" t="s">
        <v>762</v>
      </c>
      <c r="B20" s="109" t="s">
        <v>45</v>
      </c>
      <c r="C20" s="2" t="s">
        <v>46</v>
      </c>
      <c r="D20" s="5" t="s">
        <v>47</v>
      </c>
      <c r="E20" s="27" t="s">
        <v>48</v>
      </c>
      <c r="F20" s="123" t="s">
        <v>49</v>
      </c>
      <c r="G20" s="1"/>
      <c r="H20" s="1"/>
      <c r="I20" s="1"/>
      <c r="J20" s="1"/>
      <c r="K20" s="1"/>
    </row>
    <row r="21" spans="1:11" ht="84.75" customHeight="1" x14ac:dyDescent="0.2">
      <c r="A21" s="270"/>
      <c r="B21" s="109" t="s">
        <v>50</v>
      </c>
      <c r="C21" s="2" t="s">
        <v>51</v>
      </c>
      <c r="D21" s="5" t="s">
        <v>52</v>
      </c>
      <c r="E21" s="27" t="s">
        <v>48</v>
      </c>
      <c r="F21" s="123" t="s">
        <v>656</v>
      </c>
      <c r="G21" s="1"/>
      <c r="H21" s="1"/>
      <c r="I21" s="1"/>
      <c r="J21" s="1"/>
      <c r="K21" s="1"/>
    </row>
    <row r="22" spans="1:11" ht="79.5" customHeight="1" x14ac:dyDescent="0.2">
      <c r="A22" s="270"/>
      <c r="B22" s="109" t="s">
        <v>53</v>
      </c>
      <c r="C22" s="5" t="s">
        <v>54</v>
      </c>
      <c r="D22" s="5" t="s">
        <v>55</v>
      </c>
      <c r="E22" s="27" t="s">
        <v>48</v>
      </c>
      <c r="F22" s="123" t="s">
        <v>652</v>
      </c>
      <c r="G22" s="1"/>
      <c r="H22" s="1"/>
      <c r="I22" s="1"/>
      <c r="J22" s="1"/>
      <c r="K22" s="1"/>
    </row>
    <row r="23" spans="1:11" ht="90" x14ac:dyDescent="0.2">
      <c r="A23" s="270"/>
      <c r="B23" s="109" t="s">
        <v>56</v>
      </c>
      <c r="C23" s="5" t="s">
        <v>57</v>
      </c>
      <c r="D23" s="2" t="s">
        <v>58</v>
      </c>
      <c r="E23" s="27" t="s">
        <v>48</v>
      </c>
      <c r="F23" s="123" t="s">
        <v>656</v>
      </c>
      <c r="G23" s="1"/>
      <c r="H23" s="1"/>
      <c r="I23" s="1"/>
      <c r="J23" s="1"/>
      <c r="K23" s="1"/>
    </row>
    <row r="24" spans="1:11" ht="87.75" customHeight="1" x14ac:dyDescent="0.2">
      <c r="A24" s="269"/>
      <c r="B24" s="109" t="s">
        <v>59</v>
      </c>
      <c r="C24" s="5" t="s">
        <v>60</v>
      </c>
      <c r="D24" s="2" t="s">
        <v>61</v>
      </c>
      <c r="E24" s="27" t="s">
        <v>62</v>
      </c>
      <c r="F24" s="123" t="s">
        <v>657</v>
      </c>
      <c r="G24" s="1"/>
      <c r="H24" s="1"/>
      <c r="I24" s="1"/>
      <c r="J24" s="1"/>
      <c r="K24" s="1"/>
    </row>
    <row r="25" spans="1:11" ht="21.75" customHeight="1" x14ac:dyDescent="0.2">
      <c r="A25" s="268" t="s">
        <v>763</v>
      </c>
      <c r="B25" s="273" t="s">
        <v>63</v>
      </c>
      <c r="C25" s="274" t="s">
        <v>658</v>
      </c>
      <c r="D25" s="274" t="s">
        <v>64</v>
      </c>
      <c r="E25" s="275" t="s">
        <v>65</v>
      </c>
      <c r="F25" s="271" t="s">
        <v>919</v>
      </c>
      <c r="G25" s="266"/>
      <c r="H25" s="1"/>
      <c r="I25" s="1"/>
      <c r="J25" s="1"/>
      <c r="K25" s="1"/>
    </row>
    <row r="26" spans="1:11" ht="34.5" customHeight="1" x14ac:dyDescent="0.2">
      <c r="A26" s="269"/>
      <c r="B26" s="269"/>
      <c r="C26" s="269"/>
      <c r="D26" s="269"/>
      <c r="E26" s="272"/>
      <c r="F26" s="272"/>
      <c r="G26" s="267"/>
      <c r="H26" s="1"/>
      <c r="I26" s="1"/>
      <c r="J26" s="1"/>
      <c r="K26" s="1"/>
    </row>
    <row r="27" spans="1:11" ht="12.75" customHeight="1" x14ac:dyDescent="0.2">
      <c r="A27" s="1"/>
      <c r="B27" s="1"/>
      <c r="C27" s="1"/>
      <c r="D27" s="1"/>
      <c r="E27" s="31"/>
      <c r="F27" s="31"/>
      <c r="G27" s="1"/>
      <c r="H27" s="1"/>
      <c r="I27" s="1"/>
      <c r="J27" s="1"/>
      <c r="K27" s="1"/>
    </row>
    <row r="28" spans="1:11" ht="12.75" customHeight="1" x14ac:dyDescent="0.2">
      <c r="A28" s="1"/>
      <c r="B28" s="1"/>
      <c r="C28" s="1"/>
      <c r="D28" s="1"/>
      <c r="E28" s="31"/>
      <c r="F28" s="31"/>
      <c r="G28" s="1"/>
      <c r="H28" s="1"/>
      <c r="I28" s="1"/>
      <c r="J28" s="1"/>
      <c r="K28" s="1"/>
    </row>
    <row r="29" spans="1:11" ht="12.75" customHeight="1" x14ac:dyDescent="0.2">
      <c r="A29" s="1"/>
      <c r="B29" s="1"/>
      <c r="C29" s="1"/>
      <c r="D29" s="1"/>
      <c r="E29" s="31"/>
      <c r="F29" s="31"/>
      <c r="G29" s="1"/>
      <c r="H29" s="1"/>
      <c r="I29" s="1"/>
      <c r="J29" s="1"/>
      <c r="K29" s="1"/>
    </row>
    <row r="30" spans="1:11" ht="12.75" customHeight="1" x14ac:dyDescent="0.2">
      <c r="A30" s="1"/>
      <c r="B30" s="1"/>
      <c r="C30" s="1"/>
      <c r="D30" s="1"/>
      <c r="E30" s="31"/>
      <c r="F30" s="31"/>
      <c r="G30" s="1"/>
      <c r="H30" s="1"/>
      <c r="I30" s="1"/>
      <c r="J30" s="1"/>
      <c r="K30" s="1"/>
    </row>
    <row r="31" spans="1:11" ht="12.75" customHeight="1" x14ac:dyDescent="0.2">
      <c r="A31" s="1"/>
      <c r="B31" s="1"/>
      <c r="C31" s="1"/>
      <c r="D31" s="1"/>
      <c r="E31" s="31"/>
      <c r="F31" s="31"/>
      <c r="G31" s="1"/>
      <c r="H31" s="1"/>
      <c r="I31" s="1"/>
      <c r="J31" s="1"/>
      <c r="K31" s="1"/>
    </row>
    <row r="32" spans="1:11" ht="12.75" customHeight="1" x14ac:dyDescent="0.2">
      <c r="A32" s="1"/>
      <c r="B32" s="1"/>
      <c r="C32" s="1"/>
      <c r="D32" s="1"/>
      <c r="E32" s="31"/>
      <c r="F32" s="31"/>
      <c r="G32" s="1"/>
      <c r="H32" s="1"/>
      <c r="I32" s="1"/>
      <c r="J32" s="1"/>
      <c r="K32" s="1"/>
    </row>
    <row r="33" spans="1:11" ht="12.75" customHeight="1" x14ac:dyDescent="0.2">
      <c r="A33" s="1"/>
      <c r="B33" s="1"/>
      <c r="C33" s="1"/>
      <c r="D33" s="1"/>
      <c r="E33" s="31"/>
      <c r="F33" s="31"/>
      <c r="G33" s="1"/>
      <c r="H33" s="1"/>
      <c r="I33" s="1"/>
      <c r="J33" s="1"/>
      <c r="K33" s="1"/>
    </row>
    <row r="34" spans="1:11" ht="12.75" customHeight="1" x14ac:dyDescent="0.2">
      <c r="A34" s="1"/>
      <c r="B34" s="1"/>
      <c r="C34" s="1"/>
      <c r="D34" s="1"/>
      <c r="E34" s="31"/>
      <c r="F34" s="31"/>
      <c r="G34" s="1"/>
      <c r="H34" s="1"/>
      <c r="I34" s="1"/>
      <c r="J34" s="1"/>
      <c r="K34" s="1"/>
    </row>
    <row r="35" spans="1:11" ht="12.75" customHeight="1" x14ac:dyDescent="0.2">
      <c r="A35" s="1"/>
      <c r="B35" s="1"/>
      <c r="C35" s="1"/>
      <c r="D35" s="1"/>
      <c r="E35" s="31"/>
      <c r="F35" s="31"/>
      <c r="G35" s="1"/>
      <c r="H35" s="1"/>
      <c r="I35" s="1"/>
      <c r="J35" s="1"/>
      <c r="K35" s="1"/>
    </row>
    <row r="36" spans="1:11" ht="12.75" customHeight="1" x14ac:dyDescent="0.2">
      <c r="A36" s="1"/>
      <c r="B36" s="1"/>
      <c r="C36" s="1"/>
      <c r="D36" s="1"/>
      <c r="E36" s="31"/>
      <c r="F36" s="31"/>
      <c r="G36" s="1"/>
      <c r="H36" s="1"/>
      <c r="I36" s="1"/>
      <c r="J36" s="1"/>
      <c r="K36" s="1"/>
    </row>
    <row r="37" spans="1:11" ht="12.75" customHeight="1" x14ac:dyDescent="0.2">
      <c r="A37" s="1"/>
      <c r="B37" s="1"/>
      <c r="C37" s="1"/>
      <c r="D37" s="1"/>
      <c r="E37" s="31"/>
      <c r="F37" s="31"/>
      <c r="G37" s="1"/>
      <c r="H37" s="1"/>
      <c r="I37" s="1"/>
      <c r="J37" s="1"/>
      <c r="K37" s="1"/>
    </row>
    <row r="38" spans="1:11" ht="12.75" customHeight="1" x14ac:dyDescent="0.2">
      <c r="A38" s="1"/>
      <c r="B38" s="1"/>
      <c r="C38" s="1"/>
      <c r="D38" s="1"/>
      <c r="E38" s="31"/>
      <c r="F38" s="31"/>
      <c r="G38" s="1"/>
      <c r="H38" s="1"/>
      <c r="I38" s="1"/>
      <c r="J38" s="1"/>
      <c r="K38" s="1"/>
    </row>
    <row r="39" spans="1:11" ht="12.75" customHeight="1" x14ac:dyDescent="0.2">
      <c r="A39" s="1"/>
      <c r="B39" s="1"/>
      <c r="C39" s="1"/>
      <c r="D39" s="1"/>
      <c r="E39" s="31"/>
      <c r="F39" s="31"/>
      <c r="G39" s="1"/>
      <c r="H39" s="1"/>
      <c r="I39" s="1"/>
      <c r="J39" s="1"/>
      <c r="K39" s="1"/>
    </row>
    <row r="40" spans="1:11" ht="12.75" customHeight="1" x14ac:dyDescent="0.2">
      <c r="A40" s="1"/>
      <c r="B40" s="1"/>
      <c r="C40" s="1"/>
      <c r="D40" s="1"/>
      <c r="E40" s="31"/>
      <c r="F40" s="31"/>
      <c r="G40" s="1"/>
      <c r="H40" s="1"/>
      <c r="I40" s="1"/>
      <c r="J40" s="1"/>
      <c r="K40" s="1"/>
    </row>
    <row r="41" spans="1:11" ht="12.75" customHeight="1" x14ac:dyDescent="0.2">
      <c r="A41" s="1"/>
      <c r="B41" s="1"/>
      <c r="C41" s="1"/>
      <c r="D41" s="1"/>
      <c r="E41" s="31"/>
      <c r="F41" s="31"/>
      <c r="G41" s="1"/>
      <c r="H41" s="1"/>
      <c r="I41" s="1"/>
      <c r="J41" s="1"/>
      <c r="K41" s="1"/>
    </row>
    <row r="42" spans="1:11" ht="12.75" customHeight="1" x14ac:dyDescent="0.2">
      <c r="A42" s="1"/>
      <c r="B42" s="1"/>
      <c r="C42" s="1"/>
      <c r="D42" s="1"/>
      <c r="E42" s="31"/>
      <c r="F42" s="31"/>
      <c r="G42" s="1"/>
      <c r="H42" s="1"/>
      <c r="I42" s="1"/>
      <c r="J42" s="1"/>
      <c r="K42" s="1"/>
    </row>
    <row r="43" spans="1:11" ht="12.75" customHeight="1" x14ac:dyDescent="0.2">
      <c r="A43" s="1"/>
      <c r="B43" s="1"/>
      <c r="C43" s="1"/>
      <c r="D43" s="1"/>
      <c r="E43" s="31"/>
      <c r="F43" s="31"/>
      <c r="G43" s="1"/>
      <c r="H43" s="1"/>
      <c r="I43" s="1"/>
      <c r="J43" s="1"/>
      <c r="K43" s="1"/>
    </row>
    <row r="44" spans="1:11" ht="12.75" customHeight="1" x14ac:dyDescent="0.2">
      <c r="A44" s="1"/>
      <c r="B44" s="1"/>
      <c r="C44" s="1"/>
      <c r="D44" s="1"/>
      <c r="E44" s="31"/>
      <c r="F44" s="31"/>
      <c r="G44" s="1"/>
      <c r="H44" s="1"/>
      <c r="I44" s="1"/>
      <c r="J44" s="1"/>
      <c r="K44" s="1"/>
    </row>
    <row r="45" spans="1:11" ht="12.75" customHeight="1" x14ac:dyDescent="0.2">
      <c r="A45" s="1"/>
      <c r="B45" s="1"/>
      <c r="C45" s="1"/>
      <c r="D45" s="1"/>
      <c r="E45" s="31"/>
      <c r="F45" s="31"/>
      <c r="G45" s="1"/>
      <c r="H45" s="1"/>
      <c r="I45" s="1"/>
      <c r="J45" s="1"/>
      <c r="K45" s="1"/>
    </row>
    <row r="46" spans="1:11" ht="12.75" customHeight="1" x14ac:dyDescent="0.2">
      <c r="A46" s="1"/>
      <c r="B46" s="1"/>
      <c r="C46" s="1"/>
      <c r="D46" s="1"/>
      <c r="E46" s="31"/>
      <c r="F46" s="31"/>
      <c r="G46" s="1"/>
      <c r="H46" s="1"/>
      <c r="I46" s="1"/>
      <c r="J46" s="1"/>
      <c r="K46" s="1"/>
    </row>
    <row r="47" spans="1:11" ht="12.75" customHeight="1" x14ac:dyDescent="0.2">
      <c r="A47" s="1"/>
      <c r="B47" s="1"/>
      <c r="C47" s="1"/>
      <c r="D47" s="1"/>
      <c r="E47" s="31"/>
      <c r="F47" s="31"/>
      <c r="G47" s="1"/>
      <c r="H47" s="1"/>
      <c r="I47" s="1"/>
      <c r="J47" s="1"/>
      <c r="K47" s="1"/>
    </row>
    <row r="48" spans="1:11" ht="12.75" customHeight="1" x14ac:dyDescent="0.2">
      <c r="A48" s="1"/>
      <c r="B48" s="1"/>
      <c r="C48" s="1"/>
      <c r="D48" s="1"/>
      <c r="E48" s="31"/>
      <c r="F48" s="31"/>
      <c r="G48" s="1"/>
      <c r="H48" s="1"/>
      <c r="I48" s="1"/>
      <c r="J48" s="1"/>
      <c r="K48" s="1"/>
    </row>
    <row r="49" spans="1:11" ht="12.75" customHeight="1" x14ac:dyDescent="0.2">
      <c r="A49" s="1"/>
      <c r="B49" s="1"/>
      <c r="C49" s="1"/>
      <c r="D49" s="1"/>
      <c r="E49" s="31"/>
      <c r="F49" s="31"/>
      <c r="G49" s="1"/>
      <c r="H49" s="1"/>
      <c r="I49" s="1"/>
      <c r="J49" s="1"/>
      <c r="K49" s="1"/>
    </row>
    <row r="50" spans="1:11" ht="12.75" customHeight="1" x14ac:dyDescent="0.2">
      <c r="A50" s="1"/>
      <c r="B50" s="1"/>
      <c r="C50" s="1"/>
      <c r="D50" s="1"/>
      <c r="E50" s="31"/>
      <c r="F50" s="31"/>
      <c r="G50" s="1"/>
      <c r="H50" s="1"/>
      <c r="I50" s="1"/>
      <c r="J50" s="1"/>
      <c r="K50" s="1"/>
    </row>
    <row r="51" spans="1:11" ht="12.75" customHeight="1" x14ac:dyDescent="0.2">
      <c r="A51" s="1"/>
      <c r="B51" s="1"/>
      <c r="C51" s="1"/>
      <c r="D51" s="1"/>
      <c r="E51" s="31"/>
      <c r="F51" s="31"/>
      <c r="G51" s="1"/>
      <c r="H51" s="1"/>
      <c r="I51" s="1"/>
      <c r="J51" s="1"/>
      <c r="K51" s="1"/>
    </row>
    <row r="52" spans="1:11" ht="12.75" customHeight="1" x14ac:dyDescent="0.2">
      <c r="A52" s="1"/>
      <c r="B52" s="1"/>
      <c r="C52" s="1"/>
      <c r="D52" s="1"/>
      <c r="E52" s="31"/>
      <c r="F52" s="31"/>
      <c r="G52" s="1"/>
      <c r="H52" s="1"/>
      <c r="I52" s="1"/>
      <c r="J52" s="1"/>
      <c r="K52" s="1"/>
    </row>
    <row r="53" spans="1:11" ht="12.75" customHeight="1" x14ac:dyDescent="0.2">
      <c r="A53" s="1"/>
      <c r="B53" s="1"/>
      <c r="C53" s="1"/>
      <c r="D53" s="1"/>
      <c r="E53" s="31"/>
      <c r="F53" s="31"/>
      <c r="G53" s="1"/>
      <c r="H53" s="1"/>
      <c r="I53" s="1"/>
      <c r="J53" s="1"/>
      <c r="K53" s="1"/>
    </row>
    <row r="54" spans="1:11" ht="12.75" customHeight="1" x14ac:dyDescent="0.2">
      <c r="A54" s="1"/>
      <c r="B54" s="1"/>
      <c r="C54" s="1"/>
      <c r="D54" s="1"/>
      <c r="E54" s="31"/>
      <c r="F54" s="31"/>
      <c r="G54" s="1"/>
      <c r="H54" s="1"/>
      <c r="I54" s="1"/>
      <c r="J54" s="1"/>
      <c r="K54" s="1"/>
    </row>
    <row r="55" spans="1:11" ht="12.75" customHeight="1" x14ac:dyDescent="0.2">
      <c r="A55" s="1"/>
      <c r="B55" s="1"/>
      <c r="C55" s="1"/>
      <c r="D55" s="1"/>
      <c r="E55" s="31"/>
      <c r="F55" s="31"/>
      <c r="G55" s="1"/>
      <c r="H55" s="1"/>
      <c r="I55" s="1"/>
      <c r="J55" s="1"/>
      <c r="K55" s="1"/>
    </row>
    <row r="56" spans="1:11" ht="12.75" customHeight="1" x14ac:dyDescent="0.2">
      <c r="A56" s="1"/>
      <c r="B56" s="1"/>
      <c r="C56" s="1"/>
      <c r="D56" s="1"/>
      <c r="E56" s="31"/>
      <c r="F56" s="31"/>
      <c r="G56" s="1"/>
      <c r="H56" s="1"/>
      <c r="I56" s="1"/>
      <c r="J56" s="1"/>
      <c r="K56" s="1"/>
    </row>
    <row r="57" spans="1:11" ht="12.75" customHeight="1" x14ac:dyDescent="0.2">
      <c r="A57" s="1"/>
      <c r="B57" s="1"/>
      <c r="C57" s="1"/>
      <c r="D57" s="1"/>
      <c r="E57" s="31"/>
      <c r="F57" s="31"/>
      <c r="G57" s="1"/>
      <c r="H57" s="1"/>
      <c r="I57" s="1"/>
      <c r="J57" s="1"/>
      <c r="K57" s="1"/>
    </row>
    <row r="58" spans="1:11" ht="12.75" customHeight="1" x14ac:dyDescent="0.2">
      <c r="A58" s="1"/>
      <c r="B58" s="1"/>
      <c r="C58" s="1"/>
      <c r="D58" s="1"/>
      <c r="E58" s="31"/>
      <c r="F58" s="31"/>
      <c r="G58" s="1"/>
      <c r="H58" s="1"/>
      <c r="I58" s="1"/>
      <c r="J58" s="1"/>
      <c r="K58" s="1"/>
    </row>
    <row r="59" spans="1:11" ht="12.75" customHeight="1" x14ac:dyDescent="0.2">
      <c r="A59" s="1"/>
      <c r="B59" s="1"/>
      <c r="C59" s="1"/>
      <c r="D59" s="1"/>
      <c r="E59" s="31"/>
      <c r="F59" s="31"/>
      <c r="G59" s="1"/>
      <c r="H59" s="1"/>
      <c r="I59" s="1"/>
      <c r="J59" s="1"/>
      <c r="K59" s="1"/>
    </row>
    <row r="60" spans="1:11" ht="12.75" customHeight="1" x14ac:dyDescent="0.2">
      <c r="A60" s="1"/>
      <c r="B60" s="1"/>
      <c r="C60" s="1"/>
      <c r="D60" s="1"/>
      <c r="E60" s="31"/>
      <c r="F60" s="31"/>
      <c r="G60" s="1"/>
      <c r="H60" s="1"/>
      <c r="I60" s="1"/>
      <c r="J60" s="1"/>
      <c r="K60" s="1"/>
    </row>
    <row r="61" spans="1:11" ht="12.75" customHeight="1" x14ac:dyDescent="0.2">
      <c r="A61" s="1"/>
      <c r="B61" s="1"/>
      <c r="C61" s="1"/>
      <c r="D61" s="1"/>
      <c r="E61" s="31"/>
      <c r="F61" s="31"/>
      <c r="G61" s="1"/>
      <c r="H61" s="1"/>
      <c r="I61" s="1"/>
      <c r="J61" s="1"/>
      <c r="K61" s="1"/>
    </row>
    <row r="62" spans="1:11" ht="12.75" customHeight="1" x14ac:dyDescent="0.2">
      <c r="A62" s="1"/>
      <c r="B62" s="1"/>
      <c r="C62" s="1"/>
      <c r="D62" s="1"/>
      <c r="E62" s="31"/>
      <c r="F62" s="31"/>
      <c r="G62" s="1"/>
      <c r="H62" s="1"/>
      <c r="I62" s="1"/>
      <c r="J62" s="1"/>
      <c r="K62" s="1"/>
    </row>
    <row r="63" spans="1:11" ht="12.75" customHeight="1" x14ac:dyDescent="0.2">
      <c r="A63" s="1"/>
      <c r="B63" s="1"/>
      <c r="C63" s="1"/>
      <c r="D63" s="1"/>
      <c r="E63" s="31"/>
      <c r="F63" s="31"/>
      <c r="G63" s="1"/>
      <c r="H63" s="1"/>
      <c r="I63" s="1"/>
      <c r="J63" s="1"/>
      <c r="K63" s="1"/>
    </row>
    <row r="64" spans="1:11" ht="12.75" customHeight="1" x14ac:dyDescent="0.2">
      <c r="A64" s="1"/>
      <c r="B64" s="1"/>
      <c r="C64" s="1"/>
      <c r="D64" s="1"/>
      <c r="E64" s="31"/>
      <c r="F64" s="31"/>
      <c r="G64" s="1"/>
      <c r="H64" s="1"/>
      <c r="I64" s="1"/>
      <c r="J64" s="1"/>
      <c r="K64" s="1"/>
    </row>
    <row r="65" spans="1:11" ht="12.75" customHeight="1" x14ac:dyDescent="0.2">
      <c r="A65" s="1"/>
      <c r="B65" s="1"/>
      <c r="C65" s="1"/>
      <c r="D65" s="1"/>
      <c r="E65" s="31"/>
      <c r="F65" s="31"/>
      <c r="G65" s="1"/>
      <c r="H65" s="1"/>
      <c r="I65" s="1"/>
      <c r="J65" s="1"/>
      <c r="K65" s="1"/>
    </row>
    <row r="66" spans="1:11" ht="12.75" customHeight="1" x14ac:dyDescent="0.2">
      <c r="A66" s="1"/>
      <c r="B66" s="1"/>
      <c r="C66" s="1"/>
      <c r="D66" s="1"/>
      <c r="E66" s="31"/>
      <c r="F66" s="31"/>
      <c r="G66" s="1"/>
      <c r="H66" s="1"/>
      <c r="I66" s="1"/>
      <c r="J66" s="1"/>
      <c r="K66" s="1"/>
    </row>
    <row r="67" spans="1:11" ht="12.75" customHeight="1" x14ac:dyDescent="0.2">
      <c r="A67" s="1"/>
      <c r="B67" s="1"/>
      <c r="C67" s="1"/>
      <c r="D67" s="1"/>
      <c r="E67" s="31"/>
      <c r="F67" s="31"/>
      <c r="G67" s="1"/>
      <c r="H67" s="1"/>
      <c r="I67" s="1"/>
      <c r="J67" s="1"/>
      <c r="K67" s="1"/>
    </row>
    <row r="68" spans="1:11" ht="12.75" customHeight="1" x14ac:dyDescent="0.2">
      <c r="A68" s="1"/>
      <c r="B68" s="1"/>
      <c r="C68" s="1"/>
      <c r="D68" s="1"/>
      <c r="E68" s="31"/>
      <c r="F68" s="31"/>
      <c r="G68" s="1"/>
      <c r="H68" s="1"/>
      <c r="I68" s="1"/>
      <c r="J68" s="1"/>
      <c r="K68" s="1"/>
    </row>
    <row r="69" spans="1:11" ht="12.75" customHeight="1" x14ac:dyDescent="0.2">
      <c r="A69" s="1"/>
      <c r="B69" s="1"/>
      <c r="C69" s="1"/>
      <c r="D69" s="1"/>
      <c r="E69" s="31"/>
      <c r="F69" s="31"/>
      <c r="G69" s="1"/>
      <c r="H69" s="1"/>
      <c r="I69" s="1"/>
      <c r="J69" s="1"/>
      <c r="K69" s="1"/>
    </row>
    <row r="70" spans="1:11" ht="12.75" customHeight="1" x14ac:dyDescent="0.2">
      <c r="A70" s="1"/>
      <c r="B70" s="1"/>
      <c r="C70" s="1"/>
      <c r="D70" s="1"/>
      <c r="E70" s="31"/>
      <c r="F70" s="31"/>
      <c r="G70" s="1"/>
      <c r="H70" s="1"/>
      <c r="I70" s="1"/>
      <c r="J70" s="1"/>
      <c r="K70" s="1"/>
    </row>
    <row r="71" spans="1:11" ht="12.75" customHeight="1" x14ac:dyDescent="0.2">
      <c r="A71" s="1"/>
      <c r="B71" s="1"/>
      <c r="C71" s="1"/>
      <c r="D71" s="1"/>
      <c r="E71" s="31"/>
      <c r="F71" s="31"/>
      <c r="G71" s="1"/>
      <c r="H71" s="1"/>
      <c r="I71" s="1"/>
      <c r="J71" s="1"/>
      <c r="K71" s="1"/>
    </row>
    <row r="72" spans="1:11" ht="12.75" customHeight="1" x14ac:dyDescent="0.2">
      <c r="A72" s="1"/>
      <c r="B72" s="1"/>
      <c r="C72" s="1"/>
      <c r="D72" s="1"/>
      <c r="E72" s="31"/>
      <c r="F72" s="31"/>
      <c r="G72" s="1"/>
      <c r="H72" s="1"/>
      <c r="I72" s="1"/>
      <c r="J72" s="1"/>
      <c r="K72" s="1"/>
    </row>
    <row r="73" spans="1:11" ht="12.75" customHeight="1" x14ac:dyDescent="0.2">
      <c r="A73" s="1"/>
      <c r="B73" s="1"/>
      <c r="C73" s="1"/>
      <c r="D73" s="1"/>
      <c r="E73" s="31"/>
      <c r="F73" s="31"/>
      <c r="G73" s="1"/>
      <c r="H73" s="1"/>
      <c r="I73" s="1"/>
      <c r="J73" s="1"/>
      <c r="K73" s="1"/>
    </row>
    <row r="74" spans="1:11" ht="12.75" customHeight="1" x14ac:dyDescent="0.2">
      <c r="A74" s="1"/>
      <c r="B74" s="1"/>
      <c r="C74" s="1"/>
      <c r="D74" s="1"/>
      <c r="E74" s="31"/>
      <c r="F74" s="31"/>
      <c r="G74" s="1"/>
      <c r="H74" s="1"/>
      <c r="I74" s="1"/>
      <c r="J74" s="1"/>
      <c r="K74" s="1"/>
    </row>
    <row r="75" spans="1:11" ht="12.75" customHeight="1" x14ac:dyDescent="0.2">
      <c r="A75" s="1"/>
      <c r="B75" s="1"/>
      <c r="C75" s="1"/>
      <c r="D75" s="1"/>
      <c r="E75" s="31"/>
      <c r="F75" s="31"/>
      <c r="G75" s="1"/>
      <c r="H75" s="1"/>
      <c r="I75" s="1"/>
      <c r="J75" s="1"/>
      <c r="K75" s="1"/>
    </row>
    <row r="76" spans="1:11" ht="12.75" customHeight="1" x14ac:dyDescent="0.2">
      <c r="A76" s="1"/>
      <c r="B76" s="1"/>
      <c r="C76" s="1"/>
      <c r="D76" s="1"/>
      <c r="E76" s="31"/>
      <c r="F76" s="31"/>
      <c r="G76" s="1"/>
      <c r="H76" s="1"/>
      <c r="I76" s="1"/>
      <c r="J76" s="1"/>
      <c r="K76" s="1"/>
    </row>
    <row r="77" spans="1:11" ht="12.75" customHeight="1" x14ac:dyDescent="0.2">
      <c r="A77" s="1"/>
      <c r="B77" s="1"/>
      <c r="C77" s="1"/>
      <c r="D77" s="1"/>
      <c r="E77" s="31"/>
      <c r="F77" s="31"/>
      <c r="G77" s="1"/>
      <c r="H77" s="1"/>
      <c r="I77" s="1"/>
      <c r="J77" s="1"/>
      <c r="K77" s="1"/>
    </row>
    <row r="78" spans="1:11" ht="12.75" customHeight="1" x14ac:dyDescent="0.2">
      <c r="A78" s="1"/>
      <c r="B78" s="1"/>
      <c r="C78" s="1"/>
      <c r="D78" s="1"/>
      <c r="E78" s="31"/>
      <c r="F78" s="31"/>
      <c r="G78" s="1"/>
      <c r="H78" s="1"/>
      <c r="I78" s="1"/>
      <c r="J78" s="1"/>
      <c r="K78" s="1"/>
    </row>
    <row r="79" spans="1:11" ht="12.75" customHeight="1" x14ac:dyDescent="0.2">
      <c r="A79" s="1"/>
      <c r="B79" s="1"/>
      <c r="C79" s="1"/>
      <c r="D79" s="1"/>
      <c r="E79" s="31"/>
      <c r="F79" s="31"/>
      <c r="G79" s="1"/>
      <c r="H79" s="1"/>
      <c r="I79" s="1"/>
      <c r="J79" s="1"/>
      <c r="K79" s="1"/>
    </row>
    <row r="80" spans="1:11" ht="12.75" customHeight="1" x14ac:dyDescent="0.2">
      <c r="A80" s="1"/>
      <c r="B80" s="1"/>
      <c r="C80" s="1"/>
      <c r="D80" s="1"/>
      <c r="E80" s="31"/>
      <c r="F80" s="31"/>
      <c r="G80" s="1"/>
      <c r="H80" s="1"/>
      <c r="I80" s="1"/>
      <c r="J80" s="1"/>
      <c r="K80" s="1"/>
    </row>
    <row r="81" spans="1:11" ht="12.75" customHeight="1" x14ac:dyDescent="0.2">
      <c r="A81" s="1"/>
      <c r="B81" s="1"/>
      <c r="C81" s="1"/>
      <c r="D81" s="1"/>
      <c r="E81" s="31"/>
      <c r="F81" s="31"/>
      <c r="G81" s="1"/>
      <c r="H81" s="1"/>
      <c r="I81" s="1"/>
      <c r="J81" s="1"/>
      <c r="K81" s="1"/>
    </row>
    <row r="82" spans="1:11" ht="12.75" customHeight="1" x14ac:dyDescent="0.2">
      <c r="A82" s="1"/>
      <c r="B82" s="1"/>
      <c r="C82" s="1"/>
      <c r="D82" s="1"/>
      <c r="E82" s="31"/>
      <c r="F82" s="31"/>
      <c r="G82" s="1"/>
      <c r="H82" s="1"/>
      <c r="I82" s="1"/>
      <c r="J82" s="1"/>
      <c r="K82" s="1"/>
    </row>
    <row r="83" spans="1:11" ht="12.75" customHeight="1" x14ac:dyDescent="0.2">
      <c r="A83" s="1"/>
      <c r="B83" s="1"/>
      <c r="C83" s="1"/>
      <c r="D83" s="1"/>
      <c r="E83" s="31"/>
      <c r="F83" s="31"/>
      <c r="G83" s="1"/>
      <c r="H83" s="1"/>
      <c r="I83" s="1"/>
      <c r="J83" s="1"/>
      <c r="K83" s="1"/>
    </row>
    <row r="84" spans="1:11" ht="12.75" customHeight="1" x14ac:dyDescent="0.2">
      <c r="A84" s="1"/>
      <c r="B84" s="1"/>
      <c r="C84" s="1"/>
      <c r="D84" s="1"/>
      <c r="E84" s="31"/>
      <c r="F84" s="31"/>
      <c r="G84" s="1"/>
      <c r="H84" s="1"/>
      <c r="I84" s="1"/>
      <c r="J84" s="1"/>
      <c r="K84" s="1"/>
    </row>
    <row r="85" spans="1:11" ht="12.75" customHeight="1" x14ac:dyDescent="0.2">
      <c r="A85" s="1"/>
      <c r="B85" s="1"/>
      <c r="C85" s="1"/>
      <c r="D85" s="1"/>
      <c r="E85" s="31"/>
      <c r="F85" s="31"/>
      <c r="G85" s="1"/>
      <c r="H85" s="1"/>
      <c r="I85" s="1"/>
      <c r="J85" s="1"/>
      <c r="K85" s="1"/>
    </row>
    <row r="86" spans="1:11" ht="12.75" customHeight="1" x14ac:dyDescent="0.2">
      <c r="A86" s="1"/>
      <c r="B86" s="1"/>
      <c r="C86" s="1"/>
      <c r="D86" s="1"/>
      <c r="E86" s="31"/>
      <c r="F86" s="31"/>
      <c r="G86" s="1"/>
      <c r="H86" s="1"/>
      <c r="I86" s="1"/>
      <c r="J86" s="1"/>
      <c r="K86" s="1"/>
    </row>
    <row r="87" spans="1:11" ht="12.75" customHeight="1" x14ac:dyDescent="0.2">
      <c r="A87" s="1"/>
      <c r="B87" s="1"/>
      <c r="C87" s="1"/>
      <c r="D87" s="1"/>
      <c r="E87" s="31"/>
      <c r="F87" s="31"/>
      <c r="G87" s="1"/>
      <c r="H87" s="1"/>
      <c r="I87" s="1"/>
      <c r="J87" s="1"/>
      <c r="K87" s="1"/>
    </row>
    <row r="88" spans="1:11" ht="12.75" customHeight="1" x14ac:dyDescent="0.2">
      <c r="A88" s="1"/>
      <c r="B88" s="1"/>
      <c r="C88" s="1"/>
      <c r="D88" s="1"/>
      <c r="E88" s="31"/>
      <c r="F88" s="31"/>
      <c r="G88" s="1"/>
      <c r="H88" s="1"/>
      <c r="I88" s="1"/>
      <c r="J88" s="1"/>
      <c r="K88" s="1"/>
    </row>
    <row r="89" spans="1:11" ht="12.75" customHeight="1" x14ac:dyDescent="0.2">
      <c r="A89" s="1"/>
      <c r="B89" s="1"/>
      <c r="C89" s="1"/>
      <c r="D89" s="1"/>
      <c r="E89" s="31"/>
      <c r="F89" s="31"/>
      <c r="G89" s="1"/>
      <c r="H89" s="1"/>
      <c r="I89" s="1"/>
      <c r="J89" s="1"/>
      <c r="K89" s="1"/>
    </row>
    <row r="90" spans="1:11" ht="12.75" customHeight="1" x14ac:dyDescent="0.2">
      <c r="A90" s="1"/>
      <c r="B90" s="1"/>
      <c r="C90" s="1"/>
      <c r="D90" s="1"/>
      <c r="E90" s="31"/>
      <c r="F90" s="31"/>
      <c r="G90" s="1"/>
      <c r="H90" s="1"/>
      <c r="I90" s="1"/>
      <c r="J90" s="1"/>
      <c r="K90" s="1"/>
    </row>
    <row r="91" spans="1:11" ht="12.75" customHeight="1" x14ac:dyDescent="0.2">
      <c r="A91" s="1"/>
      <c r="B91" s="1"/>
      <c r="C91" s="1"/>
      <c r="D91" s="1"/>
      <c r="E91" s="31"/>
      <c r="F91" s="31"/>
      <c r="G91" s="1"/>
      <c r="H91" s="1"/>
      <c r="I91" s="1"/>
      <c r="J91" s="1"/>
      <c r="K91" s="1"/>
    </row>
    <row r="92" spans="1:11" ht="12.75" customHeight="1" x14ac:dyDescent="0.2">
      <c r="A92" s="1"/>
      <c r="B92" s="1"/>
      <c r="C92" s="1"/>
      <c r="D92" s="1"/>
      <c r="E92" s="31"/>
      <c r="F92" s="31"/>
      <c r="G92" s="1"/>
      <c r="H92" s="1"/>
      <c r="I92" s="1"/>
      <c r="J92" s="1"/>
      <c r="K92" s="1"/>
    </row>
    <row r="93" spans="1:11" ht="12.75" customHeight="1" x14ac:dyDescent="0.2">
      <c r="A93" s="1"/>
      <c r="B93" s="1"/>
      <c r="C93" s="1"/>
      <c r="D93" s="1"/>
      <c r="E93" s="31"/>
      <c r="F93" s="31"/>
      <c r="G93" s="1"/>
      <c r="H93" s="1"/>
      <c r="I93" s="1"/>
      <c r="J93" s="1"/>
      <c r="K93" s="1"/>
    </row>
    <row r="94" spans="1:11" ht="12.75" customHeight="1" x14ac:dyDescent="0.2">
      <c r="A94" s="1"/>
      <c r="B94" s="1"/>
      <c r="C94" s="1"/>
      <c r="D94" s="1"/>
      <c r="E94" s="31"/>
      <c r="F94" s="31"/>
      <c r="G94" s="1"/>
      <c r="H94" s="1"/>
      <c r="I94" s="1"/>
      <c r="J94" s="1"/>
      <c r="K94" s="1"/>
    </row>
    <row r="95" spans="1:11" ht="12.75" customHeight="1" x14ac:dyDescent="0.2">
      <c r="A95" s="1"/>
      <c r="B95" s="1"/>
      <c r="C95" s="1"/>
      <c r="D95" s="1"/>
      <c r="E95" s="31"/>
      <c r="F95" s="31"/>
      <c r="G95" s="1"/>
      <c r="H95" s="1"/>
      <c r="I95" s="1"/>
      <c r="J95" s="1"/>
      <c r="K95" s="1"/>
    </row>
    <row r="96" spans="1:11" ht="12.75" customHeight="1" x14ac:dyDescent="0.2">
      <c r="A96" s="1"/>
      <c r="B96" s="1"/>
      <c r="C96" s="1"/>
      <c r="D96" s="1"/>
      <c r="E96" s="31"/>
      <c r="F96" s="31"/>
      <c r="G96" s="1"/>
      <c r="H96" s="1"/>
      <c r="I96" s="1"/>
      <c r="J96" s="1"/>
      <c r="K96" s="1"/>
    </row>
    <row r="97" spans="1:11" ht="12.75" customHeight="1" x14ac:dyDescent="0.2">
      <c r="A97" s="1"/>
      <c r="B97" s="1"/>
      <c r="C97" s="1"/>
      <c r="D97" s="1"/>
      <c r="E97" s="31"/>
      <c r="F97" s="31"/>
      <c r="G97" s="1"/>
      <c r="H97" s="1"/>
      <c r="I97" s="1"/>
      <c r="J97" s="1"/>
      <c r="K97" s="1"/>
    </row>
    <row r="98" spans="1:11" ht="12.75" customHeight="1" x14ac:dyDescent="0.2">
      <c r="A98" s="1"/>
      <c r="B98" s="1"/>
      <c r="C98" s="1"/>
      <c r="D98" s="1"/>
      <c r="E98" s="31"/>
      <c r="F98" s="31"/>
      <c r="G98" s="1"/>
      <c r="H98" s="1"/>
      <c r="I98" s="1"/>
      <c r="J98" s="1"/>
      <c r="K98" s="1"/>
    </row>
    <row r="99" spans="1:11" ht="12.75" customHeight="1" x14ac:dyDescent="0.2">
      <c r="A99" s="1"/>
      <c r="B99" s="1"/>
      <c r="C99" s="1"/>
      <c r="D99" s="1"/>
      <c r="E99" s="31"/>
      <c r="F99" s="31"/>
      <c r="G99" s="1"/>
      <c r="H99" s="1"/>
      <c r="I99" s="1"/>
      <c r="J99" s="1"/>
      <c r="K99" s="1"/>
    </row>
    <row r="100" spans="1:11" ht="12.75" customHeight="1" x14ac:dyDescent="0.2">
      <c r="A100" s="1"/>
      <c r="B100" s="1"/>
      <c r="C100" s="1"/>
      <c r="D100" s="1"/>
      <c r="E100" s="31"/>
      <c r="F100" s="31"/>
      <c r="G100" s="1"/>
      <c r="H100" s="1"/>
      <c r="I100" s="1"/>
      <c r="J100" s="1"/>
      <c r="K100" s="1"/>
    </row>
  </sheetData>
  <mergeCells count="17">
    <mergeCell ref="B9:C9"/>
    <mergeCell ref="G25:G26"/>
    <mergeCell ref="A18:A19"/>
    <mergeCell ref="A20:A24"/>
    <mergeCell ref="A25:A26"/>
    <mergeCell ref="A12:A17"/>
    <mergeCell ref="F25:F26"/>
    <mergeCell ref="B25:B26"/>
    <mergeCell ref="C25:C26"/>
    <mergeCell ref="D25:D26"/>
    <mergeCell ref="E25:E26"/>
    <mergeCell ref="A10:A11"/>
    <mergeCell ref="A2:A6"/>
    <mergeCell ref="B2:D3"/>
    <mergeCell ref="B4:D5"/>
    <mergeCell ref="A7:F7"/>
    <mergeCell ref="A8:F8"/>
  </mergeCells>
  <pageMargins left="0.70866141732283472" right="0.70866141732283472" top="0.74803149606299213" bottom="0.74803149606299213" header="0" footer="0"/>
  <pageSetup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C108"/>
  <sheetViews>
    <sheetView topLeftCell="AM2" zoomScale="85" workbookViewId="0">
      <selection activeCell="BA47" sqref="BA47"/>
    </sheetView>
  </sheetViews>
  <sheetFormatPr baseColWidth="10" defaultColWidth="14.42578125" defaultRowHeight="15" customHeight="1" x14ac:dyDescent="0.25"/>
  <cols>
    <col min="1" max="1" width="4" style="143" customWidth="1"/>
    <col min="2" max="2" width="19.140625" style="143" customWidth="1"/>
    <col min="3" max="3" width="44" style="143" customWidth="1"/>
    <col min="4" max="4" width="44.5703125" style="143" customWidth="1"/>
    <col min="5" max="5" width="16.28515625" style="143" customWidth="1"/>
    <col min="6" max="6" width="30" style="143" customWidth="1"/>
    <col min="7" max="7" width="31.85546875" style="143" customWidth="1"/>
    <col min="8" max="8" width="35.85546875" style="143" customWidth="1"/>
    <col min="9" max="9" width="24.140625" style="143" customWidth="1"/>
    <col min="10" max="10" width="17.85546875" style="143" customWidth="1"/>
    <col min="11" max="11" width="16.5703125" style="143" customWidth="1"/>
    <col min="12" max="31" width="6.28515625" style="143" customWidth="1"/>
    <col min="32" max="32" width="27.28515625" style="143" hidden="1" customWidth="1"/>
    <col min="33" max="33" width="30.5703125" style="143" hidden="1" customWidth="1"/>
    <col min="34" max="34" width="17.5703125" style="143" customWidth="1"/>
    <col min="35" max="35" width="6.28515625" style="143" customWidth="1"/>
    <col min="36" max="36" width="16" style="143" customWidth="1"/>
    <col min="37" max="37" width="5.85546875" style="143" customWidth="1"/>
    <col min="38" max="38" width="59.85546875" style="143" customWidth="1"/>
    <col min="39" max="39" width="15.140625" style="143" customWidth="1"/>
    <col min="40" max="40" width="6.85546875" style="143" customWidth="1"/>
    <col min="41" max="41" width="5" style="143" customWidth="1"/>
    <col min="42" max="42" width="5.5703125" style="143" customWidth="1"/>
    <col min="43" max="43" width="7.140625" style="143" customWidth="1"/>
    <col min="44" max="44" width="6.7109375" style="143" customWidth="1"/>
    <col min="45" max="45" width="11.85546875" style="143" customWidth="1"/>
    <col min="46" max="46" width="38.28515625" style="143" customWidth="1"/>
    <col min="47" max="47" width="8.7109375" style="143" customWidth="1"/>
    <col min="48" max="48" width="10.42578125" style="143" customWidth="1"/>
    <col min="49" max="49" width="9.28515625" style="143" customWidth="1"/>
    <col min="50" max="50" width="9.140625" style="143" customWidth="1"/>
    <col min="51" max="51" width="8.42578125" style="143" customWidth="1"/>
    <col min="52" max="52" width="7.28515625" style="143" customWidth="1"/>
    <col min="53" max="53" width="63.85546875" style="143" customWidth="1"/>
    <col min="54" max="54" width="34.7109375" style="143" customWidth="1"/>
    <col min="55" max="57" width="18.85546875" style="143" customWidth="1"/>
    <col min="58" max="58" width="20.7109375" style="143" customWidth="1"/>
    <col min="59" max="59" width="21.7109375" style="143" customWidth="1"/>
    <col min="60" max="60" width="31.85546875" style="143" customWidth="1"/>
    <col min="61" max="61" width="22.140625" style="143" customWidth="1"/>
    <col min="62" max="81" width="11.42578125" style="143" customWidth="1"/>
    <col min="82" max="16384" width="14.42578125" style="143"/>
  </cols>
  <sheetData>
    <row r="1" spans="1:81" ht="16.5" customHeight="1" x14ac:dyDescent="0.3">
      <c r="A1" s="138"/>
      <c r="B1" s="293"/>
      <c r="C1" s="294"/>
      <c r="D1" s="294"/>
      <c r="E1" s="295"/>
      <c r="F1" s="302" t="s">
        <v>66</v>
      </c>
      <c r="G1" s="294"/>
      <c r="H1" s="139" t="s">
        <v>67</v>
      </c>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1"/>
      <c r="BB1" s="141"/>
      <c r="BC1" s="141"/>
      <c r="BD1" s="141"/>
      <c r="BE1" s="141"/>
      <c r="BF1" s="141"/>
      <c r="BG1" s="141"/>
      <c r="BH1" s="142"/>
      <c r="BI1" s="140"/>
      <c r="BJ1" s="140"/>
      <c r="BK1" s="140"/>
      <c r="BL1" s="140"/>
      <c r="BM1" s="140"/>
      <c r="BN1" s="140"/>
      <c r="BO1" s="140"/>
      <c r="BP1" s="140"/>
      <c r="BQ1" s="140"/>
      <c r="BR1" s="140"/>
      <c r="BS1" s="140"/>
      <c r="BT1" s="140"/>
      <c r="BU1" s="140"/>
      <c r="BV1" s="140"/>
      <c r="BW1" s="140"/>
      <c r="BX1" s="140"/>
      <c r="BY1" s="140"/>
      <c r="BZ1" s="140"/>
      <c r="CA1" s="140"/>
      <c r="CB1" s="140"/>
      <c r="CC1" s="140"/>
    </row>
    <row r="2" spans="1:81" ht="16.5" customHeight="1" x14ac:dyDescent="0.3">
      <c r="A2" s="138"/>
      <c r="B2" s="296"/>
      <c r="C2" s="297"/>
      <c r="D2" s="297"/>
      <c r="E2" s="298"/>
      <c r="F2" s="299"/>
      <c r="G2" s="300"/>
      <c r="H2" s="139" t="s">
        <v>68</v>
      </c>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1"/>
      <c r="BB2" s="141"/>
      <c r="BC2" s="141"/>
      <c r="BD2" s="141"/>
      <c r="BE2" s="141"/>
      <c r="BF2" s="141"/>
      <c r="BG2" s="141"/>
      <c r="BH2" s="142"/>
      <c r="BI2" s="140"/>
      <c r="BJ2" s="140"/>
      <c r="BK2" s="140"/>
      <c r="BL2" s="140"/>
      <c r="BM2" s="140"/>
      <c r="BN2" s="140"/>
      <c r="BO2" s="140"/>
      <c r="BP2" s="140"/>
      <c r="BQ2" s="140"/>
      <c r="BR2" s="140"/>
      <c r="BS2" s="140"/>
      <c r="BT2" s="140"/>
      <c r="BU2" s="140"/>
      <c r="BV2" s="140"/>
      <c r="BW2" s="140"/>
      <c r="BX2" s="140"/>
      <c r="BY2" s="140"/>
      <c r="BZ2" s="140"/>
      <c r="CA2" s="140"/>
      <c r="CB2" s="140"/>
      <c r="CC2" s="140"/>
    </row>
    <row r="3" spans="1:81" ht="13.5" customHeight="1" x14ac:dyDescent="0.3">
      <c r="A3" s="138"/>
      <c r="B3" s="296"/>
      <c r="C3" s="297"/>
      <c r="D3" s="297"/>
      <c r="E3" s="298"/>
      <c r="F3" s="302" t="s">
        <v>69</v>
      </c>
      <c r="G3" s="294"/>
      <c r="H3" s="303" t="s">
        <v>661</v>
      </c>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1"/>
      <c r="BB3" s="141"/>
      <c r="BC3" s="141"/>
      <c r="BD3" s="141"/>
      <c r="BE3" s="141"/>
      <c r="BF3" s="141"/>
      <c r="BG3" s="141"/>
      <c r="BH3" s="142"/>
      <c r="BI3" s="140"/>
      <c r="BJ3" s="140"/>
      <c r="BK3" s="140"/>
      <c r="BL3" s="140"/>
      <c r="BM3" s="140"/>
      <c r="BN3" s="140"/>
      <c r="BO3" s="140"/>
      <c r="BP3" s="140"/>
      <c r="BQ3" s="140"/>
      <c r="BR3" s="140"/>
      <c r="BS3" s="140"/>
      <c r="BT3" s="140"/>
      <c r="BU3" s="140"/>
      <c r="BV3" s="140"/>
      <c r="BW3" s="140"/>
      <c r="BX3" s="140"/>
      <c r="BY3" s="140"/>
      <c r="BZ3" s="140"/>
      <c r="CA3" s="140"/>
      <c r="CB3" s="140"/>
      <c r="CC3" s="140"/>
    </row>
    <row r="4" spans="1:81" ht="13.5" customHeight="1" x14ac:dyDescent="0.3">
      <c r="A4" s="138"/>
      <c r="B4" s="299"/>
      <c r="C4" s="300"/>
      <c r="D4" s="300"/>
      <c r="E4" s="301"/>
      <c r="F4" s="299"/>
      <c r="G4" s="300"/>
      <c r="H4" s="304"/>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1"/>
      <c r="BB4" s="141"/>
      <c r="BC4" s="141"/>
      <c r="BD4" s="141"/>
      <c r="BE4" s="141"/>
      <c r="BF4" s="141"/>
      <c r="BG4" s="141"/>
      <c r="BH4" s="142"/>
      <c r="BI4" s="140"/>
      <c r="BJ4" s="140"/>
      <c r="BK4" s="140"/>
      <c r="BL4" s="140"/>
      <c r="BM4" s="140"/>
      <c r="BN4" s="140"/>
      <c r="BO4" s="140"/>
      <c r="BP4" s="140"/>
      <c r="BQ4" s="140"/>
      <c r="BR4" s="140"/>
      <c r="BS4" s="140"/>
      <c r="BT4" s="140"/>
      <c r="BU4" s="140"/>
      <c r="BV4" s="140"/>
      <c r="BW4" s="140"/>
      <c r="BX4" s="140"/>
      <c r="BY4" s="140"/>
      <c r="BZ4" s="140"/>
      <c r="CA4" s="140"/>
      <c r="CB4" s="140"/>
      <c r="CC4" s="140"/>
    </row>
    <row r="5" spans="1:81" ht="16.5" customHeight="1" x14ac:dyDescent="0.3">
      <c r="A5" s="144"/>
      <c r="B5" s="145"/>
      <c r="C5" s="144"/>
      <c r="D5" s="144"/>
      <c r="E5" s="146"/>
      <c r="F5" s="144"/>
      <c r="G5" s="144"/>
      <c r="H5" s="140"/>
      <c r="I5" s="142"/>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1"/>
      <c r="BB5" s="141"/>
      <c r="BC5" s="141"/>
      <c r="BD5" s="141"/>
      <c r="BE5" s="141"/>
      <c r="BF5" s="141"/>
      <c r="BG5" s="141"/>
      <c r="BH5" s="142"/>
      <c r="BI5" s="140"/>
      <c r="BJ5" s="140"/>
      <c r="BK5" s="140"/>
      <c r="BL5" s="140"/>
      <c r="BM5" s="140"/>
      <c r="BN5" s="140"/>
      <c r="BO5" s="140"/>
      <c r="BP5" s="140"/>
      <c r="BQ5" s="140"/>
      <c r="BR5" s="140"/>
      <c r="BS5" s="140"/>
      <c r="BT5" s="140"/>
      <c r="BU5" s="140"/>
      <c r="BV5" s="140"/>
      <c r="BW5" s="140"/>
      <c r="BX5" s="140"/>
      <c r="BY5" s="140"/>
      <c r="BZ5" s="140"/>
      <c r="CA5" s="140"/>
      <c r="CB5" s="140"/>
      <c r="CC5" s="140"/>
    </row>
    <row r="6" spans="1:81" ht="14.25" hidden="1" customHeight="1" x14ac:dyDescent="0.3">
      <c r="A6" s="291" t="s">
        <v>70</v>
      </c>
      <c r="B6" s="282"/>
      <c r="C6" s="282"/>
      <c r="D6" s="282"/>
      <c r="E6" s="283"/>
      <c r="F6" s="281"/>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3"/>
      <c r="AK6" s="315"/>
      <c r="AL6" s="316"/>
      <c r="AM6" s="317"/>
      <c r="AN6" s="140"/>
      <c r="AO6" s="140"/>
      <c r="AP6" s="140"/>
      <c r="AQ6" s="140"/>
      <c r="AR6" s="140"/>
      <c r="AS6" s="140"/>
      <c r="AT6" s="140"/>
      <c r="AU6" s="140"/>
      <c r="AV6" s="140"/>
      <c r="AW6" s="140"/>
      <c r="AX6" s="140"/>
      <c r="AY6" s="140"/>
      <c r="AZ6" s="140"/>
      <c r="BA6" s="141"/>
      <c r="BB6" s="141"/>
      <c r="BC6" s="141"/>
      <c r="BD6" s="141"/>
      <c r="BE6" s="141"/>
      <c r="BF6" s="141"/>
      <c r="BG6" s="141"/>
      <c r="BH6" s="142"/>
      <c r="BI6" s="140"/>
      <c r="BJ6" s="140"/>
      <c r="BK6" s="140"/>
      <c r="BL6" s="140"/>
      <c r="BM6" s="140"/>
      <c r="BN6" s="140"/>
      <c r="BO6" s="140"/>
      <c r="BP6" s="140"/>
      <c r="BQ6" s="140"/>
      <c r="BR6" s="140"/>
      <c r="BS6" s="140"/>
      <c r="BT6" s="140"/>
      <c r="BU6" s="140"/>
      <c r="BV6" s="140"/>
      <c r="BW6" s="140"/>
      <c r="BX6" s="140"/>
      <c r="BY6" s="140"/>
      <c r="BZ6" s="140"/>
      <c r="CA6" s="140"/>
      <c r="CB6" s="140"/>
      <c r="CC6" s="140"/>
    </row>
    <row r="7" spans="1:81" ht="13.5" hidden="1" customHeight="1" x14ac:dyDescent="0.3">
      <c r="A7" s="291" t="s">
        <v>71</v>
      </c>
      <c r="B7" s="282"/>
      <c r="C7" s="282"/>
      <c r="D7" s="282"/>
      <c r="E7" s="283"/>
      <c r="F7" s="281"/>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3"/>
      <c r="AK7" s="140"/>
      <c r="AL7" s="140"/>
      <c r="AM7" s="140"/>
      <c r="AN7" s="140"/>
      <c r="AO7" s="140"/>
      <c r="AP7" s="140"/>
      <c r="AQ7" s="140"/>
      <c r="AR7" s="140"/>
      <c r="AS7" s="140"/>
      <c r="AT7" s="140"/>
      <c r="AU7" s="140"/>
      <c r="AV7" s="140"/>
      <c r="AW7" s="140"/>
      <c r="AX7" s="140"/>
      <c r="AY7" s="140"/>
      <c r="AZ7" s="140"/>
      <c r="BA7" s="141"/>
      <c r="BB7" s="141"/>
      <c r="BC7" s="141"/>
      <c r="BD7" s="141"/>
      <c r="BE7" s="141"/>
      <c r="BF7" s="141"/>
      <c r="BG7" s="141"/>
      <c r="BH7" s="142"/>
      <c r="BI7" s="140"/>
      <c r="BJ7" s="140"/>
      <c r="BK7" s="140"/>
      <c r="BL7" s="140"/>
      <c r="BM7" s="140"/>
      <c r="BN7" s="140"/>
      <c r="BO7" s="140"/>
      <c r="BP7" s="140"/>
      <c r="BQ7" s="140"/>
      <c r="BR7" s="140"/>
      <c r="BS7" s="140"/>
      <c r="BT7" s="140"/>
      <c r="BU7" s="140"/>
      <c r="BV7" s="140"/>
      <c r="BW7" s="140"/>
      <c r="BX7" s="140"/>
      <c r="BY7" s="140"/>
      <c r="BZ7" s="140"/>
      <c r="CA7" s="140"/>
      <c r="CB7" s="140"/>
      <c r="CC7" s="140"/>
    </row>
    <row r="8" spans="1:81" ht="14.25" hidden="1" customHeight="1" x14ac:dyDescent="0.3">
      <c r="A8" s="291" t="s">
        <v>72</v>
      </c>
      <c r="B8" s="282"/>
      <c r="C8" s="282"/>
      <c r="D8" s="282"/>
      <c r="E8" s="283"/>
      <c r="F8" s="318"/>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3"/>
      <c r="AK8" s="140"/>
      <c r="AL8" s="140"/>
      <c r="AM8" s="140"/>
      <c r="AN8" s="140"/>
      <c r="AO8" s="140"/>
      <c r="AP8" s="140"/>
      <c r="AQ8" s="140"/>
      <c r="AR8" s="140"/>
      <c r="AS8" s="140"/>
      <c r="AT8" s="140"/>
      <c r="AU8" s="140"/>
      <c r="AV8" s="140"/>
      <c r="AW8" s="140"/>
      <c r="AX8" s="140"/>
      <c r="AY8" s="140"/>
      <c r="AZ8" s="140"/>
      <c r="BA8" s="141"/>
      <c r="BB8" s="141"/>
      <c r="BC8" s="141"/>
      <c r="BD8" s="141"/>
      <c r="BE8" s="141"/>
      <c r="BF8" s="141"/>
      <c r="BG8" s="141"/>
      <c r="BH8" s="142"/>
      <c r="BI8" s="140"/>
      <c r="BJ8" s="140"/>
      <c r="BK8" s="140"/>
      <c r="BL8" s="140"/>
      <c r="BM8" s="140"/>
      <c r="BN8" s="140"/>
      <c r="BO8" s="140"/>
      <c r="BP8" s="140"/>
      <c r="BQ8" s="140"/>
      <c r="BR8" s="140"/>
      <c r="BS8" s="140"/>
      <c r="BT8" s="140"/>
      <c r="BU8" s="140"/>
      <c r="BV8" s="140"/>
      <c r="BW8" s="140"/>
      <c r="BX8" s="140"/>
      <c r="BY8" s="140"/>
      <c r="BZ8" s="140"/>
      <c r="CA8" s="140"/>
      <c r="CB8" s="140"/>
      <c r="CC8" s="140"/>
    </row>
    <row r="9" spans="1:81" ht="12" hidden="1" customHeight="1" x14ac:dyDescent="0.25">
      <c r="A9" s="291" t="s">
        <v>73</v>
      </c>
      <c r="B9" s="282"/>
      <c r="C9" s="282"/>
      <c r="D9" s="282"/>
      <c r="E9" s="283"/>
      <c r="F9" s="147"/>
      <c r="G9" s="147"/>
      <c r="H9" s="147"/>
      <c r="I9" s="147"/>
      <c r="J9" s="147"/>
      <c r="K9" s="147"/>
      <c r="L9" s="147"/>
      <c r="M9" s="147"/>
      <c r="N9" s="147"/>
      <c r="O9" s="148"/>
      <c r="P9" s="149"/>
      <c r="Q9" s="149"/>
      <c r="R9" s="149"/>
      <c r="S9" s="149"/>
      <c r="T9" s="149"/>
      <c r="U9" s="149"/>
      <c r="V9" s="149"/>
      <c r="W9" s="149"/>
      <c r="X9" s="149"/>
      <c r="Y9" s="149"/>
      <c r="Z9" s="149"/>
      <c r="AA9" s="149"/>
      <c r="AB9" s="149"/>
      <c r="AC9" s="149"/>
      <c r="AD9" s="149"/>
      <c r="AE9" s="149"/>
      <c r="AF9" s="150"/>
      <c r="AG9" s="150"/>
      <c r="AH9" s="150"/>
      <c r="AI9" s="150"/>
      <c r="AJ9" s="150"/>
      <c r="AK9" s="150"/>
      <c r="AL9" s="150"/>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51"/>
      <c r="BT9" s="151"/>
      <c r="BU9" s="151"/>
      <c r="BV9" s="151"/>
      <c r="BW9" s="151"/>
      <c r="BX9" s="151"/>
      <c r="BY9" s="151"/>
      <c r="BZ9" s="151"/>
      <c r="CA9" s="151"/>
      <c r="CB9" s="151"/>
      <c r="CC9" s="151"/>
    </row>
    <row r="10" spans="1:81" ht="16.5" customHeight="1" x14ac:dyDescent="0.3">
      <c r="A10" s="292" t="s">
        <v>74</v>
      </c>
      <c r="B10" s="282"/>
      <c r="C10" s="282"/>
      <c r="D10" s="282"/>
      <c r="E10" s="282"/>
      <c r="F10" s="282"/>
      <c r="G10" s="282"/>
      <c r="H10" s="282"/>
      <c r="I10" s="282"/>
      <c r="J10" s="283"/>
      <c r="K10" s="292" t="s">
        <v>75</v>
      </c>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3"/>
      <c r="AK10" s="292" t="s">
        <v>76</v>
      </c>
      <c r="AL10" s="282"/>
      <c r="AM10" s="282"/>
      <c r="AN10" s="282"/>
      <c r="AO10" s="282"/>
      <c r="AP10" s="282"/>
      <c r="AQ10" s="282"/>
      <c r="AR10" s="282"/>
      <c r="AS10" s="283"/>
      <c r="AT10" s="292" t="s">
        <v>77</v>
      </c>
      <c r="AU10" s="282"/>
      <c r="AV10" s="282"/>
      <c r="AW10" s="282"/>
      <c r="AX10" s="282"/>
      <c r="AY10" s="282"/>
      <c r="AZ10" s="283"/>
      <c r="BA10" s="152"/>
      <c r="BB10" s="292" t="s">
        <v>78</v>
      </c>
      <c r="BC10" s="282"/>
      <c r="BD10" s="282"/>
      <c r="BE10" s="282"/>
      <c r="BF10" s="282"/>
      <c r="BG10" s="282"/>
      <c r="BH10" s="282"/>
      <c r="BI10" s="283"/>
      <c r="BJ10" s="140"/>
      <c r="BK10" s="140"/>
      <c r="BL10" s="140"/>
      <c r="BM10" s="140"/>
      <c r="BN10" s="140"/>
      <c r="BO10" s="140"/>
      <c r="BP10" s="140"/>
      <c r="BQ10" s="140"/>
      <c r="BR10" s="140"/>
      <c r="BS10" s="140"/>
      <c r="BT10" s="140"/>
      <c r="BU10" s="140"/>
      <c r="BV10" s="140"/>
      <c r="BW10" s="140"/>
      <c r="BX10" s="140"/>
      <c r="BY10" s="140"/>
      <c r="BZ10" s="140"/>
      <c r="CA10" s="140"/>
      <c r="CB10" s="140"/>
      <c r="CC10" s="140"/>
    </row>
    <row r="11" spans="1:81" ht="16.5" customHeight="1" x14ac:dyDescent="0.3">
      <c r="A11" s="284" t="s">
        <v>79</v>
      </c>
      <c r="B11" s="285" t="s">
        <v>80</v>
      </c>
      <c r="C11" s="285" t="s">
        <v>81</v>
      </c>
      <c r="D11" s="285" t="s">
        <v>82</v>
      </c>
      <c r="E11" s="285" t="s">
        <v>83</v>
      </c>
      <c r="F11" s="286" t="s">
        <v>84</v>
      </c>
      <c r="G11" s="286" t="s">
        <v>85</v>
      </c>
      <c r="H11" s="285" t="s">
        <v>86</v>
      </c>
      <c r="I11" s="286" t="s">
        <v>87</v>
      </c>
      <c r="J11" s="286" t="s">
        <v>88</v>
      </c>
      <c r="K11" s="286" t="s">
        <v>89</v>
      </c>
      <c r="L11" s="287" t="s">
        <v>90</v>
      </c>
      <c r="M11" s="312" t="s">
        <v>91</v>
      </c>
      <c r="N11" s="313"/>
      <c r="O11" s="313"/>
      <c r="P11" s="313"/>
      <c r="Q11" s="313"/>
      <c r="R11" s="313"/>
      <c r="S11" s="313"/>
      <c r="T11" s="313"/>
      <c r="U11" s="313"/>
      <c r="V11" s="313"/>
      <c r="W11" s="313"/>
      <c r="X11" s="313"/>
      <c r="Y11" s="313"/>
      <c r="Z11" s="313"/>
      <c r="AA11" s="313"/>
      <c r="AB11" s="313"/>
      <c r="AC11" s="313"/>
      <c r="AD11" s="313"/>
      <c r="AE11" s="314"/>
      <c r="AF11" s="305" t="s">
        <v>92</v>
      </c>
      <c r="AG11" s="286" t="s">
        <v>93</v>
      </c>
      <c r="AH11" s="286" t="s">
        <v>94</v>
      </c>
      <c r="AI11" s="285" t="s">
        <v>90</v>
      </c>
      <c r="AJ11" s="286" t="s">
        <v>95</v>
      </c>
      <c r="AK11" s="307" t="s">
        <v>96</v>
      </c>
      <c r="AL11" s="286" t="s">
        <v>97</v>
      </c>
      <c r="AM11" s="286" t="s">
        <v>98</v>
      </c>
      <c r="AN11" s="311" t="s">
        <v>99</v>
      </c>
      <c r="AO11" s="282"/>
      <c r="AP11" s="282"/>
      <c r="AQ11" s="282"/>
      <c r="AR11" s="282"/>
      <c r="AS11" s="283"/>
      <c r="AT11" s="307" t="s">
        <v>100</v>
      </c>
      <c r="AU11" s="307" t="s">
        <v>101</v>
      </c>
      <c r="AV11" s="307" t="s">
        <v>90</v>
      </c>
      <c r="AW11" s="307" t="s">
        <v>102</v>
      </c>
      <c r="AX11" s="307" t="s">
        <v>90</v>
      </c>
      <c r="AY11" s="307" t="s">
        <v>103</v>
      </c>
      <c r="AZ11" s="307" t="s">
        <v>104</v>
      </c>
      <c r="BA11" s="310" t="s">
        <v>105</v>
      </c>
      <c r="BB11" s="310" t="s">
        <v>106</v>
      </c>
      <c r="BC11" s="310" t="s">
        <v>107</v>
      </c>
      <c r="BD11" s="310" t="s">
        <v>108</v>
      </c>
      <c r="BE11" s="310" t="s">
        <v>109</v>
      </c>
      <c r="BF11" s="310" t="s">
        <v>110</v>
      </c>
      <c r="BG11" s="310" t="s">
        <v>111</v>
      </c>
      <c r="BH11" s="310" t="s">
        <v>112</v>
      </c>
      <c r="BI11" s="310" t="s">
        <v>113</v>
      </c>
      <c r="BJ11" s="140"/>
      <c r="BK11" s="140"/>
      <c r="BL11" s="140"/>
      <c r="BM11" s="140"/>
      <c r="BN11" s="140"/>
      <c r="BO11" s="140"/>
      <c r="BP11" s="140"/>
      <c r="BQ11" s="140"/>
      <c r="BR11" s="140"/>
      <c r="BS11" s="140"/>
      <c r="BT11" s="140"/>
      <c r="BU11" s="140"/>
      <c r="BV11" s="140"/>
      <c r="BW11" s="140"/>
      <c r="BX11" s="140"/>
      <c r="BY11" s="140"/>
      <c r="BZ11" s="140"/>
      <c r="CA11" s="140"/>
      <c r="CB11" s="140"/>
      <c r="CC11" s="140"/>
    </row>
    <row r="12" spans="1:81" ht="129.75" customHeight="1" x14ac:dyDescent="0.25">
      <c r="A12" s="278"/>
      <c r="B12" s="278"/>
      <c r="C12" s="278"/>
      <c r="D12" s="278"/>
      <c r="E12" s="278"/>
      <c r="F12" s="278"/>
      <c r="G12" s="278"/>
      <c r="H12" s="278"/>
      <c r="I12" s="278"/>
      <c r="J12" s="278"/>
      <c r="K12" s="278"/>
      <c r="L12" s="288"/>
      <c r="M12" s="153" t="s">
        <v>114</v>
      </c>
      <c r="N12" s="153" t="s">
        <v>115</v>
      </c>
      <c r="O12" s="153" t="s">
        <v>116</v>
      </c>
      <c r="P12" s="153" t="s">
        <v>117</v>
      </c>
      <c r="Q12" s="153" t="s">
        <v>118</v>
      </c>
      <c r="R12" s="153" t="s">
        <v>119</v>
      </c>
      <c r="S12" s="153" t="s">
        <v>120</v>
      </c>
      <c r="T12" s="153" t="s">
        <v>121</v>
      </c>
      <c r="U12" s="153" t="s">
        <v>122</v>
      </c>
      <c r="V12" s="153" t="s">
        <v>123</v>
      </c>
      <c r="W12" s="153" t="s">
        <v>124</v>
      </c>
      <c r="X12" s="153" t="s">
        <v>125</v>
      </c>
      <c r="Y12" s="153" t="s">
        <v>126</v>
      </c>
      <c r="Z12" s="153" t="s">
        <v>127</v>
      </c>
      <c r="AA12" s="153" t="s">
        <v>128</v>
      </c>
      <c r="AB12" s="153" t="s">
        <v>129</v>
      </c>
      <c r="AC12" s="153" t="s">
        <v>130</v>
      </c>
      <c r="AD12" s="153" t="s">
        <v>131</v>
      </c>
      <c r="AE12" s="153" t="s">
        <v>132</v>
      </c>
      <c r="AF12" s="306"/>
      <c r="AG12" s="278"/>
      <c r="AH12" s="278"/>
      <c r="AI12" s="278"/>
      <c r="AJ12" s="278"/>
      <c r="AK12" s="278"/>
      <c r="AL12" s="278"/>
      <c r="AM12" s="278"/>
      <c r="AN12" s="154" t="s">
        <v>133</v>
      </c>
      <c r="AO12" s="154" t="s">
        <v>134</v>
      </c>
      <c r="AP12" s="154" t="s">
        <v>135</v>
      </c>
      <c r="AQ12" s="154" t="s">
        <v>136</v>
      </c>
      <c r="AR12" s="154" t="s">
        <v>137</v>
      </c>
      <c r="AS12" s="154" t="s">
        <v>138</v>
      </c>
      <c r="AT12" s="278"/>
      <c r="AU12" s="278"/>
      <c r="AV12" s="278"/>
      <c r="AW12" s="278"/>
      <c r="AX12" s="278"/>
      <c r="AY12" s="278"/>
      <c r="AZ12" s="278"/>
      <c r="BA12" s="278"/>
      <c r="BB12" s="278"/>
      <c r="BC12" s="278"/>
      <c r="BD12" s="278"/>
      <c r="BE12" s="278"/>
      <c r="BF12" s="278"/>
      <c r="BG12" s="278"/>
      <c r="BH12" s="278"/>
      <c r="BI12" s="278"/>
      <c r="BJ12" s="155"/>
      <c r="BK12" s="155"/>
      <c r="BL12" s="155"/>
      <c r="BM12" s="155"/>
      <c r="BN12" s="155"/>
      <c r="BO12" s="155"/>
      <c r="BP12" s="155"/>
      <c r="BQ12" s="155"/>
      <c r="BR12" s="155"/>
      <c r="BS12" s="155"/>
      <c r="BT12" s="155"/>
      <c r="BU12" s="155"/>
      <c r="BV12" s="155"/>
      <c r="BW12" s="155"/>
      <c r="BX12" s="155"/>
      <c r="BY12" s="155"/>
      <c r="BZ12" s="155"/>
      <c r="CA12" s="155"/>
      <c r="CB12" s="155"/>
      <c r="CC12" s="155"/>
    </row>
    <row r="13" spans="1:81" ht="78.75" customHeight="1" x14ac:dyDescent="0.25">
      <c r="A13" s="279">
        <v>1</v>
      </c>
      <c r="B13" s="280" t="s">
        <v>139</v>
      </c>
      <c r="C13" s="280" t="s">
        <v>140</v>
      </c>
      <c r="D13" s="280" t="s">
        <v>141</v>
      </c>
      <c r="E13" s="280" t="s">
        <v>142</v>
      </c>
      <c r="F13" s="280" t="s">
        <v>143</v>
      </c>
      <c r="G13" s="280" t="s">
        <v>144</v>
      </c>
      <c r="H13" s="280" t="s">
        <v>145</v>
      </c>
      <c r="I13" s="280" t="s">
        <v>146</v>
      </c>
      <c r="J13" s="279">
        <v>2000</v>
      </c>
      <c r="K13" s="290" t="str">
        <f>IF(J13&lt;=0,"",IF(J13&lt;=2,"Muy Baja",IF(J13&lt;=24,"Baja",IF(J13&lt;=500,"Media",IF(J13&lt;=5000,"Alta","Muy Alta")))))</f>
        <v>Alta</v>
      </c>
      <c r="L13" s="276">
        <f>IF(K13="","",IF(K13="Muy Baja",0.2,IF(K13="Baja",0.4,IF(K13="Media",0.6,IF(K13="Alta",0.8,IF(K13="Muy Alta",1,))))))</f>
        <v>0.8</v>
      </c>
      <c r="M13" s="276" t="s">
        <v>147</v>
      </c>
      <c r="N13" s="276" t="s">
        <v>148</v>
      </c>
      <c r="O13" s="276" t="s">
        <v>148</v>
      </c>
      <c r="P13" s="276" t="s">
        <v>148</v>
      </c>
      <c r="Q13" s="276" t="s">
        <v>147</v>
      </c>
      <c r="R13" s="276" t="s">
        <v>148</v>
      </c>
      <c r="S13" s="276" t="s">
        <v>148</v>
      </c>
      <c r="T13" s="276" t="s">
        <v>148</v>
      </c>
      <c r="U13" s="276" t="s">
        <v>148</v>
      </c>
      <c r="V13" s="276" t="s">
        <v>147</v>
      </c>
      <c r="W13" s="276" t="s">
        <v>147</v>
      </c>
      <c r="X13" s="276" t="s">
        <v>147</v>
      </c>
      <c r="Y13" s="276" t="s">
        <v>147</v>
      </c>
      <c r="Z13" s="276" t="s">
        <v>147</v>
      </c>
      <c r="AA13" s="276" t="s">
        <v>147</v>
      </c>
      <c r="AB13" s="276" t="s">
        <v>148</v>
      </c>
      <c r="AC13" s="276" t="s">
        <v>147</v>
      </c>
      <c r="AD13" s="276" t="s">
        <v>148</v>
      </c>
      <c r="AE13" s="276" t="s">
        <v>148</v>
      </c>
      <c r="AF13" s="309">
        <f>IF(AB13="Si","19",COUNTIF(M13:AE13,"si"))</f>
        <v>9</v>
      </c>
      <c r="AG13" s="156">
        <f t="shared" ref="AG13:AG29" si="0">VALUE(IF(AF13&lt;=5,5,IF(AND(AF13&gt;5,AF13&lt;=11),10,IF(AF13&gt;11,20,0))))</f>
        <v>10</v>
      </c>
      <c r="AH13" s="290" t="str">
        <f>IF(AG13=5,"Moderado",IF(AG13=10,"Mayor",IF(AG13=20,"Catastrófico",0)))</f>
        <v>Mayor</v>
      </c>
      <c r="AI13" s="276">
        <f>IF(AH13="","",IF(AH13="Leve",0.2,IF(AH13="Menor",0.4,IF(AH13="Moderado",0.6,IF(AH13="Mayor",0.8,IF(AH13="Catastrófico",1,))))))</f>
        <v>0.8</v>
      </c>
      <c r="AJ13" s="308"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Alto</v>
      </c>
      <c r="AK13" s="157">
        <v>1</v>
      </c>
      <c r="AL13" s="158" t="s">
        <v>149</v>
      </c>
      <c r="AM13" s="157" t="s">
        <v>150</v>
      </c>
      <c r="AN13" s="159" t="s">
        <v>151</v>
      </c>
      <c r="AO13" s="159" t="s">
        <v>152</v>
      </c>
      <c r="AP13" s="160">
        <v>0.3</v>
      </c>
      <c r="AQ13" s="159" t="s">
        <v>153</v>
      </c>
      <c r="AR13" s="159" t="s">
        <v>154</v>
      </c>
      <c r="AS13" s="159" t="s">
        <v>155</v>
      </c>
      <c r="AT13" s="161">
        <f>IFERROR(IF(AM13="Probabilidad",(L13-(+L13*AP13)),IF(AM13="Impacto",L13,"")),"")</f>
        <v>0.56000000000000005</v>
      </c>
      <c r="AU13" s="162" t="str">
        <f t="shared" ref="AU13:AU29" si="1">IFERROR(IF(AT13="","",IF(AT13&lt;=0.2,"Muy Baja",IF(AT13&lt;=0.4,"Baja",IF(AT13&lt;=0.6,"Media",IF(AT13&lt;=0.8,"Alta","Muy Alta"))))),"")</f>
        <v>Media</v>
      </c>
      <c r="AV13" s="163">
        <f t="shared" ref="AV13:AV29" si="2">+AT13</f>
        <v>0.56000000000000005</v>
      </c>
      <c r="AW13" s="162" t="str">
        <f t="shared" ref="AW13:AW29" si="3">IFERROR(IF(AX13="","",IF(AX13&lt;=0.2,"Leve",IF(AX13&lt;=0.4,"Menor",IF(AX13&lt;=0.6,"Moderado",IF(AX13&lt;=0.8,"Mayor","Catastrófico"))))),"")</f>
        <v>Mayor</v>
      </c>
      <c r="AX13" s="163">
        <f>IFERROR(IF(AM13="Impacto",(AI13-(+AI13*AP13)),IF(AM13="Probabilidad",AI13,"")),"")</f>
        <v>0.8</v>
      </c>
      <c r="AY13" s="164" t="str">
        <f t="shared" ref="AY13:AY29" si="4">IFERROR(IF(OR(AND(AU13="Muy Baja",AW13="Leve"),AND(AU13="Muy Baja",AW13="Menor"),AND(AU13="Baja",AW13="Leve")),"Bajo",IF(OR(AND(AU13="Muy baja",AW13="Moderado"),AND(AU13="Baja",AW13="Menor"),AND(AU13="Baja",AW13="Moderado"),AND(AU13="Media",AW13="Leve"),AND(AU13="Media",AW13="Menor"),AND(AU13="Media",AW13="Moderado"),AND(AU13="Alta",AW13="Leve"),AND(AU13="Alta",AW13="Menor")),"Moderado",IF(OR(AND(AU13="Muy Baja",AW13="Mayor"),AND(AU13="Baja",AW13="Mayor"),AND(AU13="Media",AW13="Mayor"),AND(AU13="Alta",AW13="Moderado"),AND(AU13="Alta",AW13="Mayor"),AND(AU13="Muy Alta",AW13="Leve"),AND(AU13="Muy Alta",AW13="Menor"),AND(AU13="Muy Alta",AW13="Moderado"),AND(AU13="Muy Alta",AW13="Mayor")),"Alto",IF(OR(AND(AU13="Muy Baja",AW13="Catastrófico"),AND(AU13="Baja",AW13="Catastrófico"),AND(AU13="Media",AW13="Catastrófico"),AND(AU13="Alta",AW13="Catastrófico"),AND(AU13="Muy Alta",AW13="Catastrófico")),"Extremo","")))),"")</f>
        <v>Alto</v>
      </c>
      <c r="AZ13" s="165" t="s">
        <v>156</v>
      </c>
      <c r="BA13" s="166"/>
      <c r="BB13" s="167" t="s">
        <v>157</v>
      </c>
      <c r="BC13" s="167" t="s">
        <v>158</v>
      </c>
      <c r="BD13" s="167" t="s">
        <v>159</v>
      </c>
      <c r="BE13" s="167" t="s">
        <v>160</v>
      </c>
      <c r="BF13" s="168">
        <v>44749</v>
      </c>
      <c r="BG13" s="168">
        <v>44926</v>
      </c>
      <c r="BH13" s="145">
        <v>3840</v>
      </c>
      <c r="BI13" s="157"/>
      <c r="BJ13" s="169"/>
      <c r="BK13" s="169"/>
      <c r="BL13" s="169"/>
      <c r="BM13" s="169"/>
      <c r="BN13" s="169"/>
      <c r="BO13" s="169"/>
      <c r="BP13" s="169"/>
      <c r="BQ13" s="169"/>
      <c r="BR13" s="169"/>
      <c r="BS13" s="169"/>
      <c r="BT13" s="169"/>
      <c r="BU13" s="169"/>
      <c r="BV13" s="169"/>
      <c r="BW13" s="169"/>
      <c r="BX13" s="169"/>
      <c r="BY13" s="169"/>
      <c r="BZ13" s="169"/>
      <c r="CA13" s="169"/>
      <c r="CB13" s="169"/>
      <c r="CC13" s="169"/>
    </row>
    <row r="14" spans="1:81" ht="78.75" customHeight="1" x14ac:dyDescent="0.3">
      <c r="A14" s="277"/>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156">
        <f t="shared" si="0"/>
        <v>5</v>
      </c>
      <c r="AH14" s="277"/>
      <c r="AI14" s="277"/>
      <c r="AJ14" s="277"/>
      <c r="AK14" s="157">
        <v>2</v>
      </c>
      <c r="AL14" s="158" t="s">
        <v>161</v>
      </c>
      <c r="AM14" s="157" t="s">
        <v>150</v>
      </c>
      <c r="AN14" s="159" t="s">
        <v>151</v>
      </c>
      <c r="AO14" s="159" t="s">
        <v>152</v>
      </c>
      <c r="AP14" s="160" t="str">
        <f t="shared" ref="AP14:AP29" si="5">IF(AND(AN14="Preventivo",AO14="Automático"),"50%",IF(AND(AN14="Preventivo",AO14="Manual"),"40%",IF(AND(AN14="Detectivo",AO14="Automático"),"40%",IF(AND(AN14="Detectivo",AO14="Manual"),"30%",IF(AND(AN14="Correctivo",AO14="Automático"),"35%",IF(AND(AN14="Correctivo",AO14="Manual"),"25%",""))))))</f>
        <v>40%</v>
      </c>
      <c r="AQ14" s="159" t="s">
        <v>153</v>
      </c>
      <c r="AR14" s="159" t="s">
        <v>154</v>
      </c>
      <c r="AS14" s="159" t="s">
        <v>155</v>
      </c>
      <c r="AT14" s="161">
        <f>IFERROR(IF(AND(AM13="Probabilidad",AM14="Probabilidad"),(AV13-(+AV13*AP14)),IF(AM14="Probabilidad",(L13-(+L13*AP14)),IF(AM14="Impacto",AV13,""))),"")</f>
        <v>0.33600000000000002</v>
      </c>
      <c r="AU14" s="162" t="str">
        <f t="shared" si="1"/>
        <v>Baja</v>
      </c>
      <c r="AV14" s="163">
        <f t="shared" si="2"/>
        <v>0.33600000000000002</v>
      </c>
      <c r="AW14" s="162" t="str">
        <f t="shared" si="3"/>
        <v>Mayor</v>
      </c>
      <c r="AX14" s="163">
        <f>IFERROR(IF(AND(AM13="Impacto",AM14="Impacto"),(AX13-(+AX13*AP14)),IF(AM14="Impacto",(AI13-(+AI13*AP14)),IF(AM14="Probabilidad",AX13,""))),"")</f>
        <v>0.8</v>
      </c>
      <c r="AY14" s="164" t="str">
        <f t="shared" si="4"/>
        <v>Alto</v>
      </c>
      <c r="AZ14" s="165" t="s">
        <v>156</v>
      </c>
      <c r="BA14" s="166"/>
      <c r="BB14" s="167" t="s">
        <v>157</v>
      </c>
      <c r="BC14" s="167" t="s">
        <v>158</v>
      </c>
      <c r="BD14" s="167" t="s">
        <v>159</v>
      </c>
      <c r="BE14" s="167" t="s">
        <v>160</v>
      </c>
      <c r="BF14" s="168">
        <v>44772</v>
      </c>
      <c r="BG14" s="168">
        <v>44926</v>
      </c>
      <c r="BH14" s="157">
        <v>3840</v>
      </c>
      <c r="BI14" s="157"/>
      <c r="BJ14" s="140"/>
      <c r="BK14" s="140"/>
      <c r="BL14" s="140"/>
      <c r="BM14" s="140"/>
      <c r="BN14" s="140"/>
      <c r="BO14" s="140"/>
      <c r="BP14" s="140"/>
      <c r="BQ14" s="140"/>
      <c r="BR14" s="140"/>
      <c r="BS14" s="140"/>
      <c r="BT14" s="140"/>
      <c r="BU14" s="140"/>
      <c r="BV14" s="140"/>
      <c r="BW14" s="140"/>
      <c r="BX14" s="140"/>
      <c r="BY14" s="140"/>
      <c r="BZ14" s="140"/>
      <c r="CA14" s="140"/>
      <c r="CB14" s="140"/>
      <c r="CC14" s="140"/>
    </row>
    <row r="15" spans="1:81" ht="78.75" customHeight="1" x14ac:dyDescent="0.3">
      <c r="A15" s="277"/>
      <c r="B15" s="277"/>
      <c r="C15" s="277"/>
      <c r="D15" s="277"/>
      <c r="E15" s="277"/>
      <c r="F15" s="278"/>
      <c r="G15" s="278"/>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156">
        <f t="shared" si="0"/>
        <v>5</v>
      </c>
      <c r="AH15" s="277"/>
      <c r="AI15" s="277"/>
      <c r="AJ15" s="277"/>
      <c r="AK15" s="157">
        <v>3</v>
      </c>
      <c r="AL15" s="170" t="s">
        <v>162</v>
      </c>
      <c r="AM15" s="157" t="s">
        <v>150</v>
      </c>
      <c r="AN15" s="159" t="s">
        <v>151</v>
      </c>
      <c r="AO15" s="159" t="s">
        <v>152</v>
      </c>
      <c r="AP15" s="160" t="str">
        <f t="shared" si="5"/>
        <v>40%</v>
      </c>
      <c r="AQ15" s="159" t="s">
        <v>153</v>
      </c>
      <c r="AR15" s="159" t="s">
        <v>154</v>
      </c>
      <c r="AS15" s="159" t="s">
        <v>155</v>
      </c>
      <c r="AT15" s="161">
        <f>IFERROR(IF(AND(AM14="Probabilidad",AM15="Probabilidad"),(AV14-(+AV14*AP15)),IF(AND(AM14="Impacto",AM15="Probabilidad"),(AV13-(+AV13*AP15)),IF(AM15="Impacto",AV14,""))),"")</f>
        <v>0.2016</v>
      </c>
      <c r="AU15" s="162" t="str">
        <f t="shared" si="1"/>
        <v>Baja</v>
      </c>
      <c r="AV15" s="163">
        <f t="shared" si="2"/>
        <v>0.2016</v>
      </c>
      <c r="AW15" s="162" t="str">
        <f t="shared" si="3"/>
        <v>Mayor</v>
      </c>
      <c r="AX15" s="163">
        <f>IFERROR(IF(AND(AM14="Impacto",AM15="Impacto"),(AX14-(+AX14*AP15)),IF(AND(AM14="Probabilidad",AM15="Impacto"),(AX13-(+AX13*AP15)),IF(AM15="Probabilidad",AX14,""))),"")</f>
        <v>0.8</v>
      </c>
      <c r="AY15" s="164" t="str">
        <f t="shared" si="4"/>
        <v>Alto</v>
      </c>
      <c r="AZ15" s="165" t="s">
        <v>156</v>
      </c>
      <c r="BA15" s="166"/>
      <c r="BB15" s="167" t="s">
        <v>163</v>
      </c>
      <c r="BC15" s="167" t="s">
        <v>164</v>
      </c>
      <c r="BD15" s="167" t="s">
        <v>165</v>
      </c>
      <c r="BE15" s="167" t="s">
        <v>166</v>
      </c>
      <c r="BF15" s="168">
        <v>44772</v>
      </c>
      <c r="BG15" s="168">
        <v>44926</v>
      </c>
      <c r="BH15" s="157">
        <v>3840</v>
      </c>
      <c r="BI15" s="157"/>
      <c r="BJ15" s="140"/>
      <c r="BK15" s="140"/>
      <c r="BL15" s="140"/>
      <c r="BM15" s="140"/>
      <c r="BN15" s="140"/>
      <c r="BO15" s="140"/>
      <c r="BP15" s="140"/>
      <c r="BQ15" s="140"/>
      <c r="BR15" s="140"/>
      <c r="BS15" s="140"/>
      <c r="BT15" s="140"/>
      <c r="BU15" s="140"/>
      <c r="BV15" s="140"/>
      <c r="BW15" s="140"/>
      <c r="BX15" s="140"/>
      <c r="BY15" s="140"/>
      <c r="BZ15" s="140"/>
      <c r="CA15" s="140"/>
      <c r="CB15" s="140"/>
      <c r="CC15" s="140"/>
    </row>
    <row r="16" spans="1:81" ht="78.75" customHeight="1" x14ac:dyDescent="0.3">
      <c r="A16" s="279">
        <v>2</v>
      </c>
      <c r="B16" s="280" t="s">
        <v>0</v>
      </c>
      <c r="C16" s="289" t="s">
        <v>167</v>
      </c>
      <c r="D16" s="289" t="s">
        <v>168</v>
      </c>
      <c r="E16" s="280" t="s">
        <v>169</v>
      </c>
      <c r="F16" s="280" t="s">
        <v>170</v>
      </c>
      <c r="G16" s="280" t="s">
        <v>171</v>
      </c>
      <c r="H16" s="280" t="s">
        <v>172</v>
      </c>
      <c r="I16" s="280" t="s">
        <v>146</v>
      </c>
      <c r="J16" s="279">
        <v>24</v>
      </c>
      <c r="K16" s="290" t="str">
        <f>IF(J16&lt;=0,"",IF(J16&lt;=2,"Muy Baja",IF(J16&lt;=24,"Baja",IF(J16&lt;=500,"Media",IF(J16&lt;=5000,"Alta","Muy Alta")))))</f>
        <v>Baja</v>
      </c>
      <c r="L16" s="276">
        <f>IF(K16="","",IF(K16="Muy Baja",0.2,IF(K16="Baja",0.4,IF(K16="Media",0.6,IF(K16="Alta",0.8,IF(K16="Muy Alta",1,))))))</f>
        <v>0.4</v>
      </c>
      <c r="M16" s="276" t="s">
        <v>148</v>
      </c>
      <c r="N16" s="276" t="s">
        <v>148</v>
      </c>
      <c r="O16" s="276" t="s">
        <v>148</v>
      </c>
      <c r="P16" s="276" t="s">
        <v>148</v>
      </c>
      <c r="Q16" s="276" t="s">
        <v>147</v>
      </c>
      <c r="R16" s="276" t="s">
        <v>148</v>
      </c>
      <c r="S16" s="276" t="s">
        <v>148</v>
      </c>
      <c r="T16" s="276" t="s">
        <v>148</v>
      </c>
      <c r="U16" s="276" t="s">
        <v>148</v>
      </c>
      <c r="V16" s="276" t="s">
        <v>148</v>
      </c>
      <c r="W16" s="276" t="s">
        <v>147</v>
      </c>
      <c r="X16" s="276" t="s">
        <v>147</v>
      </c>
      <c r="Y16" s="276" t="s">
        <v>148</v>
      </c>
      <c r="Z16" s="276" t="s">
        <v>148</v>
      </c>
      <c r="AA16" s="276" t="s">
        <v>148</v>
      </c>
      <c r="AB16" s="276" t="s">
        <v>148</v>
      </c>
      <c r="AC16" s="276" t="s">
        <v>147</v>
      </c>
      <c r="AD16" s="276" t="s">
        <v>147</v>
      </c>
      <c r="AE16" s="276" t="s">
        <v>148</v>
      </c>
      <c r="AF16" s="309">
        <f>IF(AB16="Si","19",COUNTIF(M16:AE16,"si"))</f>
        <v>5</v>
      </c>
      <c r="AG16" s="156">
        <f t="shared" si="0"/>
        <v>5</v>
      </c>
      <c r="AH16" s="290" t="str">
        <f>IF(AG16=5,"Moderado",IF(AG16=10,"Mayor",IF(AG16=20,"Catastrófico",0)))</f>
        <v>Moderado</v>
      </c>
      <c r="AI16" s="276">
        <f>IF(AH16="","",IF(AH16="Leve",0.2,IF(AH16="Menor",0.4,IF(AH16="Moderado",0.6,IF(AH16="Mayor",0.8,IF(AH16="Catastrófico",1,))))))</f>
        <v>0.6</v>
      </c>
      <c r="AJ16" s="308" t="str">
        <f>IF(OR(AND(K16="Muy Baja",AH16="Leve"),AND(K16="Muy Baja",AH16="Menor"),AND(K16="Baja",AH16="Leve")),"Bajo",IF(OR(AND(K16="Muy baja",AH16="Moderado"),AND(K16="Baja",AH16="Menor"),AND(K16="Baja",AH16="Moderado"),AND(K16="Media",AH16="Leve"),AND(K16="Media",AH16="Menor"),AND(K16="Media",AH16="Moderado"),AND(K16="Alta",AH16="Leve"),AND(K16="Alta",AH16="Menor")),"Moderado",IF(OR(AND(K16="Muy Baja",AH16="Mayor"),AND(K16="Baja",AH16="Mayor"),AND(K16="Media",AH16="Mayor"),AND(K16="Alta",AH16="Moderado"),AND(K16="Alta",AH16="Mayor"),AND(K16="Muy Alta",AH16="Leve"),AND(K16="Muy Alta",AH16="Menor"),AND(K16="Muy Alta",AH16="Moderado"),AND(K16="Muy Alta",AH16="Mayor")),"Alto",IF(OR(AND(K16="Muy Baja",AH16="Catastrófico"),AND(K16="Baja",AH16="Catastrófico"),AND(K16="Media",AH16="Catastrófico"),AND(K16="Alta",AH16="Catastrófico"),AND(K16="Muy Alta",AH16="Catastrófico")),"Extremo",""))))</f>
        <v>Moderado</v>
      </c>
      <c r="AK16" s="157">
        <v>1</v>
      </c>
      <c r="AL16" s="158" t="s">
        <v>173</v>
      </c>
      <c r="AM16" s="157" t="s">
        <v>150</v>
      </c>
      <c r="AN16" s="159" t="s">
        <v>151</v>
      </c>
      <c r="AO16" s="159" t="s">
        <v>152</v>
      </c>
      <c r="AP16" s="160" t="str">
        <f t="shared" si="5"/>
        <v>40%</v>
      </c>
      <c r="AQ16" s="159" t="s">
        <v>153</v>
      </c>
      <c r="AR16" s="159" t="s">
        <v>174</v>
      </c>
      <c r="AS16" s="159" t="s">
        <v>155</v>
      </c>
      <c r="AT16" s="161">
        <f>IFERROR(IF(AM16="Probabilidad",(L16-(+L16*AP16)),IF(AM16="Impacto",L16,"")),"")</f>
        <v>0.24</v>
      </c>
      <c r="AU16" s="162" t="str">
        <f t="shared" si="1"/>
        <v>Baja</v>
      </c>
      <c r="AV16" s="163">
        <f t="shared" si="2"/>
        <v>0.24</v>
      </c>
      <c r="AW16" s="162" t="str">
        <f t="shared" si="3"/>
        <v>Moderado</v>
      </c>
      <c r="AX16" s="163">
        <f>IFERROR(IF(AM16="Impacto",(AI16-(+AI16*AP16)),IF(AM16="Probabilidad",AI16,"")),"")</f>
        <v>0.6</v>
      </c>
      <c r="AY16" s="164" t="str">
        <f t="shared" si="4"/>
        <v>Moderado</v>
      </c>
      <c r="AZ16" s="165" t="s">
        <v>156</v>
      </c>
      <c r="BA16" s="166"/>
      <c r="BB16" s="167" t="s">
        <v>175</v>
      </c>
      <c r="BC16" s="167" t="s">
        <v>176</v>
      </c>
      <c r="BD16" s="167" t="s">
        <v>177</v>
      </c>
      <c r="BE16" s="167" t="s">
        <v>175</v>
      </c>
      <c r="BF16" s="168">
        <v>44684</v>
      </c>
      <c r="BG16" s="168">
        <v>44926</v>
      </c>
      <c r="BH16" s="157">
        <v>3841</v>
      </c>
      <c r="BI16" s="157"/>
      <c r="BK16" s="140"/>
      <c r="BL16" s="140"/>
      <c r="BM16" s="140"/>
      <c r="BN16" s="140"/>
      <c r="BO16" s="140"/>
      <c r="BP16" s="140"/>
      <c r="BQ16" s="140"/>
      <c r="BR16" s="140"/>
      <c r="BS16" s="140"/>
      <c r="BT16" s="140"/>
      <c r="BU16" s="140"/>
      <c r="BV16" s="140"/>
      <c r="BW16" s="140"/>
      <c r="BX16" s="140"/>
      <c r="BY16" s="140"/>
      <c r="BZ16" s="140"/>
      <c r="CA16" s="140"/>
      <c r="CB16" s="140"/>
      <c r="CC16" s="140"/>
    </row>
    <row r="17" spans="1:81" ht="78.75" customHeight="1" x14ac:dyDescent="0.3">
      <c r="A17" s="277"/>
      <c r="B17" s="277"/>
      <c r="C17" s="277"/>
      <c r="D17" s="277"/>
      <c r="E17" s="277"/>
      <c r="F17" s="278"/>
      <c r="G17" s="278"/>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156">
        <f t="shared" si="0"/>
        <v>5</v>
      </c>
      <c r="AH17" s="277"/>
      <c r="AI17" s="277"/>
      <c r="AJ17" s="277"/>
      <c r="AK17" s="157">
        <v>2</v>
      </c>
      <c r="AL17" s="158" t="s">
        <v>178</v>
      </c>
      <c r="AM17" s="157" t="s">
        <v>150</v>
      </c>
      <c r="AN17" s="159" t="s">
        <v>151</v>
      </c>
      <c r="AO17" s="159" t="s">
        <v>152</v>
      </c>
      <c r="AP17" s="160" t="str">
        <f t="shared" si="5"/>
        <v>40%</v>
      </c>
      <c r="AQ17" s="159" t="s">
        <v>153</v>
      </c>
      <c r="AR17" s="159" t="s">
        <v>174</v>
      </c>
      <c r="AS17" s="159" t="s">
        <v>155</v>
      </c>
      <c r="AT17" s="161">
        <f>IFERROR(IF(AND(AM16="Probabilidad",AM17="Probabilidad"),(AV16-(+AV16*AP17)),IF(AM17="Probabilidad",(L16-(+L16*AP17)),IF(AM17="Impacto",AV16,""))),"")</f>
        <v>0.14399999999999999</v>
      </c>
      <c r="AU17" s="162" t="str">
        <f t="shared" si="1"/>
        <v>Muy Baja</v>
      </c>
      <c r="AV17" s="163">
        <f t="shared" si="2"/>
        <v>0.14399999999999999</v>
      </c>
      <c r="AW17" s="162" t="str">
        <f t="shared" si="3"/>
        <v>Moderado</v>
      </c>
      <c r="AX17" s="163">
        <f>IFERROR(IF(AND(AM16="Impacto",AM17="Impacto"),(AX16-(+AX16*AP17)),IF(AM17="Impacto",(AI16-(+AI16*AP17)),IF(AM17="Probabilidad",AX16,""))),"")</f>
        <v>0.6</v>
      </c>
      <c r="AY17" s="164" t="str">
        <f t="shared" si="4"/>
        <v>Moderado</v>
      </c>
      <c r="AZ17" s="165" t="s">
        <v>156</v>
      </c>
      <c r="BA17" s="166"/>
      <c r="BB17" s="167" t="s">
        <v>175</v>
      </c>
      <c r="BC17" s="167" t="s">
        <v>176</v>
      </c>
      <c r="BD17" s="167" t="s">
        <v>177</v>
      </c>
      <c r="BE17" s="167" t="s">
        <v>175</v>
      </c>
      <c r="BF17" s="168">
        <v>44684</v>
      </c>
      <c r="BG17" s="168">
        <v>44926</v>
      </c>
      <c r="BH17" s="157">
        <v>3841</v>
      </c>
      <c r="BI17" s="157"/>
      <c r="BK17" s="140"/>
      <c r="BL17" s="140"/>
      <c r="BM17" s="140"/>
      <c r="BN17" s="140"/>
      <c r="BO17" s="140"/>
      <c r="BP17" s="140"/>
      <c r="BQ17" s="140"/>
      <c r="BR17" s="140"/>
      <c r="BS17" s="140"/>
      <c r="BT17" s="140"/>
      <c r="BU17" s="140"/>
      <c r="BV17" s="140"/>
      <c r="BW17" s="140"/>
      <c r="BX17" s="140"/>
      <c r="BY17" s="140"/>
      <c r="BZ17" s="140"/>
      <c r="CA17" s="140"/>
      <c r="CB17" s="140"/>
      <c r="CC17" s="140"/>
    </row>
    <row r="18" spans="1:81" ht="217.5" customHeight="1" x14ac:dyDescent="0.3">
      <c r="A18" s="171">
        <v>3</v>
      </c>
      <c r="B18" s="128" t="s">
        <v>179</v>
      </c>
      <c r="C18" s="172" t="s">
        <v>180</v>
      </c>
      <c r="D18" s="172" t="s">
        <v>181</v>
      </c>
      <c r="E18" s="128" t="s">
        <v>169</v>
      </c>
      <c r="F18" s="128" t="s">
        <v>182</v>
      </c>
      <c r="G18" s="128" t="s">
        <v>183</v>
      </c>
      <c r="H18" s="128" t="s">
        <v>184</v>
      </c>
      <c r="I18" s="128" t="s">
        <v>185</v>
      </c>
      <c r="J18" s="171">
        <v>20</v>
      </c>
      <c r="K18" s="173" t="str">
        <f t="shared" ref="K18:K20" si="6">IF(J18&lt;=0,"",IF(J18&lt;=2,"Muy Baja",IF(J18&lt;=24,"Baja",IF(J18&lt;=500,"Media",IF(J18&lt;=5000,"Alta","Muy Alta")))))</f>
        <v>Baja</v>
      </c>
      <c r="L18" s="174">
        <f t="shared" ref="L18:L20" si="7">IF(K18="","",IF(K18="Muy Baja",0.2,IF(K18="Baja",0.4,IF(K18="Media",0.6,IF(K18="Alta",0.8,IF(K18="Muy Alta",1,))))))</f>
        <v>0.4</v>
      </c>
      <c r="M18" s="174" t="s">
        <v>147</v>
      </c>
      <c r="N18" s="174" t="s">
        <v>147</v>
      </c>
      <c r="O18" s="174" t="s">
        <v>147</v>
      </c>
      <c r="P18" s="174" t="s">
        <v>147</v>
      </c>
      <c r="Q18" s="174" t="s">
        <v>147</v>
      </c>
      <c r="R18" s="174" t="s">
        <v>147</v>
      </c>
      <c r="S18" s="174" t="s">
        <v>148</v>
      </c>
      <c r="T18" s="174" t="s">
        <v>148</v>
      </c>
      <c r="U18" s="174" t="s">
        <v>148</v>
      </c>
      <c r="V18" s="174" t="s">
        <v>147</v>
      </c>
      <c r="W18" s="174" t="s">
        <v>147</v>
      </c>
      <c r="X18" s="174" t="s">
        <v>147</v>
      </c>
      <c r="Y18" s="174" t="s">
        <v>147</v>
      </c>
      <c r="Z18" s="174" t="s">
        <v>147</v>
      </c>
      <c r="AA18" s="174" t="s">
        <v>147</v>
      </c>
      <c r="AB18" s="174" t="s">
        <v>148</v>
      </c>
      <c r="AC18" s="174" t="s">
        <v>147</v>
      </c>
      <c r="AD18" s="174" t="s">
        <v>147</v>
      </c>
      <c r="AE18" s="174" t="s">
        <v>148</v>
      </c>
      <c r="AF18" s="175">
        <f>IF(AB18="Si","19",COUNTIF(M18:AE18,"si"))</f>
        <v>14</v>
      </c>
      <c r="AG18" s="156">
        <f t="shared" si="0"/>
        <v>20</v>
      </c>
      <c r="AH18" s="173" t="str">
        <f t="shared" ref="AH18:AH20" si="8">IF(AG18=5,"Moderado",IF(AG18=10,"Mayor",IF(AG18=20,"Catastrófico",0)))</f>
        <v>Catastrófico</v>
      </c>
      <c r="AI18" s="174">
        <f>IF(AH18="","",IF(AH18="Leve",0.2,IF(AH18="Menor",0.4,IF(AH18="Moderado",0.6,IF(AH18="Mayor",0.8,IF(AH18="Catastrófico",1,))))))</f>
        <v>1</v>
      </c>
      <c r="AJ18" s="176" t="str">
        <f t="shared" ref="AJ18:AJ20" si="9">IF(OR(AND(K18="Muy Baja",AH18="Leve"),AND(K18="Muy Baja",AH18="Menor"),AND(K18="Baja",AH18="Leve")),"Bajo",IF(OR(AND(K18="Muy baja",AH18="Moderado"),AND(K18="Baja",AH18="Menor"),AND(K18="Baja",AH18="Moderado"),AND(K18="Media",AH18="Leve"),AND(K18="Media",AH18="Menor"),AND(K18="Media",AH18="Moderado"),AND(K18="Alta",AH18="Leve"),AND(K18="Alta",AH18="Menor")),"Moderado",IF(OR(AND(K18="Muy Baja",AH18="Mayor"),AND(K18="Baja",AH18="Mayor"),AND(K18="Media",AH18="Mayor"),AND(K18="Alta",AH18="Moderado"),AND(K18="Alta",AH18="Mayor"),AND(K18="Muy Alta",AH18="Leve"),AND(K18="Muy Alta",AH18="Menor"),AND(K18="Muy Alta",AH18="Moderado"),AND(K18="Muy Alta",AH18="Mayor")),"Alto",IF(OR(AND(K18="Muy Baja",AH18="Catastrófico"),AND(K18="Baja",AH18="Catastrófico"),AND(K18="Media",AH18="Catastrófico"),AND(K18="Alta",AH18="Catastrófico"),AND(K18="Muy Alta",AH18="Catastrófico")),"Extremo",""))))</f>
        <v>Extremo</v>
      </c>
      <c r="AK18" s="157">
        <v>1</v>
      </c>
      <c r="AL18" s="158" t="s">
        <v>186</v>
      </c>
      <c r="AM18" s="157" t="s">
        <v>150</v>
      </c>
      <c r="AN18" s="159" t="s">
        <v>151</v>
      </c>
      <c r="AO18" s="159" t="s">
        <v>152</v>
      </c>
      <c r="AP18" s="160" t="str">
        <f t="shared" si="5"/>
        <v>40%</v>
      </c>
      <c r="AQ18" s="159" t="s">
        <v>153</v>
      </c>
      <c r="AR18" s="159" t="s">
        <v>174</v>
      </c>
      <c r="AS18" s="159" t="s">
        <v>155</v>
      </c>
      <c r="AT18" s="161">
        <f t="shared" ref="AT18:AT20" si="10">IFERROR(IF(AM18="Probabilidad",(L18-(+L18*AP18)),IF(AM18="Impacto",L18,"")),"")</f>
        <v>0.24</v>
      </c>
      <c r="AU18" s="162" t="str">
        <f t="shared" si="1"/>
        <v>Baja</v>
      </c>
      <c r="AV18" s="163">
        <f t="shared" si="2"/>
        <v>0.24</v>
      </c>
      <c r="AW18" s="162" t="str">
        <f t="shared" si="3"/>
        <v>Catastrófico</v>
      </c>
      <c r="AX18" s="163">
        <f t="shared" ref="AX18:AX20" si="11">IFERROR(IF(AM18="Impacto",(AI18-(+AI18*AP18)),IF(AM18="Probabilidad",AI18,"")),"")</f>
        <v>1</v>
      </c>
      <c r="AY18" s="164" t="str">
        <f t="shared" si="4"/>
        <v>Extremo</v>
      </c>
      <c r="AZ18" s="165" t="s">
        <v>156</v>
      </c>
      <c r="BA18" s="166"/>
      <c r="BB18" s="167" t="s">
        <v>187</v>
      </c>
      <c r="BC18" s="167" t="s">
        <v>188</v>
      </c>
      <c r="BD18" s="167" t="s">
        <v>189</v>
      </c>
      <c r="BE18" s="167" t="s">
        <v>190</v>
      </c>
      <c r="BF18" s="168">
        <v>44748</v>
      </c>
      <c r="BG18" s="168">
        <v>44916</v>
      </c>
      <c r="BH18" s="157">
        <v>3838</v>
      </c>
      <c r="BI18" s="157"/>
      <c r="BJ18" s="140"/>
      <c r="BK18" s="140"/>
      <c r="BL18" s="140"/>
      <c r="BM18" s="140"/>
      <c r="BN18" s="140"/>
      <c r="BO18" s="140"/>
      <c r="BP18" s="140"/>
      <c r="BQ18" s="140"/>
      <c r="BR18" s="140"/>
      <c r="BS18" s="140"/>
      <c r="BT18" s="140"/>
      <c r="BU18" s="140"/>
      <c r="BV18" s="140"/>
      <c r="BW18" s="140"/>
      <c r="BX18" s="140"/>
      <c r="BY18" s="140"/>
      <c r="BZ18" s="140"/>
      <c r="CA18" s="140"/>
      <c r="CB18" s="140"/>
      <c r="CC18" s="140"/>
    </row>
    <row r="19" spans="1:81" ht="214.5" x14ac:dyDescent="0.3">
      <c r="A19" s="171">
        <v>4</v>
      </c>
      <c r="B19" s="128" t="s">
        <v>191</v>
      </c>
      <c r="C19" s="128" t="s">
        <v>192</v>
      </c>
      <c r="D19" s="128" t="s">
        <v>193</v>
      </c>
      <c r="E19" s="128" t="s">
        <v>142</v>
      </c>
      <c r="F19" s="128" t="s">
        <v>194</v>
      </c>
      <c r="G19" s="128" t="s">
        <v>195</v>
      </c>
      <c r="H19" s="128" t="s">
        <v>196</v>
      </c>
      <c r="I19" s="128" t="s">
        <v>146</v>
      </c>
      <c r="J19" s="171" t="s">
        <v>197</v>
      </c>
      <c r="K19" s="173" t="str">
        <f t="shared" si="6"/>
        <v>Muy Alta</v>
      </c>
      <c r="L19" s="174">
        <f t="shared" si="7"/>
        <v>1</v>
      </c>
      <c r="M19" s="174" t="s">
        <v>147</v>
      </c>
      <c r="N19" s="174" t="s">
        <v>147</v>
      </c>
      <c r="O19" s="174" t="s">
        <v>147</v>
      </c>
      <c r="P19" s="174" t="s">
        <v>147</v>
      </c>
      <c r="Q19" s="174" t="s">
        <v>147</v>
      </c>
      <c r="R19" s="174" t="s">
        <v>147</v>
      </c>
      <c r="S19" s="174" t="s">
        <v>148</v>
      </c>
      <c r="T19" s="174" t="s">
        <v>148</v>
      </c>
      <c r="U19" s="174" t="s">
        <v>147</v>
      </c>
      <c r="V19" s="174" t="s">
        <v>147</v>
      </c>
      <c r="W19" s="174" t="s">
        <v>147</v>
      </c>
      <c r="X19" s="174" t="s">
        <v>147</v>
      </c>
      <c r="Y19" s="174" t="s">
        <v>147</v>
      </c>
      <c r="Z19" s="174" t="s">
        <v>147</v>
      </c>
      <c r="AA19" s="174" t="s">
        <v>147</v>
      </c>
      <c r="AB19" s="174" t="s">
        <v>147</v>
      </c>
      <c r="AC19" s="174" t="s">
        <v>147</v>
      </c>
      <c r="AD19" s="174" t="s">
        <v>147</v>
      </c>
      <c r="AE19" s="174" t="s">
        <v>148</v>
      </c>
      <c r="AF19" s="175">
        <v>16</v>
      </c>
      <c r="AG19" s="156">
        <f t="shared" si="0"/>
        <v>20</v>
      </c>
      <c r="AH19" s="173" t="str">
        <f t="shared" si="8"/>
        <v>Catastrófico</v>
      </c>
      <c r="AI19" s="174">
        <v>1</v>
      </c>
      <c r="AJ19" s="176" t="str">
        <f t="shared" si="9"/>
        <v>Extremo</v>
      </c>
      <c r="AK19" s="157">
        <v>1</v>
      </c>
      <c r="AL19" s="158" t="s">
        <v>198</v>
      </c>
      <c r="AM19" s="157" t="s">
        <v>150</v>
      </c>
      <c r="AN19" s="159" t="s">
        <v>199</v>
      </c>
      <c r="AO19" s="159" t="s">
        <v>200</v>
      </c>
      <c r="AP19" s="160" t="str">
        <f t="shared" si="5"/>
        <v>40%</v>
      </c>
      <c r="AQ19" s="159" t="s">
        <v>153</v>
      </c>
      <c r="AR19" s="159" t="s">
        <v>174</v>
      </c>
      <c r="AS19" s="159" t="s">
        <v>155</v>
      </c>
      <c r="AT19" s="161">
        <f t="shared" si="10"/>
        <v>0.6</v>
      </c>
      <c r="AU19" s="162" t="str">
        <f t="shared" si="1"/>
        <v>Media</v>
      </c>
      <c r="AV19" s="163">
        <f t="shared" si="2"/>
        <v>0.6</v>
      </c>
      <c r="AW19" s="162" t="str">
        <f t="shared" si="3"/>
        <v>Catastrófico</v>
      </c>
      <c r="AX19" s="163">
        <f t="shared" si="11"/>
        <v>1</v>
      </c>
      <c r="AY19" s="164" t="str">
        <f t="shared" si="4"/>
        <v>Extremo</v>
      </c>
      <c r="AZ19" s="165" t="s">
        <v>201</v>
      </c>
      <c r="BA19" s="166"/>
      <c r="BB19" s="157" t="s">
        <v>202</v>
      </c>
      <c r="BC19" s="167" t="s">
        <v>203</v>
      </c>
      <c r="BD19" s="167" t="s">
        <v>204</v>
      </c>
      <c r="BE19" s="167" t="s">
        <v>205</v>
      </c>
      <c r="BF19" s="168"/>
      <c r="BG19" s="168"/>
      <c r="BH19" s="157">
        <v>3864</v>
      </c>
      <c r="BI19" s="157"/>
      <c r="BJ19" s="140"/>
      <c r="BK19" s="140"/>
      <c r="BL19" s="140"/>
      <c r="BM19" s="140"/>
      <c r="BN19" s="140"/>
      <c r="BO19" s="140"/>
      <c r="BP19" s="140"/>
      <c r="BQ19" s="140"/>
      <c r="BR19" s="140"/>
      <c r="BS19" s="140"/>
      <c r="BT19" s="140"/>
      <c r="BU19" s="140"/>
      <c r="BV19" s="140"/>
      <c r="BW19" s="140"/>
      <c r="BX19" s="140"/>
      <c r="BY19" s="140"/>
      <c r="BZ19" s="140"/>
      <c r="CA19" s="140"/>
      <c r="CB19" s="140"/>
      <c r="CC19" s="140"/>
    </row>
    <row r="20" spans="1:81" ht="78.75" customHeight="1" x14ac:dyDescent="0.3">
      <c r="A20" s="279">
        <v>5</v>
      </c>
      <c r="B20" s="280" t="s">
        <v>206</v>
      </c>
      <c r="C20" s="289" t="s">
        <v>207</v>
      </c>
      <c r="D20" s="289" t="s">
        <v>208</v>
      </c>
      <c r="E20" s="280" t="s">
        <v>169</v>
      </c>
      <c r="F20" s="280" t="s">
        <v>209</v>
      </c>
      <c r="G20" s="280" t="s">
        <v>209</v>
      </c>
      <c r="H20" s="280" t="s">
        <v>210</v>
      </c>
      <c r="I20" s="280" t="s">
        <v>146</v>
      </c>
      <c r="J20" s="279">
        <v>12</v>
      </c>
      <c r="K20" s="290" t="str">
        <f t="shared" si="6"/>
        <v>Baja</v>
      </c>
      <c r="L20" s="276">
        <f t="shared" si="7"/>
        <v>0.4</v>
      </c>
      <c r="M20" s="276" t="s">
        <v>147</v>
      </c>
      <c r="N20" s="276" t="s">
        <v>147</v>
      </c>
      <c r="O20" s="276" t="s">
        <v>147</v>
      </c>
      <c r="P20" s="276" t="s">
        <v>147</v>
      </c>
      <c r="Q20" s="276" t="s">
        <v>147</v>
      </c>
      <c r="R20" s="276" t="s">
        <v>148</v>
      </c>
      <c r="S20" s="276" t="s">
        <v>147</v>
      </c>
      <c r="T20" s="276" t="s">
        <v>148</v>
      </c>
      <c r="U20" s="276" t="s">
        <v>147</v>
      </c>
      <c r="V20" s="276" t="s">
        <v>147</v>
      </c>
      <c r="W20" s="276" t="s">
        <v>148</v>
      </c>
      <c r="X20" s="276" t="s">
        <v>147</v>
      </c>
      <c r="Y20" s="276" t="s">
        <v>147</v>
      </c>
      <c r="Z20" s="276" t="s">
        <v>147</v>
      </c>
      <c r="AA20" s="276" t="s">
        <v>147</v>
      </c>
      <c r="AB20" s="276" t="s">
        <v>148</v>
      </c>
      <c r="AC20" s="276" t="s">
        <v>147</v>
      </c>
      <c r="AD20" s="276" t="s">
        <v>148</v>
      </c>
      <c r="AE20" s="276" t="s">
        <v>148</v>
      </c>
      <c r="AF20" s="320">
        <f>IF(AB20="Si","19",COUNTIF(M20:AE20,"si"))</f>
        <v>13</v>
      </c>
      <c r="AG20" s="156">
        <f t="shared" si="0"/>
        <v>20</v>
      </c>
      <c r="AH20" s="290" t="str">
        <f t="shared" si="8"/>
        <v>Catastrófico</v>
      </c>
      <c r="AI20" s="276">
        <f>IF(AH20="","",IF(AH20="Leve",0.2,IF(AH20="Menor",0.4,IF(AH20="Moderado",0.6,IF(AH20="Mayor",0.8,IF(AH20="Catastrófico",1,))))))</f>
        <v>1</v>
      </c>
      <c r="AJ20" s="308" t="str">
        <f t="shared" si="9"/>
        <v>Extremo</v>
      </c>
      <c r="AK20" s="157">
        <v>1</v>
      </c>
      <c r="AL20" s="158" t="s">
        <v>211</v>
      </c>
      <c r="AM20" s="157" t="s">
        <v>150</v>
      </c>
      <c r="AN20" s="159" t="s">
        <v>151</v>
      </c>
      <c r="AO20" s="159" t="s">
        <v>152</v>
      </c>
      <c r="AP20" s="160" t="str">
        <f t="shared" si="5"/>
        <v>40%</v>
      </c>
      <c r="AQ20" s="159" t="s">
        <v>153</v>
      </c>
      <c r="AR20" s="159" t="s">
        <v>174</v>
      </c>
      <c r="AS20" s="159" t="s">
        <v>155</v>
      </c>
      <c r="AT20" s="161">
        <f t="shared" si="10"/>
        <v>0.24</v>
      </c>
      <c r="AU20" s="162" t="str">
        <f t="shared" si="1"/>
        <v>Baja</v>
      </c>
      <c r="AV20" s="163">
        <f t="shared" si="2"/>
        <v>0.24</v>
      </c>
      <c r="AW20" s="162" t="str">
        <f t="shared" si="3"/>
        <v>Catastrófico</v>
      </c>
      <c r="AX20" s="163">
        <f t="shared" si="11"/>
        <v>1</v>
      </c>
      <c r="AY20" s="164" t="str">
        <f t="shared" si="4"/>
        <v>Extremo</v>
      </c>
      <c r="AZ20" s="165" t="s">
        <v>156</v>
      </c>
      <c r="BA20" s="166"/>
      <c r="BB20" s="157" t="s">
        <v>212</v>
      </c>
      <c r="BC20" s="167" t="s">
        <v>213</v>
      </c>
      <c r="BD20" s="167" t="s">
        <v>214</v>
      </c>
      <c r="BE20" s="167" t="s">
        <v>215</v>
      </c>
      <c r="BF20" s="168"/>
      <c r="BG20" s="168">
        <v>44926</v>
      </c>
      <c r="BH20" s="157">
        <v>3839</v>
      </c>
      <c r="BI20" s="157"/>
      <c r="BJ20" s="140"/>
      <c r="BK20" s="140"/>
      <c r="BL20" s="140"/>
      <c r="BM20" s="140"/>
      <c r="BN20" s="140"/>
      <c r="BO20" s="140"/>
      <c r="BP20" s="140"/>
      <c r="BQ20" s="140"/>
      <c r="BR20" s="140"/>
      <c r="BS20" s="140"/>
      <c r="BT20" s="140"/>
      <c r="BU20" s="140"/>
      <c r="BV20" s="140"/>
      <c r="BW20" s="140"/>
      <c r="BX20" s="140"/>
      <c r="BY20" s="140"/>
      <c r="BZ20" s="140"/>
      <c r="CA20" s="140"/>
      <c r="CB20" s="140"/>
      <c r="CC20" s="140"/>
    </row>
    <row r="21" spans="1:81" ht="78.75" customHeight="1" x14ac:dyDescent="0.3">
      <c r="A21" s="277"/>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156">
        <f t="shared" si="0"/>
        <v>5</v>
      </c>
      <c r="AH21" s="277"/>
      <c r="AI21" s="277"/>
      <c r="AJ21" s="277"/>
      <c r="AK21" s="157">
        <v>2</v>
      </c>
      <c r="AL21" s="158" t="s">
        <v>216</v>
      </c>
      <c r="AM21" s="157" t="s">
        <v>150</v>
      </c>
      <c r="AN21" s="159" t="s">
        <v>151</v>
      </c>
      <c r="AO21" s="159" t="s">
        <v>152</v>
      </c>
      <c r="AP21" s="160" t="str">
        <f t="shared" si="5"/>
        <v>40%</v>
      </c>
      <c r="AQ21" s="159" t="s">
        <v>153</v>
      </c>
      <c r="AR21" s="159" t="s">
        <v>174</v>
      </c>
      <c r="AS21" s="159" t="s">
        <v>155</v>
      </c>
      <c r="AT21" s="161">
        <f>IFERROR(IF(AND(AM20="Probabilidad",AM21="Probabilidad"),(AV20-(+AV20*AP21)),IF(AM21="Probabilidad",(L20-(+L20*AP21)),IF(AM21="Impacto",AV20,""))),"")</f>
        <v>0.14399999999999999</v>
      </c>
      <c r="AU21" s="162" t="str">
        <f t="shared" si="1"/>
        <v>Muy Baja</v>
      </c>
      <c r="AV21" s="163">
        <f t="shared" si="2"/>
        <v>0.14399999999999999</v>
      </c>
      <c r="AW21" s="162" t="str">
        <f t="shared" si="3"/>
        <v>Catastrófico</v>
      </c>
      <c r="AX21" s="163">
        <f>IFERROR(IF(AND(AM20="Impacto",AM21="Impacto"),(AX20-(+AX20*AP21)),IF(AM21="Impacto",(AI20-(+AI20*AP21)),IF(AM21="Probabilidad",AX20,""))),"")</f>
        <v>1</v>
      </c>
      <c r="AY21" s="164" t="str">
        <f t="shared" si="4"/>
        <v>Extremo</v>
      </c>
      <c r="AZ21" s="165" t="s">
        <v>156</v>
      </c>
      <c r="BA21" s="166"/>
      <c r="BB21" s="157" t="s">
        <v>217</v>
      </c>
      <c r="BC21" s="167" t="s">
        <v>218</v>
      </c>
      <c r="BD21" s="167" t="s">
        <v>219</v>
      </c>
      <c r="BE21" s="167" t="s">
        <v>218</v>
      </c>
      <c r="BF21" s="168"/>
      <c r="BG21" s="168">
        <v>44926</v>
      </c>
      <c r="BH21" s="157">
        <v>3839</v>
      </c>
      <c r="BI21" s="157"/>
      <c r="BJ21" s="140"/>
      <c r="BK21" s="140"/>
      <c r="BL21" s="140"/>
      <c r="BM21" s="140"/>
      <c r="BN21" s="140"/>
      <c r="BO21" s="140"/>
      <c r="BP21" s="140"/>
      <c r="BQ21" s="140"/>
      <c r="BR21" s="140"/>
      <c r="BS21" s="140"/>
      <c r="BT21" s="140"/>
      <c r="BU21" s="140"/>
      <c r="BV21" s="140"/>
      <c r="BW21" s="140"/>
      <c r="BX21" s="140"/>
      <c r="BY21" s="140"/>
      <c r="BZ21" s="140"/>
      <c r="CA21" s="140"/>
      <c r="CB21" s="140"/>
      <c r="CC21" s="140"/>
    </row>
    <row r="22" spans="1:81" ht="78.75" customHeight="1" x14ac:dyDescent="0.3">
      <c r="A22" s="277"/>
      <c r="B22" s="277"/>
      <c r="C22" s="277"/>
      <c r="D22" s="277"/>
      <c r="E22" s="277"/>
      <c r="F22" s="278"/>
      <c r="G22" s="278"/>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156">
        <f t="shared" si="0"/>
        <v>5</v>
      </c>
      <c r="AH22" s="277"/>
      <c r="AI22" s="277"/>
      <c r="AJ22" s="277"/>
      <c r="AK22" s="157">
        <v>3</v>
      </c>
      <c r="AL22" s="170" t="s">
        <v>220</v>
      </c>
      <c r="AM22" s="157" t="s">
        <v>150</v>
      </c>
      <c r="AN22" s="159" t="s">
        <v>151</v>
      </c>
      <c r="AO22" s="159" t="s">
        <v>152</v>
      </c>
      <c r="AP22" s="160" t="str">
        <f t="shared" si="5"/>
        <v>40%</v>
      </c>
      <c r="AQ22" s="159" t="s">
        <v>153</v>
      </c>
      <c r="AR22" s="159" t="s">
        <v>174</v>
      </c>
      <c r="AS22" s="159" t="s">
        <v>155</v>
      </c>
      <c r="AT22" s="161">
        <f>IFERROR(IF(AND(AM21="Probabilidad",AM22="Probabilidad"),(AV21-(+AV21*AP22)),IF(AND(AM21="Impacto",AM22="Probabilidad"),(AV20-(+AV20*AP22)),IF(AM22="Impacto",AV21,""))),"")</f>
        <v>8.6399999999999991E-2</v>
      </c>
      <c r="AU22" s="162" t="str">
        <f t="shared" si="1"/>
        <v>Muy Baja</v>
      </c>
      <c r="AV22" s="163">
        <f t="shared" si="2"/>
        <v>8.6399999999999991E-2</v>
      </c>
      <c r="AW22" s="162" t="str">
        <f t="shared" si="3"/>
        <v>Catastrófico</v>
      </c>
      <c r="AX22" s="163">
        <f>IFERROR(IF(AND(AM21="Impacto",AM22="Impacto"),(AX21-(+AX21*AP22)),IF(AND(AM21="Probabilidad",AM22="Impacto"),(AX20-(+AX20*AP22)),IF(AM22="Probabilidad",AX21,""))),"")</f>
        <v>1</v>
      </c>
      <c r="AY22" s="164" t="str">
        <f t="shared" si="4"/>
        <v>Extremo</v>
      </c>
      <c r="AZ22" s="165" t="s">
        <v>156</v>
      </c>
      <c r="BA22" s="166"/>
      <c r="BB22" s="157" t="s">
        <v>217</v>
      </c>
      <c r="BC22" s="167" t="s">
        <v>218</v>
      </c>
      <c r="BD22" s="167" t="s">
        <v>219</v>
      </c>
      <c r="BE22" s="167" t="s">
        <v>218</v>
      </c>
      <c r="BF22" s="168"/>
      <c r="BG22" s="168">
        <v>44926</v>
      </c>
      <c r="BH22" s="157">
        <v>3839</v>
      </c>
      <c r="BI22" s="157"/>
      <c r="BJ22" s="140"/>
      <c r="BK22" s="140"/>
      <c r="BL22" s="140"/>
      <c r="BM22" s="140"/>
      <c r="BN22" s="140"/>
      <c r="BO22" s="140"/>
      <c r="BP22" s="140"/>
      <c r="BQ22" s="140"/>
      <c r="BR22" s="140"/>
      <c r="BS22" s="140"/>
      <c r="BT22" s="140"/>
      <c r="BU22" s="140"/>
      <c r="BV22" s="140"/>
      <c r="BW22" s="140"/>
      <c r="BX22" s="140"/>
      <c r="BY22" s="140"/>
      <c r="BZ22" s="140"/>
      <c r="CA22" s="140"/>
      <c r="CB22" s="140"/>
      <c r="CC22" s="140"/>
    </row>
    <row r="23" spans="1:81" ht="78.75" customHeight="1" x14ac:dyDescent="0.3">
      <c r="A23" s="279">
        <v>6</v>
      </c>
      <c r="B23" s="280" t="s">
        <v>221</v>
      </c>
      <c r="C23" s="289" t="s">
        <v>222</v>
      </c>
      <c r="D23" s="289" t="s">
        <v>223</v>
      </c>
      <c r="E23" s="280" t="s">
        <v>169</v>
      </c>
      <c r="F23" s="280" t="s">
        <v>224</v>
      </c>
      <c r="G23" s="280" t="s">
        <v>225</v>
      </c>
      <c r="H23" s="280" t="s">
        <v>226</v>
      </c>
      <c r="I23" s="280" t="s">
        <v>146</v>
      </c>
      <c r="J23" s="279">
        <v>22695</v>
      </c>
      <c r="K23" s="290" t="str">
        <f>IF(J23&lt;=0,"",IF(J23&lt;=2,"Muy Baja",IF(J23&lt;=24,"Baja",IF(J23&lt;=500,"Media",IF(J23&lt;=5000,"Alta","Muy Alta")))))</f>
        <v>Muy Alta</v>
      </c>
      <c r="L23" s="276">
        <f>IF(K23="","",IF(K23="Muy Baja",0.2,IF(K23="Baja",0.4,IF(K23="Media",0.6,IF(K23="Alta",0.8,IF(K23="Muy Alta",1,))))))</f>
        <v>1</v>
      </c>
      <c r="M23" s="276" t="s">
        <v>148</v>
      </c>
      <c r="N23" s="276" t="s">
        <v>148</v>
      </c>
      <c r="O23" s="276" t="s">
        <v>148</v>
      </c>
      <c r="P23" s="276" t="s">
        <v>148</v>
      </c>
      <c r="Q23" s="276" t="s">
        <v>148</v>
      </c>
      <c r="R23" s="276" t="s">
        <v>148</v>
      </c>
      <c r="S23" s="276" t="s">
        <v>148</v>
      </c>
      <c r="T23" s="276" t="s">
        <v>148</v>
      </c>
      <c r="U23" s="276" t="s">
        <v>148</v>
      </c>
      <c r="V23" s="276" t="s">
        <v>148</v>
      </c>
      <c r="W23" s="276" t="s">
        <v>147</v>
      </c>
      <c r="X23" s="276" t="s">
        <v>147</v>
      </c>
      <c r="Y23" s="276" t="s">
        <v>147</v>
      </c>
      <c r="Z23" s="276" t="s">
        <v>147</v>
      </c>
      <c r="AA23" s="276" t="s">
        <v>147</v>
      </c>
      <c r="AB23" s="276" t="s">
        <v>148</v>
      </c>
      <c r="AC23" s="276" t="s">
        <v>148</v>
      </c>
      <c r="AD23" s="276" t="s">
        <v>148</v>
      </c>
      <c r="AE23" s="276" t="s">
        <v>147</v>
      </c>
      <c r="AF23" s="320">
        <f>IF(AB23="Si","19",COUNTIF(M23:AE23,"si"))</f>
        <v>6</v>
      </c>
      <c r="AG23" s="156">
        <f t="shared" si="0"/>
        <v>10</v>
      </c>
      <c r="AH23" s="290" t="str">
        <f>IF(AG23=5,"Moderado",IF(AG23=10,"Mayor",IF(AG23=20,"Catastrófico",0)))</f>
        <v>Mayor</v>
      </c>
      <c r="AI23" s="276">
        <f>IF(AH23="","",IF(AH23="Leve",0.2,IF(AH23="Menor",0.4,IF(AH23="Moderado",0.6,IF(AH23="Mayor",0.8,IF(AH23="Catastrófico",1,))))))</f>
        <v>0.8</v>
      </c>
      <c r="AJ23" s="308" t="str">
        <f>IF(OR(AND(K23="Muy Baja",AH23="Leve"),AND(K23="Muy Baja",AH23="Menor"),AND(K23="Baja",AH23="Leve")),"Bajo",IF(OR(AND(K23="Muy baja",AH23="Moderado"),AND(K23="Baja",AH23="Menor"),AND(K23="Baja",AH23="Moderado"),AND(K23="Media",AH23="Leve"),AND(K23="Media",AH23="Menor"),AND(K23="Media",AH23="Moderado"),AND(K23="Alta",AH23="Leve"),AND(K23="Alta",AH23="Menor")),"Moderado",IF(OR(AND(K23="Muy Baja",AH23="Mayor"),AND(K23="Baja",AH23="Mayor"),AND(K23="Media",AH23="Mayor"),AND(K23="Alta",AH23="Moderado"),AND(K23="Alta",AH23="Mayor"),AND(K23="Muy Alta",AH23="Leve"),AND(K23="Muy Alta",AH23="Menor"),AND(K23="Muy Alta",AH23="Moderado"),AND(K23="Muy Alta",AH23="Mayor")),"Alto",IF(OR(AND(K23="Muy Baja",AH23="Catastrófico"),AND(K23="Baja",AH23="Catastrófico"),AND(K23="Media",AH23="Catastrófico"),AND(K23="Alta",AH23="Catastrófico"),AND(K23="Muy Alta",AH23="Catastrófico")),"Extremo",""))))</f>
        <v>Alto</v>
      </c>
      <c r="AK23" s="157">
        <v>1</v>
      </c>
      <c r="AL23" s="158" t="s">
        <v>227</v>
      </c>
      <c r="AM23" s="157" t="s">
        <v>150</v>
      </c>
      <c r="AN23" s="159" t="s">
        <v>151</v>
      </c>
      <c r="AO23" s="159" t="s">
        <v>152</v>
      </c>
      <c r="AP23" s="160" t="str">
        <f t="shared" si="5"/>
        <v>40%</v>
      </c>
      <c r="AQ23" s="159" t="s">
        <v>153</v>
      </c>
      <c r="AR23" s="159" t="s">
        <v>174</v>
      </c>
      <c r="AS23" s="159" t="s">
        <v>155</v>
      </c>
      <c r="AT23" s="161">
        <f>IFERROR(IF(AM23="Probabilidad",(L23-(+L23*AP23)),IF(AM23="Impacto",L23,"")),"")</f>
        <v>0.6</v>
      </c>
      <c r="AU23" s="162" t="str">
        <f t="shared" si="1"/>
        <v>Media</v>
      </c>
      <c r="AV23" s="163">
        <f t="shared" si="2"/>
        <v>0.6</v>
      </c>
      <c r="AW23" s="162" t="str">
        <f t="shared" si="3"/>
        <v>Mayor</v>
      </c>
      <c r="AX23" s="163">
        <f>IFERROR(IF(AM23="Impacto",(AI23-(+AI23*AP23)),IF(AM23="Probabilidad",AI23,"")),"")</f>
        <v>0.8</v>
      </c>
      <c r="AY23" s="164" t="str">
        <f t="shared" si="4"/>
        <v>Alto</v>
      </c>
      <c r="AZ23" s="165" t="s">
        <v>156</v>
      </c>
      <c r="BA23" s="166"/>
      <c r="BB23" s="157" t="s">
        <v>228</v>
      </c>
      <c r="BC23" s="167" t="s">
        <v>229</v>
      </c>
      <c r="BD23" s="167" t="s">
        <v>230</v>
      </c>
      <c r="BE23" s="167" t="s">
        <v>231</v>
      </c>
      <c r="BF23" s="168">
        <v>44684</v>
      </c>
      <c r="BG23" s="168">
        <v>44926</v>
      </c>
      <c r="BH23" s="157">
        <v>3842</v>
      </c>
      <c r="BI23" s="157"/>
      <c r="BJ23" s="140"/>
      <c r="BK23" s="140"/>
      <c r="BL23" s="140"/>
      <c r="BM23" s="140"/>
      <c r="BN23" s="140"/>
      <c r="BO23" s="140"/>
      <c r="BP23" s="140"/>
      <c r="BQ23" s="140"/>
      <c r="BR23" s="140"/>
      <c r="BS23" s="140"/>
      <c r="BT23" s="140"/>
      <c r="BU23" s="140"/>
      <c r="BV23" s="140"/>
      <c r="BW23" s="140"/>
      <c r="BX23" s="140"/>
      <c r="BY23" s="140"/>
      <c r="BZ23" s="140"/>
      <c r="CA23" s="140"/>
      <c r="CB23" s="140"/>
      <c r="CC23" s="140"/>
    </row>
    <row r="24" spans="1:81" ht="78.75" customHeight="1" x14ac:dyDescent="0.3">
      <c r="A24" s="277"/>
      <c r="B24" s="277"/>
      <c r="C24" s="278"/>
      <c r="D24" s="278"/>
      <c r="E24" s="277"/>
      <c r="F24" s="278"/>
      <c r="G24" s="278"/>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156">
        <f t="shared" si="0"/>
        <v>5</v>
      </c>
      <c r="AH24" s="277"/>
      <c r="AI24" s="277"/>
      <c r="AJ24" s="277"/>
      <c r="AK24" s="157">
        <v>2</v>
      </c>
      <c r="AL24" s="158" t="s">
        <v>232</v>
      </c>
      <c r="AM24" s="157" t="s">
        <v>150</v>
      </c>
      <c r="AN24" s="159" t="s">
        <v>151</v>
      </c>
      <c r="AO24" s="159" t="s">
        <v>152</v>
      </c>
      <c r="AP24" s="160" t="str">
        <f t="shared" si="5"/>
        <v>40%</v>
      </c>
      <c r="AQ24" s="159" t="s">
        <v>153</v>
      </c>
      <c r="AR24" s="159" t="s">
        <v>174</v>
      </c>
      <c r="AS24" s="159" t="s">
        <v>155</v>
      </c>
      <c r="AT24" s="161">
        <v>0.42</v>
      </c>
      <c r="AU24" s="162" t="str">
        <f t="shared" si="1"/>
        <v>Media</v>
      </c>
      <c r="AV24" s="163">
        <f t="shared" si="2"/>
        <v>0.42</v>
      </c>
      <c r="AW24" s="162" t="str">
        <f t="shared" si="3"/>
        <v>Mayor</v>
      </c>
      <c r="AX24" s="163">
        <f>IFERROR(IF(AND(AM23="Impacto",AM24="Impacto"),(AX23-(+AX23*AP24)),IF(AM24="Impacto",(AI23-(+AI23*AP24)),IF(AM24="Probabilidad",AX23,""))),"")</f>
        <v>0.8</v>
      </c>
      <c r="AY24" s="164" t="str">
        <f t="shared" si="4"/>
        <v>Alto</v>
      </c>
      <c r="AZ24" s="165" t="s">
        <v>156</v>
      </c>
      <c r="BA24" s="166"/>
      <c r="BB24" s="157" t="s">
        <v>228</v>
      </c>
      <c r="BC24" s="167" t="s">
        <v>229</v>
      </c>
      <c r="BD24" s="167" t="s">
        <v>230</v>
      </c>
      <c r="BE24" s="167" t="s">
        <v>231</v>
      </c>
      <c r="BF24" s="168">
        <v>44684</v>
      </c>
      <c r="BG24" s="168">
        <v>44926</v>
      </c>
      <c r="BH24" s="157">
        <v>3842</v>
      </c>
      <c r="BI24" s="157"/>
      <c r="BJ24" s="140"/>
      <c r="BK24" s="140"/>
      <c r="BL24" s="140"/>
      <c r="BM24" s="140"/>
      <c r="BN24" s="140"/>
      <c r="BO24" s="140"/>
      <c r="BP24" s="140"/>
      <c r="BQ24" s="140"/>
      <c r="BR24" s="140"/>
      <c r="BS24" s="140"/>
      <c r="BT24" s="140"/>
      <c r="BU24" s="140"/>
      <c r="BV24" s="140"/>
      <c r="BW24" s="140"/>
      <c r="BX24" s="140"/>
      <c r="BY24" s="140"/>
      <c r="BZ24" s="140"/>
      <c r="CA24" s="140"/>
      <c r="CB24" s="140"/>
      <c r="CC24" s="140"/>
    </row>
    <row r="25" spans="1:81" ht="78.75" customHeight="1" x14ac:dyDescent="0.3">
      <c r="A25" s="279">
        <v>7</v>
      </c>
      <c r="B25" s="280" t="s">
        <v>233</v>
      </c>
      <c r="C25" s="280" t="s">
        <v>234</v>
      </c>
      <c r="D25" s="280" t="s">
        <v>235</v>
      </c>
      <c r="E25" s="280" t="s">
        <v>142</v>
      </c>
      <c r="F25" s="128" t="s">
        <v>236</v>
      </c>
      <c r="G25" s="280" t="s">
        <v>237</v>
      </c>
      <c r="H25" s="280" t="s">
        <v>238</v>
      </c>
      <c r="I25" s="280" t="s">
        <v>804</v>
      </c>
      <c r="J25" s="279">
        <v>10</v>
      </c>
      <c r="K25" s="290" t="str">
        <f>IF(J25&lt;=0,"",IF(J25&lt;=2,"Muy Baja",IF(J25&lt;=24,"Baja",IF(J25&lt;=500,"Media",IF(J25&lt;=5000,"Alta","Muy Alta")))))</f>
        <v>Baja</v>
      </c>
      <c r="L25" s="276">
        <f>IF(K25="","",IF(K25="Muy Baja",0.2,IF(K25="Baja",0.4,IF(K25="Media",0.6,IF(K25="Alta",0.8,IF(K25="Muy Alta",1,))))))</f>
        <v>0.4</v>
      </c>
      <c r="M25" s="276" t="s">
        <v>147</v>
      </c>
      <c r="N25" s="276" t="s">
        <v>147</v>
      </c>
      <c r="O25" s="276" t="s">
        <v>147</v>
      </c>
      <c r="P25" s="276" t="s">
        <v>147</v>
      </c>
      <c r="Q25" s="276" t="s">
        <v>147</v>
      </c>
      <c r="R25" s="276" t="s">
        <v>147</v>
      </c>
      <c r="S25" s="276" t="s">
        <v>147</v>
      </c>
      <c r="T25" s="276" t="s">
        <v>147</v>
      </c>
      <c r="U25" s="276" t="s">
        <v>147</v>
      </c>
      <c r="V25" s="276" t="s">
        <v>148</v>
      </c>
      <c r="W25" s="276" t="s">
        <v>148</v>
      </c>
      <c r="X25" s="276" t="s">
        <v>147</v>
      </c>
      <c r="Y25" s="276" t="s">
        <v>148</v>
      </c>
      <c r="Z25" s="276" t="s">
        <v>148</v>
      </c>
      <c r="AA25" s="276" t="s">
        <v>147</v>
      </c>
      <c r="AB25" s="276" t="s">
        <v>148</v>
      </c>
      <c r="AC25" s="276" t="s">
        <v>147</v>
      </c>
      <c r="AD25" s="276" t="s">
        <v>147</v>
      </c>
      <c r="AE25" s="276" t="s">
        <v>148</v>
      </c>
      <c r="AF25" s="320">
        <f>IF(AB25="Si","19",COUNTIF(M25:AE25,"si"))</f>
        <v>13</v>
      </c>
      <c r="AG25" s="156">
        <f t="shared" si="0"/>
        <v>20</v>
      </c>
      <c r="AH25" s="290" t="str">
        <f>IF(AG25=5,"Moderado",IF(AG25=10,"Mayor",IF(AG25=20,"Catastrófico",0)))</f>
        <v>Catastrófico</v>
      </c>
      <c r="AI25" s="276">
        <f>IF(AH25="","",IF(AH25="Leve",0.2,IF(AH25="Menor",0.4,IF(AH25="Moderado",0.6,IF(AH25="Mayor",0.8,IF(AH25="Catastrófico",1,))))))</f>
        <v>1</v>
      </c>
      <c r="AJ25" s="308"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Extremo</v>
      </c>
      <c r="AK25" s="157">
        <v>1</v>
      </c>
      <c r="AL25" s="158" t="s">
        <v>239</v>
      </c>
      <c r="AM25" s="157" t="s">
        <v>150</v>
      </c>
      <c r="AN25" s="159" t="s">
        <v>151</v>
      </c>
      <c r="AO25" s="159" t="s">
        <v>152</v>
      </c>
      <c r="AP25" s="160" t="str">
        <f t="shared" si="5"/>
        <v>40%</v>
      </c>
      <c r="AQ25" s="159" t="s">
        <v>153</v>
      </c>
      <c r="AR25" s="159" t="s">
        <v>174</v>
      </c>
      <c r="AS25" s="159" t="s">
        <v>155</v>
      </c>
      <c r="AT25" s="161">
        <f>IFERROR(IF(AM25="Probabilidad",(L25-(+L25*AP25)),IF(AM25="Impacto",L25,"")),"")</f>
        <v>0.24</v>
      </c>
      <c r="AU25" s="162" t="str">
        <f t="shared" si="1"/>
        <v>Baja</v>
      </c>
      <c r="AV25" s="163">
        <f t="shared" si="2"/>
        <v>0.24</v>
      </c>
      <c r="AW25" s="162" t="str">
        <f t="shared" si="3"/>
        <v>Catastrófico</v>
      </c>
      <c r="AX25" s="163">
        <f>IFERROR(IF(AM25="Impacto",(AI25-(+AI25*AP25)),IF(AM25="Probabilidad",AI25,"")),"")</f>
        <v>1</v>
      </c>
      <c r="AY25" s="164" t="str">
        <f t="shared" si="4"/>
        <v>Extremo</v>
      </c>
      <c r="AZ25" s="165" t="s">
        <v>156</v>
      </c>
      <c r="BA25" s="166"/>
      <c r="BB25" s="167" t="s">
        <v>240</v>
      </c>
      <c r="BC25" s="177" t="s">
        <v>241</v>
      </c>
      <c r="BD25" s="177" t="s">
        <v>65</v>
      </c>
      <c r="BE25" s="177" t="s">
        <v>242</v>
      </c>
      <c r="BF25" s="178">
        <v>44864</v>
      </c>
      <c r="BG25" s="178">
        <v>44742</v>
      </c>
      <c r="BH25" s="167" t="s">
        <v>243</v>
      </c>
      <c r="BI25" s="157"/>
      <c r="BJ25" s="140"/>
      <c r="BK25" s="140"/>
      <c r="BL25" s="140"/>
      <c r="BM25" s="140"/>
      <c r="BN25" s="140"/>
      <c r="BO25" s="140"/>
      <c r="BP25" s="140"/>
      <c r="BQ25" s="140"/>
      <c r="BR25" s="140"/>
      <c r="BS25" s="140"/>
      <c r="BT25" s="140"/>
      <c r="BU25" s="140"/>
      <c r="BV25" s="140"/>
      <c r="BW25" s="140"/>
      <c r="BX25" s="140"/>
      <c r="BY25" s="140"/>
      <c r="BZ25" s="140"/>
      <c r="CA25" s="140"/>
      <c r="CB25" s="140"/>
      <c r="CC25" s="140"/>
    </row>
    <row r="26" spans="1:81" ht="78.75" customHeight="1" x14ac:dyDescent="0.3">
      <c r="A26" s="277"/>
      <c r="B26" s="277"/>
      <c r="C26" s="277"/>
      <c r="D26" s="277"/>
      <c r="E26" s="277"/>
      <c r="F26" s="167" t="s">
        <v>244</v>
      </c>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156">
        <f t="shared" si="0"/>
        <v>5</v>
      </c>
      <c r="AH26" s="277"/>
      <c r="AI26" s="277"/>
      <c r="AJ26" s="277"/>
      <c r="AK26" s="157">
        <v>2</v>
      </c>
      <c r="AL26" s="158" t="s">
        <v>245</v>
      </c>
      <c r="AM26" s="157" t="s">
        <v>150</v>
      </c>
      <c r="AN26" s="159" t="s">
        <v>151</v>
      </c>
      <c r="AO26" s="159" t="s">
        <v>152</v>
      </c>
      <c r="AP26" s="160" t="str">
        <f t="shared" si="5"/>
        <v>40%</v>
      </c>
      <c r="AQ26" s="159" t="s">
        <v>153</v>
      </c>
      <c r="AR26" s="159" t="s">
        <v>174</v>
      </c>
      <c r="AS26" s="159" t="s">
        <v>155</v>
      </c>
      <c r="AT26" s="161">
        <f>IFERROR(IF(AND(AM25="Probabilidad",AM26="Probabilidad"),(AV25-(+AV25*AP26)),IF(AM26="Probabilidad",(L25-(+L25*AP26)),IF(AM26="Impacto",AV25,""))),"")</f>
        <v>0.14399999999999999</v>
      </c>
      <c r="AU26" s="162" t="str">
        <f t="shared" si="1"/>
        <v>Muy Baja</v>
      </c>
      <c r="AV26" s="163">
        <f t="shared" si="2"/>
        <v>0.14399999999999999</v>
      </c>
      <c r="AW26" s="162" t="str">
        <f t="shared" si="3"/>
        <v>Catastrófico</v>
      </c>
      <c r="AX26" s="163">
        <f>IFERROR(IF(AND(AM25="Impacto",AM26="Impacto"),(AX25-(+AX25*AP26)),IF(AM26="Impacto",(AI25-(+AI25*AP26)),IF(AM26="Probabilidad",AX25,""))),"")</f>
        <v>1</v>
      </c>
      <c r="AY26" s="164" t="str">
        <f t="shared" si="4"/>
        <v>Extremo</v>
      </c>
      <c r="AZ26" s="165" t="s">
        <v>156</v>
      </c>
      <c r="BA26" s="166"/>
      <c r="BB26" s="167" t="s">
        <v>240</v>
      </c>
      <c r="BC26" s="177" t="s">
        <v>241</v>
      </c>
      <c r="BD26" s="177" t="s">
        <v>65</v>
      </c>
      <c r="BE26" s="177" t="s">
        <v>242</v>
      </c>
      <c r="BF26" s="178">
        <v>44926</v>
      </c>
      <c r="BG26" s="178">
        <v>44742</v>
      </c>
      <c r="BH26" s="167" t="s">
        <v>243</v>
      </c>
      <c r="BI26" s="157"/>
      <c r="BJ26" s="140"/>
      <c r="BK26" s="140"/>
      <c r="BL26" s="140"/>
      <c r="BM26" s="140"/>
      <c r="BN26" s="140"/>
      <c r="BO26" s="140"/>
      <c r="BP26" s="140"/>
      <c r="BQ26" s="140"/>
      <c r="BR26" s="140"/>
      <c r="BS26" s="140"/>
      <c r="BT26" s="140"/>
      <c r="BU26" s="140"/>
      <c r="BV26" s="140"/>
      <c r="BW26" s="140"/>
      <c r="BX26" s="140"/>
      <c r="BY26" s="140"/>
      <c r="BZ26" s="140"/>
      <c r="CA26" s="140"/>
      <c r="CB26" s="140"/>
      <c r="CC26" s="140"/>
    </row>
    <row r="27" spans="1:81" ht="78.75" customHeight="1" x14ac:dyDescent="0.3">
      <c r="A27" s="277"/>
      <c r="B27" s="277"/>
      <c r="C27" s="277"/>
      <c r="D27" s="277"/>
      <c r="E27" s="277"/>
      <c r="F27" s="179" t="s">
        <v>246</v>
      </c>
      <c r="G27" s="167" t="s">
        <v>247</v>
      </c>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156">
        <f t="shared" si="0"/>
        <v>5</v>
      </c>
      <c r="AH27" s="277"/>
      <c r="AI27" s="277"/>
      <c r="AJ27" s="277"/>
      <c r="AK27" s="157">
        <v>3</v>
      </c>
      <c r="AL27" s="158" t="s">
        <v>248</v>
      </c>
      <c r="AM27" s="157" t="s">
        <v>150</v>
      </c>
      <c r="AN27" s="159" t="s">
        <v>199</v>
      </c>
      <c r="AO27" s="159" t="s">
        <v>152</v>
      </c>
      <c r="AP27" s="160" t="str">
        <f t="shared" si="5"/>
        <v>30%</v>
      </c>
      <c r="AQ27" s="159" t="s">
        <v>249</v>
      </c>
      <c r="AR27" s="159" t="s">
        <v>174</v>
      </c>
      <c r="AS27" s="159" t="s">
        <v>155</v>
      </c>
      <c r="AT27" s="161">
        <f>IFERROR(IF(AND(AM26="Probabilidad",AM27="Probabilidad"),(AV26-(+AV26*AP27)),IF(AND(AM26="Impacto",AM27="Probabilidad"),(AV25-(+AV25*AP27)),IF(AM27="Impacto",AV26,""))),"")</f>
        <v>0.1008</v>
      </c>
      <c r="AU27" s="162" t="str">
        <f t="shared" si="1"/>
        <v>Muy Baja</v>
      </c>
      <c r="AV27" s="163">
        <f t="shared" si="2"/>
        <v>0.1008</v>
      </c>
      <c r="AW27" s="162" t="str">
        <f t="shared" si="3"/>
        <v>Catastrófico</v>
      </c>
      <c r="AX27" s="163">
        <f>IFERROR(IF(AND(AM26="Impacto",AM27="Impacto"),(AX26-(+AX26*AP27)),IF(AND(AM26="Probabilidad",AM27="Impacto"),(AX25-(+AX25*AP27)),IF(AM27="Probabilidad",AX26,""))),"")</f>
        <v>1</v>
      </c>
      <c r="AY27" s="164" t="str">
        <f t="shared" si="4"/>
        <v>Extremo</v>
      </c>
      <c r="AZ27" s="165" t="s">
        <v>156</v>
      </c>
      <c r="BA27" s="166"/>
      <c r="BB27" s="167" t="s">
        <v>250</v>
      </c>
      <c r="BC27" s="167" t="s">
        <v>251</v>
      </c>
      <c r="BD27" s="177" t="s">
        <v>65</v>
      </c>
      <c r="BE27" s="177" t="s">
        <v>242</v>
      </c>
      <c r="BF27" s="178">
        <v>44926</v>
      </c>
      <c r="BG27" s="178">
        <v>44742</v>
      </c>
      <c r="BH27" s="167" t="s">
        <v>243</v>
      </c>
      <c r="BI27" s="157"/>
      <c r="BJ27" s="140"/>
      <c r="BK27" s="140"/>
      <c r="BL27" s="140"/>
      <c r="BM27" s="140"/>
      <c r="BN27" s="140"/>
      <c r="BO27" s="140"/>
      <c r="BP27" s="140"/>
      <c r="BQ27" s="140"/>
      <c r="BR27" s="140"/>
      <c r="BS27" s="140"/>
      <c r="BT27" s="140"/>
      <c r="BU27" s="140"/>
      <c r="BV27" s="140"/>
      <c r="BW27" s="140"/>
      <c r="BX27" s="140"/>
      <c r="BY27" s="140"/>
      <c r="BZ27" s="140"/>
      <c r="CA27" s="140"/>
      <c r="CB27" s="140"/>
      <c r="CC27" s="140"/>
    </row>
    <row r="28" spans="1:81" ht="78.75" customHeight="1" x14ac:dyDescent="0.3">
      <c r="A28" s="279">
        <v>8</v>
      </c>
      <c r="B28" s="280" t="s">
        <v>252</v>
      </c>
      <c r="C28" s="289" t="s">
        <v>253</v>
      </c>
      <c r="D28" s="289" t="s">
        <v>254</v>
      </c>
      <c r="E28" s="280" t="s">
        <v>169</v>
      </c>
      <c r="F28" s="280" t="s">
        <v>255</v>
      </c>
      <c r="G28" s="167" t="s">
        <v>256</v>
      </c>
      <c r="H28" s="280" t="s">
        <v>257</v>
      </c>
      <c r="I28" s="280" t="s">
        <v>146</v>
      </c>
      <c r="J28" s="279">
        <v>1000</v>
      </c>
      <c r="K28" s="290" t="str">
        <f>IF(J28&lt;=0,"",IF(J28&lt;=2,"Muy Baja",IF(J28&lt;=24,"Baja",IF(J28&lt;=500,"Media",IF(J28&lt;=5000,"Alta","Muy Alta")))))</f>
        <v>Alta</v>
      </c>
      <c r="L28" s="276">
        <f>IF(K28="","",IF(K28="Muy Baja",0.2,IF(K28="Baja",0.4,IF(K28="Media",0.6,IF(K28="Alta",0.8,IF(K28="Muy Alta",1,))))))</f>
        <v>0.8</v>
      </c>
      <c r="M28" s="276" t="s">
        <v>148</v>
      </c>
      <c r="N28" s="276" t="s">
        <v>148</v>
      </c>
      <c r="O28" s="276" t="s">
        <v>148</v>
      </c>
      <c r="P28" s="276" t="s">
        <v>148</v>
      </c>
      <c r="Q28" s="276" t="s">
        <v>148</v>
      </c>
      <c r="R28" s="276" t="s">
        <v>148</v>
      </c>
      <c r="S28" s="276" t="s">
        <v>147</v>
      </c>
      <c r="T28" s="276" t="s">
        <v>148</v>
      </c>
      <c r="U28" s="276" t="s">
        <v>148</v>
      </c>
      <c r="V28" s="276" t="s">
        <v>148</v>
      </c>
      <c r="W28" s="276" t="s">
        <v>147</v>
      </c>
      <c r="X28" s="276" t="s">
        <v>147</v>
      </c>
      <c r="Y28" s="276" t="s">
        <v>147</v>
      </c>
      <c r="Z28" s="276" t="s">
        <v>148</v>
      </c>
      <c r="AA28" s="276" t="s">
        <v>147</v>
      </c>
      <c r="AB28" s="276" t="s">
        <v>148</v>
      </c>
      <c r="AC28" s="276" t="s">
        <v>148</v>
      </c>
      <c r="AD28" s="276" t="s">
        <v>148</v>
      </c>
      <c r="AE28" s="276" t="s">
        <v>148</v>
      </c>
      <c r="AF28" s="320">
        <f>IF(AB28="Si","19",COUNTIF(M28:AE28,"si"))</f>
        <v>5</v>
      </c>
      <c r="AG28" s="156">
        <f t="shared" si="0"/>
        <v>5</v>
      </c>
      <c r="AH28" s="290" t="str">
        <f>IF(AG28=5,"Moderado",IF(AG28=10,"Mayor",IF(AG28=20,"Catastrófico",0)))</f>
        <v>Moderado</v>
      </c>
      <c r="AI28" s="276">
        <f>IF(AH28="","",IF(AH28="Leve",0.2,IF(AH28="Menor",0.4,IF(AH28="Moderado",0.6,IF(AH28="Mayor",0.8,IF(AH28="Catastrófico",1,))))))</f>
        <v>0.6</v>
      </c>
      <c r="AJ28" s="308"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Alto</v>
      </c>
      <c r="AK28" s="157">
        <v>1</v>
      </c>
      <c r="AL28" s="158" t="s">
        <v>258</v>
      </c>
      <c r="AM28" s="157" t="s">
        <v>150</v>
      </c>
      <c r="AN28" s="159" t="s">
        <v>151</v>
      </c>
      <c r="AO28" s="159" t="s">
        <v>152</v>
      </c>
      <c r="AP28" s="160" t="str">
        <f t="shared" si="5"/>
        <v>40%</v>
      </c>
      <c r="AQ28" s="159" t="s">
        <v>153</v>
      </c>
      <c r="AR28" s="159" t="s">
        <v>174</v>
      </c>
      <c r="AS28" s="159" t="s">
        <v>155</v>
      </c>
      <c r="AT28" s="161">
        <f>IFERROR(IF(AM28="Probabilidad",(L28-(+L28*AP28)),IF(AM28="Impacto",L28,"")),"")</f>
        <v>0.48</v>
      </c>
      <c r="AU28" s="162" t="str">
        <f t="shared" si="1"/>
        <v>Media</v>
      </c>
      <c r="AV28" s="163">
        <f t="shared" si="2"/>
        <v>0.48</v>
      </c>
      <c r="AW28" s="162" t="str">
        <f t="shared" si="3"/>
        <v>Moderado</v>
      </c>
      <c r="AX28" s="163">
        <f>IFERROR(IF(AM28="Impacto",(AI28-(+AI28*AP28)),IF(AM28="Probabilidad",AI28,"")),"")</f>
        <v>0.6</v>
      </c>
      <c r="AY28" s="164" t="str">
        <f t="shared" si="4"/>
        <v>Moderado</v>
      </c>
      <c r="AZ28" s="165" t="s">
        <v>156</v>
      </c>
      <c r="BA28" s="166" t="s">
        <v>659</v>
      </c>
      <c r="BB28" s="167" t="s">
        <v>259</v>
      </c>
      <c r="BC28" s="167" t="s">
        <v>260</v>
      </c>
      <c r="BD28" s="167" t="s">
        <v>261</v>
      </c>
      <c r="BE28" s="167" t="s">
        <v>259</v>
      </c>
      <c r="BF28" s="180">
        <v>44593</v>
      </c>
      <c r="BG28" s="180">
        <v>44926</v>
      </c>
      <c r="BH28" s="167">
        <v>3836</v>
      </c>
      <c r="BI28" s="157"/>
      <c r="BJ28" s="140"/>
      <c r="BK28" s="140"/>
      <c r="BL28" s="140"/>
      <c r="BM28" s="140"/>
      <c r="BN28" s="140"/>
      <c r="BO28" s="140"/>
      <c r="BP28" s="140"/>
      <c r="BQ28" s="140"/>
      <c r="BR28" s="140"/>
      <c r="BS28" s="140"/>
      <c r="BT28" s="140"/>
      <c r="BU28" s="140"/>
      <c r="BV28" s="140"/>
      <c r="BW28" s="140"/>
      <c r="BX28" s="140"/>
      <c r="BY28" s="140"/>
      <c r="BZ28" s="140"/>
      <c r="CA28" s="140"/>
      <c r="CB28" s="140"/>
      <c r="CC28" s="140"/>
    </row>
    <row r="29" spans="1:81" ht="78.75" customHeight="1" x14ac:dyDescent="0.3">
      <c r="A29" s="277"/>
      <c r="B29" s="277"/>
      <c r="C29" s="277"/>
      <c r="D29" s="277"/>
      <c r="E29" s="277"/>
      <c r="F29" s="277"/>
      <c r="G29" s="280" t="s">
        <v>262</v>
      </c>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321">
        <f t="shared" si="0"/>
        <v>5</v>
      </c>
      <c r="AH29" s="277"/>
      <c r="AI29" s="277"/>
      <c r="AJ29" s="277"/>
      <c r="AK29" s="279">
        <v>2</v>
      </c>
      <c r="AL29" s="331" t="s">
        <v>263</v>
      </c>
      <c r="AM29" s="279" t="s">
        <v>150</v>
      </c>
      <c r="AN29" s="327" t="s">
        <v>151</v>
      </c>
      <c r="AO29" s="327" t="s">
        <v>152</v>
      </c>
      <c r="AP29" s="325" t="str">
        <f t="shared" si="5"/>
        <v>40%</v>
      </c>
      <c r="AQ29" s="327" t="s">
        <v>153</v>
      </c>
      <c r="AR29" s="327" t="s">
        <v>174</v>
      </c>
      <c r="AS29" s="327" t="s">
        <v>155</v>
      </c>
      <c r="AT29" s="328">
        <f>IFERROR(IF(AND(AM28="Probabilidad",AM29="Probabilidad"),(AV28-(+AV28*AP29)),IF(AM29="Probabilidad",(L28-(+L28*AP29)),IF(AM29="Impacto",AV28,""))),"")</f>
        <v>0.28799999999999998</v>
      </c>
      <c r="AU29" s="329" t="str">
        <f t="shared" si="1"/>
        <v>Baja</v>
      </c>
      <c r="AV29" s="325">
        <f t="shared" si="2"/>
        <v>0.28799999999999998</v>
      </c>
      <c r="AW29" s="329" t="str">
        <f t="shared" si="3"/>
        <v>Moderado</v>
      </c>
      <c r="AX29" s="325">
        <f>IFERROR(IF(AND(AM28="Impacto",AM29="Impacto"),(AX28-(+AX28*AP29)),IF(AM29="Impacto",(AI28-(+AI28*AP29)),IF(AM29="Probabilidad",AX28,""))),"")</f>
        <v>0.6</v>
      </c>
      <c r="AY29" s="326" t="str">
        <f t="shared" si="4"/>
        <v>Moderado</v>
      </c>
      <c r="AZ29" s="327" t="s">
        <v>156</v>
      </c>
      <c r="BA29" s="166" t="s">
        <v>660</v>
      </c>
      <c r="BB29" s="167" t="s">
        <v>264</v>
      </c>
      <c r="BC29" s="167" t="s">
        <v>260</v>
      </c>
      <c r="BD29" s="167" t="s">
        <v>265</v>
      </c>
      <c r="BE29" s="167" t="s">
        <v>264</v>
      </c>
      <c r="BF29" s="180">
        <v>44593</v>
      </c>
      <c r="BG29" s="180">
        <v>44562</v>
      </c>
      <c r="BH29" s="167">
        <v>3836</v>
      </c>
      <c r="BI29" s="157"/>
      <c r="BJ29" s="140"/>
      <c r="BK29" s="140"/>
      <c r="BL29" s="140"/>
      <c r="BM29" s="140"/>
      <c r="BN29" s="140"/>
      <c r="BO29" s="140"/>
      <c r="BP29" s="140"/>
      <c r="BQ29" s="140"/>
      <c r="BR29" s="140"/>
      <c r="BS29" s="140"/>
      <c r="BT29" s="140"/>
      <c r="BU29" s="140"/>
      <c r="BV29" s="140"/>
      <c r="BW29" s="140"/>
      <c r="BX29" s="140"/>
      <c r="BY29" s="140"/>
      <c r="BZ29" s="140"/>
      <c r="CA29" s="140"/>
      <c r="CB29" s="140"/>
      <c r="CC29" s="140"/>
    </row>
    <row r="30" spans="1:81" ht="48.75" customHeight="1" x14ac:dyDescent="0.3">
      <c r="A30" s="277"/>
      <c r="B30" s="277"/>
      <c r="C30" s="278"/>
      <c r="D30" s="278"/>
      <c r="E30" s="277"/>
      <c r="F30" s="278"/>
      <c r="G30" s="278"/>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8"/>
      <c r="AH30" s="277"/>
      <c r="AI30" s="277"/>
      <c r="AJ30" s="277"/>
      <c r="AK30" s="278"/>
      <c r="AL30" s="278"/>
      <c r="AM30" s="278"/>
      <c r="AN30" s="278"/>
      <c r="AO30" s="278"/>
      <c r="AP30" s="278"/>
      <c r="AQ30" s="278"/>
      <c r="AR30" s="278"/>
      <c r="AS30" s="278"/>
      <c r="AT30" s="278"/>
      <c r="AU30" s="278"/>
      <c r="AV30" s="278"/>
      <c r="AW30" s="278"/>
      <c r="AX30" s="278"/>
      <c r="AY30" s="278"/>
      <c r="AZ30" s="278"/>
      <c r="BA30" s="166"/>
      <c r="BB30" s="167" t="s">
        <v>266</v>
      </c>
      <c r="BC30" s="167" t="s">
        <v>260</v>
      </c>
      <c r="BD30" s="167" t="s">
        <v>267</v>
      </c>
      <c r="BE30" s="167" t="s">
        <v>266</v>
      </c>
      <c r="BF30" s="180">
        <v>44746</v>
      </c>
      <c r="BG30" s="180">
        <v>44563</v>
      </c>
      <c r="BH30" s="167">
        <v>3836</v>
      </c>
      <c r="BI30" s="157"/>
      <c r="BJ30" s="140"/>
      <c r="BK30" s="140"/>
      <c r="BL30" s="140"/>
      <c r="BM30" s="140"/>
      <c r="BN30" s="140"/>
      <c r="BO30" s="140"/>
      <c r="BP30" s="140"/>
      <c r="BQ30" s="140"/>
      <c r="BR30" s="140"/>
      <c r="BS30" s="140"/>
      <c r="BT30" s="140"/>
      <c r="BU30" s="140"/>
      <c r="BV30" s="140"/>
      <c r="BW30" s="140"/>
      <c r="BX30" s="140"/>
      <c r="BY30" s="140"/>
      <c r="BZ30" s="140"/>
      <c r="CA30" s="140"/>
      <c r="CB30" s="140"/>
      <c r="CC30" s="140"/>
    </row>
    <row r="31" spans="1:81" ht="108" customHeight="1" x14ac:dyDescent="0.3">
      <c r="A31" s="279">
        <v>9</v>
      </c>
      <c r="B31" s="280" t="s">
        <v>268</v>
      </c>
      <c r="C31" s="280" t="s">
        <v>269</v>
      </c>
      <c r="D31" s="280" t="s">
        <v>270</v>
      </c>
      <c r="E31" s="280" t="s">
        <v>169</v>
      </c>
      <c r="F31" s="280" t="s">
        <v>271</v>
      </c>
      <c r="G31" s="167" t="s">
        <v>272</v>
      </c>
      <c r="H31" s="280" t="s">
        <v>273</v>
      </c>
      <c r="I31" s="280" t="s">
        <v>146</v>
      </c>
      <c r="J31" s="279">
        <v>50</v>
      </c>
      <c r="K31" s="290" t="str">
        <f>IF(J31&lt;=0,"",IF(J31&lt;=2,"Muy Baja",IF(J31&lt;=24,"Baja",IF(J31&lt;=500,"Media",IF(J31&lt;=5000,"Alta","Muy Alta")))))</f>
        <v>Media</v>
      </c>
      <c r="L31" s="276">
        <f>IF(K31="","",IF(K31="Muy Baja",0.2,IF(K31="Baja",0.4,IF(K31="Media",0.6,IF(K31="Alta",0.8,IF(K31="Muy Alta",1,))))))</f>
        <v>0.6</v>
      </c>
      <c r="M31" s="276" t="s">
        <v>147</v>
      </c>
      <c r="N31" s="276" t="s">
        <v>148</v>
      </c>
      <c r="O31" s="276" t="s">
        <v>147</v>
      </c>
      <c r="P31" s="276" t="s">
        <v>147</v>
      </c>
      <c r="Q31" s="276" t="s">
        <v>148</v>
      </c>
      <c r="R31" s="276" t="s">
        <v>147</v>
      </c>
      <c r="S31" s="276" t="s">
        <v>148</v>
      </c>
      <c r="T31" s="276" t="s">
        <v>148</v>
      </c>
      <c r="U31" s="276" t="s">
        <v>147</v>
      </c>
      <c r="V31" s="276" t="s">
        <v>147</v>
      </c>
      <c r="W31" s="276" t="s">
        <v>147</v>
      </c>
      <c r="X31" s="276" t="s">
        <v>147</v>
      </c>
      <c r="Y31" s="276" t="s">
        <v>147</v>
      </c>
      <c r="Z31" s="276" t="s">
        <v>147</v>
      </c>
      <c r="AA31" s="276" t="s">
        <v>147</v>
      </c>
      <c r="AB31" s="276" t="s">
        <v>148</v>
      </c>
      <c r="AC31" s="276" t="s">
        <v>147</v>
      </c>
      <c r="AD31" s="276" t="s">
        <v>147</v>
      </c>
      <c r="AE31" s="276" t="s">
        <v>148</v>
      </c>
      <c r="AF31" s="320">
        <f>IF(AB31="Si","19",COUNTIF(M31:AE31,"si"))</f>
        <v>13</v>
      </c>
      <c r="AG31" s="156">
        <f t="shared" ref="AG31:AG35" si="12">VALUE(IF(AF31&lt;=5,5,IF(AND(AF31&gt;5,AF31&lt;=11),10,IF(AF31&gt;11,20,0))))</f>
        <v>20</v>
      </c>
      <c r="AH31" s="290" t="str">
        <f>IF(AG31=5,"Moderado",IF(AG31=10,"Mayor",IF(AG31=20,"Catastrófico",0)))</f>
        <v>Catastrófico</v>
      </c>
      <c r="AI31" s="276">
        <f>IF(AH31="","",IF(AH31="Leve",0.2,IF(AH31="Menor",0.4,IF(AH31="Moderado",0.6,IF(AH31="Mayor",0.8,IF(AH31="Catastrófico",1,))))))</f>
        <v>1</v>
      </c>
      <c r="AJ31" s="308" t="str">
        <f>IF(OR(AND(K31="Muy Baja",AH31="Leve"),AND(K31="Muy Baja",AH31="Menor"),AND(K31="Baja",AH31="Leve")),"Bajo",IF(OR(AND(K31="Muy baja",AH31="Moderado"),AND(K31="Baja",AH31="Menor"),AND(K31="Baja",AH31="Moderado"),AND(K31="Media",AH31="Leve"),AND(K31="Media",AH31="Menor"),AND(K31="Media",AH31="Moderado"),AND(K31="Alta",AH31="Leve"),AND(K31="Alta",AH31="Menor")),"Moderado",IF(OR(AND(K31="Muy Baja",AH31="Mayor"),AND(K31="Baja",AH31="Mayor"),AND(K31="Media",AH31="Mayor"),AND(K31="Alta",AH31="Moderado"),AND(K31="Alta",AH31="Mayor"),AND(K31="Muy Alta",AH31="Leve"),AND(K31="Muy Alta",AH31="Menor"),AND(K31="Muy Alta",AH31="Moderado"),AND(K31="Muy Alta",AH31="Mayor")),"Alto",IF(OR(AND(K31="Muy Baja",AH31="Catastrófico"),AND(K31="Baja",AH31="Catastrófico"),AND(K31="Media",AH31="Catastrófico"),AND(K31="Alta",AH31="Catastrófico"),AND(K31="Muy Alta",AH31="Catastrófico")),"Extremo",""))))</f>
        <v>Extremo</v>
      </c>
      <c r="AK31" s="157">
        <v>1</v>
      </c>
      <c r="AL31" s="158" t="s">
        <v>274</v>
      </c>
      <c r="AM31" s="157" t="s">
        <v>150</v>
      </c>
      <c r="AN31" s="159" t="s">
        <v>151</v>
      </c>
      <c r="AO31" s="159" t="s">
        <v>152</v>
      </c>
      <c r="AP31" s="160" t="str">
        <f t="shared" ref="AP31:AP45" si="13">IF(AND(AN31="Preventivo",AO31="Automático"),"50%",IF(AND(AN31="Preventivo",AO31="Manual"),"40%",IF(AND(AN31="Detectivo",AO31="Automático"),"40%",IF(AND(AN31="Detectivo",AO31="Manual"),"30%",IF(AND(AN31="Correctivo",AO31="Automático"),"35%",IF(AND(AN31="Correctivo",AO31="Manual"),"25%",""))))))</f>
        <v>40%</v>
      </c>
      <c r="AQ31" s="159" t="s">
        <v>153</v>
      </c>
      <c r="AR31" s="159" t="s">
        <v>174</v>
      </c>
      <c r="AS31" s="159" t="s">
        <v>155</v>
      </c>
      <c r="AT31" s="161">
        <v>0.3</v>
      </c>
      <c r="AU31" s="162" t="str">
        <f t="shared" ref="AU31:AU45" si="14">IFERROR(IF(AT31="","",IF(AT31&lt;=0.2,"Muy Baja",IF(AT31&lt;=0.4,"Baja",IF(AT31&lt;=0.6,"Media",IF(AT31&lt;=0.8,"Alta","Muy Alta"))))),"")</f>
        <v>Baja</v>
      </c>
      <c r="AV31" s="163">
        <f t="shared" ref="AV31:AV40" si="15">+AT31</f>
        <v>0.3</v>
      </c>
      <c r="AW31" s="162" t="str">
        <f t="shared" ref="AW31:AW45" si="16">IFERROR(IF(AX31="","",IF(AX31&lt;=0.2,"Leve",IF(AX31&lt;=0.4,"Menor",IF(AX31&lt;=0.6,"Moderado",IF(AX31&lt;=0.8,"Mayor","Catastrófico"))))),"")</f>
        <v>Moderado</v>
      </c>
      <c r="AX31" s="163">
        <v>0.6</v>
      </c>
      <c r="AY31" s="164" t="str">
        <f t="shared" ref="AY31:AY45" si="17">IFERROR(IF(OR(AND(AU31="Muy Baja",AW31="Leve"),AND(AU31="Muy Baja",AW31="Menor"),AND(AU31="Baja",AW31="Leve")),"Bajo",IF(OR(AND(AU31="Muy baja",AW31="Moderado"),AND(AU31="Baja",AW31="Menor"),AND(AU31="Baja",AW31="Moderado"),AND(AU31="Media",AW31="Leve"),AND(AU31="Media",AW31="Menor"),AND(AU31="Media",AW31="Moderado"),AND(AU31="Alta",AW31="Leve"),AND(AU31="Alta",AW31="Menor")),"Moderado",IF(OR(AND(AU31="Muy Baja",AW31="Mayor"),AND(AU31="Baja",AW31="Mayor"),AND(AU31="Media",AW31="Mayor"),AND(AU31="Alta",AW31="Moderado"),AND(AU31="Alta",AW31="Mayor"),AND(AU31="Muy Alta",AW31="Leve"),AND(AU31="Muy Alta",AW31="Menor"),AND(AU31="Muy Alta",AW31="Moderado"),AND(AU31="Muy Alta",AW31="Mayor")),"Alto",IF(OR(AND(AU31="Muy Baja",AW31="Catastrófico"),AND(AU31="Baja",AW31="Catastrófico"),AND(AU31="Media",AW31="Catastrófico"),AND(AU31="Alta",AW31="Catastrófico"),AND(AU31="Muy Alta",AW31="Catastrófico")),"Extremo","")))),"")</f>
        <v>Moderado</v>
      </c>
      <c r="AZ31" s="165" t="s">
        <v>156</v>
      </c>
      <c r="BA31" s="166"/>
      <c r="BB31" s="167" t="s">
        <v>275</v>
      </c>
      <c r="BC31" s="167" t="s">
        <v>276</v>
      </c>
      <c r="BD31" s="167" t="s">
        <v>277</v>
      </c>
      <c r="BE31" s="167" t="s">
        <v>275</v>
      </c>
      <c r="BF31" s="180" t="s">
        <v>662</v>
      </c>
      <c r="BG31" s="180" t="s">
        <v>653</v>
      </c>
      <c r="BH31" s="167">
        <v>3897</v>
      </c>
      <c r="BI31" s="157"/>
      <c r="BJ31" s="140"/>
      <c r="BK31" s="140"/>
      <c r="BL31" s="140"/>
      <c r="BM31" s="140"/>
      <c r="BN31" s="140"/>
      <c r="BO31" s="140"/>
      <c r="BP31" s="140"/>
      <c r="BQ31" s="140"/>
      <c r="BR31" s="140"/>
      <c r="BS31" s="140"/>
      <c r="BT31" s="140"/>
      <c r="BU31" s="140"/>
      <c r="BV31" s="140"/>
      <c r="BW31" s="140"/>
      <c r="BX31" s="140"/>
      <c r="BY31" s="140"/>
      <c r="BZ31" s="140"/>
      <c r="CA31" s="140"/>
      <c r="CB31" s="140"/>
      <c r="CC31" s="140"/>
    </row>
    <row r="32" spans="1:81" ht="100.5" customHeight="1" x14ac:dyDescent="0.3">
      <c r="A32" s="277"/>
      <c r="B32" s="277"/>
      <c r="C32" s="278"/>
      <c r="D32" s="278"/>
      <c r="E32" s="277"/>
      <c r="F32" s="278"/>
      <c r="G32" s="179" t="s">
        <v>278</v>
      </c>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156">
        <f t="shared" si="12"/>
        <v>5</v>
      </c>
      <c r="AH32" s="277"/>
      <c r="AI32" s="277"/>
      <c r="AJ32" s="277"/>
      <c r="AK32" s="157">
        <v>2</v>
      </c>
      <c r="AL32" s="158" t="s">
        <v>279</v>
      </c>
      <c r="AM32" s="157" t="s">
        <v>150</v>
      </c>
      <c r="AN32" s="159" t="s">
        <v>151</v>
      </c>
      <c r="AO32" s="159" t="s">
        <v>152</v>
      </c>
      <c r="AP32" s="160" t="str">
        <f t="shared" si="13"/>
        <v>40%</v>
      </c>
      <c r="AQ32" s="159" t="s">
        <v>153</v>
      </c>
      <c r="AR32" s="159" t="s">
        <v>174</v>
      </c>
      <c r="AS32" s="159" t="s">
        <v>155</v>
      </c>
      <c r="AT32" s="161">
        <v>0.21</v>
      </c>
      <c r="AU32" s="162" t="str">
        <f t="shared" si="14"/>
        <v>Baja</v>
      </c>
      <c r="AV32" s="163">
        <f t="shared" si="15"/>
        <v>0.21</v>
      </c>
      <c r="AW32" s="162" t="str">
        <f t="shared" si="16"/>
        <v>Moderado</v>
      </c>
      <c r="AX32" s="163">
        <v>0.6</v>
      </c>
      <c r="AY32" s="164" t="str">
        <f t="shared" si="17"/>
        <v>Moderado</v>
      </c>
      <c r="AZ32" s="165" t="s">
        <v>156</v>
      </c>
      <c r="BA32" s="166"/>
      <c r="BB32" s="167" t="s">
        <v>280</v>
      </c>
      <c r="BC32" s="167" t="s">
        <v>281</v>
      </c>
      <c r="BD32" s="167" t="s">
        <v>282</v>
      </c>
      <c r="BE32" s="167" t="s">
        <v>280</v>
      </c>
      <c r="BF32" s="180" t="s">
        <v>662</v>
      </c>
      <c r="BG32" s="180" t="s">
        <v>653</v>
      </c>
      <c r="BH32" s="167">
        <v>3897</v>
      </c>
      <c r="BI32" s="157"/>
      <c r="BJ32" s="140"/>
      <c r="BK32" s="140"/>
      <c r="BL32" s="140"/>
      <c r="BM32" s="140"/>
      <c r="BN32" s="140"/>
      <c r="BO32" s="140"/>
      <c r="BP32" s="140"/>
      <c r="BQ32" s="140"/>
      <c r="BR32" s="140"/>
      <c r="BS32" s="140"/>
      <c r="BT32" s="140"/>
      <c r="BU32" s="140"/>
      <c r="BV32" s="140"/>
      <c r="BW32" s="140"/>
      <c r="BX32" s="140"/>
      <c r="BY32" s="140"/>
      <c r="BZ32" s="140"/>
      <c r="CA32" s="140"/>
      <c r="CB32" s="140"/>
      <c r="CC32" s="140"/>
    </row>
    <row r="33" spans="1:81" ht="99" customHeight="1" x14ac:dyDescent="0.3">
      <c r="A33" s="279">
        <v>10</v>
      </c>
      <c r="B33" s="280" t="s">
        <v>268</v>
      </c>
      <c r="C33" s="280" t="s">
        <v>269</v>
      </c>
      <c r="D33" s="280" t="s">
        <v>270</v>
      </c>
      <c r="E33" s="280" t="s">
        <v>169</v>
      </c>
      <c r="F33" s="280" t="s">
        <v>283</v>
      </c>
      <c r="G33" s="167" t="s">
        <v>284</v>
      </c>
      <c r="H33" s="280" t="s">
        <v>285</v>
      </c>
      <c r="I33" s="280" t="s">
        <v>146</v>
      </c>
      <c r="J33" s="279">
        <v>20</v>
      </c>
      <c r="K33" s="290" t="str">
        <f>IF(J33&lt;=0,"",IF(J33&lt;=2,"Muy Baja",IF(J33&lt;=24,"Baja",IF(J33&lt;=500,"Media",IF(J33&lt;=5000,"Alta","Muy Alta")))))</f>
        <v>Baja</v>
      </c>
      <c r="L33" s="276">
        <f>IF(K33="","",IF(K33="Muy Baja",0.2,IF(K33="Baja",0.4,IF(K33="Media",0.6,IF(K33="Alta",0.8,IF(K33="Muy Alta",1,))))))</f>
        <v>0.4</v>
      </c>
      <c r="M33" s="276" t="s">
        <v>147</v>
      </c>
      <c r="N33" s="276" t="s">
        <v>147</v>
      </c>
      <c r="O33" s="276" t="s">
        <v>147</v>
      </c>
      <c r="P33" s="276" t="s">
        <v>147</v>
      </c>
      <c r="Q33" s="276" t="s">
        <v>147</v>
      </c>
      <c r="R33" s="276" t="s">
        <v>147</v>
      </c>
      <c r="S33" s="276" t="s">
        <v>148</v>
      </c>
      <c r="T33" s="276" t="s">
        <v>148</v>
      </c>
      <c r="U33" s="276" t="s">
        <v>147</v>
      </c>
      <c r="V33" s="276" t="s">
        <v>147</v>
      </c>
      <c r="W33" s="276" t="s">
        <v>147</v>
      </c>
      <c r="X33" s="276" t="s">
        <v>147</v>
      </c>
      <c r="Y33" s="276" t="s">
        <v>147</v>
      </c>
      <c r="Z33" s="276" t="s">
        <v>147</v>
      </c>
      <c r="AA33" s="276" t="s">
        <v>147</v>
      </c>
      <c r="AB33" s="276" t="s">
        <v>148</v>
      </c>
      <c r="AC33" s="276" t="s">
        <v>148</v>
      </c>
      <c r="AD33" s="276" t="s">
        <v>148</v>
      </c>
      <c r="AE33" s="276" t="s">
        <v>148</v>
      </c>
      <c r="AF33" s="320">
        <f>IF(AB33="Si","19",COUNTIF(M33:AE33,"si"))</f>
        <v>13</v>
      </c>
      <c r="AG33" s="156">
        <f t="shared" si="12"/>
        <v>20</v>
      </c>
      <c r="AH33" s="290" t="str">
        <f>IF(AG33=5,"Moderado",IF(AG33=10,"Mayor",IF(AG33=20,"Catastrófico",0)))</f>
        <v>Catastrófico</v>
      </c>
      <c r="AI33" s="276">
        <f>IF(AH33="","",IF(AH33="Leve",0.2,IF(AH33="Menor",0.4,IF(AH33="Moderado",0.6,IF(AH33="Mayor",0.8,IF(AH33="Catastrófico",1,))))))</f>
        <v>1</v>
      </c>
      <c r="AJ33" s="308" t="str">
        <f>IF(OR(AND(K33="Muy Baja",AH33="Leve"),AND(K33="Muy Baja",AH33="Menor"),AND(K33="Baja",AH33="Leve")),"Bajo",IF(OR(AND(K33="Muy baja",AH33="Moderado"),AND(K33="Baja",AH33="Menor"),AND(K33="Baja",AH33="Moderado"),AND(K33="Media",AH33="Leve"),AND(K33="Media",AH33="Menor"),AND(K33="Media",AH33="Moderado"),AND(K33="Alta",AH33="Leve"),AND(K33="Alta",AH33="Menor")),"Moderado",IF(OR(AND(K33="Muy Baja",AH33="Mayor"),AND(K33="Baja",AH33="Mayor"),AND(K33="Media",AH33="Mayor"),AND(K33="Alta",AH33="Moderado"),AND(K33="Alta",AH33="Mayor"),AND(K33="Muy Alta",AH33="Leve"),AND(K33="Muy Alta",AH33="Menor"),AND(K33="Muy Alta",AH33="Moderado"),AND(K33="Muy Alta",AH33="Mayor")),"Alto",IF(OR(AND(K33="Muy Baja",AH33="Catastrófico"),AND(K33="Baja",AH33="Catastrófico"),AND(K33="Media",AH33="Catastrófico"),AND(K33="Alta",AH33="Catastrófico"),AND(K33="Muy Alta",AH33="Catastrófico")),"Extremo",""))))</f>
        <v>Extremo</v>
      </c>
      <c r="AK33" s="157">
        <v>1</v>
      </c>
      <c r="AL33" s="158" t="s">
        <v>286</v>
      </c>
      <c r="AM33" s="157" t="s">
        <v>150</v>
      </c>
      <c r="AN33" s="159" t="s">
        <v>151</v>
      </c>
      <c r="AO33" s="159" t="s">
        <v>152</v>
      </c>
      <c r="AP33" s="160" t="str">
        <f t="shared" si="13"/>
        <v>40%</v>
      </c>
      <c r="AQ33" s="159" t="s">
        <v>153</v>
      </c>
      <c r="AR33" s="159" t="s">
        <v>174</v>
      </c>
      <c r="AS33" s="159" t="s">
        <v>155</v>
      </c>
      <c r="AT33" s="161">
        <v>0.12</v>
      </c>
      <c r="AU33" s="162" t="str">
        <f t="shared" si="14"/>
        <v>Muy Baja</v>
      </c>
      <c r="AV33" s="163">
        <f t="shared" si="15"/>
        <v>0.12</v>
      </c>
      <c r="AW33" s="162" t="str">
        <f t="shared" si="16"/>
        <v>Moderado</v>
      </c>
      <c r="AX33" s="163">
        <v>0.6</v>
      </c>
      <c r="AY33" s="164" t="str">
        <f t="shared" si="17"/>
        <v>Moderado</v>
      </c>
      <c r="AZ33" s="165" t="s">
        <v>156</v>
      </c>
      <c r="BA33" s="166"/>
      <c r="BB33" s="167" t="s">
        <v>287</v>
      </c>
      <c r="BC33" s="167" t="s">
        <v>281</v>
      </c>
      <c r="BD33" s="167" t="s">
        <v>282</v>
      </c>
      <c r="BE33" s="167" t="s">
        <v>280</v>
      </c>
      <c r="BF33" s="180" t="s">
        <v>662</v>
      </c>
      <c r="BG33" s="180" t="s">
        <v>653</v>
      </c>
      <c r="BH33" s="167">
        <v>3898</v>
      </c>
      <c r="BI33" s="157"/>
      <c r="BJ33" s="140"/>
      <c r="BK33" s="140"/>
      <c r="BL33" s="140"/>
      <c r="BM33" s="140"/>
      <c r="BN33" s="140"/>
      <c r="BO33" s="140"/>
      <c r="BP33" s="140"/>
      <c r="BQ33" s="140"/>
      <c r="BR33" s="140"/>
      <c r="BS33" s="140"/>
      <c r="BT33" s="140"/>
      <c r="BU33" s="140"/>
      <c r="BV33" s="140"/>
      <c r="BW33" s="140"/>
      <c r="BX33" s="140"/>
      <c r="BY33" s="140"/>
      <c r="BZ33" s="140"/>
      <c r="CA33" s="140"/>
      <c r="CB33" s="140"/>
      <c r="CC33" s="140"/>
    </row>
    <row r="34" spans="1:81" ht="102" customHeight="1" x14ac:dyDescent="0.3">
      <c r="A34" s="277"/>
      <c r="B34" s="277"/>
      <c r="C34" s="277"/>
      <c r="D34" s="277"/>
      <c r="E34" s="277"/>
      <c r="F34" s="278"/>
      <c r="G34" s="179" t="s">
        <v>288</v>
      </c>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156">
        <f t="shared" si="12"/>
        <v>5</v>
      </c>
      <c r="AH34" s="277"/>
      <c r="AI34" s="277"/>
      <c r="AJ34" s="277"/>
      <c r="AK34" s="157">
        <v>2</v>
      </c>
      <c r="AL34" s="158" t="s">
        <v>289</v>
      </c>
      <c r="AM34" s="157" t="s">
        <v>150</v>
      </c>
      <c r="AN34" s="159" t="s">
        <v>151</v>
      </c>
      <c r="AO34" s="159" t="s">
        <v>152</v>
      </c>
      <c r="AP34" s="160" t="str">
        <f t="shared" si="13"/>
        <v>40%</v>
      </c>
      <c r="AQ34" s="159" t="s">
        <v>153</v>
      </c>
      <c r="AR34" s="159" t="s">
        <v>174</v>
      </c>
      <c r="AS34" s="159" t="s">
        <v>155</v>
      </c>
      <c r="AT34" s="161">
        <f>IFERROR(IF(AND(AM33="Probabilidad",AM34="Probabilidad"),(AV33-(+AV33*AP34)),IF(AM34="Probabilidad",(L33-(+L33*AP34)),IF(AM34="Impacto",AV33,""))),"")</f>
        <v>7.1999999999999995E-2</v>
      </c>
      <c r="AU34" s="162" t="str">
        <f t="shared" si="14"/>
        <v>Muy Baja</v>
      </c>
      <c r="AV34" s="163">
        <f t="shared" si="15"/>
        <v>7.1999999999999995E-2</v>
      </c>
      <c r="AW34" s="162" t="str">
        <f t="shared" si="16"/>
        <v>Moderado</v>
      </c>
      <c r="AX34" s="163">
        <v>0.6</v>
      </c>
      <c r="AY34" s="164" t="str">
        <f t="shared" si="17"/>
        <v>Moderado</v>
      </c>
      <c r="AZ34" s="165" t="s">
        <v>156</v>
      </c>
      <c r="BA34" s="166"/>
      <c r="BB34" s="167" t="s">
        <v>290</v>
      </c>
      <c r="BC34" s="167" t="s">
        <v>291</v>
      </c>
      <c r="BD34" s="167" t="s">
        <v>282</v>
      </c>
      <c r="BE34" s="167" t="s">
        <v>280</v>
      </c>
      <c r="BF34" s="180" t="s">
        <v>662</v>
      </c>
      <c r="BG34" s="180" t="s">
        <v>653</v>
      </c>
      <c r="BH34" s="167">
        <v>3898</v>
      </c>
      <c r="BI34" s="157"/>
      <c r="BJ34" s="181"/>
      <c r="BK34" s="181"/>
      <c r="BL34" s="181"/>
      <c r="BM34" s="181"/>
      <c r="BN34" s="181"/>
      <c r="BO34" s="181"/>
      <c r="BP34" s="181"/>
      <c r="BQ34" s="181"/>
      <c r="BR34" s="181"/>
      <c r="BS34" s="181"/>
      <c r="BT34" s="181"/>
      <c r="BU34" s="181"/>
      <c r="BV34" s="181"/>
      <c r="BW34" s="181"/>
      <c r="BX34" s="181"/>
      <c r="BY34" s="181"/>
      <c r="BZ34" s="181"/>
      <c r="CA34" s="181"/>
      <c r="CB34" s="181"/>
      <c r="CC34" s="181"/>
    </row>
    <row r="35" spans="1:81" ht="78.75" customHeight="1" x14ac:dyDescent="0.3">
      <c r="A35" s="279">
        <v>11</v>
      </c>
      <c r="B35" s="280" t="s">
        <v>292</v>
      </c>
      <c r="C35" s="280" t="s">
        <v>293</v>
      </c>
      <c r="D35" s="280" t="s">
        <v>294</v>
      </c>
      <c r="E35" s="280" t="s">
        <v>142</v>
      </c>
      <c r="F35" s="280" t="s">
        <v>295</v>
      </c>
      <c r="G35" s="280" t="s">
        <v>296</v>
      </c>
      <c r="H35" s="280" t="s">
        <v>297</v>
      </c>
      <c r="I35" s="280" t="s">
        <v>185</v>
      </c>
      <c r="J35" s="279">
        <v>3758</v>
      </c>
      <c r="K35" s="290" t="str">
        <f>IF(J35&lt;=0,"",IF(J35&lt;=2,"Muy Baja",IF(J35&lt;=24,"Baja",IF(J35&lt;=500,"Media",IF(J35&lt;=5000,"Alta","Muy Alta")))))</f>
        <v>Alta</v>
      </c>
      <c r="L35" s="276">
        <f>IF(K35="","",IF(K35="Muy Baja",0.2,IF(K35="Baja",0.4,IF(K35="Media",0.6,IF(K35="Alta",0.8,IF(K35="Muy Alta",1,))))))</f>
        <v>0.8</v>
      </c>
      <c r="M35" s="276" t="s">
        <v>147</v>
      </c>
      <c r="N35" s="276" t="s">
        <v>148</v>
      </c>
      <c r="O35" s="276" t="s">
        <v>148</v>
      </c>
      <c r="P35" s="276" t="s">
        <v>148</v>
      </c>
      <c r="Q35" s="276" t="s">
        <v>148</v>
      </c>
      <c r="R35" s="276" t="s">
        <v>147</v>
      </c>
      <c r="S35" s="276" t="s">
        <v>147</v>
      </c>
      <c r="T35" s="276" t="s">
        <v>147</v>
      </c>
      <c r="U35" s="276" t="s">
        <v>148</v>
      </c>
      <c r="V35" s="276" t="s">
        <v>148</v>
      </c>
      <c r="W35" s="276" t="s">
        <v>147</v>
      </c>
      <c r="X35" s="276" t="s">
        <v>148</v>
      </c>
      <c r="Y35" s="276" t="s">
        <v>148</v>
      </c>
      <c r="Z35" s="276" t="s">
        <v>148</v>
      </c>
      <c r="AA35" s="276" t="s">
        <v>148</v>
      </c>
      <c r="AB35" s="276" t="s">
        <v>148</v>
      </c>
      <c r="AC35" s="276" t="s">
        <v>148</v>
      </c>
      <c r="AD35" s="276" t="s">
        <v>148</v>
      </c>
      <c r="AE35" s="276" t="s">
        <v>148</v>
      </c>
      <c r="AF35" s="319">
        <v>5</v>
      </c>
      <c r="AG35" s="321">
        <f t="shared" si="12"/>
        <v>5</v>
      </c>
      <c r="AH35" s="290" t="str">
        <f>IF(AG35=5,"Moderado",IF(AG35=10,"Mayor",IF(AG35=20,"Catastrófico",0)))</f>
        <v>Moderado</v>
      </c>
      <c r="AI35" s="276">
        <f>IF(AH35="","",IF(AH35="Leve",0.2,IF(AH35="Menor",0.4,IF(AH35="Moderado",0.6,IF(AH35="Mayor",0.8,IF(AH35="Catastrófico",1,))))))</f>
        <v>0.6</v>
      </c>
      <c r="AJ35" s="308" t="str">
        <f>IF(OR(AND(K35="Muy Baja",AH35="Leve"),AND(K35="Muy Baja",AH35="Menor"),AND(K35="Baja",AH35="Leve")),"Bajo",IF(OR(AND(K35="Muy baja",AH35="Moderado"),AND(K35="Baja",AH35="Menor"),AND(K35="Baja",AH35="Moderado"),AND(K35="Media",AH35="Leve"),AND(K35="Media",AH35="Menor"),AND(K35="Media",AH35="Moderado"),AND(K35="Alta",AH35="Leve"),AND(K35="Alta",AH35="Menor")),"Moderado",IF(OR(AND(K35="Muy Baja",AH35="Mayor"),AND(K35="Baja",AH35="Mayor"),AND(K35="Media",AH35="Mayor"),AND(K35="Alta",AH35="Moderado"),AND(K35="Alta",AH35="Mayor"),AND(K35="Muy Alta",AH35="Leve"),AND(K35="Muy Alta",AH35="Menor"),AND(K35="Muy Alta",AH35="Moderado"),AND(K35="Muy Alta",AH35="Mayor")),"Alto",IF(OR(AND(K35="Muy Baja",AH35="Catastrófico"),AND(K35="Baja",AH35="Catastrófico"),AND(K35="Media",AH35="Catastrófico"),AND(K35="Alta",AH35="Catastrófico"),AND(K35="Muy Alta",AH35="Catastrófico")),"Extremo",""))))</f>
        <v>Alto</v>
      </c>
      <c r="AK35" s="157">
        <v>1</v>
      </c>
      <c r="AL35" s="182" t="s">
        <v>298</v>
      </c>
      <c r="AM35" s="157" t="s">
        <v>150</v>
      </c>
      <c r="AN35" s="159" t="s">
        <v>151</v>
      </c>
      <c r="AO35" s="159" t="s">
        <v>152</v>
      </c>
      <c r="AP35" s="160" t="str">
        <f t="shared" si="13"/>
        <v>40%</v>
      </c>
      <c r="AQ35" s="159" t="s">
        <v>153</v>
      </c>
      <c r="AR35" s="159" t="s">
        <v>174</v>
      </c>
      <c r="AS35" s="159" t="s">
        <v>155</v>
      </c>
      <c r="AT35" s="161">
        <v>0.48</v>
      </c>
      <c r="AU35" s="162" t="str">
        <f t="shared" si="14"/>
        <v>Media</v>
      </c>
      <c r="AV35" s="163">
        <f t="shared" si="15"/>
        <v>0.48</v>
      </c>
      <c r="AW35" s="162" t="str">
        <f t="shared" si="16"/>
        <v>Moderado</v>
      </c>
      <c r="AX35" s="163">
        <f>IFERROR(IF(AM35="Impacto",(AI35-(+AI35*AP35)),IF(AM35="Probabilidad",AI35,"")),"")</f>
        <v>0.6</v>
      </c>
      <c r="AY35" s="164" t="str">
        <f t="shared" si="17"/>
        <v>Moderado</v>
      </c>
      <c r="AZ35" s="165" t="s">
        <v>156</v>
      </c>
      <c r="BA35" s="166"/>
      <c r="BB35" s="167" t="s">
        <v>299</v>
      </c>
      <c r="BC35" s="167" t="s">
        <v>300</v>
      </c>
      <c r="BD35" s="167" t="s">
        <v>301</v>
      </c>
      <c r="BE35" s="167" t="s">
        <v>302</v>
      </c>
      <c r="BF35" s="180">
        <v>44895</v>
      </c>
      <c r="BG35" s="180">
        <v>44895</v>
      </c>
      <c r="BH35" s="167"/>
      <c r="BI35" s="157"/>
      <c r="BJ35" s="140"/>
      <c r="BK35" s="140"/>
      <c r="BL35" s="140"/>
      <c r="BM35" s="140"/>
      <c r="BN35" s="140"/>
      <c r="BO35" s="140"/>
      <c r="BP35" s="140"/>
      <c r="BQ35" s="140"/>
      <c r="BR35" s="140"/>
      <c r="BS35" s="140"/>
      <c r="BT35" s="140"/>
      <c r="BU35" s="140"/>
      <c r="BV35" s="140"/>
      <c r="BW35" s="140"/>
      <c r="BX35" s="140"/>
      <c r="BY35" s="140"/>
      <c r="BZ35" s="140"/>
      <c r="CA35" s="140"/>
      <c r="CB35" s="140"/>
      <c r="CC35" s="140"/>
    </row>
    <row r="36" spans="1:81" ht="78.75" customHeight="1" x14ac:dyDescent="0.3">
      <c r="A36" s="277"/>
      <c r="B36" s="277"/>
      <c r="C36" s="277"/>
      <c r="D36" s="277"/>
      <c r="E36" s="277"/>
      <c r="F36" s="278"/>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157">
        <v>2</v>
      </c>
      <c r="AL36" s="182" t="s">
        <v>303</v>
      </c>
      <c r="AM36" s="157" t="s">
        <v>150</v>
      </c>
      <c r="AN36" s="159" t="s">
        <v>151</v>
      </c>
      <c r="AO36" s="159" t="s">
        <v>152</v>
      </c>
      <c r="AP36" s="160" t="str">
        <f t="shared" si="13"/>
        <v>40%</v>
      </c>
      <c r="AQ36" s="159" t="s">
        <v>153</v>
      </c>
      <c r="AR36" s="159" t="s">
        <v>174</v>
      </c>
      <c r="AS36" s="159" t="s">
        <v>155</v>
      </c>
      <c r="AT36" s="161">
        <f t="shared" ref="AT36:AT39" si="18">IFERROR(IF(AND(AM35="Probabilidad",AM36="Probabilidad"),(AV35-(+AV35*AP36)),IF(AM36="Probabilidad",(L35-(+L35*AP36)),IF(AM36="Impacto",AV35,""))),"")</f>
        <v>0.28799999999999998</v>
      </c>
      <c r="AU36" s="162" t="str">
        <f t="shared" si="14"/>
        <v>Baja</v>
      </c>
      <c r="AV36" s="163">
        <f t="shared" si="15"/>
        <v>0.28799999999999998</v>
      </c>
      <c r="AW36" s="162" t="str">
        <f t="shared" si="16"/>
        <v>Moderado</v>
      </c>
      <c r="AX36" s="163">
        <v>0.6</v>
      </c>
      <c r="AY36" s="164" t="str">
        <f t="shared" si="17"/>
        <v>Moderado</v>
      </c>
      <c r="AZ36" s="165" t="s">
        <v>156</v>
      </c>
      <c r="BA36" s="166"/>
      <c r="BB36" s="167" t="s">
        <v>299</v>
      </c>
      <c r="BC36" s="167" t="s">
        <v>300</v>
      </c>
      <c r="BD36" s="167" t="s">
        <v>301</v>
      </c>
      <c r="BE36" s="167" t="s">
        <v>302</v>
      </c>
      <c r="BF36" s="180">
        <v>44742</v>
      </c>
      <c r="BG36" s="180">
        <v>44742</v>
      </c>
      <c r="BH36" s="280">
        <v>3902</v>
      </c>
      <c r="BI36" s="157"/>
      <c r="BJ36" s="140"/>
      <c r="BK36" s="140"/>
      <c r="BL36" s="140"/>
      <c r="BM36" s="140"/>
      <c r="BN36" s="140"/>
      <c r="BO36" s="140"/>
      <c r="BP36" s="140"/>
      <c r="BQ36" s="140"/>
      <c r="BR36" s="140"/>
      <c r="BS36" s="140"/>
      <c r="BT36" s="140"/>
      <c r="BU36" s="140"/>
      <c r="BV36" s="140"/>
      <c r="BW36" s="140"/>
      <c r="BX36" s="140"/>
      <c r="BY36" s="140"/>
      <c r="BZ36" s="140"/>
      <c r="CA36" s="140"/>
      <c r="CB36" s="140"/>
      <c r="CC36" s="140"/>
    </row>
    <row r="37" spans="1:81" ht="78.75" customHeight="1" x14ac:dyDescent="0.3">
      <c r="A37" s="277"/>
      <c r="B37" s="277"/>
      <c r="C37" s="277"/>
      <c r="D37" s="277"/>
      <c r="E37" s="277"/>
      <c r="F37" s="289" t="s">
        <v>304</v>
      </c>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157">
        <v>3</v>
      </c>
      <c r="AL37" s="182" t="s">
        <v>305</v>
      </c>
      <c r="AM37" s="157" t="s">
        <v>150</v>
      </c>
      <c r="AN37" s="159" t="s">
        <v>151</v>
      </c>
      <c r="AO37" s="159" t="s">
        <v>152</v>
      </c>
      <c r="AP37" s="160" t="str">
        <f t="shared" si="13"/>
        <v>40%</v>
      </c>
      <c r="AQ37" s="159" t="s">
        <v>153</v>
      </c>
      <c r="AR37" s="159" t="s">
        <v>174</v>
      </c>
      <c r="AS37" s="159" t="s">
        <v>155</v>
      </c>
      <c r="AT37" s="161">
        <f t="shared" si="18"/>
        <v>0.17279999999999998</v>
      </c>
      <c r="AU37" s="162" t="str">
        <f t="shared" si="14"/>
        <v>Muy Baja</v>
      </c>
      <c r="AV37" s="163">
        <f t="shared" si="15"/>
        <v>0.17279999999999998</v>
      </c>
      <c r="AW37" s="162" t="str">
        <f t="shared" si="16"/>
        <v>Moderado</v>
      </c>
      <c r="AX37" s="163">
        <v>0.6</v>
      </c>
      <c r="AY37" s="164" t="str">
        <f t="shared" si="17"/>
        <v>Moderado</v>
      </c>
      <c r="AZ37" s="165" t="s">
        <v>156</v>
      </c>
      <c r="BA37" s="166"/>
      <c r="BB37" s="167" t="s">
        <v>299</v>
      </c>
      <c r="BC37" s="167" t="s">
        <v>300</v>
      </c>
      <c r="BD37" s="167" t="s">
        <v>301</v>
      </c>
      <c r="BE37" s="167" t="s">
        <v>302</v>
      </c>
      <c r="BF37" s="180">
        <v>44895</v>
      </c>
      <c r="BG37" s="180">
        <v>44895</v>
      </c>
      <c r="BH37" s="289"/>
      <c r="BI37" s="157"/>
      <c r="BJ37" s="140"/>
      <c r="BK37" s="140"/>
      <c r="BL37" s="140"/>
      <c r="BM37" s="140"/>
      <c r="BN37" s="140"/>
      <c r="BO37" s="140"/>
      <c r="BP37" s="140"/>
      <c r="BQ37" s="140"/>
      <c r="BR37" s="140"/>
      <c r="BS37" s="140"/>
      <c r="BT37" s="140"/>
      <c r="BU37" s="140"/>
      <c r="BV37" s="140"/>
      <c r="BW37" s="140"/>
      <c r="BX37" s="140"/>
      <c r="BY37" s="140"/>
      <c r="BZ37" s="140"/>
      <c r="CA37" s="140"/>
      <c r="CB37" s="140"/>
      <c r="CC37" s="140"/>
    </row>
    <row r="38" spans="1:81" ht="78.75" customHeight="1" x14ac:dyDescent="0.3">
      <c r="A38" s="277"/>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157">
        <v>4</v>
      </c>
      <c r="AL38" s="182" t="s">
        <v>306</v>
      </c>
      <c r="AM38" s="157" t="s">
        <v>150</v>
      </c>
      <c r="AN38" s="159" t="s">
        <v>151</v>
      </c>
      <c r="AO38" s="159" t="s">
        <v>152</v>
      </c>
      <c r="AP38" s="160" t="str">
        <f t="shared" si="13"/>
        <v>40%</v>
      </c>
      <c r="AQ38" s="159" t="s">
        <v>153</v>
      </c>
      <c r="AR38" s="159" t="s">
        <v>174</v>
      </c>
      <c r="AS38" s="159" t="s">
        <v>155</v>
      </c>
      <c r="AT38" s="161">
        <f t="shared" si="18"/>
        <v>0.10367999999999998</v>
      </c>
      <c r="AU38" s="162" t="str">
        <f t="shared" si="14"/>
        <v>Muy Baja</v>
      </c>
      <c r="AV38" s="163">
        <f t="shared" si="15"/>
        <v>0.10367999999999998</v>
      </c>
      <c r="AW38" s="162" t="str">
        <f t="shared" si="16"/>
        <v>Moderado</v>
      </c>
      <c r="AX38" s="163">
        <v>0.6</v>
      </c>
      <c r="AY38" s="164" t="str">
        <f t="shared" si="17"/>
        <v>Moderado</v>
      </c>
      <c r="AZ38" s="165" t="s">
        <v>156</v>
      </c>
      <c r="BA38" s="166"/>
      <c r="BB38" s="167" t="s">
        <v>299</v>
      </c>
      <c r="BC38" s="167" t="s">
        <v>300</v>
      </c>
      <c r="BD38" s="167" t="s">
        <v>301</v>
      </c>
      <c r="BE38" s="167" t="s">
        <v>302</v>
      </c>
      <c r="BF38" s="180">
        <v>44895</v>
      </c>
      <c r="BG38" s="180">
        <v>44895</v>
      </c>
      <c r="BH38" s="289"/>
      <c r="BI38" s="157"/>
      <c r="BJ38" s="140"/>
      <c r="BK38" s="140"/>
      <c r="BL38" s="140"/>
      <c r="BM38" s="140"/>
      <c r="BN38" s="140"/>
      <c r="BO38" s="140"/>
      <c r="BP38" s="140"/>
      <c r="BQ38" s="140"/>
      <c r="BR38" s="140"/>
      <c r="BS38" s="140"/>
      <c r="BT38" s="140"/>
      <c r="BU38" s="140"/>
      <c r="BV38" s="140"/>
      <c r="BW38" s="140"/>
      <c r="BX38" s="140"/>
      <c r="BY38" s="140"/>
      <c r="BZ38" s="140"/>
      <c r="CA38" s="140"/>
      <c r="CB38" s="140"/>
      <c r="CC38" s="140"/>
    </row>
    <row r="39" spans="1:81" ht="78.75" customHeight="1" x14ac:dyDescent="0.3">
      <c r="A39" s="277"/>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7"/>
      <c r="AJ39" s="277"/>
      <c r="AK39" s="157">
        <v>5</v>
      </c>
      <c r="AL39" s="182" t="s">
        <v>307</v>
      </c>
      <c r="AM39" s="157" t="s">
        <v>150</v>
      </c>
      <c r="AN39" s="159" t="s">
        <v>151</v>
      </c>
      <c r="AO39" s="159" t="s">
        <v>152</v>
      </c>
      <c r="AP39" s="160" t="str">
        <f t="shared" si="13"/>
        <v>40%</v>
      </c>
      <c r="AQ39" s="159" t="s">
        <v>153</v>
      </c>
      <c r="AR39" s="159" t="s">
        <v>174</v>
      </c>
      <c r="AS39" s="159" t="s">
        <v>155</v>
      </c>
      <c r="AT39" s="161">
        <f t="shared" si="18"/>
        <v>6.2207999999999986E-2</v>
      </c>
      <c r="AU39" s="162" t="str">
        <f t="shared" si="14"/>
        <v>Muy Baja</v>
      </c>
      <c r="AV39" s="163">
        <f t="shared" si="15"/>
        <v>6.2207999999999986E-2</v>
      </c>
      <c r="AW39" s="162" t="str">
        <f t="shared" si="16"/>
        <v>Moderado</v>
      </c>
      <c r="AX39" s="163">
        <v>0.6</v>
      </c>
      <c r="AY39" s="164" t="str">
        <f t="shared" si="17"/>
        <v>Moderado</v>
      </c>
      <c r="AZ39" s="165" t="s">
        <v>156</v>
      </c>
      <c r="BA39" s="166"/>
      <c r="BB39" s="167" t="s">
        <v>308</v>
      </c>
      <c r="BC39" s="167" t="s">
        <v>309</v>
      </c>
      <c r="BD39" s="167" t="s">
        <v>65</v>
      </c>
      <c r="BE39" s="167" t="s">
        <v>310</v>
      </c>
      <c r="BF39" s="180">
        <v>44926</v>
      </c>
      <c r="BG39" s="180">
        <v>44926</v>
      </c>
      <c r="BH39" s="337"/>
      <c r="BI39" s="157"/>
      <c r="BJ39" s="181"/>
      <c r="BK39" s="181"/>
      <c r="BL39" s="181"/>
      <c r="BM39" s="181"/>
      <c r="BN39" s="181"/>
      <c r="BO39" s="181"/>
      <c r="BP39" s="181"/>
      <c r="BQ39" s="181"/>
      <c r="BR39" s="181"/>
      <c r="BS39" s="181"/>
      <c r="BT39" s="181"/>
      <c r="BU39" s="181"/>
      <c r="BV39" s="181"/>
      <c r="BW39" s="181"/>
      <c r="BX39" s="181"/>
      <c r="BY39" s="181"/>
      <c r="BZ39" s="181"/>
      <c r="CA39" s="181"/>
      <c r="CB39" s="181"/>
      <c r="CC39" s="181"/>
    </row>
    <row r="40" spans="1:81" ht="78.75" customHeight="1" x14ac:dyDescent="0.3">
      <c r="A40" s="279">
        <v>12</v>
      </c>
      <c r="B40" s="280" t="s">
        <v>292</v>
      </c>
      <c r="C40" s="280" t="s">
        <v>293</v>
      </c>
      <c r="D40" s="280" t="s">
        <v>311</v>
      </c>
      <c r="E40" s="280" t="s">
        <v>142</v>
      </c>
      <c r="F40" s="280" t="s">
        <v>312</v>
      </c>
      <c r="G40" s="280" t="s">
        <v>313</v>
      </c>
      <c r="H40" s="280" t="s">
        <v>314</v>
      </c>
      <c r="I40" s="280" t="s">
        <v>185</v>
      </c>
      <c r="J40" s="279">
        <v>3758</v>
      </c>
      <c r="K40" s="290" t="str">
        <f>IF(J40&lt;=0,"",IF(J40&lt;=2,"Muy Baja",IF(J40&lt;=24,"Baja",IF(J40&lt;=500,"Media",IF(J40&lt;=5000,"Alta","Muy Alta")))))</f>
        <v>Alta</v>
      </c>
      <c r="L40" s="276">
        <f>IF(K40="","",IF(K40="Muy Baja",0.2,IF(K40="Baja",0.4,IF(K40="Media",0.6,IF(K40="Alta",0.8,IF(K40="Muy Alta",1,))))))</f>
        <v>0.8</v>
      </c>
      <c r="M40" s="276" t="s">
        <v>147</v>
      </c>
      <c r="N40" s="276" t="s">
        <v>147</v>
      </c>
      <c r="O40" s="276" t="s">
        <v>147</v>
      </c>
      <c r="P40" s="276" t="s">
        <v>148</v>
      </c>
      <c r="Q40" s="276" t="s">
        <v>148</v>
      </c>
      <c r="R40" s="276" t="s">
        <v>147</v>
      </c>
      <c r="S40" s="276" t="s">
        <v>147</v>
      </c>
      <c r="T40" s="276" t="s">
        <v>148</v>
      </c>
      <c r="U40" s="276" t="s">
        <v>148</v>
      </c>
      <c r="V40" s="276" t="s">
        <v>148</v>
      </c>
      <c r="W40" s="276" t="s">
        <v>147</v>
      </c>
      <c r="X40" s="276" t="s">
        <v>147</v>
      </c>
      <c r="Y40" s="276" t="s">
        <v>147</v>
      </c>
      <c r="Z40" s="276" t="s">
        <v>148</v>
      </c>
      <c r="AA40" s="276" t="s">
        <v>147</v>
      </c>
      <c r="AB40" s="276" t="s">
        <v>148</v>
      </c>
      <c r="AC40" s="276" t="s">
        <v>148</v>
      </c>
      <c r="AD40" s="276" t="s">
        <v>148</v>
      </c>
      <c r="AE40" s="276" t="s">
        <v>148</v>
      </c>
      <c r="AF40" s="319">
        <v>9</v>
      </c>
      <c r="AG40" s="156">
        <v>5</v>
      </c>
      <c r="AH40" s="290" t="str">
        <f>IF(AG40=5,"Moderado",IF(AG40=10,"Mayor",IF(AG40=20,"Catastrófico",0)))</f>
        <v>Moderado</v>
      </c>
      <c r="AI40" s="276">
        <f>IF(AH40="","",IF(AH40="Leve",0.2,IF(AH40="Menor",0.4,IF(AH40="Moderado",0.6,IF(AH40="Mayor",0.8,IF(AH40="Catastrófico",1,))))))</f>
        <v>0.6</v>
      </c>
      <c r="AJ40" s="308" t="str">
        <f>IF(OR(AND(K40="Muy Baja",AH40="Leve"),AND(K40="Muy Baja",AH40="Menor"),AND(K40="Baja",AH40="Leve")),"Bajo",IF(OR(AND(K40="Muy baja",AH40="Moderado"),AND(K40="Baja",AH40="Menor"),AND(K40="Baja",AH40="Moderado"),AND(K40="Media",AH40="Leve"),AND(K40="Media",AH40="Menor"),AND(K40="Media",AH40="Moderado"),AND(K40="Alta",AH40="Leve"),AND(K40="Alta",AH40="Menor")),"Moderado",IF(OR(AND(K40="Muy Baja",AH40="Mayor"),AND(K40="Baja",AH40="Mayor"),AND(K40="Media",AH40="Mayor"),AND(K40="Alta",AH40="Moderado"),AND(K40="Alta",AH40="Mayor"),AND(K40="Muy Alta",AH40="Leve"),AND(K40="Muy Alta",AH40="Menor"),AND(K40="Muy Alta",AH40="Moderado"),AND(K40="Muy Alta",AH40="Mayor")),"Alto",IF(OR(AND(K40="Muy Baja",AH40="Catastrófico"),AND(K40="Baja",AH40="Catastrófico"),AND(K40="Media",AH40="Catastrófico"),AND(K40="Alta",AH40="Catastrófico"),AND(K40="Muy Alta",AH40="Catastrófico")),"Extremo",""))))</f>
        <v>Alto</v>
      </c>
      <c r="AK40" s="157">
        <v>1</v>
      </c>
      <c r="AL40" s="183" t="s">
        <v>315</v>
      </c>
      <c r="AM40" s="157" t="s">
        <v>150</v>
      </c>
      <c r="AN40" s="159" t="s">
        <v>151</v>
      </c>
      <c r="AO40" s="159" t="s">
        <v>152</v>
      </c>
      <c r="AP40" s="160" t="str">
        <f t="shared" si="13"/>
        <v>40%</v>
      </c>
      <c r="AQ40" s="159" t="s">
        <v>153</v>
      </c>
      <c r="AR40" s="159" t="s">
        <v>174</v>
      </c>
      <c r="AS40" s="159" t="s">
        <v>155</v>
      </c>
      <c r="AT40" s="161">
        <f>IFERROR(IF(AM40="Probabilidad",(L40-(+L40*AP40)),IF(AM40="Impacto",L40,"")),"")</f>
        <v>0.48</v>
      </c>
      <c r="AU40" s="162" t="str">
        <f t="shared" si="14"/>
        <v>Media</v>
      </c>
      <c r="AV40" s="163">
        <f t="shared" si="15"/>
        <v>0.48</v>
      </c>
      <c r="AW40" s="162" t="str">
        <f t="shared" si="16"/>
        <v>Moderado</v>
      </c>
      <c r="AX40" s="163">
        <f>IFERROR(IF(AM40="Impacto",(AI40-(+AI40*AP40)),IF(AM40="Probabilidad",AI40,"")),"")</f>
        <v>0.6</v>
      </c>
      <c r="AY40" s="164" t="str">
        <f t="shared" si="17"/>
        <v>Moderado</v>
      </c>
      <c r="AZ40" s="165" t="s">
        <v>156</v>
      </c>
      <c r="BA40" s="166"/>
      <c r="BB40" s="167" t="s">
        <v>299</v>
      </c>
      <c r="BC40" s="167" t="s">
        <v>300</v>
      </c>
      <c r="BD40" s="167" t="s">
        <v>301</v>
      </c>
      <c r="BE40" s="167" t="s">
        <v>302</v>
      </c>
      <c r="BF40" s="180">
        <v>44895</v>
      </c>
      <c r="BG40" s="180">
        <v>44895</v>
      </c>
      <c r="BH40" s="279">
        <v>3903</v>
      </c>
      <c r="BI40" s="157"/>
      <c r="BJ40" s="140"/>
      <c r="BK40" s="140"/>
      <c r="BL40" s="140"/>
      <c r="BM40" s="140"/>
      <c r="BN40" s="140"/>
      <c r="BO40" s="140"/>
      <c r="BP40" s="140"/>
      <c r="BQ40" s="140"/>
      <c r="BR40" s="140"/>
      <c r="BS40" s="140"/>
      <c r="BT40" s="140"/>
      <c r="BU40" s="140"/>
      <c r="BV40" s="140"/>
      <c r="BW40" s="140"/>
      <c r="BX40" s="140"/>
      <c r="BY40" s="140"/>
      <c r="BZ40" s="140"/>
      <c r="CA40" s="140"/>
      <c r="CB40" s="140"/>
      <c r="CC40" s="140"/>
    </row>
    <row r="41" spans="1:81" ht="78.75" customHeight="1" x14ac:dyDescent="0.3">
      <c r="A41" s="277"/>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156">
        <f t="shared" ref="AG41:AG45" si="19">VALUE(IF(AF41&lt;=5,5,IF(AND(AF41&gt;5,AF41&lt;=11),10,IF(AF41&gt;11,20,0))))</f>
        <v>5</v>
      </c>
      <c r="AH41" s="277"/>
      <c r="AI41" s="277"/>
      <c r="AJ41" s="277"/>
      <c r="AK41" s="157">
        <v>2</v>
      </c>
      <c r="AL41" s="183" t="s">
        <v>316</v>
      </c>
      <c r="AM41" s="157" t="s">
        <v>150</v>
      </c>
      <c r="AN41" s="159" t="s">
        <v>151</v>
      </c>
      <c r="AO41" s="159" t="s">
        <v>152</v>
      </c>
      <c r="AP41" s="160" t="str">
        <f t="shared" si="13"/>
        <v>40%</v>
      </c>
      <c r="AQ41" s="159" t="s">
        <v>153</v>
      </c>
      <c r="AR41" s="159" t="s">
        <v>174</v>
      </c>
      <c r="AS41" s="159" t="s">
        <v>155</v>
      </c>
      <c r="AT41" s="161">
        <v>0.28000000000000003</v>
      </c>
      <c r="AU41" s="162" t="str">
        <f t="shared" si="14"/>
        <v>Baja</v>
      </c>
      <c r="AV41" s="163">
        <v>0.28999999999999998</v>
      </c>
      <c r="AW41" s="162" t="str">
        <f t="shared" si="16"/>
        <v>Moderado</v>
      </c>
      <c r="AX41" s="163">
        <v>0.6</v>
      </c>
      <c r="AY41" s="164" t="str">
        <f t="shared" si="17"/>
        <v>Moderado</v>
      </c>
      <c r="AZ41" s="165" t="s">
        <v>156</v>
      </c>
      <c r="BA41" s="166"/>
      <c r="BB41" s="167" t="s">
        <v>299</v>
      </c>
      <c r="BC41" s="167" t="s">
        <v>300</v>
      </c>
      <c r="BD41" s="167" t="s">
        <v>301</v>
      </c>
      <c r="BE41" s="167" t="s">
        <v>302</v>
      </c>
      <c r="BF41" s="180">
        <v>44895</v>
      </c>
      <c r="BG41" s="180">
        <v>44895</v>
      </c>
      <c r="BH41" s="338"/>
      <c r="BI41" s="157"/>
      <c r="BJ41" s="140"/>
      <c r="BK41" s="140"/>
      <c r="BL41" s="140"/>
      <c r="BM41" s="140"/>
      <c r="BN41" s="140"/>
      <c r="BO41" s="140"/>
      <c r="BP41" s="140"/>
      <c r="BQ41" s="140"/>
      <c r="BR41" s="140"/>
      <c r="BS41" s="140"/>
      <c r="BT41" s="140"/>
      <c r="BU41" s="140"/>
      <c r="BV41" s="140"/>
      <c r="BW41" s="140"/>
      <c r="BX41" s="140"/>
      <c r="BY41" s="140"/>
      <c r="BZ41" s="140"/>
      <c r="CA41" s="140"/>
      <c r="CB41" s="140"/>
      <c r="CC41" s="140"/>
    </row>
    <row r="42" spans="1:81" ht="99" customHeight="1" x14ac:dyDescent="0.3">
      <c r="A42" s="277"/>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156">
        <f t="shared" si="19"/>
        <v>5</v>
      </c>
      <c r="AH42" s="277"/>
      <c r="AI42" s="277"/>
      <c r="AJ42" s="277"/>
      <c r="AK42" s="157">
        <v>3</v>
      </c>
      <c r="AL42" s="183" t="s">
        <v>317</v>
      </c>
      <c r="AM42" s="157" t="s">
        <v>150</v>
      </c>
      <c r="AN42" s="159" t="s">
        <v>151</v>
      </c>
      <c r="AO42" s="159" t="s">
        <v>152</v>
      </c>
      <c r="AP42" s="160" t="str">
        <f t="shared" si="13"/>
        <v>40%</v>
      </c>
      <c r="AQ42" s="159" t="s">
        <v>249</v>
      </c>
      <c r="AR42" s="159" t="s">
        <v>174</v>
      </c>
      <c r="AS42" s="159" t="s">
        <v>155</v>
      </c>
      <c r="AT42" s="161">
        <v>0.17299999999999999</v>
      </c>
      <c r="AU42" s="162" t="str">
        <f t="shared" si="14"/>
        <v>Muy Baja</v>
      </c>
      <c r="AV42" s="163">
        <v>0.17</v>
      </c>
      <c r="AW42" s="162" t="str">
        <f t="shared" si="16"/>
        <v>Moderado</v>
      </c>
      <c r="AX42" s="163">
        <v>0.6</v>
      </c>
      <c r="AY42" s="164" t="str">
        <f t="shared" si="17"/>
        <v>Moderado</v>
      </c>
      <c r="AZ42" s="165" t="s">
        <v>156</v>
      </c>
      <c r="BA42" s="166"/>
      <c r="BB42" s="167" t="s">
        <v>308</v>
      </c>
      <c r="BC42" s="167" t="s">
        <v>318</v>
      </c>
      <c r="BD42" s="167" t="s">
        <v>319</v>
      </c>
      <c r="BE42" s="167" t="s">
        <v>310</v>
      </c>
      <c r="BF42" s="180">
        <v>44926</v>
      </c>
      <c r="BG42" s="180">
        <v>44926</v>
      </c>
      <c r="BH42" s="338"/>
      <c r="BI42" s="157"/>
      <c r="BJ42" s="140"/>
      <c r="BK42" s="140"/>
      <c r="BL42" s="140"/>
      <c r="BM42" s="140"/>
      <c r="BN42" s="140"/>
      <c r="BO42" s="140"/>
      <c r="BP42" s="140"/>
      <c r="BQ42" s="140"/>
      <c r="BR42" s="140"/>
      <c r="BS42" s="140"/>
      <c r="BT42" s="140"/>
      <c r="BU42" s="140"/>
      <c r="BV42" s="140"/>
      <c r="BW42" s="140"/>
      <c r="BX42" s="140"/>
      <c r="BY42" s="140"/>
      <c r="BZ42" s="140"/>
      <c r="CA42" s="140"/>
      <c r="CB42" s="140"/>
      <c r="CC42" s="140"/>
    </row>
    <row r="43" spans="1:81" ht="121.5" customHeight="1" x14ac:dyDescent="0.3">
      <c r="A43" s="277"/>
      <c r="B43" s="277"/>
      <c r="C43" s="277"/>
      <c r="D43" s="277"/>
      <c r="E43" s="277"/>
      <c r="F43" s="278"/>
      <c r="G43" s="278"/>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8"/>
      <c r="AG43" s="156">
        <f t="shared" si="19"/>
        <v>5</v>
      </c>
      <c r="AH43" s="277"/>
      <c r="AI43" s="277"/>
      <c r="AJ43" s="277"/>
      <c r="AK43" s="157">
        <v>4</v>
      </c>
      <c r="AL43" s="183" t="s">
        <v>320</v>
      </c>
      <c r="AM43" s="157" t="s">
        <v>150</v>
      </c>
      <c r="AN43" s="159" t="s">
        <v>151</v>
      </c>
      <c r="AO43" s="159" t="s">
        <v>152</v>
      </c>
      <c r="AP43" s="160" t="str">
        <f t="shared" si="13"/>
        <v>40%</v>
      </c>
      <c r="AQ43" s="159" t="s">
        <v>153</v>
      </c>
      <c r="AR43" s="159" t="s">
        <v>174</v>
      </c>
      <c r="AS43" s="159" t="s">
        <v>155</v>
      </c>
      <c r="AT43" s="161">
        <v>0.104</v>
      </c>
      <c r="AU43" s="162" t="str">
        <f t="shared" si="14"/>
        <v>Muy Baja</v>
      </c>
      <c r="AV43" s="163">
        <f t="shared" ref="AV43:AV45" si="20">+AT43</f>
        <v>0.104</v>
      </c>
      <c r="AW43" s="162" t="str">
        <f t="shared" si="16"/>
        <v>Moderado</v>
      </c>
      <c r="AX43" s="163">
        <v>0.6</v>
      </c>
      <c r="AY43" s="164" t="str">
        <f t="shared" si="17"/>
        <v>Moderado</v>
      </c>
      <c r="AZ43" s="165" t="s">
        <v>156</v>
      </c>
      <c r="BA43" s="166"/>
      <c r="BB43" s="167" t="s">
        <v>299</v>
      </c>
      <c r="BC43" s="167" t="s">
        <v>300</v>
      </c>
      <c r="BD43" s="167" t="s">
        <v>301</v>
      </c>
      <c r="BE43" s="167" t="s">
        <v>302</v>
      </c>
      <c r="BF43" s="180">
        <v>44926</v>
      </c>
      <c r="BG43" s="180">
        <v>44926</v>
      </c>
      <c r="BH43" s="339"/>
      <c r="BI43" s="157"/>
      <c r="BJ43" s="181"/>
      <c r="BK43" s="181"/>
      <c r="BL43" s="181"/>
      <c r="BM43" s="181"/>
      <c r="BN43" s="181"/>
      <c r="BO43" s="181"/>
      <c r="BP43" s="181"/>
      <c r="BQ43" s="181"/>
      <c r="BR43" s="181"/>
      <c r="BS43" s="181"/>
      <c r="BT43" s="181"/>
      <c r="BU43" s="181"/>
      <c r="BV43" s="181"/>
      <c r="BW43" s="181"/>
      <c r="BX43" s="181"/>
      <c r="BY43" s="181"/>
      <c r="BZ43" s="181"/>
      <c r="CA43" s="181"/>
      <c r="CB43" s="181"/>
      <c r="CC43" s="181"/>
    </row>
    <row r="44" spans="1:81" ht="173.25" customHeight="1" x14ac:dyDescent="0.3">
      <c r="A44" s="171">
        <v>13</v>
      </c>
      <c r="B44" s="128" t="s">
        <v>321</v>
      </c>
      <c r="C44" s="128" t="s">
        <v>322</v>
      </c>
      <c r="D44" s="128" t="s">
        <v>323</v>
      </c>
      <c r="E44" s="128" t="s">
        <v>169</v>
      </c>
      <c r="F44" s="128" t="s">
        <v>324</v>
      </c>
      <c r="G44" s="128" t="s">
        <v>325</v>
      </c>
      <c r="H44" s="128" t="s">
        <v>326</v>
      </c>
      <c r="I44" s="128" t="s">
        <v>804</v>
      </c>
      <c r="J44" s="171">
        <v>51</v>
      </c>
      <c r="K44" s="173" t="str">
        <f t="shared" ref="K44:K45" si="21">IF(J44&lt;=0,"",IF(J44&lt;=2,"Muy Baja",IF(J44&lt;=24,"Baja",IF(J44&lt;=500,"Media",IF(J44&lt;=5000,"Alta","Muy Alta")))))</f>
        <v>Media</v>
      </c>
      <c r="L44" s="174">
        <f t="shared" ref="L44:L45" si="22">IF(K44="","",IF(K44="Muy Baja",0.2,IF(K44="Baja",0.4,IF(K44="Media",0.6,IF(K44="Alta",0.8,IF(K44="Muy Alta",1,))))))</f>
        <v>0.6</v>
      </c>
      <c r="M44" s="174" t="s">
        <v>147</v>
      </c>
      <c r="N44" s="174" t="s">
        <v>148</v>
      </c>
      <c r="O44" s="174" t="s">
        <v>147</v>
      </c>
      <c r="P44" s="174" t="s">
        <v>147</v>
      </c>
      <c r="Q44" s="174" t="s">
        <v>147</v>
      </c>
      <c r="R44" s="174" t="s">
        <v>147</v>
      </c>
      <c r="S44" s="174" t="s">
        <v>147</v>
      </c>
      <c r="T44" s="174" t="s">
        <v>148</v>
      </c>
      <c r="U44" s="174" t="s">
        <v>147</v>
      </c>
      <c r="V44" s="174" t="s">
        <v>147</v>
      </c>
      <c r="W44" s="174" t="s">
        <v>147</v>
      </c>
      <c r="X44" s="174" t="s">
        <v>147</v>
      </c>
      <c r="Y44" s="174" t="s">
        <v>147</v>
      </c>
      <c r="Z44" s="174" t="s">
        <v>147</v>
      </c>
      <c r="AA44" s="174" t="s">
        <v>147</v>
      </c>
      <c r="AB44" s="174" t="s">
        <v>148</v>
      </c>
      <c r="AC44" s="174" t="s">
        <v>147</v>
      </c>
      <c r="AD44" s="174" t="s">
        <v>147</v>
      </c>
      <c r="AE44" s="174" t="s">
        <v>148</v>
      </c>
      <c r="AF44" s="184">
        <v>15</v>
      </c>
      <c r="AG44" s="156">
        <f t="shared" si="19"/>
        <v>20</v>
      </c>
      <c r="AH44" s="173" t="str">
        <f t="shared" ref="AH44:AH45" si="23">IF(AG44=5,"Moderado",IF(AG44=10,"Mayor",IF(AG44=20,"Catastrófico",0)))</f>
        <v>Catastrófico</v>
      </c>
      <c r="AI44" s="174">
        <f t="shared" ref="AI44:AI45" si="24">IF(AH44="","",IF(AH44="Leve",0.2,IF(AH44="Menor",0.4,IF(AH44="Moderado",0.6,IF(AH44="Mayor",0.8,IF(AH44="Catastrófico",1,))))))</f>
        <v>1</v>
      </c>
      <c r="AJ44" s="176" t="str">
        <f t="shared" ref="AJ44:AJ45" si="25">IF(OR(AND(K44="Muy Baja",AH44="Leve"),AND(K44="Muy Baja",AH44="Menor"),AND(K44="Baja",AH44="Leve")),"Bajo",IF(OR(AND(K44="Muy baja",AH44="Moderado"),AND(K44="Baja",AH44="Menor"),AND(K44="Baja",AH44="Moderado"),AND(K44="Media",AH44="Leve"),AND(K44="Media",AH44="Menor"),AND(K44="Media",AH44="Moderado"),AND(K44="Alta",AH44="Leve"),AND(K44="Alta",AH44="Menor")),"Moderado",IF(OR(AND(K44="Muy Baja",AH44="Mayor"),AND(K44="Baja",AH44="Mayor"),AND(K44="Media",AH44="Mayor"),AND(K44="Alta",AH44="Moderado"),AND(K44="Alta",AH44="Mayor"),AND(K44="Muy Alta",AH44="Leve"),AND(K44="Muy Alta",AH44="Menor"),AND(K44="Muy Alta",AH44="Moderado"),AND(K44="Muy Alta",AH44="Mayor")),"Alto",IF(OR(AND(K44="Muy Baja",AH44="Catastrófico"),AND(K44="Baja",AH44="Catastrófico"),AND(K44="Media",AH44="Catastrófico"),AND(K44="Alta",AH44="Catastrófico"),AND(K44="Muy Alta",AH44="Catastrófico")),"Extremo",""))))</f>
        <v>Extremo</v>
      </c>
      <c r="AK44" s="157">
        <v>1</v>
      </c>
      <c r="AL44" s="158" t="s">
        <v>327</v>
      </c>
      <c r="AM44" s="157" t="s">
        <v>150</v>
      </c>
      <c r="AN44" s="159" t="s">
        <v>151</v>
      </c>
      <c r="AO44" s="159" t="s">
        <v>152</v>
      </c>
      <c r="AP44" s="160" t="str">
        <f t="shared" si="13"/>
        <v>40%</v>
      </c>
      <c r="AQ44" s="159" t="s">
        <v>153</v>
      </c>
      <c r="AR44" s="159" t="s">
        <v>154</v>
      </c>
      <c r="AS44" s="159" t="s">
        <v>155</v>
      </c>
      <c r="AT44" s="161">
        <f t="shared" ref="AT44:AT45" si="26">IFERROR(IF(AM44="Probabilidad",(L44-(+L44*AP44)),IF(AM44="Impacto",L44,"")),"")</f>
        <v>0.36</v>
      </c>
      <c r="AU44" s="162" t="str">
        <f t="shared" si="14"/>
        <v>Baja</v>
      </c>
      <c r="AV44" s="163">
        <f t="shared" si="20"/>
        <v>0.36</v>
      </c>
      <c r="AW44" s="162" t="str">
        <f t="shared" si="16"/>
        <v>Catastrófico</v>
      </c>
      <c r="AX44" s="163">
        <f t="shared" ref="AX44:AX45" si="27">IFERROR(IF(AM44="Impacto",(AI44-(+AI44*AP44)),IF(AM44="Probabilidad",AI44,"")),"")</f>
        <v>1</v>
      </c>
      <c r="AY44" s="164" t="str">
        <f t="shared" si="17"/>
        <v>Extremo</v>
      </c>
      <c r="AZ44" s="165" t="s">
        <v>156</v>
      </c>
      <c r="BA44" s="166"/>
      <c r="BB44" s="167"/>
      <c r="BC44" s="167" t="s">
        <v>328</v>
      </c>
      <c r="BD44" s="167" t="s">
        <v>329</v>
      </c>
      <c r="BE44" s="167" t="s">
        <v>330</v>
      </c>
      <c r="BF44" s="180">
        <v>44743</v>
      </c>
      <c r="BG44" s="180">
        <v>44925</v>
      </c>
      <c r="BH44" s="167">
        <v>3848</v>
      </c>
      <c r="BI44" s="157"/>
      <c r="BJ44" s="140"/>
      <c r="BK44" s="140"/>
      <c r="BL44" s="140"/>
      <c r="BM44" s="140"/>
      <c r="BN44" s="140"/>
      <c r="BO44" s="140"/>
      <c r="BP44" s="140"/>
      <c r="BQ44" s="140"/>
      <c r="BR44" s="140"/>
      <c r="BS44" s="140"/>
      <c r="BT44" s="140"/>
      <c r="BU44" s="140"/>
      <c r="BV44" s="140"/>
      <c r="BW44" s="140"/>
      <c r="BX44" s="140"/>
      <c r="BY44" s="140"/>
      <c r="BZ44" s="140"/>
      <c r="CA44" s="140"/>
      <c r="CB44" s="140"/>
      <c r="CC44" s="140"/>
    </row>
    <row r="45" spans="1:81" ht="346.5" x14ac:dyDescent="0.3">
      <c r="A45" s="171">
        <v>14</v>
      </c>
      <c r="B45" s="128" t="s">
        <v>331</v>
      </c>
      <c r="C45" s="128" t="s">
        <v>332</v>
      </c>
      <c r="D45" s="128" t="s">
        <v>333</v>
      </c>
      <c r="E45" s="128" t="s">
        <v>169</v>
      </c>
      <c r="F45" s="128" t="s">
        <v>334</v>
      </c>
      <c r="G45" s="128" t="s">
        <v>335</v>
      </c>
      <c r="H45" s="128" t="s">
        <v>336</v>
      </c>
      <c r="I45" s="128" t="s">
        <v>804</v>
      </c>
      <c r="J45" s="171">
        <v>50</v>
      </c>
      <c r="K45" s="173" t="str">
        <f t="shared" si="21"/>
        <v>Media</v>
      </c>
      <c r="L45" s="174">
        <f t="shared" si="22"/>
        <v>0.6</v>
      </c>
      <c r="M45" s="174" t="s">
        <v>147</v>
      </c>
      <c r="N45" s="174" t="s">
        <v>147</v>
      </c>
      <c r="O45" s="174" t="s">
        <v>147</v>
      </c>
      <c r="P45" s="174" t="s">
        <v>147</v>
      </c>
      <c r="Q45" s="174" t="s">
        <v>147</v>
      </c>
      <c r="R45" s="174" t="s">
        <v>147</v>
      </c>
      <c r="S45" s="174" t="s">
        <v>147</v>
      </c>
      <c r="T45" s="174" t="s">
        <v>147</v>
      </c>
      <c r="U45" s="174" t="s">
        <v>148</v>
      </c>
      <c r="V45" s="174" t="s">
        <v>147</v>
      </c>
      <c r="W45" s="174" t="s">
        <v>147</v>
      </c>
      <c r="X45" s="174" t="s">
        <v>147</v>
      </c>
      <c r="Y45" s="174" t="s">
        <v>147</v>
      </c>
      <c r="Z45" s="174" t="s">
        <v>147</v>
      </c>
      <c r="AA45" s="174" t="s">
        <v>147</v>
      </c>
      <c r="AB45" s="174" t="s">
        <v>148</v>
      </c>
      <c r="AC45" s="174" t="s">
        <v>147</v>
      </c>
      <c r="AD45" s="174" t="s">
        <v>147</v>
      </c>
      <c r="AE45" s="174" t="s">
        <v>148</v>
      </c>
      <c r="AF45" s="184">
        <v>15</v>
      </c>
      <c r="AG45" s="156">
        <f t="shared" si="19"/>
        <v>20</v>
      </c>
      <c r="AH45" s="173" t="str">
        <f t="shared" si="23"/>
        <v>Catastrófico</v>
      </c>
      <c r="AI45" s="174">
        <f t="shared" si="24"/>
        <v>1</v>
      </c>
      <c r="AJ45" s="176" t="str">
        <f t="shared" si="25"/>
        <v>Extremo</v>
      </c>
      <c r="AK45" s="171">
        <v>1</v>
      </c>
      <c r="AL45" s="185" t="s">
        <v>337</v>
      </c>
      <c r="AM45" s="171" t="s">
        <v>150</v>
      </c>
      <c r="AN45" s="165" t="s">
        <v>151</v>
      </c>
      <c r="AO45" s="165" t="s">
        <v>152</v>
      </c>
      <c r="AP45" s="163" t="str">
        <f t="shared" si="13"/>
        <v>40%</v>
      </c>
      <c r="AQ45" s="165" t="s">
        <v>153</v>
      </c>
      <c r="AR45" s="165" t="s">
        <v>154</v>
      </c>
      <c r="AS45" s="165" t="s">
        <v>155</v>
      </c>
      <c r="AT45" s="186">
        <f t="shared" si="26"/>
        <v>0.36</v>
      </c>
      <c r="AU45" s="187" t="str">
        <f t="shared" si="14"/>
        <v>Baja</v>
      </c>
      <c r="AV45" s="163">
        <f t="shared" si="20"/>
        <v>0.36</v>
      </c>
      <c r="AW45" s="187" t="str">
        <f t="shared" si="16"/>
        <v>Catastrófico</v>
      </c>
      <c r="AX45" s="163">
        <f t="shared" si="27"/>
        <v>1</v>
      </c>
      <c r="AY45" s="188" t="str">
        <f t="shared" si="17"/>
        <v>Extremo</v>
      </c>
      <c r="AZ45" s="165" t="s">
        <v>156</v>
      </c>
      <c r="BA45" s="166"/>
      <c r="BB45" s="128" t="s">
        <v>338</v>
      </c>
      <c r="BC45" s="171" t="s">
        <v>339</v>
      </c>
      <c r="BD45" s="128" t="s">
        <v>340</v>
      </c>
      <c r="BE45" s="171" t="s">
        <v>341</v>
      </c>
      <c r="BF45" s="189">
        <v>44773</v>
      </c>
      <c r="BG45" s="189">
        <v>44925</v>
      </c>
      <c r="BH45" s="128">
        <v>3847</v>
      </c>
      <c r="BI45" s="171"/>
      <c r="BJ45" s="140"/>
      <c r="BK45" s="140"/>
      <c r="BL45" s="140"/>
      <c r="BM45" s="140"/>
      <c r="BN45" s="140"/>
      <c r="BO45" s="140"/>
      <c r="BP45" s="140"/>
      <c r="BQ45" s="140"/>
      <c r="BR45" s="140"/>
      <c r="BS45" s="140"/>
      <c r="BT45" s="140"/>
      <c r="BU45" s="140"/>
      <c r="BV45" s="140"/>
      <c r="BW45" s="140"/>
      <c r="BX45" s="140"/>
      <c r="BY45" s="140"/>
      <c r="BZ45" s="140"/>
      <c r="CA45" s="140"/>
      <c r="CB45" s="140"/>
      <c r="CC45" s="140"/>
    </row>
    <row r="46" spans="1:81" ht="104.25" customHeight="1" x14ac:dyDescent="0.3">
      <c r="A46" s="340">
        <v>15</v>
      </c>
      <c r="B46" s="333" t="s">
        <v>799</v>
      </c>
      <c r="C46" s="333" t="s">
        <v>800</v>
      </c>
      <c r="D46" s="333" t="s">
        <v>801</v>
      </c>
      <c r="E46" s="333" t="s">
        <v>169</v>
      </c>
      <c r="F46" s="190" t="s">
        <v>826</v>
      </c>
      <c r="G46" s="190" t="s">
        <v>802</v>
      </c>
      <c r="H46" s="333" t="s">
        <v>803</v>
      </c>
      <c r="I46" s="333" t="s">
        <v>805</v>
      </c>
      <c r="J46" s="334">
        <v>3</v>
      </c>
      <c r="K46" s="335" t="str">
        <f>IF(J46&lt;=0,"",IF(J46&lt;=2,"Muy Baja",IF(J46&lt;=24,"Baja",IF(J46&lt;=500,"Media",IF(J46&lt;=5000,"Alta","Muy Alta")))))</f>
        <v>Baja</v>
      </c>
      <c r="L46" s="336">
        <f>IF(K46="","",IF(K46="Muy Baja",0.2,IF(K46="Baja",0.4,IF(K46="Media",0.6,IF(K46="Alta",0.8,IF(K46="Muy Alta",1,))))))</f>
        <v>0.4</v>
      </c>
      <c r="M46" s="330" t="s">
        <v>147</v>
      </c>
      <c r="N46" s="330" t="s">
        <v>147</v>
      </c>
      <c r="O46" s="330" t="s">
        <v>147</v>
      </c>
      <c r="P46" s="330" t="s">
        <v>147</v>
      </c>
      <c r="Q46" s="330" t="s">
        <v>147</v>
      </c>
      <c r="R46" s="330" t="s">
        <v>147</v>
      </c>
      <c r="S46" s="330" t="s">
        <v>147</v>
      </c>
      <c r="T46" s="330" t="s">
        <v>147</v>
      </c>
      <c r="U46" s="330" t="s">
        <v>148</v>
      </c>
      <c r="V46" s="330" t="s">
        <v>147</v>
      </c>
      <c r="W46" s="330" t="s">
        <v>147</v>
      </c>
      <c r="X46" s="330" t="s">
        <v>147</v>
      </c>
      <c r="Y46" s="330" t="s">
        <v>147</v>
      </c>
      <c r="Z46" s="330" t="s">
        <v>147</v>
      </c>
      <c r="AA46" s="330" t="s">
        <v>147</v>
      </c>
      <c r="AB46" s="330" t="s">
        <v>148</v>
      </c>
      <c r="AC46" s="330" t="s">
        <v>147</v>
      </c>
      <c r="AD46" s="330" t="s">
        <v>148</v>
      </c>
      <c r="AE46" s="330" t="s">
        <v>148</v>
      </c>
      <c r="AF46" s="332">
        <f>IF(AB46="Si","19",COUNTIF(M46:AE47,"si"))</f>
        <v>15</v>
      </c>
      <c r="AG46" s="191">
        <f>VALUE(IF(AF46&lt;=5,5,IF(AND(AF46&gt;5,AF46&lt;=11),10,IF(AF46&gt;11,20,0))))</f>
        <v>20</v>
      </c>
      <c r="AH46" s="335" t="str">
        <f>IF(AG46=5,"Moderado",IF(AG46=10,"Mayor",IF(AG46=20,"Catastrófico",0)))</f>
        <v>Catastrófico</v>
      </c>
      <c r="AI46" s="336">
        <f>IF(AH46="","",IF(AH46="Leve",0.2,IF(AH46="Menor",0.4,IF(AH46="Moderado",0.6,IF(AH46="Mayor",0.8,IF(AH46="Catastrófico",1,))))))</f>
        <v>1</v>
      </c>
      <c r="AJ46" s="341" t="str">
        <f>IF(OR(AND(K46="Muy Baja",AH46="Leve"),AND(K46="Muy Baja",AH46="Menor"),AND(K46="Baja",AH46="Leve")),"Bajo",IF(OR(AND(K46="Muy baja",AH46="Moderado"),AND(K46="Baja",AH46="Menor"),AND(K46="Baja",AH46="Moderado"),AND(K46="Media",AH46="Leve"),AND(K46="Media",AH46="Menor"),AND(K46="Media",AH46="Moderado"),AND(K46="Alta",AH46="Leve"),AND(K46="Alta",AH46="Menor")),"Moderado",IF(OR(AND(K46="Muy Baja",AH46="Mayor"),AND(K46="Baja",AH46="Mayor"),AND(K46="Media",AH46="Mayor"),AND(K46="Alta",AH46="Moderado"),AND(K46="Alta",AH46="Mayor"),AND(K46="Muy Alta",AH46="Leve"),AND(K46="Muy Alta",AH46="Menor"),AND(K46="Muy Alta",AH46="Moderado"),AND(K46="Muy Alta",AH46="Mayor")),"Alto",IF(OR(AND(K46="Muy Baja",AH46="Catastrófico"),AND(K46="Baja",AH46="Catastrófico"),AND(K46="Media",AH46="Catastrófico"),AND(K46="Alta",AH46="Catastrófico"),AND(K46="Muy Alta",AH46="Catastrófico")),"Extremo",""))))</f>
        <v>Extremo</v>
      </c>
      <c r="AK46" s="192">
        <v>1</v>
      </c>
      <c r="AL46" s="127" t="s">
        <v>806</v>
      </c>
      <c r="AM46" s="193" t="str">
        <f>IF(OR(AN46="Preventivo",AN46="Detectivo"),"Probabilidad",IF(AN46="Correctivo","Impacto",""))</f>
        <v>Probabilidad</v>
      </c>
      <c r="AN46" s="194" t="s">
        <v>151</v>
      </c>
      <c r="AO46" s="194" t="s">
        <v>152</v>
      </c>
      <c r="AP46" s="195" t="str">
        <f>IF(AND(AN46="Preventivo",AO46="Automático"),"50%",IF(AND(AN46="Preventivo",AO46="Manual"),"40%",IF(AND(AN46="Detectivo",AO46="Automático"),"40%",IF(AND(AN46="Detectivo",AO46="Manual"),"30%",IF(AND(AN46="Correctivo",AO46="Automático"),"35%",IF(AND(AN46="Correctivo",AO46="Manual"),"25%",""))))))</f>
        <v>40%</v>
      </c>
      <c r="AQ46" s="194" t="s">
        <v>153</v>
      </c>
      <c r="AR46" s="194" t="s">
        <v>174</v>
      </c>
      <c r="AS46" s="194" t="s">
        <v>155</v>
      </c>
      <c r="AT46" s="196">
        <f>IFERROR(IF(AM46="Probabilidad",(L46-(+L46*AP46)),IF(AM46="Impacto",L46,"")),"")</f>
        <v>0.24</v>
      </c>
      <c r="AU46" s="197" t="str">
        <f>IFERROR(IF(AT46="","",IF(AT46&lt;=0.2,"Muy Baja",IF(AT46&lt;=0.4,"Baja",IF(AT46&lt;=0.6,"Media",IF(AT46&lt;=0.8,"Alta","Muy Alta"))))),"")</f>
        <v>Baja</v>
      </c>
      <c r="AV46" s="195">
        <f>+AT46</f>
        <v>0.24</v>
      </c>
      <c r="AW46" s="197" t="str">
        <f>IFERROR(IF(AX46="","",IF(AX46&lt;=0.2,"Leve",IF(AX46&lt;=0.4,"Menor",IF(AX46&lt;=0.6,"Moderado",IF(AX46&lt;=0.8,"Mayor","Catastrófico"))))),"")</f>
        <v>Catastrófico</v>
      </c>
      <c r="AX46" s="195">
        <f>IFERROR(IF(AM46="Impacto",(AI46-(+AI46*AP46)),IF(AM46="Probabilidad",AI46,"")),"")</f>
        <v>1</v>
      </c>
      <c r="AY46" s="198" t="str">
        <f>IFERROR(IF(OR(AND(AU46="Muy Baja",AW46="Leve"),AND(AU46="Muy Baja",AW46="Menor"),AND(AU46="Baja",AW46="Leve")),"Bajo",IF(OR(AND(AU46="Muy baja",AW46="Moderado"),AND(AU46="Baja",AW46="Menor"),AND(AU46="Baja",AW46="Moderado"),AND(AU46="Media",AW46="Leve"),AND(AU46="Media",AW46="Menor"),AND(AU46="Media",AW46="Moderado"),AND(AU46="Alta",AW46="Leve"),AND(AU46="Alta",AW46="Menor")),"Moderado",IF(OR(AND(AU46="Muy Baja",AW46="Mayor"),AND(AU46="Baja",AW46="Mayor"),AND(AU46="Media",AW46="Mayor"),AND(AU46="Alta",AW46="Moderado"),AND(AU46="Alta",AW46="Mayor"),AND(AU46="Muy Alta",AW46="Leve"),AND(AU46="Muy Alta",AW46="Menor"),AND(AU46="Muy Alta",AW46="Moderado"),AND(AU46="Muy Alta",AW46="Mayor")),"Alto",IF(OR(AND(AU46="Muy Baja",AW46="Catastrófico"),AND(AU46="Baja",AW46="Catastrófico"),AND(AU46="Media",AW46="Catastrófico"),AND(AU46="Alta",AW46="Catastrófico"),AND(AU46="Muy Alta",AW46="Catastrófico")),"Extremo","")))),"")</f>
        <v>Extremo</v>
      </c>
      <c r="AZ46" s="194" t="s">
        <v>156</v>
      </c>
      <c r="BA46" s="190" t="s">
        <v>807</v>
      </c>
      <c r="BB46" s="190" t="s">
        <v>808</v>
      </c>
      <c r="BC46" s="190" t="s">
        <v>809</v>
      </c>
      <c r="BD46" s="190" t="s">
        <v>810</v>
      </c>
      <c r="BE46" s="190" t="s">
        <v>811</v>
      </c>
      <c r="BF46" s="199" t="s">
        <v>812</v>
      </c>
      <c r="BG46" s="199" t="s">
        <v>813</v>
      </c>
      <c r="BH46" s="280">
        <v>3854</v>
      </c>
      <c r="BI46" s="157"/>
      <c r="BJ46" s="200"/>
      <c r="BK46" s="200"/>
      <c r="BL46" s="200"/>
      <c r="BM46" s="200"/>
      <c r="BN46" s="200"/>
      <c r="BO46" s="200"/>
      <c r="BP46" s="200"/>
      <c r="BQ46" s="200"/>
      <c r="BR46" s="200"/>
      <c r="BS46" s="200"/>
      <c r="BT46" s="200"/>
      <c r="BU46" s="200"/>
      <c r="BV46" s="200"/>
      <c r="BW46" s="200"/>
      <c r="BX46" s="200"/>
      <c r="BY46" s="200"/>
      <c r="BZ46" s="200"/>
      <c r="CA46" s="200"/>
      <c r="CB46" s="200"/>
      <c r="CC46" s="200"/>
    </row>
    <row r="47" spans="1:81" ht="113.25" customHeight="1" x14ac:dyDescent="0.3">
      <c r="A47" s="340"/>
      <c r="B47" s="333"/>
      <c r="C47" s="333"/>
      <c r="D47" s="333"/>
      <c r="E47" s="333"/>
      <c r="F47" s="190" t="s">
        <v>827</v>
      </c>
      <c r="G47" s="190" t="s">
        <v>802</v>
      </c>
      <c r="H47" s="333"/>
      <c r="I47" s="333"/>
      <c r="J47" s="334"/>
      <c r="K47" s="335"/>
      <c r="L47" s="336"/>
      <c r="M47" s="330"/>
      <c r="N47" s="330"/>
      <c r="O47" s="330"/>
      <c r="P47" s="330"/>
      <c r="Q47" s="330"/>
      <c r="R47" s="330"/>
      <c r="S47" s="330"/>
      <c r="T47" s="330"/>
      <c r="U47" s="330"/>
      <c r="V47" s="330"/>
      <c r="W47" s="330"/>
      <c r="X47" s="330"/>
      <c r="Y47" s="330"/>
      <c r="Z47" s="330"/>
      <c r="AA47" s="330"/>
      <c r="AB47" s="330"/>
      <c r="AC47" s="330"/>
      <c r="AD47" s="330"/>
      <c r="AE47" s="330"/>
      <c r="AF47" s="332"/>
      <c r="AG47" s="191">
        <f t="shared" ref="AG47:AG53" si="28">VALUE(IF(AF47&lt;=5,5,IF(AND(AF47&gt;5,AF47&lt;=11),10,IF(AF47&gt;11,20,0))))</f>
        <v>5</v>
      </c>
      <c r="AH47" s="335"/>
      <c r="AI47" s="336"/>
      <c r="AJ47" s="341"/>
      <c r="AK47" s="192">
        <v>2</v>
      </c>
      <c r="AL47" s="201" t="s">
        <v>814</v>
      </c>
      <c r="AM47" s="193" t="str">
        <f>IF(OR(AN47="Preventivo",AN47="Detectivo"),"Probabilidad",IF(AN47="Correctivo","Impacto",""))</f>
        <v>Probabilidad</v>
      </c>
      <c r="AN47" s="194" t="s">
        <v>151</v>
      </c>
      <c r="AO47" s="194" t="s">
        <v>152</v>
      </c>
      <c r="AP47" s="195" t="str">
        <f t="shared" ref="AP47:AP49" si="29">IF(AND(AN47="Preventivo",AO47="Automático"),"50%",IF(AND(AN47="Preventivo",AO47="Manual"),"40%",IF(AND(AN47="Detectivo",AO47="Automático"),"40%",IF(AND(AN47="Detectivo",AO47="Manual"),"30%",IF(AND(AN47="Correctivo",AO47="Automático"),"35%",IF(AND(AN47="Correctivo",AO47="Manual"),"25%",""))))))</f>
        <v>40%</v>
      </c>
      <c r="AQ47" s="194" t="s">
        <v>153</v>
      </c>
      <c r="AR47" s="194" t="s">
        <v>174</v>
      </c>
      <c r="AS47" s="194" t="s">
        <v>155</v>
      </c>
      <c r="AT47" s="196">
        <f>IFERROR(IF(AND(AM46="Probabilidad",AM47="Probabilidad"),(AV46-(+AV46*AP47)),IF(AM47="Probabilidad",(L46-(+L46*AP47)),IF(AM47="Impacto",AV46,""))),"")</f>
        <v>0.14399999999999999</v>
      </c>
      <c r="AU47" s="197" t="str">
        <f t="shared" ref="AU47:AU49" si="30">IFERROR(IF(AT47="","",IF(AT47&lt;=0.2,"Muy Baja",IF(AT47&lt;=0.4,"Baja",IF(AT47&lt;=0.6,"Media",IF(AT47&lt;=0.8,"Alta","Muy Alta"))))),"")</f>
        <v>Muy Baja</v>
      </c>
      <c r="AV47" s="195">
        <f t="shared" ref="AV47:AV49" si="31">+AT47</f>
        <v>0.14399999999999999</v>
      </c>
      <c r="AW47" s="197" t="str">
        <f t="shared" ref="AW47:AW49" si="32">IFERROR(IF(AX47="","",IF(AX47&lt;=0.2,"Leve",IF(AX47&lt;=0.4,"Menor",IF(AX47&lt;=0.6,"Moderado",IF(AX47&lt;=0.8,"Mayor","Catastrófico"))))),"")</f>
        <v>Catastrófico</v>
      </c>
      <c r="AX47" s="195">
        <f>IFERROR(IF(AND(AM46="Impacto",AM47="Impacto"),(AX46-(+AX46*AP47)),IF(AM47="Impacto",(AI46-(+AI46*AP47)),IF(AM47="Probabilidad",AX46,""))),"")</f>
        <v>1</v>
      </c>
      <c r="AY47" s="198" t="str">
        <f t="shared" ref="AY47:AY48" si="33">IFERROR(IF(OR(AND(AU47="Muy Baja",AW47="Leve"),AND(AU47="Muy Baja",AW47="Menor"),AND(AU47="Baja",AW47="Leve")),"Bajo",IF(OR(AND(AU47="Muy baja",AW47="Moderado"),AND(AU47="Baja",AW47="Menor"),AND(AU47="Baja",AW47="Moderado"),AND(AU47="Media",AW47="Leve"),AND(AU47="Media",AW47="Menor"),AND(AU47="Media",AW47="Moderado"),AND(AU47="Alta",AW47="Leve"),AND(AU47="Alta",AW47="Menor")),"Moderado",IF(OR(AND(AU47="Muy Baja",AW47="Mayor"),AND(AU47="Baja",AW47="Mayor"),AND(AU47="Media",AW47="Mayor"),AND(AU47="Alta",AW47="Moderado"),AND(AU47="Alta",AW47="Mayor"),AND(AU47="Muy Alta",AW47="Leve"),AND(AU47="Muy Alta",AW47="Menor"),AND(AU47="Muy Alta",AW47="Moderado"),AND(AU47="Muy Alta",AW47="Mayor")),"Alto",IF(OR(AND(AU47="Muy Baja",AW47="Catastrófico"),AND(AU47="Baja",AW47="Catastrófico"),AND(AU47="Media",AW47="Catastrófico"),AND(AU47="Alta",AW47="Catastrófico"),AND(AU47="Muy Alta",AW47="Catastrófico")),"Extremo","")))),"")</f>
        <v>Extremo</v>
      </c>
      <c r="AZ47" s="194" t="s">
        <v>156</v>
      </c>
      <c r="BA47" s="190" t="s">
        <v>815</v>
      </c>
      <c r="BB47" s="190" t="s">
        <v>816</v>
      </c>
      <c r="BC47" s="190" t="s">
        <v>203</v>
      </c>
      <c r="BD47" s="190" t="s">
        <v>817</v>
      </c>
      <c r="BE47" s="190" t="s">
        <v>817</v>
      </c>
      <c r="BF47" s="202" t="s">
        <v>812</v>
      </c>
      <c r="BG47" s="202" t="s">
        <v>813</v>
      </c>
      <c r="BH47" s="289"/>
      <c r="BI47" s="157"/>
      <c r="BJ47" s="200"/>
      <c r="BK47" s="200"/>
      <c r="BL47" s="200"/>
      <c r="BM47" s="200"/>
      <c r="BN47" s="200"/>
      <c r="BO47" s="200"/>
      <c r="BP47" s="200"/>
      <c r="BQ47" s="200"/>
      <c r="BR47" s="200"/>
      <c r="BS47" s="200"/>
      <c r="BT47" s="200"/>
      <c r="BU47" s="200"/>
      <c r="BV47" s="200"/>
      <c r="BW47" s="200"/>
      <c r="BX47" s="200"/>
      <c r="BY47" s="200"/>
      <c r="BZ47" s="200"/>
      <c r="CA47" s="200"/>
      <c r="CB47" s="200"/>
      <c r="CC47" s="200"/>
    </row>
    <row r="48" spans="1:81" ht="99" customHeight="1" x14ac:dyDescent="0.3">
      <c r="A48" s="340"/>
      <c r="B48" s="333"/>
      <c r="C48" s="333"/>
      <c r="D48" s="333"/>
      <c r="E48" s="333"/>
      <c r="F48" s="190" t="s">
        <v>828</v>
      </c>
      <c r="G48" s="190" t="s">
        <v>802</v>
      </c>
      <c r="H48" s="333"/>
      <c r="I48" s="333"/>
      <c r="J48" s="334"/>
      <c r="K48" s="335"/>
      <c r="L48" s="336"/>
      <c r="M48" s="330"/>
      <c r="N48" s="330"/>
      <c r="O48" s="330"/>
      <c r="P48" s="330"/>
      <c r="Q48" s="330"/>
      <c r="R48" s="330"/>
      <c r="S48" s="330"/>
      <c r="T48" s="330"/>
      <c r="U48" s="330"/>
      <c r="V48" s="330"/>
      <c r="W48" s="330"/>
      <c r="X48" s="330"/>
      <c r="Y48" s="330"/>
      <c r="Z48" s="330"/>
      <c r="AA48" s="330"/>
      <c r="AB48" s="330"/>
      <c r="AC48" s="330"/>
      <c r="AD48" s="330"/>
      <c r="AE48" s="330"/>
      <c r="AF48" s="332"/>
      <c r="AG48" s="191">
        <f t="shared" si="28"/>
        <v>5</v>
      </c>
      <c r="AH48" s="335"/>
      <c r="AI48" s="336"/>
      <c r="AJ48" s="341"/>
      <c r="AK48" s="192">
        <v>3</v>
      </c>
      <c r="AL48" s="201" t="s">
        <v>818</v>
      </c>
      <c r="AM48" s="193" t="str">
        <f>IF(OR(AN48="Preventivo",AN48="Detectivo"),"Probabilidad",IF(AN48="Correctivo","Impacto",""))</f>
        <v>Probabilidad</v>
      </c>
      <c r="AN48" s="194" t="s">
        <v>151</v>
      </c>
      <c r="AO48" s="194" t="s">
        <v>152</v>
      </c>
      <c r="AP48" s="195" t="str">
        <f t="shared" si="29"/>
        <v>40%</v>
      </c>
      <c r="AQ48" s="194" t="s">
        <v>153</v>
      </c>
      <c r="AR48" s="194" t="s">
        <v>174</v>
      </c>
      <c r="AS48" s="194" t="s">
        <v>155</v>
      </c>
      <c r="AT48" s="196">
        <f>IFERROR(IF(AND(AM47="Probabilidad",AM48="Probabilidad"),(AV47-(+AV47*AP48)),IF(AND(AM47="Impacto",AM48="Probabilidad"),(AV46-(+AV46*AP48)),IF(AM48="Impacto",AV47,""))),"")</f>
        <v>8.6399999999999991E-2</v>
      </c>
      <c r="AU48" s="197" t="str">
        <f t="shared" si="30"/>
        <v>Muy Baja</v>
      </c>
      <c r="AV48" s="195">
        <f t="shared" si="31"/>
        <v>8.6399999999999991E-2</v>
      </c>
      <c r="AW48" s="197" t="str">
        <f t="shared" si="32"/>
        <v>Catastrófico</v>
      </c>
      <c r="AX48" s="195">
        <f>IFERROR(IF(AND(AM47="Impacto",AM48="Impacto"),(AX47-(+AX47*AP48)),IF(AND(AM47="Probabilidad",AM48="Impacto"),(AX46-(+AX46*AP48)),IF(AM48="Probabilidad",AX47,""))),"")</f>
        <v>1</v>
      </c>
      <c r="AY48" s="198" t="str">
        <f t="shared" si="33"/>
        <v>Extremo</v>
      </c>
      <c r="AZ48" s="194" t="s">
        <v>156</v>
      </c>
      <c r="BA48" s="190" t="s">
        <v>819</v>
      </c>
      <c r="BB48" s="190" t="s">
        <v>820</v>
      </c>
      <c r="BC48" s="190" t="s">
        <v>203</v>
      </c>
      <c r="BD48" s="192" t="s">
        <v>821</v>
      </c>
      <c r="BE48" s="192" t="s">
        <v>822</v>
      </c>
      <c r="BF48" s="202" t="s">
        <v>812</v>
      </c>
      <c r="BG48" s="202" t="s">
        <v>813</v>
      </c>
      <c r="BH48" s="289"/>
      <c r="BI48" s="157"/>
      <c r="BJ48" s="200"/>
      <c r="BK48" s="200"/>
      <c r="BL48" s="200"/>
      <c r="BM48" s="200"/>
      <c r="BN48" s="200"/>
      <c r="BO48" s="200"/>
      <c r="BP48" s="200"/>
      <c r="BQ48" s="200"/>
      <c r="BR48" s="200"/>
      <c r="BS48" s="200"/>
      <c r="BT48" s="200"/>
      <c r="BU48" s="200"/>
      <c r="BV48" s="200"/>
      <c r="BW48" s="200"/>
      <c r="BX48" s="200"/>
      <c r="BY48" s="200"/>
      <c r="BZ48" s="200"/>
      <c r="CA48" s="200"/>
      <c r="CB48" s="200"/>
      <c r="CC48" s="200"/>
    </row>
    <row r="49" spans="1:81" ht="109.5" customHeight="1" x14ac:dyDescent="0.3">
      <c r="A49" s="340"/>
      <c r="B49" s="333"/>
      <c r="C49" s="333"/>
      <c r="D49" s="333"/>
      <c r="E49" s="333"/>
      <c r="F49" s="190" t="s">
        <v>829</v>
      </c>
      <c r="G49" s="190" t="s">
        <v>802</v>
      </c>
      <c r="H49" s="333"/>
      <c r="I49" s="333"/>
      <c r="J49" s="334"/>
      <c r="K49" s="335"/>
      <c r="L49" s="336"/>
      <c r="M49" s="330"/>
      <c r="N49" s="330"/>
      <c r="O49" s="330"/>
      <c r="P49" s="330"/>
      <c r="Q49" s="330"/>
      <c r="R49" s="330"/>
      <c r="S49" s="330"/>
      <c r="T49" s="330"/>
      <c r="U49" s="330"/>
      <c r="V49" s="330"/>
      <c r="W49" s="330"/>
      <c r="X49" s="330"/>
      <c r="Y49" s="330"/>
      <c r="Z49" s="330"/>
      <c r="AA49" s="330"/>
      <c r="AB49" s="330"/>
      <c r="AC49" s="330"/>
      <c r="AD49" s="330"/>
      <c r="AE49" s="330"/>
      <c r="AF49" s="332"/>
      <c r="AG49" s="191">
        <f t="shared" si="28"/>
        <v>5</v>
      </c>
      <c r="AH49" s="335"/>
      <c r="AI49" s="336"/>
      <c r="AJ49" s="341"/>
      <c r="AK49" s="192">
        <v>4</v>
      </c>
      <c r="AL49" s="127" t="s">
        <v>823</v>
      </c>
      <c r="AM49" s="193" t="str">
        <f t="shared" ref="AM49" si="34">IF(OR(AN49="Preventivo",AN49="Detectivo"),"Probabilidad",IF(AN49="Correctivo","Impacto",""))</f>
        <v>Probabilidad</v>
      </c>
      <c r="AN49" s="194" t="s">
        <v>151</v>
      </c>
      <c r="AO49" s="194" t="s">
        <v>152</v>
      </c>
      <c r="AP49" s="195" t="str">
        <f t="shared" si="29"/>
        <v>40%</v>
      </c>
      <c r="AQ49" s="194" t="s">
        <v>153</v>
      </c>
      <c r="AR49" s="194" t="s">
        <v>174</v>
      </c>
      <c r="AS49" s="194" t="s">
        <v>155</v>
      </c>
      <c r="AT49" s="196">
        <f t="shared" ref="AT49" si="35">IFERROR(IF(AND(AM48="Probabilidad",AM49="Probabilidad"),(AV48-(+AV48*AP49)),IF(AND(AM48="Impacto",AM49="Probabilidad"),(AV47-(+AV47*AP49)),IF(AM49="Impacto",AV48,""))),"")</f>
        <v>5.183999999999999E-2</v>
      </c>
      <c r="AU49" s="197" t="str">
        <f t="shared" si="30"/>
        <v>Muy Baja</v>
      </c>
      <c r="AV49" s="195">
        <f t="shared" si="31"/>
        <v>5.183999999999999E-2</v>
      </c>
      <c r="AW49" s="197" t="str">
        <f t="shared" si="32"/>
        <v>Catastrófico</v>
      </c>
      <c r="AX49" s="195">
        <f t="shared" ref="AX49" si="36">IFERROR(IF(AND(AM48="Impacto",AM49="Impacto"),(AX48-(+AX48*AP49)),IF(AND(AM48="Probabilidad",AM49="Impacto"),(AX47-(+AX47*AP49)),IF(AM49="Probabilidad",AX48,""))),"")</f>
        <v>1</v>
      </c>
      <c r="AY49" s="198" t="str">
        <f>IFERROR(IF(OR(AND(AU49="Muy Baja",AW49="Leve"),AND(AU49="Muy Baja",AW49="Menor"),AND(AU49="Baja",AW49="Leve")),"Bajo",IF(OR(AND(AU49="Muy baja",AW49="Moderado"),AND(AU49="Baja",AW49="Menor"),AND(AU49="Baja",AW49="Moderado"),AND(AU49="Media",AW49="Leve"),AND(AU49="Media",AW49="Menor"),AND(AU49="Media",AW49="Moderado"),AND(AU49="Alta",AW49="Leve"),AND(AU49="Alta",AW49="Menor")),"Moderado",IF(OR(AND(AU49="Muy Baja",AW49="Mayor"),AND(AU49="Baja",AW49="Mayor"),AND(AU49="Media",AW49="Mayor"),AND(AU49="Alta",AW49="Moderado"),AND(AU49="Alta",AW49="Mayor"),AND(AU49="Muy Alta",AW49="Leve"),AND(AU49="Muy Alta",AW49="Menor"),AND(AU49="Muy Alta",AW49="Moderado"),AND(AU49="Muy Alta",AW49="Mayor")),"Alto",IF(OR(AND(AU49="Muy Baja",AW49="Catastrófico"),AND(AU49="Baja",AW49="Catastrófico"),AND(AU49="Media",AW49="Catastrófico"),AND(AU49="Alta",AW49="Catastrófico"),AND(AU49="Muy Alta",AW49="Catastrófico")),"Extremo","")))),"")</f>
        <v>Extremo</v>
      </c>
      <c r="AZ49" s="194" t="s">
        <v>156</v>
      </c>
      <c r="BA49" s="190" t="s">
        <v>824</v>
      </c>
      <c r="BB49" s="190" t="s">
        <v>825</v>
      </c>
      <c r="BC49" s="190" t="s">
        <v>203</v>
      </c>
      <c r="BD49" s="190" t="s">
        <v>821</v>
      </c>
      <c r="BE49" s="190" t="s">
        <v>822</v>
      </c>
      <c r="BF49" s="199" t="s">
        <v>812</v>
      </c>
      <c r="BG49" s="199" t="s">
        <v>813</v>
      </c>
      <c r="BH49" s="337"/>
      <c r="BI49" s="157"/>
      <c r="BJ49" s="200"/>
      <c r="BK49" s="200"/>
      <c r="BL49" s="200"/>
      <c r="BM49" s="200"/>
      <c r="BN49" s="200"/>
      <c r="BO49" s="200"/>
      <c r="BP49" s="200"/>
      <c r="BQ49" s="200"/>
      <c r="BR49" s="200"/>
      <c r="BS49" s="200"/>
      <c r="BT49" s="200"/>
      <c r="BU49" s="200"/>
      <c r="BV49" s="200"/>
      <c r="BW49" s="200"/>
      <c r="BX49" s="200"/>
      <c r="BY49" s="200"/>
      <c r="BZ49" s="200"/>
      <c r="CA49" s="200"/>
      <c r="CB49" s="200"/>
      <c r="CC49" s="200"/>
    </row>
    <row r="50" spans="1:81" ht="108" x14ac:dyDescent="0.3">
      <c r="A50" s="340">
        <v>16</v>
      </c>
      <c r="B50" s="280" t="s">
        <v>799</v>
      </c>
      <c r="C50" s="333" t="s">
        <v>800</v>
      </c>
      <c r="D50" s="333" t="s">
        <v>801</v>
      </c>
      <c r="E50" s="333" t="s">
        <v>169</v>
      </c>
      <c r="F50" s="203" t="s">
        <v>830</v>
      </c>
      <c r="G50" s="203" t="s">
        <v>831</v>
      </c>
      <c r="H50" s="333" t="s">
        <v>834</v>
      </c>
      <c r="I50" s="333" t="s">
        <v>805</v>
      </c>
      <c r="J50" s="334">
        <v>40</v>
      </c>
      <c r="K50" s="335" t="str">
        <f>IF(J50&lt;=0,"",IF(J50&lt;=2,"Muy Baja",IF(J50&lt;=24,"Baja",IF(J50&lt;=500,"Media",IF(J50&lt;=5000,"Alta","Muy Alta")))))</f>
        <v>Media</v>
      </c>
      <c r="L50" s="336">
        <f>IF(K50="","",IF(K50="Muy Baja",0.2,IF(K50="Baja",0.4,IF(K50="Media",0.6,IF(K50="Alta",0.8,IF(K50="Muy Alta",1,))))))</f>
        <v>0.6</v>
      </c>
      <c r="M50" s="330" t="s">
        <v>147</v>
      </c>
      <c r="N50" s="330" t="s">
        <v>147</v>
      </c>
      <c r="O50" s="330" t="s">
        <v>147</v>
      </c>
      <c r="P50" s="330" t="s">
        <v>147</v>
      </c>
      <c r="Q50" s="330" t="s">
        <v>147</v>
      </c>
      <c r="R50" s="330" t="s">
        <v>147</v>
      </c>
      <c r="S50" s="330" t="s">
        <v>147</v>
      </c>
      <c r="T50" s="330" t="s">
        <v>147</v>
      </c>
      <c r="U50" s="330" t="s">
        <v>148</v>
      </c>
      <c r="V50" s="330" t="s">
        <v>147</v>
      </c>
      <c r="W50" s="330" t="s">
        <v>147</v>
      </c>
      <c r="X50" s="330" t="s">
        <v>147</v>
      </c>
      <c r="Y50" s="330" t="s">
        <v>147</v>
      </c>
      <c r="Z50" s="330" t="s">
        <v>147</v>
      </c>
      <c r="AA50" s="330" t="s">
        <v>147</v>
      </c>
      <c r="AB50" s="330" t="s">
        <v>148</v>
      </c>
      <c r="AC50" s="330" t="s">
        <v>147</v>
      </c>
      <c r="AD50" s="330" t="s">
        <v>147</v>
      </c>
      <c r="AE50" s="330" t="s">
        <v>148</v>
      </c>
      <c r="AF50" s="330"/>
      <c r="AG50" s="191">
        <f t="shared" si="28"/>
        <v>5</v>
      </c>
      <c r="AH50" s="335" t="str">
        <f t="shared" ref="AH50" si="37">IF(AG50=5,"Moderado",IF(AG50=10,"Mayor",IF(AG50=20,"Catastrófico",0)))</f>
        <v>Moderado</v>
      </c>
      <c r="AI50" s="336">
        <f t="shared" ref="AI50" si="38">IF(AH50="","",IF(AH50="Leve",0.2,IF(AH50="Menor",0.4,IF(AH50="Moderado",0.6,IF(AH50="Mayor",0.8,IF(AH50="Catastrófico",1,))))))</f>
        <v>0.6</v>
      </c>
      <c r="AJ50" s="341" t="str">
        <f>IF(OR(AND(K50="Muy Baja",AH50="Leve"),AND(K50="Muy Baja",AH50="Menor"),AND(K50="Baja",AH50="Leve")),"Bajo",IF(OR(AND(K50="Muy baja",AH50="Moderado"),AND(K50="Baja",AH50="Menor"),AND(K50="Baja",AH50="Moderado"),AND(K50="Media",AH50="Leve"),AND(K50="Media",AH50="Menor"),AND(K50="Media",AH50="Moderado"),AND(K50="Alta",AH50="Leve"),AND(K50="Alta",AH50="Menor")),"Moderado",IF(OR(AND(K50="Muy Baja",AH50="Mayor"),AND(K50="Baja",AH50="Mayor"),AND(K50="Media",AH50="Mayor"),AND(K50="Alta",AH50="Moderado"),AND(K50="Alta",AH50="Mayor"),AND(K50="Muy Alta",AH50="Leve"),AND(K50="Muy Alta",AH50="Menor"),AND(K50="Muy Alta",AH50="Moderado"),AND(K50="Muy Alta",AH50="Mayor")),"Alto",IF(OR(AND(K50="Muy Baja",AH50="Catastrófico"),AND(K50="Baja",AH50="Catastrófico"),AND(K50="Media",AH50="Catastrófico"),AND(K50="Alta",AH50="Catastrófico"),AND(K50="Muy Alta",AH50="Catastrófico")),"Extremo",""))))</f>
        <v>Moderado</v>
      </c>
      <c r="AK50" s="192">
        <v>1</v>
      </c>
      <c r="AL50" s="127" t="s">
        <v>835</v>
      </c>
      <c r="AM50" s="193" t="str">
        <f>IF(OR(AN50="Preventivo",AN50="Detectivo"),"Probabilidad",IF(AN50="Correctivo","Impacto",""))</f>
        <v>Probabilidad</v>
      </c>
      <c r="AN50" s="194" t="s">
        <v>151</v>
      </c>
      <c r="AO50" s="194" t="s">
        <v>152</v>
      </c>
      <c r="AP50" s="195" t="str">
        <f>IF(AND(AN50="Preventivo",AO50="Automático"),"50%",IF(AND(AN50="Preventivo",AO50="Manual"),"40%",IF(AND(AN50="Detectivo",AO50="Automático"),"40%",IF(AND(AN50="Detectivo",AO50="Manual"),"30%",IF(AND(AN50="Correctivo",AO50="Automático"),"35%",IF(AND(AN50="Correctivo",AO50="Manual"),"25%",""))))))</f>
        <v>40%</v>
      </c>
      <c r="AQ50" s="194" t="s">
        <v>153</v>
      </c>
      <c r="AR50" s="194" t="s">
        <v>174</v>
      </c>
      <c r="AS50" s="194" t="s">
        <v>155</v>
      </c>
      <c r="AT50" s="196">
        <f>IFERROR(IF(AM50="Probabilidad",(L50-(+L50*AP50)),IF(AM50="Impacto",L50,"")),"")</f>
        <v>0.36</v>
      </c>
      <c r="AU50" s="197" t="str">
        <f>IFERROR(IF(AT50="","",IF(AT50&lt;=0.2,"Muy Baja",IF(AT50&lt;=0.4,"Baja",IF(AT50&lt;=0.6,"Media",IF(AT50&lt;=0.8,"Alta","Muy Alta"))))),"")</f>
        <v>Baja</v>
      </c>
      <c r="AV50" s="195">
        <f>+AT50</f>
        <v>0.36</v>
      </c>
      <c r="AW50" s="197" t="str">
        <f>IFERROR(IF(AX50="","",IF(AX50&lt;=0.2,"Leve",IF(AX50&lt;=0.4,"Menor",IF(AX50&lt;=0.6,"Moderado",IF(AX50&lt;=0.8,"Mayor","Catastrófico"))))),"")</f>
        <v>Moderado</v>
      </c>
      <c r="AX50" s="195">
        <f>IFERROR(IF(AM50="Impacto",(AI50-(+AI50*AP50)),IF(AM50="Probabilidad",AI50,"")),"")</f>
        <v>0.6</v>
      </c>
      <c r="AY50" s="198" t="str">
        <f>IFERROR(IF(OR(AND(AU50="Muy Baja",AW50="Leve"),AND(AU50="Muy Baja",AW50="Menor"),AND(AU50="Baja",AW50="Leve")),"Bajo",IF(OR(AND(AU50="Muy baja",AW50="Moderado"),AND(AU50="Baja",AW50="Menor"),AND(AU50="Baja",AW50="Moderado"),AND(AU50="Media",AW50="Leve"),AND(AU50="Media",AW50="Menor"),AND(AU50="Media",AW50="Moderado"),AND(AU50="Alta",AW50="Leve"),AND(AU50="Alta",AW50="Menor")),"Moderado",IF(OR(AND(AU50="Muy Baja",AW50="Mayor"),AND(AU50="Baja",AW50="Mayor"),AND(AU50="Media",AW50="Mayor"),AND(AU50="Alta",AW50="Moderado"),AND(AU50="Alta",AW50="Mayor"),AND(AU50="Muy Alta",AW50="Leve"),AND(AU50="Muy Alta",AW50="Menor"),AND(AU50="Muy Alta",AW50="Moderado"),AND(AU50="Muy Alta",AW50="Mayor")),"Alto",IF(OR(AND(AU50="Muy Baja",AW50="Catastrófico"),AND(AU50="Baja",AW50="Catastrófico"),AND(AU50="Media",AW50="Catastrófico"),AND(AU50="Alta",AW50="Catastrófico"),AND(AU50="Muy Alta",AW50="Catastrófico")),"Extremo","")))),"")</f>
        <v>Moderado</v>
      </c>
      <c r="AZ50" s="204" t="s">
        <v>201</v>
      </c>
      <c r="BA50" s="190" t="s">
        <v>836</v>
      </c>
      <c r="BB50" s="190" t="s">
        <v>837</v>
      </c>
      <c r="BC50" s="190" t="s">
        <v>203</v>
      </c>
      <c r="BD50" s="190" t="s">
        <v>838</v>
      </c>
      <c r="BE50" s="190" t="s">
        <v>839</v>
      </c>
      <c r="BF50" s="205" t="s">
        <v>840</v>
      </c>
      <c r="BG50" s="205" t="s">
        <v>840</v>
      </c>
      <c r="BH50" s="280">
        <v>3901</v>
      </c>
      <c r="BI50" s="157"/>
      <c r="BJ50" s="200"/>
      <c r="BK50" s="200"/>
      <c r="BL50" s="200"/>
      <c r="BM50" s="200"/>
      <c r="BN50" s="200"/>
      <c r="BO50" s="200"/>
      <c r="BP50" s="200"/>
      <c r="BQ50" s="200"/>
      <c r="BR50" s="200"/>
      <c r="BS50" s="200"/>
      <c r="BT50" s="200"/>
      <c r="BU50" s="200"/>
      <c r="BV50" s="200"/>
      <c r="BW50" s="200"/>
      <c r="BX50" s="200"/>
      <c r="BY50" s="200"/>
      <c r="BZ50" s="200"/>
      <c r="CA50" s="200"/>
      <c r="CB50" s="200"/>
      <c r="CC50" s="200"/>
    </row>
    <row r="51" spans="1:81" ht="94.5" x14ac:dyDescent="0.3">
      <c r="A51" s="340"/>
      <c r="B51" s="289"/>
      <c r="C51" s="333"/>
      <c r="D51" s="333"/>
      <c r="E51" s="333"/>
      <c r="F51" s="203" t="s">
        <v>832</v>
      </c>
      <c r="G51" s="203" t="s">
        <v>831</v>
      </c>
      <c r="H51" s="333"/>
      <c r="I51" s="333"/>
      <c r="J51" s="334"/>
      <c r="K51" s="335"/>
      <c r="L51" s="336"/>
      <c r="M51" s="330"/>
      <c r="N51" s="330"/>
      <c r="O51" s="330"/>
      <c r="P51" s="330"/>
      <c r="Q51" s="330"/>
      <c r="R51" s="330"/>
      <c r="S51" s="330"/>
      <c r="T51" s="330"/>
      <c r="U51" s="330"/>
      <c r="V51" s="330"/>
      <c r="W51" s="330"/>
      <c r="X51" s="330"/>
      <c r="Y51" s="330"/>
      <c r="Z51" s="330"/>
      <c r="AA51" s="330"/>
      <c r="AB51" s="330"/>
      <c r="AC51" s="330"/>
      <c r="AD51" s="330"/>
      <c r="AE51" s="330"/>
      <c r="AF51" s="330"/>
      <c r="AG51" s="191">
        <f t="shared" si="28"/>
        <v>5</v>
      </c>
      <c r="AH51" s="335"/>
      <c r="AI51" s="336"/>
      <c r="AJ51" s="341"/>
      <c r="AK51" s="192">
        <v>2</v>
      </c>
      <c r="AL51" s="127" t="s">
        <v>841</v>
      </c>
      <c r="AM51" s="193" t="str">
        <f>IF(OR(AN51="Preventivo",AN51="Detectivo"),"Probabilidad",IF(AN51="Correctivo","Impacto",""))</f>
        <v/>
      </c>
      <c r="AN51" s="194"/>
      <c r="AO51" s="194"/>
      <c r="AP51" s="195" t="str">
        <f t="shared" ref="AP51:AP53" si="39">IF(AND(AN51="Preventivo",AO51="Automático"),"50%",IF(AND(AN51="Preventivo",AO51="Manual"),"40%",IF(AND(AN51="Detectivo",AO51="Automático"),"40%",IF(AND(AN51="Detectivo",AO51="Manual"),"30%",IF(AND(AN51="Correctivo",AO51="Automático"),"35%",IF(AND(AN51="Correctivo",AO51="Manual"),"25%",""))))))</f>
        <v/>
      </c>
      <c r="AQ51" s="194"/>
      <c r="AR51" s="194"/>
      <c r="AS51" s="194"/>
      <c r="AT51" s="196" t="str">
        <f>IFERROR(IF(AND(AM50="Probabilidad",AM51="Probabilidad"),(AV50-(+AV50*AP51)),IF(AM51="Probabilidad",(L50-(+L50*AP51)),IF(AM51="Impacto",AV50,""))),"")</f>
        <v/>
      </c>
      <c r="AU51" s="197" t="str">
        <f t="shared" ref="AU51:AU53" si="40">IFERROR(IF(AT51="","",IF(AT51&lt;=0.2,"Muy Baja",IF(AT51&lt;=0.4,"Baja",IF(AT51&lt;=0.6,"Media",IF(AT51&lt;=0.8,"Alta","Muy Alta"))))),"")</f>
        <v/>
      </c>
      <c r="AV51" s="195" t="str">
        <f t="shared" ref="AV51:AV53" si="41">+AT51</f>
        <v/>
      </c>
      <c r="AW51" s="197" t="str">
        <f t="shared" ref="AW51:AW53" si="42">IFERROR(IF(AX51="","",IF(AX51&lt;=0.2,"Leve",IF(AX51&lt;=0.4,"Menor",IF(AX51&lt;=0.6,"Moderado",IF(AX51&lt;=0.8,"Mayor","Catastrófico"))))),"")</f>
        <v/>
      </c>
      <c r="AX51" s="195" t="str">
        <f>IFERROR(IF(AND(AM50="Impacto",AM51="Impacto"),(AX50-(+AX50*AP51)),IF(AM51="Impacto",(AI50-(+AI50*AP51)),IF(AM51="Probabilidad",AX50,""))),"")</f>
        <v/>
      </c>
      <c r="AY51" s="198" t="str">
        <f t="shared" ref="AY51:AY52" si="43">IFERROR(IF(OR(AND(AU51="Muy Baja",AW51="Leve"),AND(AU51="Muy Baja",AW51="Menor"),AND(AU51="Baja",AW51="Leve")),"Bajo",IF(OR(AND(AU51="Muy baja",AW51="Moderado"),AND(AU51="Baja",AW51="Menor"),AND(AU51="Baja",AW51="Moderado"),AND(AU51="Media",AW51="Leve"),AND(AU51="Media",AW51="Menor"),AND(AU51="Media",AW51="Moderado"),AND(AU51="Alta",AW51="Leve"),AND(AU51="Alta",AW51="Menor")),"Moderado",IF(OR(AND(AU51="Muy Baja",AW51="Mayor"),AND(AU51="Baja",AW51="Mayor"),AND(AU51="Media",AW51="Mayor"),AND(AU51="Alta",AW51="Moderado"),AND(AU51="Alta",AW51="Mayor"),AND(AU51="Muy Alta",AW51="Leve"),AND(AU51="Muy Alta",AW51="Menor"),AND(AU51="Muy Alta",AW51="Moderado"),AND(AU51="Muy Alta",AW51="Mayor")),"Alto",IF(OR(AND(AU51="Muy Baja",AW51="Catastrófico"),AND(AU51="Baja",AW51="Catastrófico"),AND(AU51="Media",AW51="Catastrófico"),AND(AU51="Alta",AW51="Catastrófico"),AND(AU51="Muy Alta",AW51="Catastrófico")),"Extremo","")))),"")</f>
        <v/>
      </c>
      <c r="AZ51" s="204" t="s">
        <v>201</v>
      </c>
      <c r="BA51" s="190" t="s">
        <v>842</v>
      </c>
      <c r="BB51" s="190" t="s">
        <v>837</v>
      </c>
      <c r="BC51" s="190" t="s">
        <v>203</v>
      </c>
      <c r="BD51" s="190" t="s">
        <v>838</v>
      </c>
      <c r="BE51" s="190" t="s">
        <v>839</v>
      </c>
      <c r="BF51" s="205" t="s">
        <v>840</v>
      </c>
      <c r="BG51" s="205" t="s">
        <v>840</v>
      </c>
      <c r="BH51" s="289"/>
      <c r="BI51" s="157"/>
      <c r="BJ51" s="200"/>
      <c r="BK51" s="200"/>
      <c r="BL51" s="200"/>
      <c r="BM51" s="200"/>
      <c r="BN51" s="200"/>
      <c r="BO51" s="200"/>
      <c r="BP51" s="200"/>
      <c r="BQ51" s="200"/>
      <c r="BR51" s="200"/>
      <c r="BS51" s="200"/>
      <c r="BT51" s="200"/>
      <c r="BU51" s="200"/>
      <c r="BV51" s="200"/>
      <c r="BW51" s="200"/>
      <c r="BX51" s="200"/>
      <c r="BY51" s="200"/>
      <c r="BZ51" s="200"/>
      <c r="CA51" s="200"/>
      <c r="CB51" s="200"/>
      <c r="CC51" s="200"/>
    </row>
    <row r="52" spans="1:81" ht="81" customHeight="1" x14ac:dyDescent="0.3">
      <c r="A52" s="340"/>
      <c r="B52" s="289"/>
      <c r="C52" s="333"/>
      <c r="D52" s="333"/>
      <c r="E52" s="333"/>
      <c r="F52" s="203" t="s">
        <v>833</v>
      </c>
      <c r="G52" s="203" t="s">
        <v>831</v>
      </c>
      <c r="H52" s="333"/>
      <c r="I52" s="333"/>
      <c r="J52" s="334"/>
      <c r="K52" s="335"/>
      <c r="L52" s="336"/>
      <c r="M52" s="330"/>
      <c r="N52" s="330"/>
      <c r="O52" s="330"/>
      <c r="P52" s="330"/>
      <c r="Q52" s="330"/>
      <c r="R52" s="330"/>
      <c r="S52" s="330"/>
      <c r="T52" s="330"/>
      <c r="U52" s="330"/>
      <c r="V52" s="330"/>
      <c r="W52" s="330"/>
      <c r="X52" s="330"/>
      <c r="Y52" s="330"/>
      <c r="Z52" s="330"/>
      <c r="AA52" s="330"/>
      <c r="AB52" s="330"/>
      <c r="AC52" s="330"/>
      <c r="AD52" s="330"/>
      <c r="AE52" s="330"/>
      <c r="AF52" s="330"/>
      <c r="AG52" s="191">
        <f t="shared" si="28"/>
        <v>5</v>
      </c>
      <c r="AH52" s="335"/>
      <c r="AI52" s="336"/>
      <c r="AJ52" s="341"/>
      <c r="AK52" s="192">
        <v>3</v>
      </c>
      <c r="AL52" s="201" t="s">
        <v>843</v>
      </c>
      <c r="AM52" s="193" t="str">
        <f>IF(OR(AN52="Preventivo",AN52="Detectivo"),"Probabilidad",IF(AN52="Correctivo","Impacto",""))</f>
        <v/>
      </c>
      <c r="AN52" s="194"/>
      <c r="AO52" s="194"/>
      <c r="AP52" s="195" t="str">
        <f t="shared" si="39"/>
        <v/>
      </c>
      <c r="AQ52" s="194"/>
      <c r="AR52" s="194"/>
      <c r="AS52" s="194"/>
      <c r="AT52" s="196" t="str">
        <f>IFERROR(IF(AND(AM51="Probabilidad",AM52="Probabilidad"),(AV51-(+AV51*AP52)),IF(AND(AM51="Impacto",AM52="Probabilidad"),(AV50-(+AV50*AP52)),IF(AM52="Impacto",AV51,""))),"")</f>
        <v/>
      </c>
      <c r="AU52" s="197" t="str">
        <f t="shared" si="40"/>
        <v/>
      </c>
      <c r="AV52" s="195" t="str">
        <f t="shared" si="41"/>
        <v/>
      </c>
      <c r="AW52" s="197" t="str">
        <f t="shared" si="42"/>
        <v/>
      </c>
      <c r="AX52" s="195" t="str">
        <f>IFERROR(IF(AND(AM51="Impacto",AM52="Impacto"),(AX51-(+AX51*AP52)),IF(AND(AM51="Probabilidad",AM52="Impacto"),(AX50-(+AX50*AP52)),IF(AM52="Probabilidad",AX51,""))),"")</f>
        <v/>
      </c>
      <c r="AY52" s="198" t="str">
        <f t="shared" si="43"/>
        <v/>
      </c>
      <c r="AZ52" s="204" t="s">
        <v>201</v>
      </c>
      <c r="BA52" s="190" t="s">
        <v>844</v>
      </c>
      <c r="BB52" s="190" t="s">
        <v>837</v>
      </c>
      <c r="BC52" s="190" t="s">
        <v>203</v>
      </c>
      <c r="BD52" s="190" t="s">
        <v>838</v>
      </c>
      <c r="BE52" s="190" t="s">
        <v>839</v>
      </c>
      <c r="BF52" s="205" t="s">
        <v>840</v>
      </c>
      <c r="BG52" s="205" t="s">
        <v>840</v>
      </c>
      <c r="BH52" s="289"/>
      <c r="BI52" s="157"/>
      <c r="BJ52" s="200"/>
      <c r="BK52" s="200"/>
      <c r="BL52" s="200"/>
      <c r="BM52" s="200"/>
      <c r="BN52" s="200"/>
      <c r="BO52" s="200"/>
      <c r="BP52" s="200"/>
      <c r="BQ52" s="200"/>
      <c r="BR52" s="200"/>
      <c r="BS52" s="200"/>
      <c r="BT52" s="200"/>
      <c r="BU52" s="200"/>
      <c r="BV52" s="200"/>
      <c r="BW52" s="200"/>
      <c r="BX52" s="200"/>
      <c r="BY52" s="200"/>
      <c r="BZ52" s="200"/>
      <c r="CA52" s="200"/>
      <c r="CB52" s="200"/>
      <c r="CC52" s="200"/>
    </row>
    <row r="53" spans="1:81" ht="67.5" x14ac:dyDescent="0.3">
      <c r="A53" s="340"/>
      <c r="B53" s="337"/>
      <c r="C53" s="333"/>
      <c r="D53" s="333"/>
      <c r="E53" s="333"/>
      <c r="F53" s="167"/>
      <c r="G53" s="167"/>
      <c r="H53" s="333"/>
      <c r="I53" s="333"/>
      <c r="J53" s="334"/>
      <c r="K53" s="335"/>
      <c r="L53" s="336"/>
      <c r="M53" s="330"/>
      <c r="N53" s="330"/>
      <c r="O53" s="330"/>
      <c r="P53" s="330"/>
      <c r="Q53" s="330"/>
      <c r="R53" s="330"/>
      <c r="S53" s="330"/>
      <c r="T53" s="330"/>
      <c r="U53" s="330"/>
      <c r="V53" s="330"/>
      <c r="W53" s="330"/>
      <c r="X53" s="330"/>
      <c r="Y53" s="330"/>
      <c r="Z53" s="330"/>
      <c r="AA53" s="330"/>
      <c r="AB53" s="330"/>
      <c r="AC53" s="330"/>
      <c r="AD53" s="330"/>
      <c r="AE53" s="330"/>
      <c r="AF53" s="330"/>
      <c r="AG53" s="191">
        <f t="shared" si="28"/>
        <v>5</v>
      </c>
      <c r="AH53" s="335"/>
      <c r="AI53" s="336"/>
      <c r="AJ53" s="341"/>
      <c r="AK53" s="192">
        <v>4</v>
      </c>
      <c r="AL53" s="127" t="s">
        <v>845</v>
      </c>
      <c r="AM53" s="193" t="str">
        <f t="shared" ref="AM53" si="44">IF(OR(AN53="Preventivo",AN53="Detectivo"),"Probabilidad",IF(AN53="Correctivo","Impacto",""))</f>
        <v/>
      </c>
      <c r="AN53" s="194"/>
      <c r="AO53" s="194"/>
      <c r="AP53" s="195" t="str">
        <f t="shared" si="39"/>
        <v/>
      </c>
      <c r="AQ53" s="194"/>
      <c r="AR53" s="194"/>
      <c r="AS53" s="194"/>
      <c r="AT53" s="196" t="str">
        <f t="shared" ref="AT53" si="45">IFERROR(IF(AND(AM52="Probabilidad",AM53="Probabilidad"),(AV52-(+AV52*AP53)),IF(AND(AM52="Impacto",AM53="Probabilidad"),(AV51-(+AV51*AP53)),IF(AM53="Impacto",AV52,""))),"")</f>
        <v/>
      </c>
      <c r="AU53" s="197" t="str">
        <f t="shared" si="40"/>
        <v/>
      </c>
      <c r="AV53" s="195" t="str">
        <f t="shared" si="41"/>
        <v/>
      </c>
      <c r="AW53" s="197" t="str">
        <f t="shared" si="42"/>
        <v/>
      </c>
      <c r="AX53" s="195" t="str">
        <f t="shared" ref="AX53" si="46">IFERROR(IF(AND(AM52="Impacto",AM53="Impacto"),(AX52-(+AX52*AP53)),IF(AND(AM52="Probabilidad",AM53="Impacto"),(AX51-(+AX51*AP53)),IF(AM53="Probabilidad",AX52,""))),"")</f>
        <v/>
      </c>
      <c r="AY53" s="198" t="str">
        <f>IFERROR(IF(OR(AND(AU53="Muy Baja",AW53="Leve"),AND(AU53="Muy Baja",AW53="Menor"),AND(AU53="Baja",AW53="Leve")),"Bajo",IF(OR(AND(AU53="Muy baja",AW53="Moderado"),AND(AU53="Baja",AW53="Menor"),AND(AU53="Baja",AW53="Moderado"),AND(AU53="Media",AW53="Leve"),AND(AU53="Media",AW53="Menor"),AND(AU53="Media",AW53="Moderado"),AND(AU53="Alta",AW53="Leve"),AND(AU53="Alta",AW53="Menor")),"Moderado",IF(OR(AND(AU53="Muy Baja",AW53="Mayor"),AND(AU53="Baja",AW53="Mayor"),AND(AU53="Media",AW53="Mayor"),AND(AU53="Alta",AW53="Moderado"),AND(AU53="Alta",AW53="Mayor"),AND(AU53="Muy Alta",AW53="Leve"),AND(AU53="Muy Alta",AW53="Menor"),AND(AU53="Muy Alta",AW53="Moderado"),AND(AU53="Muy Alta",AW53="Mayor")),"Alto",IF(OR(AND(AU53="Muy Baja",AW53="Catastrófico"),AND(AU53="Baja",AW53="Catastrófico"),AND(AU53="Media",AW53="Catastrófico"),AND(AU53="Alta",AW53="Catastrófico"),AND(AU53="Muy Alta",AW53="Catastrófico")),"Extremo","")))),"")</f>
        <v/>
      </c>
      <c r="AZ53" s="204" t="s">
        <v>201</v>
      </c>
      <c r="BA53" s="190" t="s">
        <v>846</v>
      </c>
      <c r="BB53" s="190" t="s">
        <v>837</v>
      </c>
      <c r="BC53" s="190" t="s">
        <v>203</v>
      </c>
      <c r="BD53" s="190" t="s">
        <v>838</v>
      </c>
      <c r="BE53" s="190" t="s">
        <v>839</v>
      </c>
      <c r="BF53" s="205" t="s">
        <v>840</v>
      </c>
      <c r="BG53" s="205" t="s">
        <v>840</v>
      </c>
      <c r="BH53" s="337"/>
      <c r="BI53" s="157"/>
      <c r="BJ53" s="200"/>
      <c r="BK53" s="200"/>
      <c r="BL53" s="200"/>
      <c r="BM53" s="200"/>
      <c r="BN53" s="200"/>
      <c r="BO53" s="200"/>
      <c r="BP53" s="200"/>
      <c r="BQ53" s="200"/>
      <c r="BR53" s="200"/>
      <c r="BS53" s="200"/>
      <c r="BT53" s="200"/>
      <c r="BU53" s="200"/>
      <c r="BV53" s="200"/>
      <c r="BW53" s="200"/>
      <c r="BX53" s="200"/>
      <c r="BY53" s="200"/>
      <c r="BZ53" s="200"/>
      <c r="CA53" s="200"/>
      <c r="CB53" s="200"/>
      <c r="CC53" s="200"/>
    </row>
    <row r="54" spans="1:81" ht="49.5" customHeight="1" x14ac:dyDescent="0.3">
      <c r="A54" s="206"/>
      <c r="B54" s="207"/>
      <c r="C54" s="208"/>
      <c r="D54" s="208"/>
      <c r="E54" s="322" t="s">
        <v>883</v>
      </c>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4"/>
      <c r="BJ54" s="181"/>
      <c r="BK54" s="181"/>
      <c r="BL54" s="181"/>
      <c r="BM54" s="181"/>
      <c r="BN54" s="181"/>
      <c r="BO54" s="181"/>
      <c r="BP54" s="181"/>
      <c r="BQ54" s="181"/>
      <c r="BR54" s="181"/>
      <c r="BS54" s="181"/>
      <c r="BT54" s="181"/>
      <c r="BU54" s="181"/>
      <c r="BV54" s="181"/>
      <c r="BW54" s="181"/>
      <c r="BX54" s="181"/>
      <c r="BY54" s="181"/>
      <c r="BZ54" s="181"/>
      <c r="CA54" s="181"/>
      <c r="CB54" s="181"/>
      <c r="CC54" s="181"/>
    </row>
    <row r="55" spans="1:81" ht="16.5" customHeight="1" x14ac:dyDescent="0.3">
      <c r="A55" s="209"/>
      <c r="B55" s="181"/>
      <c r="C55" s="145"/>
      <c r="D55" s="145"/>
      <c r="E55" s="145"/>
      <c r="F55" s="145"/>
      <c r="G55" s="145"/>
      <c r="H55" s="181"/>
      <c r="I55" s="210"/>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211"/>
      <c r="BB55" s="211"/>
      <c r="BC55" s="211"/>
      <c r="BD55" s="211"/>
      <c r="BE55" s="211"/>
      <c r="BF55" s="211"/>
      <c r="BG55" s="211"/>
      <c r="BH55" s="210"/>
      <c r="BI55" s="181"/>
      <c r="BJ55" s="181"/>
      <c r="BK55" s="181"/>
      <c r="BL55" s="181"/>
      <c r="BM55" s="181"/>
      <c r="BN55" s="181"/>
      <c r="BO55" s="181"/>
      <c r="BP55" s="181"/>
      <c r="BQ55" s="181"/>
      <c r="BR55" s="181"/>
      <c r="BS55" s="181"/>
      <c r="BT55" s="181"/>
      <c r="BU55" s="181"/>
      <c r="BV55" s="181"/>
      <c r="BW55" s="181"/>
      <c r="BX55" s="181"/>
      <c r="BY55" s="181"/>
      <c r="BZ55" s="181"/>
      <c r="CA55" s="181"/>
      <c r="CB55" s="181"/>
      <c r="CC55" s="181"/>
    </row>
    <row r="56" spans="1:81" ht="16.5" customHeight="1" x14ac:dyDescent="0.3">
      <c r="A56" s="181"/>
      <c r="B56" s="145"/>
      <c r="C56" s="145"/>
      <c r="D56" s="145"/>
      <c r="E56" s="212" t="s">
        <v>342</v>
      </c>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211"/>
      <c r="BB56" s="211"/>
      <c r="BC56" s="211"/>
      <c r="BD56" s="211"/>
      <c r="BE56" s="211"/>
      <c r="BF56" s="211"/>
      <c r="BG56" s="211"/>
      <c r="BH56" s="210"/>
      <c r="BI56" s="181"/>
      <c r="BJ56" s="181"/>
      <c r="BK56" s="181"/>
      <c r="BL56" s="181"/>
      <c r="BM56" s="181"/>
      <c r="BN56" s="181"/>
      <c r="BO56" s="181"/>
      <c r="BP56" s="181"/>
      <c r="BQ56" s="181"/>
      <c r="BR56" s="181"/>
      <c r="BS56" s="181"/>
      <c r="BT56" s="181"/>
      <c r="BU56" s="181"/>
      <c r="BV56" s="181"/>
      <c r="BW56" s="181"/>
      <c r="BX56" s="181"/>
      <c r="BY56" s="181"/>
      <c r="BZ56" s="181"/>
      <c r="CA56" s="181"/>
      <c r="CB56" s="181"/>
      <c r="CC56" s="181"/>
    </row>
    <row r="57" spans="1:81" ht="16.5" customHeight="1" x14ac:dyDescent="0.3">
      <c r="A57" s="145"/>
      <c r="B57" s="145"/>
      <c r="C57" s="145"/>
      <c r="D57" s="145"/>
      <c r="E57" s="145"/>
      <c r="F57" s="145"/>
      <c r="G57" s="145"/>
      <c r="H57" s="181"/>
      <c r="I57" s="210"/>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211"/>
      <c r="BB57" s="211"/>
      <c r="BC57" s="211"/>
      <c r="BD57" s="211"/>
      <c r="BE57" s="211"/>
      <c r="BF57" s="211"/>
      <c r="BG57" s="211"/>
      <c r="BH57" s="210"/>
      <c r="BI57" s="181"/>
      <c r="BJ57" s="181"/>
      <c r="BK57" s="181"/>
      <c r="BL57" s="181"/>
      <c r="BM57" s="181"/>
      <c r="BN57" s="181"/>
      <c r="BO57" s="181"/>
      <c r="BP57" s="181"/>
      <c r="BQ57" s="181"/>
      <c r="BR57" s="181"/>
      <c r="BS57" s="181"/>
      <c r="BT57" s="181"/>
      <c r="BU57" s="181"/>
      <c r="BV57" s="181"/>
      <c r="BW57" s="181"/>
      <c r="BX57" s="181"/>
      <c r="BY57" s="181"/>
      <c r="BZ57" s="181"/>
      <c r="CA57" s="181"/>
      <c r="CB57" s="181"/>
      <c r="CC57" s="181"/>
    </row>
    <row r="58" spans="1:81" ht="16.5" customHeight="1" x14ac:dyDescent="0.3">
      <c r="A58" s="145"/>
      <c r="B58" s="145"/>
      <c r="C58" s="145"/>
      <c r="D58" s="145"/>
      <c r="E58" s="145"/>
      <c r="F58" s="145"/>
      <c r="G58" s="145"/>
      <c r="H58" s="181"/>
      <c r="I58" s="210"/>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211"/>
      <c r="BB58" s="211"/>
      <c r="BC58" s="211"/>
      <c r="BD58" s="211"/>
      <c r="BE58" s="211"/>
      <c r="BF58" s="211"/>
      <c r="BG58" s="211"/>
      <c r="BH58" s="210"/>
      <c r="BI58" s="181"/>
      <c r="BJ58" s="181"/>
      <c r="BK58" s="181"/>
      <c r="BL58" s="181"/>
      <c r="BM58" s="181"/>
      <c r="BN58" s="181"/>
      <c r="BO58" s="181"/>
      <c r="BP58" s="181"/>
      <c r="BQ58" s="181"/>
      <c r="BR58" s="181"/>
      <c r="BS58" s="181"/>
      <c r="BT58" s="181"/>
      <c r="BU58" s="181"/>
      <c r="BV58" s="181"/>
      <c r="BW58" s="181"/>
      <c r="BX58" s="181"/>
      <c r="BY58" s="181"/>
      <c r="BZ58" s="181"/>
      <c r="CA58" s="181"/>
      <c r="CB58" s="181"/>
      <c r="CC58" s="181"/>
    </row>
    <row r="59" spans="1:81" ht="16.5" customHeight="1" x14ac:dyDescent="0.3">
      <c r="A59" s="145"/>
      <c r="B59" s="145"/>
      <c r="C59" s="145"/>
      <c r="D59" s="145"/>
      <c r="E59" s="145"/>
      <c r="F59" s="145"/>
      <c r="G59" s="145"/>
      <c r="H59" s="181"/>
      <c r="I59" s="210"/>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211"/>
      <c r="BB59" s="211"/>
      <c r="BC59" s="211"/>
      <c r="BD59" s="211"/>
      <c r="BE59" s="211"/>
      <c r="BF59" s="211"/>
      <c r="BG59" s="211"/>
      <c r="BH59" s="210"/>
      <c r="BI59" s="181"/>
      <c r="BJ59" s="181"/>
      <c r="BK59" s="181"/>
      <c r="BL59" s="181"/>
      <c r="BM59" s="181"/>
      <c r="BN59" s="181"/>
      <c r="BO59" s="181"/>
      <c r="BP59" s="181"/>
      <c r="BQ59" s="181"/>
      <c r="BR59" s="181"/>
      <c r="BS59" s="181"/>
      <c r="BT59" s="181"/>
      <c r="BU59" s="181"/>
      <c r="BV59" s="181"/>
      <c r="BW59" s="181"/>
      <c r="BX59" s="181"/>
      <c r="BY59" s="181"/>
      <c r="BZ59" s="181"/>
      <c r="CA59" s="181"/>
      <c r="CB59" s="181"/>
      <c r="CC59" s="181"/>
    </row>
    <row r="60" spans="1:81" ht="16.5" customHeight="1" x14ac:dyDescent="0.3">
      <c r="A60" s="145"/>
      <c r="B60" s="145"/>
      <c r="C60" s="145"/>
      <c r="D60" s="145"/>
      <c r="E60" s="145"/>
      <c r="F60" s="145"/>
      <c r="G60" s="145"/>
      <c r="H60" s="181"/>
      <c r="I60" s="210"/>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211"/>
      <c r="BB60" s="211"/>
      <c r="BC60" s="211"/>
      <c r="BD60" s="211"/>
      <c r="BE60" s="211"/>
      <c r="BF60" s="211"/>
      <c r="BG60" s="211"/>
      <c r="BH60" s="210"/>
      <c r="BI60" s="181"/>
      <c r="BJ60" s="181"/>
      <c r="BK60" s="181"/>
      <c r="BL60" s="181"/>
      <c r="BM60" s="181"/>
      <c r="BN60" s="181"/>
      <c r="BO60" s="181"/>
      <c r="BP60" s="181"/>
      <c r="BQ60" s="181"/>
      <c r="BR60" s="181"/>
      <c r="BS60" s="181"/>
      <c r="BT60" s="181"/>
      <c r="BU60" s="181"/>
      <c r="BV60" s="181"/>
      <c r="BW60" s="181"/>
      <c r="BX60" s="181"/>
      <c r="BY60" s="181"/>
      <c r="BZ60" s="181"/>
      <c r="CA60" s="181"/>
      <c r="CB60" s="181"/>
      <c r="CC60" s="181"/>
    </row>
    <row r="61" spans="1:81" ht="16.5" customHeight="1" x14ac:dyDescent="0.3">
      <c r="A61" s="145"/>
      <c r="B61" s="145"/>
      <c r="C61" s="145"/>
      <c r="D61" s="145"/>
      <c r="E61" s="145"/>
      <c r="F61" s="145"/>
      <c r="G61" s="145"/>
      <c r="H61" s="181"/>
      <c r="I61" s="210"/>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211"/>
      <c r="BB61" s="211"/>
      <c r="BC61" s="211"/>
      <c r="BD61" s="211"/>
      <c r="BE61" s="211"/>
      <c r="BF61" s="211"/>
      <c r="BG61" s="211"/>
      <c r="BH61" s="210"/>
      <c r="BI61" s="181"/>
      <c r="BJ61" s="181"/>
      <c r="BK61" s="181"/>
      <c r="BL61" s="181"/>
      <c r="BM61" s="181"/>
      <c r="BN61" s="181"/>
      <c r="BO61" s="181"/>
      <c r="BP61" s="181"/>
      <c r="BQ61" s="181"/>
      <c r="BR61" s="181"/>
      <c r="BS61" s="181"/>
      <c r="BT61" s="181"/>
      <c r="BU61" s="181"/>
      <c r="BV61" s="181"/>
      <c r="BW61" s="181"/>
      <c r="BX61" s="181"/>
      <c r="BY61" s="181"/>
      <c r="BZ61" s="181"/>
      <c r="CA61" s="181"/>
      <c r="CB61" s="181"/>
      <c r="CC61" s="181"/>
    </row>
    <row r="62" spans="1:81" ht="16.5" customHeight="1" x14ac:dyDescent="0.3">
      <c r="A62" s="145"/>
      <c r="B62" s="145"/>
      <c r="C62" s="145"/>
      <c r="D62" s="145"/>
      <c r="E62" s="145"/>
      <c r="F62" s="145"/>
      <c r="G62" s="145"/>
      <c r="H62" s="181"/>
      <c r="I62" s="210"/>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211"/>
      <c r="BB62" s="211"/>
      <c r="BC62" s="211"/>
      <c r="BD62" s="211"/>
      <c r="BE62" s="211"/>
      <c r="BF62" s="211"/>
      <c r="BG62" s="211"/>
      <c r="BH62" s="210"/>
      <c r="BI62" s="181"/>
      <c r="BJ62" s="181"/>
      <c r="BK62" s="181"/>
      <c r="BL62" s="181"/>
      <c r="BM62" s="181"/>
      <c r="BN62" s="181"/>
      <c r="BO62" s="181"/>
      <c r="BP62" s="181"/>
      <c r="BQ62" s="181"/>
      <c r="BR62" s="181"/>
      <c r="BS62" s="181"/>
      <c r="BT62" s="181"/>
      <c r="BU62" s="181"/>
      <c r="BV62" s="181"/>
      <c r="BW62" s="181"/>
      <c r="BX62" s="181"/>
      <c r="BY62" s="181"/>
      <c r="BZ62" s="181"/>
      <c r="CA62" s="181"/>
      <c r="CB62" s="181"/>
      <c r="CC62" s="181"/>
    </row>
    <row r="63" spans="1:81" ht="16.5" customHeight="1" x14ac:dyDescent="0.3">
      <c r="A63" s="145"/>
      <c r="B63" s="145"/>
      <c r="C63" s="145"/>
      <c r="D63" s="145"/>
      <c r="E63" s="145"/>
      <c r="F63" s="145"/>
      <c r="G63" s="145"/>
      <c r="H63" s="181"/>
      <c r="I63" s="210"/>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211"/>
      <c r="BB63" s="211"/>
      <c r="BC63" s="211"/>
      <c r="BD63" s="211"/>
      <c r="BE63" s="211"/>
      <c r="BF63" s="211"/>
      <c r="BG63" s="211"/>
      <c r="BH63" s="210"/>
      <c r="BI63" s="181"/>
      <c r="BJ63" s="181"/>
      <c r="BK63" s="181"/>
      <c r="BL63" s="181"/>
      <c r="BM63" s="181"/>
      <c r="BN63" s="181"/>
      <c r="BO63" s="181"/>
      <c r="BP63" s="181"/>
      <c r="BQ63" s="181"/>
      <c r="BR63" s="181"/>
      <c r="BS63" s="181"/>
      <c r="BT63" s="181"/>
      <c r="BU63" s="181"/>
      <c r="BV63" s="181"/>
      <c r="BW63" s="181"/>
      <c r="BX63" s="181"/>
      <c r="BY63" s="181"/>
      <c r="BZ63" s="181"/>
      <c r="CA63" s="181"/>
      <c r="CB63" s="181"/>
      <c r="CC63" s="181"/>
    </row>
    <row r="64" spans="1:81" ht="16.5" customHeight="1" x14ac:dyDescent="0.3">
      <c r="A64" s="145"/>
      <c r="B64" s="145"/>
      <c r="C64" s="145"/>
      <c r="D64" s="145"/>
      <c r="E64" s="145"/>
      <c r="F64" s="145"/>
      <c r="G64" s="145"/>
      <c r="H64" s="181"/>
      <c r="I64" s="210"/>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211"/>
      <c r="BB64" s="211"/>
      <c r="BC64" s="211"/>
      <c r="BD64" s="211"/>
      <c r="BE64" s="211"/>
      <c r="BF64" s="211"/>
      <c r="BG64" s="211"/>
      <c r="BH64" s="210"/>
      <c r="BI64" s="181"/>
      <c r="BJ64" s="181"/>
      <c r="BK64" s="181"/>
      <c r="BL64" s="181"/>
      <c r="BM64" s="181"/>
      <c r="BN64" s="181"/>
      <c r="BO64" s="181"/>
      <c r="BP64" s="181"/>
      <c r="BQ64" s="181"/>
      <c r="BR64" s="181"/>
      <c r="BS64" s="181"/>
      <c r="BT64" s="181"/>
      <c r="BU64" s="181"/>
      <c r="BV64" s="181"/>
      <c r="BW64" s="181"/>
      <c r="BX64" s="181"/>
      <c r="BY64" s="181"/>
      <c r="BZ64" s="181"/>
      <c r="CA64" s="181"/>
      <c r="CB64" s="181"/>
      <c r="CC64" s="181"/>
    </row>
    <row r="65" spans="1:81" ht="16.5" customHeight="1" x14ac:dyDescent="0.3">
      <c r="A65" s="145"/>
      <c r="B65" s="145"/>
      <c r="C65" s="145"/>
      <c r="D65" s="145"/>
      <c r="E65" s="145"/>
      <c r="F65" s="145"/>
      <c r="G65" s="145"/>
      <c r="H65" s="181"/>
      <c r="I65" s="210"/>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211"/>
      <c r="BB65" s="211"/>
      <c r="BC65" s="211"/>
      <c r="BD65" s="211"/>
      <c r="BE65" s="211"/>
      <c r="BF65" s="211"/>
      <c r="BG65" s="211"/>
      <c r="BH65" s="210"/>
      <c r="BI65" s="181"/>
      <c r="BJ65" s="181"/>
      <c r="BK65" s="181"/>
      <c r="BL65" s="181"/>
      <c r="BM65" s="181"/>
      <c r="BN65" s="181"/>
      <c r="BO65" s="181"/>
      <c r="BP65" s="181"/>
      <c r="BQ65" s="181"/>
      <c r="BR65" s="181"/>
      <c r="BS65" s="181"/>
      <c r="BT65" s="181"/>
      <c r="BU65" s="181"/>
      <c r="BV65" s="181"/>
      <c r="BW65" s="181"/>
      <c r="BX65" s="181"/>
      <c r="BY65" s="181"/>
      <c r="BZ65" s="181"/>
      <c r="CA65" s="181"/>
      <c r="CB65" s="181"/>
      <c r="CC65" s="181"/>
    </row>
    <row r="66" spans="1:81" ht="16.5" customHeight="1" x14ac:dyDescent="0.3">
      <c r="A66" s="145"/>
      <c r="B66" s="145"/>
      <c r="C66" s="145"/>
      <c r="D66" s="145"/>
      <c r="E66" s="145"/>
      <c r="F66" s="145"/>
      <c r="G66" s="145"/>
      <c r="H66" s="181"/>
      <c r="I66" s="210"/>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211"/>
      <c r="BB66" s="211"/>
      <c r="BC66" s="211"/>
      <c r="BD66" s="211"/>
      <c r="BE66" s="211"/>
      <c r="BF66" s="211"/>
      <c r="BG66" s="211"/>
      <c r="BH66" s="210"/>
      <c r="BI66" s="181"/>
      <c r="BJ66" s="181"/>
      <c r="BK66" s="181"/>
      <c r="BL66" s="181"/>
      <c r="BM66" s="181"/>
      <c r="BN66" s="181"/>
      <c r="BO66" s="181"/>
      <c r="BP66" s="181"/>
      <c r="BQ66" s="181"/>
      <c r="BR66" s="181"/>
      <c r="BS66" s="181"/>
      <c r="BT66" s="181"/>
      <c r="BU66" s="181"/>
      <c r="BV66" s="181"/>
      <c r="BW66" s="181"/>
      <c r="BX66" s="181"/>
      <c r="BY66" s="181"/>
      <c r="BZ66" s="181"/>
      <c r="CA66" s="181"/>
      <c r="CB66" s="181"/>
      <c r="CC66" s="181"/>
    </row>
    <row r="67" spans="1:81" ht="16.5" customHeight="1" x14ac:dyDescent="0.3">
      <c r="A67" s="145"/>
      <c r="B67" s="145"/>
      <c r="C67" s="145"/>
      <c r="D67" s="145"/>
      <c r="E67" s="145"/>
      <c r="F67" s="145"/>
      <c r="G67" s="145"/>
      <c r="H67" s="181"/>
      <c r="I67" s="210"/>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211"/>
      <c r="BB67" s="211"/>
      <c r="BC67" s="211"/>
      <c r="BD67" s="211"/>
      <c r="BE67" s="211"/>
      <c r="BF67" s="211"/>
      <c r="BG67" s="211"/>
      <c r="BH67" s="210"/>
      <c r="BI67" s="181"/>
      <c r="BJ67" s="181"/>
      <c r="BK67" s="181"/>
      <c r="BL67" s="181"/>
      <c r="BM67" s="181"/>
      <c r="BN67" s="181"/>
      <c r="BO67" s="181"/>
      <c r="BP67" s="181"/>
      <c r="BQ67" s="181"/>
      <c r="BR67" s="181"/>
      <c r="BS67" s="181"/>
      <c r="BT67" s="181"/>
      <c r="BU67" s="181"/>
      <c r="BV67" s="181"/>
      <c r="BW67" s="181"/>
      <c r="BX67" s="181"/>
      <c r="BY67" s="181"/>
      <c r="BZ67" s="181"/>
      <c r="CA67" s="181"/>
      <c r="CB67" s="181"/>
      <c r="CC67" s="181"/>
    </row>
    <row r="68" spans="1:81" ht="16.5" customHeight="1" x14ac:dyDescent="0.3">
      <c r="A68" s="145"/>
      <c r="B68" s="145"/>
      <c r="C68" s="145"/>
      <c r="D68" s="145"/>
      <c r="E68" s="145"/>
      <c r="F68" s="145"/>
      <c r="G68" s="145"/>
      <c r="H68" s="181"/>
      <c r="I68" s="210"/>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211"/>
      <c r="BB68" s="211"/>
      <c r="BC68" s="211"/>
      <c r="BD68" s="211"/>
      <c r="BE68" s="211"/>
      <c r="BF68" s="211"/>
      <c r="BG68" s="211"/>
      <c r="BH68" s="210"/>
      <c r="BI68" s="181"/>
      <c r="BJ68" s="181"/>
      <c r="BK68" s="181"/>
      <c r="BL68" s="181"/>
      <c r="BM68" s="181"/>
      <c r="BN68" s="181"/>
      <c r="BO68" s="181"/>
      <c r="BP68" s="181"/>
      <c r="BQ68" s="181"/>
      <c r="BR68" s="181"/>
      <c r="BS68" s="181"/>
      <c r="BT68" s="181"/>
      <c r="BU68" s="181"/>
      <c r="BV68" s="181"/>
      <c r="BW68" s="181"/>
      <c r="BX68" s="181"/>
      <c r="BY68" s="181"/>
      <c r="BZ68" s="181"/>
      <c r="CA68" s="181"/>
      <c r="CB68" s="181"/>
      <c r="CC68" s="181"/>
    </row>
    <row r="69" spans="1:81" ht="16.5" customHeight="1" x14ac:dyDescent="0.3">
      <c r="A69" s="145"/>
      <c r="B69" s="145"/>
      <c r="C69" s="145"/>
      <c r="D69" s="145"/>
      <c r="E69" s="145"/>
      <c r="F69" s="145"/>
      <c r="G69" s="145"/>
      <c r="H69" s="181"/>
      <c r="I69" s="210"/>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211"/>
      <c r="BB69" s="211"/>
      <c r="BC69" s="211"/>
      <c r="BD69" s="211"/>
      <c r="BE69" s="211"/>
      <c r="BF69" s="211"/>
      <c r="BG69" s="211"/>
      <c r="BH69" s="210"/>
      <c r="BI69" s="181"/>
      <c r="BJ69" s="181"/>
      <c r="BK69" s="181"/>
      <c r="BL69" s="181"/>
      <c r="BM69" s="181"/>
      <c r="BN69" s="181"/>
      <c r="BO69" s="181"/>
      <c r="BP69" s="181"/>
      <c r="BQ69" s="181"/>
      <c r="BR69" s="181"/>
      <c r="BS69" s="181"/>
      <c r="BT69" s="181"/>
      <c r="BU69" s="181"/>
      <c r="BV69" s="181"/>
      <c r="BW69" s="181"/>
      <c r="BX69" s="181"/>
      <c r="BY69" s="181"/>
      <c r="BZ69" s="181"/>
      <c r="CA69" s="181"/>
      <c r="CB69" s="181"/>
      <c r="CC69" s="181"/>
    </row>
    <row r="70" spans="1:81" ht="16.5" customHeight="1" x14ac:dyDescent="0.3">
      <c r="A70" s="145"/>
      <c r="B70" s="145"/>
      <c r="C70" s="145"/>
      <c r="D70" s="145"/>
      <c r="E70" s="145"/>
      <c r="F70" s="145"/>
      <c r="G70" s="145"/>
      <c r="H70" s="181"/>
      <c r="I70" s="210"/>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211"/>
      <c r="BB70" s="211"/>
      <c r="BC70" s="211"/>
      <c r="BD70" s="211"/>
      <c r="BE70" s="211"/>
      <c r="BF70" s="211"/>
      <c r="BG70" s="211"/>
      <c r="BH70" s="210"/>
      <c r="BI70" s="181"/>
      <c r="BJ70" s="181"/>
      <c r="BK70" s="181"/>
      <c r="BL70" s="181"/>
      <c r="BM70" s="181"/>
      <c r="BN70" s="181"/>
      <c r="BO70" s="181"/>
      <c r="BP70" s="181"/>
      <c r="BQ70" s="181"/>
      <c r="BR70" s="181"/>
      <c r="BS70" s="181"/>
      <c r="BT70" s="181"/>
      <c r="BU70" s="181"/>
      <c r="BV70" s="181"/>
      <c r="BW70" s="181"/>
      <c r="BX70" s="181"/>
      <c r="BY70" s="181"/>
      <c r="BZ70" s="181"/>
      <c r="CA70" s="181"/>
      <c r="CB70" s="181"/>
      <c r="CC70" s="181"/>
    </row>
    <row r="71" spans="1:81" ht="16.5" customHeight="1" x14ac:dyDescent="0.3">
      <c r="A71" s="145"/>
      <c r="B71" s="145"/>
      <c r="C71" s="145"/>
      <c r="D71" s="145"/>
      <c r="E71" s="145"/>
      <c r="F71" s="145"/>
      <c r="G71" s="145"/>
      <c r="H71" s="181"/>
      <c r="I71" s="210"/>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211"/>
      <c r="BB71" s="211"/>
      <c r="BC71" s="211"/>
      <c r="BD71" s="211"/>
      <c r="BE71" s="211"/>
      <c r="BF71" s="211"/>
      <c r="BG71" s="211"/>
      <c r="BH71" s="210"/>
      <c r="BI71" s="181"/>
      <c r="BJ71" s="181"/>
      <c r="BK71" s="181"/>
      <c r="BL71" s="181"/>
      <c r="BM71" s="181"/>
      <c r="BN71" s="181"/>
      <c r="BO71" s="181"/>
      <c r="BP71" s="181"/>
      <c r="BQ71" s="181"/>
      <c r="BR71" s="181"/>
      <c r="BS71" s="181"/>
      <c r="BT71" s="181"/>
      <c r="BU71" s="181"/>
      <c r="BV71" s="181"/>
      <c r="BW71" s="181"/>
      <c r="BX71" s="181"/>
      <c r="BY71" s="181"/>
      <c r="BZ71" s="181"/>
      <c r="CA71" s="181"/>
      <c r="CB71" s="181"/>
      <c r="CC71" s="181"/>
    </row>
    <row r="72" spans="1:81" ht="16.5" customHeight="1" x14ac:dyDescent="0.3">
      <c r="A72" s="145"/>
      <c r="B72" s="145"/>
      <c r="C72" s="145"/>
      <c r="D72" s="145"/>
      <c r="E72" s="145"/>
      <c r="F72" s="145"/>
      <c r="G72" s="145"/>
      <c r="H72" s="181"/>
      <c r="I72" s="210"/>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211"/>
      <c r="BB72" s="211"/>
      <c r="BC72" s="211"/>
      <c r="BD72" s="211"/>
      <c r="BE72" s="211"/>
      <c r="BF72" s="211"/>
      <c r="BG72" s="211"/>
      <c r="BH72" s="210"/>
      <c r="BI72" s="181"/>
      <c r="BJ72" s="181"/>
      <c r="BK72" s="181"/>
      <c r="BL72" s="181"/>
      <c r="BM72" s="181"/>
      <c r="BN72" s="181"/>
      <c r="BO72" s="181"/>
      <c r="BP72" s="181"/>
      <c r="BQ72" s="181"/>
      <c r="BR72" s="181"/>
      <c r="BS72" s="181"/>
      <c r="BT72" s="181"/>
      <c r="BU72" s="181"/>
      <c r="BV72" s="181"/>
      <c r="BW72" s="181"/>
      <c r="BX72" s="181"/>
      <c r="BY72" s="181"/>
      <c r="BZ72" s="181"/>
      <c r="CA72" s="181"/>
      <c r="CB72" s="181"/>
      <c r="CC72" s="181"/>
    </row>
    <row r="73" spans="1:81" ht="16.5" customHeight="1" x14ac:dyDescent="0.3">
      <c r="A73" s="145"/>
      <c r="B73" s="145"/>
      <c r="C73" s="145"/>
      <c r="D73" s="145"/>
      <c r="E73" s="145"/>
      <c r="F73" s="145"/>
      <c r="G73" s="145"/>
      <c r="H73" s="181"/>
      <c r="I73" s="210"/>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211"/>
      <c r="BB73" s="211"/>
      <c r="BC73" s="211"/>
      <c r="BD73" s="211"/>
      <c r="BE73" s="211"/>
      <c r="BF73" s="211"/>
      <c r="BG73" s="211"/>
      <c r="BH73" s="210"/>
      <c r="BI73" s="181"/>
      <c r="BJ73" s="181"/>
      <c r="BK73" s="181"/>
      <c r="BL73" s="181"/>
      <c r="BM73" s="181"/>
      <c r="BN73" s="181"/>
      <c r="BO73" s="181"/>
      <c r="BP73" s="181"/>
      <c r="BQ73" s="181"/>
      <c r="BR73" s="181"/>
      <c r="BS73" s="181"/>
      <c r="BT73" s="181"/>
      <c r="BU73" s="181"/>
      <c r="BV73" s="181"/>
      <c r="BW73" s="181"/>
      <c r="BX73" s="181"/>
      <c r="BY73" s="181"/>
      <c r="BZ73" s="181"/>
      <c r="CA73" s="181"/>
      <c r="CB73" s="181"/>
      <c r="CC73" s="181"/>
    </row>
    <row r="74" spans="1:81" ht="16.5" customHeight="1" x14ac:dyDescent="0.3">
      <c r="A74" s="145"/>
      <c r="B74" s="145"/>
      <c r="C74" s="145"/>
      <c r="D74" s="145"/>
      <c r="E74" s="145"/>
      <c r="F74" s="145"/>
      <c r="G74" s="145"/>
      <c r="H74" s="181"/>
      <c r="I74" s="210"/>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211"/>
      <c r="BB74" s="211"/>
      <c r="BC74" s="211"/>
      <c r="BD74" s="211"/>
      <c r="BE74" s="211"/>
      <c r="BF74" s="211"/>
      <c r="BG74" s="211"/>
      <c r="BH74" s="210"/>
      <c r="BI74" s="181"/>
      <c r="BJ74" s="181"/>
      <c r="BK74" s="181"/>
      <c r="BL74" s="181"/>
      <c r="BM74" s="181"/>
      <c r="BN74" s="181"/>
      <c r="BO74" s="181"/>
      <c r="BP74" s="181"/>
      <c r="BQ74" s="181"/>
      <c r="BR74" s="181"/>
      <c r="BS74" s="181"/>
      <c r="BT74" s="181"/>
      <c r="BU74" s="181"/>
      <c r="BV74" s="181"/>
      <c r="BW74" s="181"/>
      <c r="BX74" s="181"/>
      <c r="BY74" s="181"/>
      <c r="BZ74" s="181"/>
      <c r="CA74" s="181"/>
      <c r="CB74" s="181"/>
      <c r="CC74" s="181"/>
    </row>
    <row r="75" spans="1:81" ht="16.5" customHeight="1" x14ac:dyDescent="0.3">
      <c r="A75" s="145"/>
      <c r="B75" s="145"/>
      <c r="C75" s="145"/>
      <c r="D75" s="145"/>
      <c r="E75" s="145"/>
      <c r="F75" s="145"/>
      <c r="G75" s="145"/>
      <c r="H75" s="181"/>
      <c r="I75" s="210"/>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211"/>
      <c r="BB75" s="211"/>
      <c r="BC75" s="211"/>
      <c r="BD75" s="211"/>
      <c r="BE75" s="211"/>
      <c r="BF75" s="211"/>
      <c r="BG75" s="211"/>
      <c r="BH75" s="210"/>
      <c r="BI75" s="181"/>
      <c r="BJ75" s="181"/>
      <c r="BK75" s="181"/>
      <c r="BL75" s="181"/>
      <c r="BM75" s="181"/>
      <c r="BN75" s="181"/>
      <c r="BO75" s="181"/>
      <c r="BP75" s="181"/>
      <c r="BQ75" s="181"/>
      <c r="BR75" s="181"/>
      <c r="BS75" s="181"/>
      <c r="BT75" s="181"/>
      <c r="BU75" s="181"/>
      <c r="BV75" s="181"/>
      <c r="BW75" s="181"/>
      <c r="BX75" s="181"/>
      <c r="BY75" s="181"/>
      <c r="BZ75" s="181"/>
      <c r="CA75" s="181"/>
      <c r="CB75" s="181"/>
      <c r="CC75" s="181"/>
    </row>
    <row r="76" spans="1:81" ht="16.5" customHeight="1" x14ac:dyDescent="0.3">
      <c r="A76" s="145"/>
      <c r="B76" s="145"/>
      <c r="C76" s="145"/>
      <c r="D76" s="145"/>
      <c r="E76" s="145"/>
      <c r="F76" s="145"/>
      <c r="G76" s="145"/>
      <c r="H76" s="181"/>
      <c r="I76" s="210"/>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211"/>
      <c r="BB76" s="211"/>
      <c r="BC76" s="211"/>
      <c r="BD76" s="211"/>
      <c r="BE76" s="211"/>
      <c r="BF76" s="211"/>
      <c r="BG76" s="211"/>
      <c r="BH76" s="210"/>
      <c r="BI76" s="181"/>
      <c r="BJ76" s="181"/>
      <c r="BK76" s="181"/>
      <c r="BL76" s="181"/>
      <c r="BM76" s="181"/>
      <c r="BN76" s="181"/>
      <c r="BO76" s="181"/>
      <c r="BP76" s="181"/>
      <c r="BQ76" s="181"/>
      <c r="BR76" s="181"/>
      <c r="BS76" s="181"/>
      <c r="BT76" s="181"/>
      <c r="BU76" s="181"/>
      <c r="BV76" s="181"/>
      <c r="BW76" s="181"/>
      <c r="BX76" s="181"/>
      <c r="BY76" s="181"/>
      <c r="BZ76" s="181"/>
      <c r="CA76" s="181"/>
      <c r="CB76" s="181"/>
      <c r="CC76" s="181"/>
    </row>
    <row r="77" spans="1:81" ht="16.5" customHeight="1" x14ac:dyDescent="0.3">
      <c r="A77" s="145"/>
      <c r="B77" s="145"/>
      <c r="C77" s="145"/>
      <c r="D77" s="145"/>
      <c r="E77" s="145"/>
      <c r="F77" s="145"/>
      <c r="G77" s="145"/>
      <c r="H77" s="181"/>
      <c r="I77" s="210"/>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211"/>
      <c r="BB77" s="211"/>
      <c r="BC77" s="211"/>
      <c r="BD77" s="211"/>
      <c r="BE77" s="211"/>
      <c r="BF77" s="211"/>
      <c r="BG77" s="211"/>
      <c r="BH77" s="210"/>
      <c r="BI77" s="181"/>
      <c r="BJ77" s="181"/>
      <c r="BK77" s="181"/>
      <c r="BL77" s="181"/>
      <c r="BM77" s="181"/>
      <c r="BN77" s="181"/>
      <c r="BO77" s="181"/>
      <c r="BP77" s="181"/>
      <c r="BQ77" s="181"/>
      <c r="BR77" s="181"/>
      <c r="BS77" s="181"/>
      <c r="BT77" s="181"/>
      <c r="BU77" s="181"/>
      <c r="BV77" s="181"/>
      <c r="BW77" s="181"/>
      <c r="BX77" s="181"/>
      <c r="BY77" s="181"/>
      <c r="BZ77" s="181"/>
      <c r="CA77" s="181"/>
      <c r="CB77" s="181"/>
      <c r="CC77" s="181"/>
    </row>
    <row r="78" spans="1:81" ht="16.5" customHeight="1" x14ac:dyDescent="0.3">
      <c r="A78" s="145"/>
      <c r="B78" s="145"/>
      <c r="C78" s="145"/>
      <c r="D78" s="145"/>
      <c r="E78" s="145"/>
      <c r="F78" s="145"/>
      <c r="G78" s="145"/>
      <c r="H78" s="181"/>
      <c r="I78" s="210"/>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211"/>
      <c r="BB78" s="211"/>
      <c r="BC78" s="211"/>
      <c r="BD78" s="211"/>
      <c r="BE78" s="211"/>
      <c r="BF78" s="211"/>
      <c r="BG78" s="211"/>
      <c r="BH78" s="210"/>
      <c r="BI78" s="181"/>
      <c r="BJ78" s="181"/>
      <c r="BK78" s="181"/>
      <c r="BL78" s="181"/>
      <c r="BM78" s="181"/>
      <c r="BN78" s="181"/>
      <c r="BO78" s="181"/>
      <c r="BP78" s="181"/>
      <c r="BQ78" s="181"/>
      <c r="BR78" s="181"/>
      <c r="BS78" s="181"/>
      <c r="BT78" s="181"/>
      <c r="BU78" s="181"/>
      <c r="BV78" s="181"/>
      <c r="BW78" s="181"/>
      <c r="BX78" s="181"/>
      <c r="BY78" s="181"/>
      <c r="BZ78" s="181"/>
      <c r="CA78" s="181"/>
      <c r="CB78" s="181"/>
      <c r="CC78" s="181"/>
    </row>
    <row r="79" spans="1:81" ht="16.5" customHeight="1" x14ac:dyDescent="0.3">
      <c r="A79" s="145"/>
      <c r="B79" s="145"/>
      <c r="C79" s="145"/>
      <c r="D79" s="145"/>
      <c r="E79" s="145"/>
      <c r="F79" s="145"/>
      <c r="G79" s="145"/>
      <c r="H79" s="181"/>
      <c r="I79" s="210"/>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211"/>
      <c r="BB79" s="211"/>
      <c r="BC79" s="211"/>
      <c r="BD79" s="211"/>
      <c r="BE79" s="211"/>
      <c r="BF79" s="211"/>
      <c r="BG79" s="211"/>
      <c r="BH79" s="210"/>
      <c r="BI79" s="181"/>
      <c r="BJ79" s="181"/>
      <c r="BK79" s="181"/>
      <c r="BL79" s="181"/>
      <c r="BM79" s="181"/>
      <c r="BN79" s="181"/>
      <c r="BO79" s="181"/>
      <c r="BP79" s="181"/>
      <c r="BQ79" s="181"/>
      <c r="BR79" s="181"/>
      <c r="BS79" s="181"/>
      <c r="BT79" s="181"/>
      <c r="BU79" s="181"/>
      <c r="BV79" s="181"/>
      <c r="BW79" s="181"/>
      <c r="BX79" s="181"/>
      <c r="BY79" s="181"/>
      <c r="BZ79" s="181"/>
      <c r="CA79" s="181"/>
      <c r="CB79" s="181"/>
      <c r="CC79" s="181"/>
    </row>
    <row r="80" spans="1:81" ht="16.5" customHeight="1" x14ac:dyDescent="0.3">
      <c r="A80" s="145"/>
      <c r="B80" s="145"/>
      <c r="C80" s="145"/>
      <c r="D80" s="145"/>
      <c r="E80" s="145"/>
      <c r="F80" s="145"/>
      <c r="G80" s="145"/>
      <c r="H80" s="181"/>
      <c r="I80" s="210"/>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211"/>
      <c r="BB80" s="211"/>
      <c r="BC80" s="211"/>
      <c r="BD80" s="211"/>
      <c r="BE80" s="211"/>
      <c r="BF80" s="211"/>
      <c r="BG80" s="211"/>
      <c r="BH80" s="210"/>
      <c r="BI80" s="181"/>
      <c r="BJ80" s="181"/>
      <c r="BK80" s="181"/>
      <c r="BL80" s="181"/>
      <c r="BM80" s="181"/>
      <c r="BN80" s="181"/>
      <c r="BO80" s="181"/>
      <c r="BP80" s="181"/>
      <c r="BQ80" s="181"/>
      <c r="BR80" s="181"/>
      <c r="BS80" s="181"/>
      <c r="BT80" s="181"/>
      <c r="BU80" s="181"/>
      <c r="BV80" s="181"/>
      <c r="BW80" s="181"/>
      <c r="BX80" s="181"/>
      <c r="BY80" s="181"/>
      <c r="BZ80" s="181"/>
      <c r="CA80" s="181"/>
      <c r="CB80" s="181"/>
      <c r="CC80" s="181"/>
    </row>
    <row r="81" spans="1:81" ht="16.5" customHeight="1" x14ac:dyDescent="0.3">
      <c r="A81" s="145"/>
      <c r="B81" s="145"/>
      <c r="C81" s="145"/>
      <c r="D81" s="145"/>
      <c r="E81" s="145"/>
      <c r="F81" s="145"/>
      <c r="G81" s="145"/>
      <c r="H81" s="181"/>
      <c r="I81" s="210"/>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211"/>
      <c r="BB81" s="211"/>
      <c r="BC81" s="211"/>
      <c r="BD81" s="211"/>
      <c r="BE81" s="211"/>
      <c r="BF81" s="211"/>
      <c r="BG81" s="211"/>
      <c r="BH81" s="210"/>
      <c r="BI81" s="181"/>
      <c r="BJ81" s="181"/>
      <c r="BK81" s="181"/>
      <c r="BL81" s="181"/>
      <c r="BM81" s="181"/>
      <c r="BN81" s="181"/>
      <c r="BO81" s="181"/>
      <c r="BP81" s="181"/>
      <c r="BQ81" s="181"/>
      <c r="BR81" s="181"/>
      <c r="BS81" s="181"/>
      <c r="BT81" s="181"/>
      <c r="BU81" s="181"/>
      <c r="BV81" s="181"/>
      <c r="BW81" s="181"/>
      <c r="BX81" s="181"/>
      <c r="BY81" s="181"/>
      <c r="BZ81" s="181"/>
      <c r="CA81" s="181"/>
      <c r="CB81" s="181"/>
      <c r="CC81" s="181"/>
    </row>
    <row r="82" spans="1:81" ht="16.5" customHeight="1" x14ac:dyDescent="0.3">
      <c r="A82" s="145"/>
      <c r="B82" s="145"/>
      <c r="C82" s="145"/>
      <c r="D82" s="145"/>
      <c r="E82" s="145"/>
      <c r="F82" s="145"/>
      <c r="G82" s="145"/>
      <c r="H82" s="181"/>
      <c r="I82" s="210"/>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211"/>
      <c r="BB82" s="211"/>
      <c r="BC82" s="211"/>
      <c r="BD82" s="211"/>
      <c r="BE82" s="211"/>
      <c r="BF82" s="211"/>
      <c r="BG82" s="211"/>
      <c r="BH82" s="210"/>
      <c r="BI82" s="181"/>
      <c r="BJ82" s="181"/>
      <c r="BK82" s="181"/>
      <c r="BL82" s="181"/>
      <c r="BM82" s="181"/>
      <c r="BN82" s="181"/>
      <c r="BO82" s="181"/>
      <c r="BP82" s="181"/>
      <c r="BQ82" s="181"/>
      <c r="BR82" s="181"/>
      <c r="BS82" s="181"/>
      <c r="BT82" s="181"/>
      <c r="BU82" s="181"/>
      <c r="BV82" s="181"/>
      <c r="BW82" s="181"/>
      <c r="BX82" s="181"/>
      <c r="BY82" s="181"/>
      <c r="BZ82" s="181"/>
      <c r="CA82" s="181"/>
      <c r="CB82" s="181"/>
      <c r="CC82" s="181"/>
    </row>
    <row r="83" spans="1:81" ht="16.5" customHeight="1" x14ac:dyDescent="0.3">
      <c r="A83" s="145"/>
      <c r="B83" s="145"/>
      <c r="C83" s="145"/>
      <c r="D83" s="145"/>
      <c r="E83" s="145"/>
      <c r="F83" s="145"/>
      <c r="G83" s="145"/>
      <c r="H83" s="181"/>
      <c r="I83" s="210"/>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211"/>
      <c r="BB83" s="211"/>
      <c r="BC83" s="211"/>
      <c r="BD83" s="211"/>
      <c r="BE83" s="211"/>
      <c r="BF83" s="211"/>
      <c r="BG83" s="211"/>
      <c r="BH83" s="210"/>
      <c r="BI83" s="181"/>
      <c r="BJ83" s="181"/>
      <c r="BK83" s="181"/>
      <c r="BL83" s="181"/>
      <c r="BM83" s="181"/>
      <c r="BN83" s="181"/>
      <c r="BO83" s="181"/>
      <c r="BP83" s="181"/>
      <c r="BQ83" s="181"/>
      <c r="BR83" s="181"/>
      <c r="BS83" s="181"/>
      <c r="BT83" s="181"/>
      <c r="BU83" s="181"/>
      <c r="BV83" s="181"/>
      <c r="BW83" s="181"/>
      <c r="BX83" s="181"/>
      <c r="BY83" s="181"/>
      <c r="BZ83" s="181"/>
      <c r="CA83" s="181"/>
      <c r="CB83" s="181"/>
      <c r="CC83" s="181"/>
    </row>
    <row r="84" spans="1:81" ht="16.5" customHeight="1" x14ac:dyDescent="0.3">
      <c r="A84" s="145"/>
      <c r="B84" s="145"/>
      <c r="C84" s="145"/>
      <c r="D84" s="145"/>
      <c r="E84" s="145"/>
      <c r="F84" s="145"/>
      <c r="G84" s="145"/>
      <c r="H84" s="181"/>
      <c r="I84" s="210"/>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211"/>
      <c r="BB84" s="211"/>
      <c r="BC84" s="211"/>
      <c r="BD84" s="211"/>
      <c r="BE84" s="211"/>
      <c r="BF84" s="211"/>
      <c r="BG84" s="211"/>
      <c r="BH84" s="210"/>
      <c r="BI84" s="181"/>
      <c r="BJ84" s="181"/>
      <c r="BK84" s="181"/>
      <c r="BL84" s="181"/>
      <c r="BM84" s="181"/>
      <c r="BN84" s="181"/>
      <c r="BO84" s="181"/>
      <c r="BP84" s="181"/>
      <c r="BQ84" s="181"/>
      <c r="BR84" s="181"/>
      <c r="BS84" s="181"/>
      <c r="BT84" s="181"/>
      <c r="BU84" s="181"/>
      <c r="BV84" s="181"/>
      <c r="BW84" s="181"/>
      <c r="BX84" s="181"/>
      <c r="BY84" s="181"/>
      <c r="BZ84" s="181"/>
      <c r="CA84" s="181"/>
      <c r="CB84" s="181"/>
      <c r="CC84" s="181"/>
    </row>
    <row r="85" spans="1:81" ht="16.5" customHeight="1" x14ac:dyDescent="0.3">
      <c r="A85" s="145"/>
      <c r="B85" s="145"/>
      <c r="C85" s="145"/>
      <c r="D85" s="145"/>
      <c r="E85" s="145"/>
      <c r="F85" s="145"/>
      <c r="G85" s="145"/>
      <c r="H85" s="181"/>
      <c r="I85" s="210"/>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c r="AZ85" s="181"/>
      <c r="BA85" s="211"/>
      <c r="BB85" s="211"/>
      <c r="BC85" s="211"/>
      <c r="BD85" s="211"/>
      <c r="BE85" s="211"/>
      <c r="BF85" s="211"/>
      <c r="BG85" s="211"/>
      <c r="BH85" s="210"/>
      <c r="BI85" s="181"/>
      <c r="BJ85" s="181"/>
      <c r="BK85" s="181"/>
      <c r="BL85" s="181"/>
      <c r="BM85" s="181"/>
      <c r="BN85" s="181"/>
      <c r="BO85" s="181"/>
      <c r="BP85" s="181"/>
      <c r="BQ85" s="181"/>
      <c r="BR85" s="181"/>
      <c r="BS85" s="181"/>
      <c r="BT85" s="181"/>
      <c r="BU85" s="181"/>
      <c r="BV85" s="181"/>
      <c r="BW85" s="181"/>
      <c r="BX85" s="181"/>
      <c r="BY85" s="181"/>
      <c r="BZ85" s="181"/>
      <c r="CA85" s="181"/>
      <c r="CB85" s="181"/>
      <c r="CC85" s="181"/>
    </row>
    <row r="86" spans="1:81" ht="16.5" customHeight="1" x14ac:dyDescent="0.3">
      <c r="A86" s="145"/>
      <c r="B86" s="145"/>
      <c r="C86" s="145"/>
      <c r="D86" s="145"/>
      <c r="E86" s="145"/>
      <c r="F86" s="145"/>
      <c r="G86" s="145"/>
      <c r="H86" s="181"/>
      <c r="I86" s="210"/>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211"/>
      <c r="BB86" s="211"/>
      <c r="BC86" s="211"/>
      <c r="BD86" s="211"/>
      <c r="BE86" s="211"/>
      <c r="BF86" s="211"/>
      <c r="BG86" s="211"/>
      <c r="BH86" s="210"/>
      <c r="BI86" s="181"/>
      <c r="BJ86" s="181"/>
      <c r="BK86" s="181"/>
      <c r="BL86" s="181"/>
      <c r="BM86" s="181"/>
      <c r="BN86" s="181"/>
      <c r="BO86" s="181"/>
      <c r="BP86" s="181"/>
      <c r="BQ86" s="181"/>
      <c r="BR86" s="181"/>
      <c r="BS86" s="181"/>
      <c r="BT86" s="181"/>
      <c r="BU86" s="181"/>
      <c r="BV86" s="181"/>
      <c r="BW86" s="181"/>
      <c r="BX86" s="181"/>
      <c r="BY86" s="181"/>
      <c r="BZ86" s="181"/>
      <c r="CA86" s="181"/>
      <c r="CB86" s="181"/>
      <c r="CC86" s="181"/>
    </row>
    <row r="87" spans="1:81" ht="16.5" customHeight="1" x14ac:dyDescent="0.3">
      <c r="A87" s="145"/>
      <c r="B87" s="145"/>
      <c r="C87" s="145"/>
      <c r="D87" s="145"/>
      <c r="E87" s="145"/>
      <c r="F87" s="145"/>
      <c r="G87" s="145"/>
      <c r="H87" s="181"/>
      <c r="I87" s="210"/>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211"/>
      <c r="BB87" s="211"/>
      <c r="BC87" s="211"/>
      <c r="BD87" s="211"/>
      <c r="BE87" s="211"/>
      <c r="BF87" s="211"/>
      <c r="BG87" s="211"/>
      <c r="BH87" s="210"/>
      <c r="BI87" s="181"/>
      <c r="BJ87" s="181"/>
      <c r="BK87" s="181"/>
      <c r="BL87" s="181"/>
      <c r="BM87" s="181"/>
      <c r="BN87" s="181"/>
      <c r="BO87" s="181"/>
      <c r="BP87" s="181"/>
      <c r="BQ87" s="181"/>
      <c r="BR87" s="181"/>
      <c r="BS87" s="181"/>
      <c r="BT87" s="181"/>
      <c r="BU87" s="181"/>
      <c r="BV87" s="181"/>
      <c r="BW87" s="181"/>
      <c r="BX87" s="181"/>
      <c r="BY87" s="181"/>
      <c r="BZ87" s="181"/>
      <c r="CA87" s="181"/>
      <c r="CB87" s="181"/>
      <c r="CC87" s="181"/>
    </row>
    <row r="88" spans="1:81" ht="16.5" customHeight="1" x14ac:dyDescent="0.3">
      <c r="A88" s="145"/>
      <c r="B88" s="145"/>
      <c r="C88" s="145"/>
      <c r="D88" s="145"/>
      <c r="E88" s="145"/>
      <c r="F88" s="145"/>
      <c r="G88" s="145"/>
      <c r="H88" s="181"/>
      <c r="I88" s="210"/>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211"/>
      <c r="BB88" s="211"/>
      <c r="BC88" s="211"/>
      <c r="BD88" s="211"/>
      <c r="BE88" s="211"/>
      <c r="BF88" s="211"/>
      <c r="BG88" s="211"/>
      <c r="BH88" s="210"/>
      <c r="BI88" s="181"/>
      <c r="BJ88" s="181"/>
      <c r="BK88" s="181"/>
      <c r="BL88" s="181"/>
      <c r="BM88" s="181"/>
      <c r="BN88" s="181"/>
      <c r="BO88" s="181"/>
      <c r="BP88" s="181"/>
      <c r="BQ88" s="181"/>
      <c r="BR88" s="181"/>
      <c r="BS88" s="181"/>
      <c r="BT88" s="181"/>
      <c r="BU88" s="181"/>
      <c r="BV88" s="181"/>
      <c r="BW88" s="181"/>
      <c r="BX88" s="181"/>
      <c r="BY88" s="181"/>
      <c r="BZ88" s="181"/>
      <c r="CA88" s="181"/>
      <c r="CB88" s="181"/>
      <c r="CC88" s="181"/>
    </row>
    <row r="89" spans="1:81" ht="16.5" customHeight="1" x14ac:dyDescent="0.3">
      <c r="A89" s="145"/>
      <c r="B89" s="145"/>
      <c r="C89" s="145"/>
      <c r="D89" s="145"/>
      <c r="E89" s="145"/>
      <c r="F89" s="145"/>
      <c r="G89" s="145"/>
      <c r="H89" s="181"/>
      <c r="I89" s="210"/>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211"/>
      <c r="BB89" s="211"/>
      <c r="BC89" s="211"/>
      <c r="BD89" s="211"/>
      <c r="BE89" s="211"/>
      <c r="BF89" s="211"/>
      <c r="BG89" s="211"/>
      <c r="BH89" s="210"/>
      <c r="BI89" s="181"/>
      <c r="BJ89" s="181"/>
      <c r="BK89" s="181"/>
      <c r="BL89" s="181"/>
      <c r="BM89" s="181"/>
      <c r="BN89" s="181"/>
      <c r="BO89" s="181"/>
      <c r="BP89" s="181"/>
      <c r="BQ89" s="181"/>
      <c r="BR89" s="181"/>
      <c r="BS89" s="181"/>
      <c r="BT89" s="181"/>
      <c r="BU89" s="181"/>
      <c r="BV89" s="181"/>
      <c r="BW89" s="181"/>
      <c r="BX89" s="181"/>
      <c r="BY89" s="181"/>
      <c r="BZ89" s="181"/>
      <c r="CA89" s="181"/>
      <c r="CB89" s="181"/>
      <c r="CC89" s="181"/>
    </row>
    <row r="90" spans="1:81" ht="16.5" customHeight="1" x14ac:dyDescent="0.3">
      <c r="A90" s="145"/>
      <c r="B90" s="145"/>
      <c r="C90" s="145"/>
      <c r="D90" s="145"/>
      <c r="E90" s="145"/>
      <c r="F90" s="145"/>
      <c r="G90" s="145"/>
      <c r="H90" s="181"/>
      <c r="I90" s="210"/>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211"/>
      <c r="BB90" s="211"/>
      <c r="BC90" s="211"/>
      <c r="BD90" s="211"/>
      <c r="BE90" s="211"/>
      <c r="BF90" s="211"/>
      <c r="BG90" s="211"/>
      <c r="BH90" s="210"/>
      <c r="BI90" s="181"/>
      <c r="BJ90" s="181"/>
      <c r="BK90" s="181"/>
      <c r="BL90" s="181"/>
      <c r="BM90" s="181"/>
      <c r="BN90" s="181"/>
      <c r="BO90" s="181"/>
      <c r="BP90" s="181"/>
      <c r="BQ90" s="181"/>
      <c r="BR90" s="181"/>
      <c r="BS90" s="181"/>
      <c r="BT90" s="181"/>
      <c r="BU90" s="181"/>
      <c r="BV90" s="181"/>
      <c r="BW90" s="181"/>
      <c r="BX90" s="181"/>
      <c r="BY90" s="181"/>
      <c r="BZ90" s="181"/>
      <c r="CA90" s="181"/>
      <c r="CB90" s="181"/>
      <c r="CC90" s="181"/>
    </row>
    <row r="91" spans="1:81" ht="16.5" customHeight="1" x14ac:dyDescent="0.3">
      <c r="A91" s="145"/>
      <c r="B91" s="145"/>
      <c r="C91" s="145"/>
      <c r="D91" s="145"/>
      <c r="E91" s="145"/>
      <c r="F91" s="145"/>
      <c r="G91" s="145"/>
      <c r="H91" s="181"/>
      <c r="I91" s="210"/>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c r="AP91" s="181"/>
      <c r="AQ91" s="181"/>
      <c r="AR91" s="181"/>
      <c r="AS91" s="181"/>
      <c r="AT91" s="181"/>
      <c r="AU91" s="181"/>
      <c r="AV91" s="181"/>
      <c r="AW91" s="181"/>
      <c r="AX91" s="181"/>
      <c r="AY91" s="181"/>
      <c r="AZ91" s="181"/>
      <c r="BA91" s="211"/>
      <c r="BB91" s="211"/>
      <c r="BC91" s="211"/>
      <c r="BD91" s="211"/>
      <c r="BE91" s="211"/>
      <c r="BF91" s="211"/>
      <c r="BG91" s="211"/>
      <c r="BH91" s="210"/>
      <c r="BI91" s="181"/>
      <c r="BJ91" s="181"/>
      <c r="BK91" s="181"/>
      <c r="BL91" s="181"/>
      <c r="BM91" s="181"/>
      <c r="BN91" s="181"/>
      <c r="BO91" s="181"/>
      <c r="BP91" s="181"/>
      <c r="BQ91" s="181"/>
      <c r="BR91" s="181"/>
      <c r="BS91" s="181"/>
      <c r="BT91" s="181"/>
      <c r="BU91" s="181"/>
      <c r="BV91" s="181"/>
      <c r="BW91" s="181"/>
      <c r="BX91" s="181"/>
      <c r="BY91" s="181"/>
      <c r="BZ91" s="181"/>
      <c r="CA91" s="181"/>
      <c r="CB91" s="181"/>
      <c r="CC91" s="181"/>
    </row>
    <row r="92" spans="1:81" ht="16.5" customHeight="1" x14ac:dyDescent="0.3">
      <c r="A92" s="145"/>
      <c r="B92" s="145"/>
      <c r="C92" s="145"/>
      <c r="D92" s="145"/>
      <c r="E92" s="145"/>
      <c r="F92" s="145"/>
      <c r="G92" s="145"/>
      <c r="H92" s="181"/>
      <c r="I92" s="210"/>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211"/>
      <c r="BB92" s="211"/>
      <c r="BC92" s="211"/>
      <c r="BD92" s="211"/>
      <c r="BE92" s="211"/>
      <c r="BF92" s="211"/>
      <c r="BG92" s="211"/>
      <c r="BH92" s="210"/>
      <c r="BI92" s="181"/>
      <c r="BJ92" s="181"/>
      <c r="BK92" s="181"/>
      <c r="BL92" s="181"/>
      <c r="BM92" s="181"/>
      <c r="BN92" s="181"/>
      <c r="BO92" s="181"/>
      <c r="BP92" s="181"/>
      <c r="BQ92" s="181"/>
      <c r="BR92" s="181"/>
      <c r="BS92" s="181"/>
      <c r="BT92" s="181"/>
      <c r="BU92" s="181"/>
      <c r="BV92" s="181"/>
      <c r="BW92" s="181"/>
      <c r="BX92" s="181"/>
      <c r="BY92" s="181"/>
      <c r="BZ92" s="181"/>
      <c r="CA92" s="181"/>
      <c r="CB92" s="181"/>
      <c r="CC92" s="181"/>
    </row>
    <row r="93" spans="1:81" ht="16.5" customHeight="1" x14ac:dyDescent="0.3">
      <c r="A93" s="145"/>
      <c r="B93" s="145"/>
      <c r="C93" s="145"/>
      <c r="D93" s="145"/>
      <c r="E93" s="145"/>
      <c r="F93" s="145"/>
      <c r="G93" s="145"/>
      <c r="H93" s="181"/>
      <c r="I93" s="210"/>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211"/>
      <c r="BB93" s="211"/>
      <c r="BC93" s="211"/>
      <c r="BD93" s="211"/>
      <c r="BE93" s="211"/>
      <c r="BF93" s="211"/>
      <c r="BG93" s="211"/>
      <c r="BH93" s="210"/>
      <c r="BI93" s="181"/>
      <c r="BJ93" s="181"/>
      <c r="BK93" s="181"/>
      <c r="BL93" s="181"/>
      <c r="BM93" s="181"/>
      <c r="BN93" s="181"/>
      <c r="BO93" s="181"/>
      <c r="BP93" s="181"/>
      <c r="BQ93" s="181"/>
      <c r="BR93" s="181"/>
      <c r="BS93" s="181"/>
      <c r="BT93" s="181"/>
      <c r="BU93" s="181"/>
      <c r="BV93" s="181"/>
      <c r="BW93" s="181"/>
      <c r="BX93" s="181"/>
      <c r="BY93" s="181"/>
      <c r="BZ93" s="181"/>
      <c r="CA93" s="181"/>
      <c r="CB93" s="181"/>
      <c r="CC93" s="181"/>
    </row>
    <row r="94" spans="1:81" ht="16.5" customHeight="1" x14ac:dyDescent="0.3">
      <c r="A94" s="145"/>
      <c r="B94" s="145"/>
      <c r="C94" s="145"/>
      <c r="D94" s="145"/>
      <c r="E94" s="145"/>
      <c r="F94" s="145"/>
      <c r="G94" s="145"/>
      <c r="H94" s="181"/>
      <c r="I94" s="210"/>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211"/>
      <c r="BB94" s="211"/>
      <c r="BC94" s="211"/>
      <c r="BD94" s="211"/>
      <c r="BE94" s="211"/>
      <c r="BF94" s="211"/>
      <c r="BG94" s="211"/>
      <c r="BH94" s="210"/>
      <c r="BI94" s="181"/>
      <c r="BJ94" s="181"/>
      <c r="BK94" s="181"/>
      <c r="BL94" s="181"/>
      <c r="BM94" s="181"/>
      <c r="BN94" s="181"/>
      <c r="BO94" s="181"/>
      <c r="BP94" s="181"/>
      <c r="BQ94" s="181"/>
      <c r="BR94" s="181"/>
      <c r="BS94" s="181"/>
      <c r="BT94" s="181"/>
      <c r="BU94" s="181"/>
      <c r="BV94" s="181"/>
      <c r="BW94" s="181"/>
      <c r="BX94" s="181"/>
      <c r="BY94" s="181"/>
      <c r="BZ94" s="181"/>
      <c r="CA94" s="181"/>
      <c r="CB94" s="181"/>
      <c r="CC94" s="181"/>
    </row>
    <row r="95" spans="1:81" ht="16.5" customHeight="1" x14ac:dyDescent="0.3">
      <c r="A95" s="145"/>
      <c r="B95" s="145"/>
      <c r="C95" s="145"/>
      <c r="D95" s="145"/>
      <c r="E95" s="145"/>
      <c r="F95" s="145"/>
      <c r="G95" s="145"/>
      <c r="H95" s="181"/>
      <c r="I95" s="210"/>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211"/>
      <c r="BB95" s="211"/>
      <c r="BC95" s="211"/>
      <c r="BD95" s="211"/>
      <c r="BE95" s="211"/>
      <c r="BF95" s="211"/>
      <c r="BG95" s="211"/>
      <c r="BH95" s="210"/>
      <c r="BI95" s="181"/>
      <c r="BJ95" s="181"/>
      <c r="BK95" s="181"/>
      <c r="BL95" s="181"/>
      <c r="BM95" s="181"/>
      <c r="BN95" s="181"/>
      <c r="BO95" s="181"/>
      <c r="BP95" s="181"/>
      <c r="BQ95" s="181"/>
      <c r="BR95" s="181"/>
      <c r="BS95" s="181"/>
      <c r="BT95" s="181"/>
      <c r="BU95" s="181"/>
      <c r="BV95" s="181"/>
      <c r="BW95" s="181"/>
      <c r="BX95" s="181"/>
      <c r="BY95" s="181"/>
      <c r="BZ95" s="181"/>
      <c r="CA95" s="181"/>
      <c r="CB95" s="181"/>
      <c r="CC95" s="181"/>
    </row>
    <row r="96" spans="1:81" ht="16.5" customHeight="1" x14ac:dyDescent="0.3">
      <c r="A96" s="145"/>
      <c r="B96" s="145"/>
      <c r="C96" s="145"/>
      <c r="D96" s="145"/>
      <c r="E96" s="145"/>
      <c r="F96" s="145"/>
      <c r="G96" s="145"/>
      <c r="H96" s="181"/>
      <c r="I96" s="210"/>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211"/>
      <c r="BB96" s="211"/>
      <c r="BC96" s="211"/>
      <c r="BD96" s="211"/>
      <c r="BE96" s="211"/>
      <c r="BF96" s="211"/>
      <c r="BG96" s="211"/>
      <c r="BH96" s="210"/>
      <c r="BI96" s="181"/>
      <c r="BJ96" s="181"/>
      <c r="BK96" s="181"/>
      <c r="BL96" s="181"/>
      <c r="BM96" s="181"/>
      <c r="BN96" s="181"/>
      <c r="BO96" s="181"/>
      <c r="BP96" s="181"/>
      <c r="BQ96" s="181"/>
      <c r="BR96" s="181"/>
      <c r="BS96" s="181"/>
      <c r="BT96" s="181"/>
      <c r="BU96" s="181"/>
      <c r="BV96" s="181"/>
      <c r="BW96" s="181"/>
      <c r="BX96" s="181"/>
      <c r="BY96" s="181"/>
      <c r="BZ96" s="181"/>
      <c r="CA96" s="181"/>
      <c r="CB96" s="181"/>
      <c r="CC96" s="181"/>
    </row>
    <row r="97" spans="1:81" ht="16.5" customHeight="1" x14ac:dyDescent="0.3">
      <c r="A97" s="145"/>
      <c r="B97" s="145"/>
      <c r="C97" s="145"/>
      <c r="D97" s="145"/>
      <c r="E97" s="145"/>
      <c r="F97" s="145"/>
      <c r="G97" s="145"/>
      <c r="H97" s="181"/>
      <c r="I97" s="210"/>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211"/>
      <c r="BB97" s="211"/>
      <c r="BC97" s="211"/>
      <c r="BD97" s="211"/>
      <c r="BE97" s="211"/>
      <c r="BF97" s="211"/>
      <c r="BG97" s="211"/>
      <c r="BH97" s="210"/>
      <c r="BI97" s="181"/>
      <c r="BJ97" s="181"/>
      <c r="BK97" s="181"/>
      <c r="BL97" s="181"/>
      <c r="BM97" s="181"/>
      <c r="BN97" s="181"/>
      <c r="BO97" s="181"/>
      <c r="BP97" s="181"/>
      <c r="BQ97" s="181"/>
      <c r="BR97" s="181"/>
      <c r="BS97" s="181"/>
      <c r="BT97" s="181"/>
      <c r="BU97" s="181"/>
      <c r="BV97" s="181"/>
      <c r="BW97" s="181"/>
      <c r="BX97" s="181"/>
      <c r="BY97" s="181"/>
      <c r="BZ97" s="181"/>
      <c r="CA97" s="181"/>
      <c r="CB97" s="181"/>
      <c r="CC97" s="181"/>
    </row>
    <row r="98" spans="1:81" ht="16.5" customHeight="1" x14ac:dyDescent="0.3">
      <c r="A98" s="145"/>
      <c r="B98" s="145"/>
      <c r="C98" s="145"/>
      <c r="D98" s="145"/>
      <c r="E98" s="145"/>
      <c r="F98" s="145"/>
      <c r="G98" s="145"/>
      <c r="H98" s="181"/>
      <c r="I98" s="210"/>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211"/>
      <c r="BB98" s="211"/>
      <c r="BC98" s="211"/>
      <c r="BD98" s="211"/>
      <c r="BE98" s="211"/>
      <c r="BF98" s="211"/>
      <c r="BG98" s="211"/>
      <c r="BH98" s="210"/>
      <c r="BI98" s="181"/>
      <c r="BJ98" s="181"/>
      <c r="BK98" s="181"/>
      <c r="BL98" s="181"/>
      <c r="BM98" s="181"/>
      <c r="BN98" s="181"/>
      <c r="BO98" s="181"/>
      <c r="BP98" s="181"/>
      <c r="BQ98" s="181"/>
      <c r="BR98" s="181"/>
      <c r="BS98" s="181"/>
      <c r="BT98" s="181"/>
      <c r="BU98" s="181"/>
      <c r="BV98" s="181"/>
      <c r="BW98" s="181"/>
      <c r="BX98" s="181"/>
      <c r="BY98" s="181"/>
      <c r="BZ98" s="181"/>
      <c r="CA98" s="181"/>
      <c r="CB98" s="181"/>
      <c r="CC98" s="181"/>
    </row>
    <row r="99" spans="1:81" ht="16.5" customHeight="1" x14ac:dyDescent="0.3">
      <c r="A99" s="145"/>
      <c r="B99" s="145"/>
      <c r="C99" s="145"/>
      <c r="D99" s="145"/>
      <c r="E99" s="145"/>
      <c r="F99" s="145"/>
      <c r="G99" s="145"/>
      <c r="H99" s="181"/>
      <c r="I99" s="210"/>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211"/>
      <c r="BB99" s="211"/>
      <c r="BC99" s="211"/>
      <c r="BD99" s="211"/>
      <c r="BE99" s="211"/>
      <c r="BF99" s="211"/>
      <c r="BG99" s="211"/>
      <c r="BH99" s="210"/>
      <c r="BI99" s="181"/>
      <c r="BJ99" s="181"/>
      <c r="BK99" s="181"/>
      <c r="BL99" s="181"/>
      <c r="BM99" s="181"/>
      <c r="BN99" s="181"/>
      <c r="BO99" s="181"/>
      <c r="BP99" s="181"/>
      <c r="BQ99" s="181"/>
      <c r="BR99" s="181"/>
      <c r="BS99" s="181"/>
      <c r="BT99" s="181"/>
      <c r="BU99" s="181"/>
      <c r="BV99" s="181"/>
      <c r="BW99" s="181"/>
      <c r="BX99" s="181"/>
      <c r="BY99" s="181"/>
      <c r="BZ99" s="181"/>
      <c r="CA99" s="181"/>
      <c r="CB99" s="181"/>
      <c r="CC99" s="181"/>
    </row>
    <row r="100" spans="1:81" ht="16.5" customHeight="1" x14ac:dyDescent="0.3">
      <c r="A100" s="145"/>
      <c r="B100" s="145"/>
      <c r="C100" s="145"/>
      <c r="D100" s="145"/>
      <c r="E100" s="145"/>
      <c r="F100" s="145"/>
      <c r="G100" s="145"/>
      <c r="H100" s="181"/>
      <c r="I100" s="210"/>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211"/>
      <c r="BB100" s="211"/>
      <c r="BC100" s="211"/>
      <c r="BD100" s="211"/>
      <c r="BE100" s="211"/>
      <c r="BF100" s="211"/>
      <c r="BG100" s="211"/>
      <c r="BH100" s="210"/>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row>
    <row r="101" spans="1:81" ht="16.5" customHeight="1" x14ac:dyDescent="0.3">
      <c r="A101" s="145"/>
      <c r="B101" s="145"/>
      <c r="C101" s="145"/>
      <c r="D101" s="145"/>
      <c r="E101" s="145"/>
      <c r="F101" s="145"/>
      <c r="G101" s="145"/>
      <c r="H101" s="181"/>
      <c r="I101" s="210"/>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211"/>
      <c r="BB101" s="211"/>
      <c r="BC101" s="211"/>
      <c r="BD101" s="211"/>
      <c r="BE101" s="211"/>
      <c r="BF101" s="211"/>
      <c r="BG101" s="211"/>
      <c r="BH101" s="210"/>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row>
    <row r="102" spans="1:81" ht="16.5" customHeight="1" x14ac:dyDescent="0.3">
      <c r="A102" s="145"/>
      <c r="B102" s="145"/>
      <c r="C102" s="145"/>
      <c r="D102" s="145"/>
      <c r="E102" s="145"/>
      <c r="F102" s="145"/>
      <c r="G102" s="145"/>
      <c r="H102" s="181"/>
      <c r="I102" s="210"/>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211"/>
      <c r="BB102" s="211"/>
      <c r="BC102" s="211"/>
      <c r="BD102" s="211"/>
      <c r="BE102" s="211"/>
      <c r="BF102" s="211"/>
      <c r="BG102" s="211"/>
      <c r="BH102" s="210"/>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row>
    <row r="103" spans="1:81" ht="16.5" customHeight="1" x14ac:dyDescent="0.3">
      <c r="A103" s="145"/>
      <c r="B103" s="145"/>
      <c r="C103" s="145"/>
      <c r="D103" s="145"/>
      <c r="E103" s="145"/>
      <c r="F103" s="145"/>
      <c r="G103" s="145"/>
      <c r="H103" s="181"/>
      <c r="I103" s="210"/>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211"/>
      <c r="BB103" s="211"/>
      <c r="BC103" s="211"/>
      <c r="BD103" s="211"/>
      <c r="BE103" s="211"/>
      <c r="BF103" s="211"/>
      <c r="BG103" s="211"/>
      <c r="BH103" s="210"/>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row>
    <row r="104" spans="1:81" ht="16.5" customHeight="1" x14ac:dyDescent="0.3">
      <c r="A104" s="145"/>
      <c r="B104" s="145"/>
      <c r="C104" s="145"/>
      <c r="D104" s="145"/>
      <c r="E104" s="145"/>
      <c r="F104" s="145"/>
      <c r="G104" s="145"/>
      <c r="H104" s="181"/>
      <c r="I104" s="210"/>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211"/>
      <c r="BB104" s="211"/>
      <c r="BC104" s="211"/>
      <c r="BD104" s="211"/>
      <c r="BE104" s="211"/>
      <c r="BF104" s="211"/>
      <c r="BG104" s="211"/>
      <c r="BH104" s="210"/>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row>
    <row r="105" spans="1:81" ht="16.5" customHeight="1" x14ac:dyDescent="0.3">
      <c r="A105" s="145"/>
      <c r="B105" s="145"/>
      <c r="C105" s="145"/>
      <c r="D105" s="145"/>
      <c r="E105" s="145"/>
      <c r="F105" s="145"/>
      <c r="G105" s="145"/>
      <c r="H105" s="181"/>
      <c r="I105" s="210"/>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211"/>
      <c r="BB105" s="211"/>
      <c r="BC105" s="211"/>
      <c r="BD105" s="211"/>
      <c r="BE105" s="211"/>
      <c r="BF105" s="211"/>
      <c r="BG105" s="211"/>
      <c r="BH105" s="210"/>
      <c r="BI105" s="181"/>
      <c r="BJ105" s="181"/>
      <c r="BK105" s="181"/>
      <c r="BL105" s="181"/>
      <c r="BM105" s="181"/>
      <c r="BN105" s="181"/>
      <c r="BO105" s="181"/>
      <c r="BP105" s="181"/>
      <c r="BQ105" s="181"/>
      <c r="BR105" s="181"/>
      <c r="BS105" s="181"/>
      <c r="BT105" s="181"/>
      <c r="BU105" s="181"/>
      <c r="BV105" s="181"/>
      <c r="BW105" s="181"/>
      <c r="BX105" s="181"/>
      <c r="BY105" s="181"/>
      <c r="BZ105" s="181"/>
      <c r="CA105" s="181"/>
      <c r="CB105" s="181"/>
      <c r="CC105" s="181"/>
    </row>
    <row r="106" spans="1:81" ht="16.5" customHeight="1" x14ac:dyDescent="0.3">
      <c r="A106" s="145"/>
      <c r="B106" s="145"/>
      <c r="C106" s="145"/>
      <c r="D106" s="145"/>
      <c r="E106" s="145"/>
      <c r="F106" s="145"/>
      <c r="G106" s="145"/>
      <c r="H106" s="181"/>
      <c r="I106" s="210"/>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211"/>
      <c r="BB106" s="211"/>
      <c r="BC106" s="211"/>
      <c r="BD106" s="211"/>
      <c r="BE106" s="211"/>
      <c r="BF106" s="211"/>
      <c r="BG106" s="211"/>
      <c r="BH106" s="210"/>
      <c r="BI106" s="181"/>
      <c r="BJ106" s="181"/>
      <c r="BK106" s="181"/>
      <c r="BL106" s="181"/>
      <c r="BM106" s="181"/>
      <c r="BN106" s="181"/>
      <c r="BO106" s="181"/>
      <c r="BP106" s="181"/>
      <c r="BQ106" s="181"/>
      <c r="BR106" s="181"/>
      <c r="BS106" s="181"/>
      <c r="BT106" s="181"/>
      <c r="BU106" s="181"/>
      <c r="BV106" s="181"/>
      <c r="BW106" s="181"/>
      <c r="BX106" s="181"/>
      <c r="BY106" s="181"/>
      <c r="BZ106" s="181"/>
      <c r="CA106" s="181"/>
      <c r="CB106" s="181"/>
      <c r="CC106" s="181"/>
    </row>
    <row r="107" spans="1:81" ht="16.5" customHeight="1" x14ac:dyDescent="0.3">
      <c r="A107" s="145"/>
      <c r="B107" s="145"/>
      <c r="C107" s="145"/>
      <c r="D107" s="145"/>
      <c r="E107" s="145"/>
      <c r="F107" s="145"/>
      <c r="G107" s="145"/>
      <c r="H107" s="181"/>
      <c r="I107" s="210"/>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211"/>
      <c r="BB107" s="211"/>
      <c r="BC107" s="211"/>
      <c r="BD107" s="211"/>
      <c r="BE107" s="211"/>
      <c r="BF107" s="211"/>
      <c r="BG107" s="211"/>
      <c r="BH107" s="210"/>
      <c r="BI107" s="181"/>
      <c r="BJ107" s="181"/>
      <c r="BK107" s="181"/>
      <c r="BL107" s="181"/>
      <c r="BM107" s="181"/>
      <c r="BN107" s="181"/>
      <c r="BO107" s="181"/>
      <c r="BP107" s="181"/>
      <c r="BQ107" s="181"/>
      <c r="BR107" s="181"/>
      <c r="BS107" s="181"/>
      <c r="BT107" s="181"/>
      <c r="BU107" s="181"/>
      <c r="BV107" s="181"/>
      <c r="BW107" s="181"/>
      <c r="BX107" s="181"/>
      <c r="BY107" s="181"/>
      <c r="BZ107" s="181"/>
      <c r="CA107" s="181"/>
      <c r="CB107" s="181"/>
      <c r="CC107" s="181"/>
    </row>
    <row r="108" spans="1:81" ht="16.5" customHeight="1" x14ac:dyDescent="0.3">
      <c r="A108" s="145"/>
      <c r="B108" s="145"/>
      <c r="C108" s="145"/>
      <c r="D108" s="145"/>
      <c r="E108" s="145"/>
      <c r="F108" s="145"/>
      <c r="G108" s="145"/>
      <c r="H108" s="181"/>
      <c r="I108" s="210"/>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211"/>
      <c r="BB108" s="211"/>
      <c r="BC108" s="211"/>
      <c r="BD108" s="211"/>
      <c r="BE108" s="211"/>
      <c r="BF108" s="211"/>
      <c r="BG108" s="211"/>
      <c r="BH108" s="210"/>
      <c r="BI108" s="181"/>
      <c r="BJ108" s="181"/>
      <c r="BK108" s="181"/>
      <c r="BL108" s="181"/>
      <c r="BM108" s="181"/>
      <c r="BN108" s="181"/>
      <c r="BO108" s="181"/>
      <c r="BP108" s="181"/>
      <c r="BQ108" s="181"/>
      <c r="BR108" s="181"/>
      <c r="BS108" s="181"/>
      <c r="BT108" s="181"/>
      <c r="BU108" s="181"/>
      <c r="BV108" s="181"/>
      <c r="BW108" s="181"/>
      <c r="BX108" s="181"/>
      <c r="BY108" s="181"/>
      <c r="BZ108" s="181"/>
      <c r="CA108" s="181"/>
      <c r="CB108" s="181"/>
      <c r="CC108" s="181"/>
    </row>
  </sheetData>
  <mergeCells count="492">
    <mergeCell ref="BH46:BH49"/>
    <mergeCell ref="BH36:BH39"/>
    <mergeCell ref="BH40:BH43"/>
    <mergeCell ref="A50:A53"/>
    <mergeCell ref="D50:D53"/>
    <mergeCell ref="C50:C53"/>
    <mergeCell ref="E50:E53"/>
    <mergeCell ref="H50:H53"/>
    <mergeCell ref="AF50:AF53"/>
    <mergeCell ref="AJ50:AJ53"/>
    <mergeCell ref="B50:B53"/>
    <mergeCell ref="BH50:BH53"/>
    <mergeCell ref="AC50:AC53"/>
    <mergeCell ref="AD50:AD53"/>
    <mergeCell ref="AE50:AE53"/>
    <mergeCell ref="AH50:AH53"/>
    <mergeCell ref="AI50:AI53"/>
    <mergeCell ref="AH46:AH49"/>
    <mergeCell ref="AI46:AI49"/>
    <mergeCell ref="AJ46:AJ49"/>
    <mergeCell ref="A46:A49"/>
    <mergeCell ref="I50:I53"/>
    <mergeCell ref="J50:J53"/>
    <mergeCell ref="K50:K53"/>
    <mergeCell ref="L50:L53"/>
    <mergeCell ref="M50:M53"/>
    <mergeCell ref="N50:N53"/>
    <mergeCell ref="O50:O53"/>
    <mergeCell ref="P50:P53"/>
    <mergeCell ref="Q50:Q53"/>
    <mergeCell ref="R50:R53"/>
    <mergeCell ref="S50:S53"/>
    <mergeCell ref="T50:T53"/>
    <mergeCell ref="U50:U53"/>
    <mergeCell ref="V50:V53"/>
    <mergeCell ref="W50:W53"/>
    <mergeCell ref="X50:X53"/>
    <mergeCell ref="Y50:Y53"/>
    <mergeCell ref="Z50:Z53"/>
    <mergeCell ref="AA50:AA53"/>
    <mergeCell ref="AB50:AB53"/>
    <mergeCell ref="X46:X49"/>
    <mergeCell ref="Y46:Y49"/>
    <mergeCell ref="Z46:Z49"/>
    <mergeCell ref="AA46:AA49"/>
    <mergeCell ref="AB46:AB49"/>
    <mergeCell ref="AC46:AC49"/>
    <mergeCell ref="AD46:AD49"/>
    <mergeCell ref="AE46:AE49"/>
    <mergeCell ref="AF46:AF49"/>
    <mergeCell ref="AD33:AD34"/>
    <mergeCell ref="AD31:AD32"/>
    <mergeCell ref="AF31:AF32"/>
    <mergeCell ref="AF28:AF30"/>
    <mergeCell ref="B46:B49"/>
    <mergeCell ref="C46:C49"/>
    <mergeCell ref="D46:D49"/>
    <mergeCell ref="E46:E49"/>
    <mergeCell ref="H46:H49"/>
    <mergeCell ref="I46:I49"/>
    <mergeCell ref="J46:J49"/>
    <mergeCell ref="K46:K49"/>
    <mergeCell ref="L46:L49"/>
    <mergeCell ref="M46:M49"/>
    <mergeCell ref="N46:N49"/>
    <mergeCell ref="O46:O49"/>
    <mergeCell ref="P46:P49"/>
    <mergeCell ref="Q46:Q49"/>
    <mergeCell ref="R46:R49"/>
    <mergeCell ref="S46:S49"/>
    <mergeCell ref="T46:T49"/>
    <mergeCell ref="U46:U49"/>
    <mergeCell ref="V46:V49"/>
    <mergeCell ref="W46:W49"/>
    <mergeCell ref="AD28:AD30"/>
    <mergeCell ref="AC23:AC24"/>
    <mergeCell ref="AD23:AD24"/>
    <mergeCell ref="AC25:AC27"/>
    <mergeCell ref="AW29:AW30"/>
    <mergeCell ref="AH28:AH30"/>
    <mergeCell ref="AI28:AI30"/>
    <mergeCell ref="AP29:AP30"/>
    <mergeCell ref="AL29:AL30"/>
    <mergeCell ref="AM29:AM30"/>
    <mergeCell ref="AN29:AN30"/>
    <mergeCell ref="AO29:AO30"/>
    <mergeCell ref="AK29:AK30"/>
    <mergeCell ref="AD35:AD39"/>
    <mergeCell ref="V35:V39"/>
    <mergeCell ref="V33:V34"/>
    <mergeCell ref="W33:W34"/>
    <mergeCell ref="Y35:Y39"/>
    <mergeCell ref="Z35:Z39"/>
    <mergeCell ref="AA35:AA39"/>
    <mergeCell ref="AX29:AX30"/>
    <mergeCell ref="AY29:AY30"/>
    <mergeCell ref="AZ29:AZ30"/>
    <mergeCell ref="AS29:AS30"/>
    <mergeCell ref="AT29:AT30"/>
    <mergeCell ref="AU29:AU30"/>
    <mergeCell ref="AV29:AV30"/>
    <mergeCell ref="AQ29:AQ30"/>
    <mergeCell ref="AR29:AR30"/>
    <mergeCell ref="Z20:Z22"/>
    <mergeCell ref="AA20:AA22"/>
    <mergeCell ref="AC20:AC22"/>
    <mergeCell ref="AD20:AD22"/>
    <mergeCell ref="AA31:AA32"/>
    <mergeCell ref="AD25:AD27"/>
    <mergeCell ref="H13:H15"/>
    <mergeCell ref="I13:I15"/>
    <mergeCell ref="K16:K17"/>
    <mergeCell ref="J13:J15"/>
    <mergeCell ref="K13:K15"/>
    <mergeCell ref="Y16:Y17"/>
    <mergeCell ref="AA13:AA15"/>
    <mergeCell ref="AC13:AC15"/>
    <mergeCell ref="AD13:AD15"/>
    <mergeCell ref="S20:S22"/>
    <mergeCell ref="T20:T22"/>
    <mergeCell ref="N13:N15"/>
    <mergeCell ref="O13:O15"/>
    <mergeCell ref="X16:X17"/>
    <mergeCell ref="U16:U17"/>
    <mergeCell ref="X13:X15"/>
    <mergeCell ref="AB13:AB15"/>
    <mergeCell ref="N16:N17"/>
    <mergeCell ref="AB35:AB39"/>
    <mergeCell ref="AC35:AC39"/>
    <mergeCell ref="W35:W39"/>
    <mergeCell ref="X35:X39"/>
    <mergeCell ref="X33:X34"/>
    <mergeCell ref="Y33:Y34"/>
    <mergeCell ref="Z33:Z34"/>
    <mergeCell ref="AA33:AA34"/>
    <mergeCell ref="AB33:AB34"/>
    <mergeCell ref="AC33:AC34"/>
    <mergeCell ref="E54:BI54"/>
    <mergeCell ref="X40:X43"/>
    <mergeCell ref="Y40:Y43"/>
    <mergeCell ref="Z40:Z43"/>
    <mergeCell ref="AA40:AA43"/>
    <mergeCell ref="AB40:AB43"/>
    <mergeCell ref="AC40:AC43"/>
    <mergeCell ref="O40:O43"/>
    <mergeCell ref="P40:P43"/>
    <mergeCell ref="J40:J43"/>
    <mergeCell ref="K40:K43"/>
    <mergeCell ref="W40:W43"/>
    <mergeCell ref="V40:V43"/>
    <mergeCell ref="AD40:AD43"/>
    <mergeCell ref="AE40:AE43"/>
    <mergeCell ref="R40:R43"/>
    <mergeCell ref="S40:S43"/>
    <mergeCell ref="T40:T43"/>
    <mergeCell ref="U40:U43"/>
    <mergeCell ref="Q40:Q43"/>
    <mergeCell ref="AF40:AF43"/>
    <mergeCell ref="AH40:AH43"/>
    <mergeCell ref="M40:M43"/>
    <mergeCell ref="N40:N43"/>
    <mergeCell ref="AJ35:AJ39"/>
    <mergeCell ref="AJ40:AJ43"/>
    <mergeCell ref="AE33:AE34"/>
    <mergeCell ref="AF33:AF34"/>
    <mergeCell ref="AI40:AI43"/>
    <mergeCell ref="AI16:AI17"/>
    <mergeCell ref="AJ16:AJ17"/>
    <mergeCell ref="AH16:AH17"/>
    <mergeCell ref="AE16:AE17"/>
    <mergeCell ref="AI25:AI27"/>
    <mergeCell ref="AJ25:AJ27"/>
    <mergeCell ref="AJ28:AJ30"/>
    <mergeCell ref="AJ23:AJ24"/>
    <mergeCell ref="AI23:AI24"/>
    <mergeCell ref="AJ31:AJ32"/>
    <mergeCell ref="AF23:AF24"/>
    <mergeCell ref="AH23:AH24"/>
    <mergeCell ref="AE25:AE27"/>
    <mergeCell ref="AF25:AF27"/>
    <mergeCell ref="AE31:AE32"/>
    <mergeCell ref="AE28:AE30"/>
    <mergeCell ref="AH25:AH27"/>
    <mergeCell ref="AI20:AI22"/>
    <mergeCell ref="AJ20:AJ22"/>
    <mergeCell ref="AK6:AM6"/>
    <mergeCell ref="F7:AJ7"/>
    <mergeCell ref="F8:AJ8"/>
    <mergeCell ref="K10:AJ10"/>
    <mergeCell ref="AI31:AI32"/>
    <mergeCell ref="AI35:AI39"/>
    <mergeCell ref="AE35:AE39"/>
    <mergeCell ref="AF35:AF39"/>
    <mergeCell ref="AE20:AE22"/>
    <mergeCell ref="AH31:AH32"/>
    <mergeCell ref="AE23:AE24"/>
    <mergeCell ref="AF20:AF22"/>
    <mergeCell ref="AG29:AG30"/>
    <mergeCell ref="AG35:AG39"/>
    <mergeCell ref="AH33:AH34"/>
    <mergeCell ref="AH35:AH39"/>
    <mergeCell ref="AH20:AH22"/>
    <mergeCell ref="AI33:AI34"/>
    <mergeCell ref="AJ33:AJ34"/>
    <mergeCell ref="O35:O39"/>
    <mergeCell ref="P35:P39"/>
    <mergeCell ref="Q35:Q39"/>
    <mergeCell ref="R35:R39"/>
    <mergeCell ref="S35:S39"/>
    <mergeCell ref="O16:O17"/>
    <mergeCell ref="M11:AE11"/>
    <mergeCell ref="W13:W15"/>
    <mergeCell ref="Q13:Q15"/>
    <mergeCell ref="AB16:AB17"/>
    <mergeCell ref="AA16:AA17"/>
    <mergeCell ref="L16:L17"/>
    <mergeCell ref="Z13:Z15"/>
    <mergeCell ref="Z16:Z17"/>
    <mergeCell ref="U13:U15"/>
    <mergeCell ref="V13:V15"/>
    <mergeCell ref="V16:V17"/>
    <mergeCell ref="R16:R17"/>
    <mergeCell ref="S16:S17"/>
    <mergeCell ref="Q16:Q17"/>
    <mergeCell ref="T16:T17"/>
    <mergeCell ref="R13:R15"/>
    <mergeCell ref="S13:S15"/>
    <mergeCell ref="T13:T15"/>
    <mergeCell ref="L13:L15"/>
    <mergeCell ref="BE11:BE12"/>
    <mergeCell ref="BF11:BF12"/>
    <mergeCell ref="BG11:BG12"/>
    <mergeCell ref="BH11:BH12"/>
    <mergeCell ref="BI11:BI12"/>
    <mergeCell ref="BB10:BI10"/>
    <mergeCell ref="AT10:AZ10"/>
    <mergeCell ref="P13:P15"/>
    <mergeCell ref="P16:P17"/>
    <mergeCell ref="AK10:AS10"/>
    <mergeCell ref="AX11:AX12"/>
    <mergeCell ref="AY11:AY12"/>
    <mergeCell ref="BD11:BD12"/>
    <mergeCell ref="AZ11:AZ12"/>
    <mergeCell ref="BA11:BA12"/>
    <mergeCell ref="BC11:BC12"/>
    <mergeCell ref="BB11:BB12"/>
    <mergeCell ref="AM11:AM12"/>
    <mergeCell ref="AN11:AS11"/>
    <mergeCell ref="AT11:AT12"/>
    <mergeCell ref="AU11:AU12"/>
    <mergeCell ref="AV11:AV12"/>
    <mergeCell ref="AW11:AW12"/>
    <mergeCell ref="Y13:Y15"/>
    <mergeCell ref="AL11:AL12"/>
    <mergeCell ref="AF11:AF12"/>
    <mergeCell ref="AK11:AK12"/>
    <mergeCell ref="AG11:AG12"/>
    <mergeCell ref="AH11:AH12"/>
    <mergeCell ref="W16:W17"/>
    <mergeCell ref="AI13:AI15"/>
    <mergeCell ref="AJ13:AJ15"/>
    <mergeCell ref="AF13:AF15"/>
    <mergeCell ref="AH13:AH15"/>
    <mergeCell ref="AE13:AE15"/>
    <mergeCell ref="AF16:AF17"/>
    <mergeCell ref="AJ11:AJ12"/>
    <mergeCell ref="AI11:AI12"/>
    <mergeCell ref="AC16:AC17"/>
    <mergeCell ref="AD16:AD17"/>
    <mergeCell ref="Q20:Q22"/>
    <mergeCell ref="Q31:Q32"/>
    <mergeCell ref="Q25:Q27"/>
    <mergeCell ref="T31:T32"/>
    <mergeCell ref="U31:U32"/>
    <mergeCell ref="V31:V32"/>
    <mergeCell ref="W31:W32"/>
    <mergeCell ref="X31:X32"/>
    <mergeCell ref="AB31:AB32"/>
    <mergeCell ref="U20:U22"/>
    <mergeCell ref="V20:V22"/>
    <mergeCell ref="W20:W22"/>
    <mergeCell ref="X20:X22"/>
    <mergeCell ref="AB20:AB22"/>
    <mergeCell ref="R20:R22"/>
    <mergeCell ref="U25:U27"/>
    <mergeCell ref="W25:W27"/>
    <mergeCell ref="X25:X27"/>
    <mergeCell ref="X28:X30"/>
    <mergeCell ref="Y20:Y22"/>
    <mergeCell ref="Y25:Y27"/>
    <mergeCell ref="Z25:Z27"/>
    <mergeCell ref="AA25:AA27"/>
    <mergeCell ref="Y28:Y30"/>
    <mergeCell ref="L31:L32"/>
    <mergeCell ref="L25:L27"/>
    <mergeCell ref="M25:M27"/>
    <mergeCell ref="N25:N27"/>
    <mergeCell ref="Y23:Y24"/>
    <mergeCell ref="R31:R32"/>
    <mergeCell ref="S31:S32"/>
    <mergeCell ref="R28:R30"/>
    <mergeCell ref="S28:S30"/>
    <mergeCell ref="T23:T24"/>
    <mergeCell ref="R23:R24"/>
    <mergeCell ref="S23:S24"/>
    <mergeCell ref="R25:R27"/>
    <mergeCell ref="S25:S27"/>
    <mergeCell ref="U23:U24"/>
    <mergeCell ref="V25:V27"/>
    <mergeCell ref="V23:V24"/>
    <mergeCell ref="T25:T27"/>
    <mergeCell ref="Y31:Y32"/>
    <mergeCell ref="T28:T30"/>
    <mergeCell ref="W28:W30"/>
    <mergeCell ref="W23:W24"/>
    <mergeCell ref="X23:X24"/>
    <mergeCell ref="U28:U30"/>
    <mergeCell ref="U35:U39"/>
    <mergeCell ref="B23:B24"/>
    <mergeCell ref="C23:C24"/>
    <mergeCell ref="D23:D24"/>
    <mergeCell ref="E23:E24"/>
    <mergeCell ref="B28:B30"/>
    <mergeCell ref="C28:C30"/>
    <mergeCell ref="D28:D30"/>
    <mergeCell ref="E25:E27"/>
    <mergeCell ref="B25:B27"/>
    <mergeCell ref="C25:C27"/>
    <mergeCell ref="D25:D27"/>
    <mergeCell ref="F23:F24"/>
    <mergeCell ref="T35:T39"/>
    <mergeCell ref="N33:N34"/>
    <mergeCell ref="O33:O34"/>
    <mergeCell ref="P33:P34"/>
    <mergeCell ref="Q33:Q34"/>
    <mergeCell ref="R33:R34"/>
    <mergeCell ref="S33:S34"/>
    <mergeCell ref="K35:K39"/>
    <mergeCell ref="J33:J34"/>
    <mergeCell ref="K33:K34"/>
    <mergeCell ref="L33:L34"/>
    <mergeCell ref="V28:V30"/>
    <mergeCell ref="T33:T34"/>
    <mergeCell ref="U33:U34"/>
    <mergeCell ref="AC31:AC32"/>
    <mergeCell ref="Z23:Z24"/>
    <mergeCell ref="AA23:AA24"/>
    <mergeCell ref="AB23:AB24"/>
    <mergeCell ref="Z28:Z30"/>
    <mergeCell ref="AA28:AA30"/>
    <mergeCell ref="AB25:AB27"/>
    <mergeCell ref="AB28:AB30"/>
    <mergeCell ref="AC28:AC30"/>
    <mergeCell ref="Z31:Z32"/>
    <mergeCell ref="A40:A43"/>
    <mergeCell ref="B40:B43"/>
    <mergeCell ref="C40:C43"/>
    <mergeCell ref="D40:D43"/>
    <mergeCell ref="E40:E43"/>
    <mergeCell ref="H40:H43"/>
    <mergeCell ref="I40:I43"/>
    <mergeCell ref="L40:L43"/>
    <mergeCell ref="F35:F36"/>
    <mergeCell ref="F37:F39"/>
    <mergeCell ref="H35:H39"/>
    <mergeCell ref="G35:G39"/>
    <mergeCell ref="L35:L39"/>
    <mergeCell ref="F40:F43"/>
    <mergeCell ref="G40:G43"/>
    <mergeCell ref="B1:E4"/>
    <mergeCell ref="F1:G2"/>
    <mergeCell ref="F3:G4"/>
    <mergeCell ref="H3:H4"/>
    <mergeCell ref="F33:F34"/>
    <mergeCell ref="F31:F32"/>
    <mergeCell ref="F28:F30"/>
    <mergeCell ref="H31:H32"/>
    <mergeCell ref="H33:H34"/>
    <mergeCell ref="C31:C32"/>
    <mergeCell ref="D31:D32"/>
    <mergeCell ref="C33:C34"/>
    <mergeCell ref="G25:G26"/>
    <mergeCell ref="E31:E32"/>
    <mergeCell ref="B31:B32"/>
    <mergeCell ref="E33:E34"/>
    <mergeCell ref="H25:H27"/>
    <mergeCell ref="H20:H22"/>
    <mergeCell ref="G23:G24"/>
    <mergeCell ref="I31:I32"/>
    <mergeCell ref="I33:I34"/>
    <mergeCell ref="J31:J32"/>
    <mergeCell ref="K31:K32"/>
    <mergeCell ref="A35:A39"/>
    <mergeCell ref="I35:I39"/>
    <mergeCell ref="J35:J39"/>
    <mergeCell ref="B35:B39"/>
    <mergeCell ref="C35:C39"/>
    <mergeCell ref="D35:D39"/>
    <mergeCell ref="E35:E39"/>
    <mergeCell ref="I16:I17"/>
    <mergeCell ref="J16:J17"/>
    <mergeCell ref="H16:H17"/>
    <mergeCell ref="D33:D34"/>
    <mergeCell ref="A6:E6"/>
    <mergeCell ref="A7:E7"/>
    <mergeCell ref="A8:E8"/>
    <mergeCell ref="A10:J10"/>
    <mergeCell ref="A9:E9"/>
    <mergeCell ref="G29:G30"/>
    <mergeCell ref="F20:F22"/>
    <mergeCell ref="C16:C17"/>
    <mergeCell ref="I11:I12"/>
    <mergeCell ref="J11:J12"/>
    <mergeCell ref="E20:E22"/>
    <mergeCell ref="G20:G22"/>
    <mergeCell ref="C20:C22"/>
    <mergeCell ref="D20:D22"/>
    <mergeCell ref="F16:F17"/>
    <mergeCell ref="G16:G17"/>
    <mergeCell ref="A28:A30"/>
    <mergeCell ref="A33:A34"/>
    <mergeCell ref="B33:B34"/>
    <mergeCell ref="A31:A32"/>
    <mergeCell ref="K20:K22"/>
    <mergeCell ref="L20:L22"/>
    <mergeCell ref="P20:P22"/>
    <mergeCell ref="M23:M24"/>
    <mergeCell ref="O28:O30"/>
    <mergeCell ref="N20:N22"/>
    <mergeCell ref="O20:O22"/>
    <mergeCell ref="M20:M22"/>
    <mergeCell ref="P25:P27"/>
    <mergeCell ref="N23:N24"/>
    <mergeCell ref="L23:L24"/>
    <mergeCell ref="J28:J30"/>
    <mergeCell ref="Q23:Q24"/>
    <mergeCell ref="M13:M15"/>
    <mergeCell ref="M16:M17"/>
    <mergeCell ref="E28:E30"/>
    <mergeCell ref="B11:B12"/>
    <mergeCell ref="D11:D12"/>
    <mergeCell ref="C11:C12"/>
    <mergeCell ref="D16:D17"/>
    <mergeCell ref="E16:E17"/>
    <mergeCell ref="I20:I22"/>
    <mergeCell ref="H23:H24"/>
    <mergeCell ref="I23:I24"/>
    <mergeCell ref="K25:K27"/>
    <mergeCell ref="I25:I27"/>
    <mergeCell ref="I28:I30"/>
    <mergeCell ref="H28:H30"/>
    <mergeCell ref="K23:K24"/>
    <mergeCell ref="Q28:Q30"/>
    <mergeCell ref="K28:K30"/>
    <mergeCell ref="L28:L30"/>
    <mergeCell ref="J23:J24"/>
    <mergeCell ref="J25:J27"/>
    <mergeCell ref="J20:J22"/>
    <mergeCell ref="A20:A22"/>
    <mergeCell ref="B20:B22"/>
    <mergeCell ref="A23:A24"/>
    <mergeCell ref="A16:A17"/>
    <mergeCell ref="A25:A27"/>
    <mergeCell ref="B16:B17"/>
    <mergeCell ref="F6:AJ6"/>
    <mergeCell ref="A13:A15"/>
    <mergeCell ref="A11:A12"/>
    <mergeCell ref="E11:E12"/>
    <mergeCell ref="F11:F12"/>
    <mergeCell ref="D13:D15"/>
    <mergeCell ref="E13:E15"/>
    <mergeCell ref="B13:B15"/>
    <mergeCell ref="F13:F15"/>
    <mergeCell ref="C13:C15"/>
    <mergeCell ref="G11:G12"/>
    <mergeCell ref="H11:H12"/>
    <mergeCell ref="G13:G15"/>
    <mergeCell ref="L11:L12"/>
    <mergeCell ref="K11:K12"/>
    <mergeCell ref="O23:O24"/>
    <mergeCell ref="P23:P24"/>
    <mergeCell ref="O25:O27"/>
    <mergeCell ref="M31:M32"/>
    <mergeCell ref="M28:M30"/>
    <mergeCell ref="N28:N30"/>
    <mergeCell ref="P28:P30"/>
    <mergeCell ref="N35:N39"/>
    <mergeCell ref="O31:O32"/>
    <mergeCell ref="N31:N32"/>
    <mergeCell ref="M35:M39"/>
    <mergeCell ref="M33:M34"/>
    <mergeCell ref="P31:P32"/>
  </mergeCells>
  <conditionalFormatting sqref="K13 K16 K45 AU16:AU17 AU25:AU29 AU31:AU32 AU45">
    <cfRule type="cellIs" dxfId="329" priority="88" operator="equal">
      <formula>"Muy Alta"</formula>
    </cfRule>
  </conditionalFormatting>
  <conditionalFormatting sqref="K13 K16 K45 AU16:AU17 AU25:AU29 AU31:AU32 AU45">
    <cfRule type="cellIs" dxfId="328" priority="89" operator="equal">
      <formula>"Alta"</formula>
    </cfRule>
  </conditionalFormatting>
  <conditionalFormatting sqref="K13 K16 K45 AU16:AU17 AU25:AU29 AU31:AU32 AU45">
    <cfRule type="cellIs" dxfId="327" priority="90" operator="equal">
      <formula>"Media"</formula>
    </cfRule>
  </conditionalFormatting>
  <conditionalFormatting sqref="K13 K16 K45 AU16:AU17 AU25:AU29 AU31:AU32 AU45">
    <cfRule type="cellIs" dxfId="326" priority="91" operator="equal">
      <formula>"Baja"</formula>
    </cfRule>
  </conditionalFormatting>
  <conditionalFormatting sqref="K13 K16 K45 AU16:AU17 AU25:AU29 AU31:AU32 AU45">
    <cfRule type="cellIs" dxfId="325" priority="92" operator="equal">
      <formula>"Muy Baja"</formula>
    </cfRule>
  </conditionalFormatting>
  <conditionalFormatting sqref="AH13 AH45 AW16:AW17 AW25:AW29 AW31:AW32 AW45">
    <cfRule type="cellIs" dxfId="324" priority="93" operator="equal">
      <formula>"Catastrófico"</formula>
    </cfRule>
  </conditionalFormatting>
  <conditionalFormatting sqref="AH13 AH45 AW16:AW17 AW25:AW29 AW31:AW32 AW45">
    <cfRule type="cellIs" dxfId="323" priority="94" operator="equal">
      <formula>"Mayor"</formula>
    </cfRule>
  </conditionalFormatting>
  <conditionalFormatting sqref="AH13 AH45 AW16:AW17 AW25:AW29 AW31:AW32 AW45">
    <cfRule type="cellIs" dxfId="322" priority="95" operator="equal">
      <formula>"Moderado"</formula>
    </cfRule>
  </conditionalFormatting>
  <conditionalFormatting sqref="AH13 AH45 AW16:AW17 AW25:AW29 AW31:AW32 AW45">
    <cfRule type="cellIs" dxfId="321" priority="96" operator="equal">
      <formula>"Menor"</formula>
    </cfRule>
  </conditionalFormatting>
  <conditionalFormatting sqref="AH13 AH45 AW16:AW17 AW25:AW29 AW31:AW32 AW45">
    <cfRule type="cellIs" dxfId="320" priority="97" operator="equal">
      <formula>"Leve"</formula>
    </cfRule>
  </conditionalFormatting>
  <conditionalFormatting sqref="AJ13 AJ45 AY16:AY17 AY25:AY29 AY31:AY32 AY45">
    <cfRule type="cellIs" dxfId="319" priority="98" operator="equal">
      <formula>"Extremo"</formula>
    </cfRule>
  </conditionalFormatting>
  <conditionalFormatting sqref="AJ13 AJ45 AY16:AY17 AY25:AY29 AY31:AY32 AY45">
    <cfRule type="cellIs" dxfId="318" priority="99" operator="equal">
      <formula>"Alto"</formula>
    </cfRule>
  </conditionalFormatting>
  <conditionalFormatting sqref="AJ13 AJ45 AY16:AY17 AY25:AY29 AY31:AY32 AY45">
    <cfRule type="cellIs" dxfId="317" priority="100" operator="equal">
      <formula>"Moderado"</formula>
    </cfRule>
  </conditionalFormatting>
  <conditionalFormatting sqref="AJ13 AJ45 AY16:AY17 AY25:AY29 AY31:AY32 AY45">
    <cfRule type="cellIs" dxfId="316" priority="101" operator="equal">
      <formula>"Bajo"</formula>
    </cfRule>
  </conditionalFormatting>
  <conditionalFormatting sqref="AU13:AU15">
    <cfRule type="cellIs" dxfId="315" priority="102" operator="equal">
      <formula>"Muy Alta"</formula>
    </cfRule>
  </conditionalFormatting>
  <conditionalFormatting sqref="AU13:AU15">
    <cfRule type="cellIs" dxfId="314" priority="103" operator="equal">
      <formula>"Alta"</formula>
    </cfRule>
  </conditionalFormatting>
  <conditionalFormatting sqref="AU13:AU15">
    <cfRule type="cellIs" dxfId="313" priority="104" operator="equal">
      <formula>"Media"</formula>
    </cfRule>
  </conditionalFormatting>
  <conditionalFormatting sqref="AU13:AU15">
    <cfRule type="cellIs" dxfId="312" priority="105" operator="equal">
      <formula>"Baja"</formula>
    </cfRule>
  </conditionalFormatting>
  <conditionalFormatting sqref="AU13:AU15">
    <cfRule type="cellIs" dxfId="311" priority="106" operator="equal">
      <formula>"Muy Baja"</formula>
    </cfRule>
  </conditionalFormatting>
  <conditionalFormatting sqref="AW13:AW15">
    <cfRule type="cellIs" dxfId="310" priority="107" operator="equal">
      <formula>"Catastrófico"</formula>
    </cfRule>
  </conditionalFormatting>
  <conditionalFormatting sqref="AW13:AW15">
    <cfRule type="cellIs" dxfId="309" priority="108" operator="equal">
      <formula>"Mayor"</formula>
    </cfRule>
  </conditionalFormatting>
  <conditionalFormatting sqref="AW13:AW15">
    <cfRule type="cellIs" dxfId="308" priority="109" operator="equal">
      <formula>"Moderado"</formula>
    </cfRule>
  </conditionalFormatting>
  <conditionalFormatting sqref="AW13:AW15">
    <cfRule type="cellIs" dxfId="307" priority="110" operator="equal">
      <formula>"Menor"</formula>
    </cfRule>
  </conditionalFormatting>
  <conditionalFormatting sqref="AW13:AW15">
    <cfRule type="cellIs" dxfId="306" priority="111" operator="equal">
      <formula>"Leve"</formula>
    </cfRule>
  </conditionalFormatting>
  <conditionalFormatting sqref="AY13:AY15">
    <cfRule type="cellIs" dxfId="305" priority="112" operator="equal">
      <formula>"Extremo"</formula>
    </cfRule>
  </conditionalFormatting>
  <conditionalFormatting sqref="AY13:AY15">
    <cfRule type="cellIs" dxfId="304" priority="113" operator="equal">
      <formula>"Alto"</formula>
    </cfRule>
  </conditionalFormatting>
  <conditionalFormatting sqref="AY13:AY15">
    <cfRule type="cellIs" dxfId="303" priority="114" operator="equal">
      <formula>"Moderado"</formula>
    </cfRule>
  </conditionalFormatting>
  <conditionalFormatting sqref="AY13:AY15">
    <cfRule type="cellIs" dxfId="302" priority="115" operator="equal">
      <formula>"Bajo"</formula>
    </cfRule>
  </conditionalFormatting>
  <conditionalFormatting sqref="K31">
    <cfRule type="cellIs" dxfId="301" priority="116" operator="equal">
      <formula>"Muy Alta"</formula>
    </cfRule>
  </conditionalFormatting>
  <conditionalFormatting sqref="K31">
    <cfRule type="cellIs" dxfId="300" priority="117" operator="equal">
      <formula>"Alta"</formula>
    </cfRule>
  </conditionalFormatting>
  <conditionalFormatting sqref="K31">
    <cfRule type="cellIs" dxfId="299" priority="118" operator="equal">
      <formula>"Media"</formula>
    </cfRule>
  </conditionalFormatting>
  <conditionalFormatting sqref="K31">
    <cfRule type="cellIs" dxfId="298" priority="119" operator="equal">
      <formula>"Baja"</formula>
    </cfRule>
  </conditionalFormatting>
  <conditionalFormatting sqref="K31">
    <cfRule type="cellIs" dxfId="297" priority="120" operator="equal">
      <formula>"Muy Baja"</formula>
    </cfRule>
  </conditionalFormatting>
  <conditionalFormatting sqref="AJ16">
    <cfRule type="cellIs" dxfId="296" priority="121" operator="equal">
      <formula>"Extremo"</formula>
    </cfRule>
  </conditionalFormatting>
  <conditionalFormatting sqref="AJ16">
    <cfRule type="cellIs" dxfId="295" priority="122" operator="equal">
      <formula>"Alto"</formula>
    </cfRule>
  </conditionalFormatting>
  <conditionalFormatting sqref="AJ16">
    <cfRule type="cellIs" dxfId="294" priority="123" operator="equal">
      <formula>"Moderado"</formula>
    </cfRule>
  </conditionalFormatting>
  <conditionalFormatting sqref="AJ16">
    <cfRule type="cellIs" dxfId="293" priority="124" operator="equal">
      <formula>"Bajo"</formula>
    </cfRule>
  </conditionalFormatting>
  <conditionalFormatting sqref="K18">
    <cfRule type="cellIs" dxfId="292" priority="125" operator="equal">
      <formula>"Muy Alta"</formula>
    </cfRule>
  </conditionalFormatting>
  <conditionalFormatting sqref="K18">
    <cfRule type="cellIs" dxfId="291" priority="126" operator="equal">
      <formula>"Alta"</formula>
    </cfRule>
  </conditionalFormatting>
  <conditionalFormatting sqref="K18">
    <cfRule type="cellIs" dxfId="290" priority="127" operator="equal">
      <formula>"Media"</formula>
    </cfRule>
  </conditionalFormatting>
  <conditionalFormatting sqref="K18">
    <cfRule type="cellIs" dxfId="289" priority="128" operator="equal">
      <formula>"Baja"</formula>
    </cfRule>
  </conditionalFormatting>
  <conditionalFormatting sqref="K18">
    <cfRule type="cellIs" dxfId="288" priority="129" operator="equal">
      <formula>"Muy Baja"</formula>
    </cfRule>
  </conditionalFormatting>
  <conditionalFormatting sqref="AJ18">
    <cfRule type="cellIs" dxfId="287" priority="130" operator="equal">
      <formula>"Extremo"</formula>
    </cfRule>
  </conditionalFormatting>
  <conditionalFormatting sqref="AJ18">
    <cfRule type="cellIs" dxfId="286" priority="131" operator="equal">
      <formula>"Alto"</formula>
    </cfRule>
  </conditionalFormatting>
  <conditionalFormatting sqref="AJ18">
    <cfRule type="cellIs" dxfId="285" priority="132" operator="equal">
      <formula>"Moderado"</formula>
    </cfRule>
  </conditionalFormatting>
  <conditionalFormatting sqref="AJ18">
    <cfRule type="cellIs" dxfId="284" priority="133" operator="equal">
      <formula>"Bajo"</formula>
    </cfRule>
  </conditionalFormatting>
  <conditionalFormatting sqref="K19">
    <cfRule type="cellIs" dxfId="283" priority="134" operator="equal">
      <formula>"Muy Alta"</formula>
    </cfRule>
  </conditionalFormatting>
  <conditionalFormatting sqref="K19">
    <cfRule type="cellIs" dxfId="282" priority="135" operator="equal">
      <formula>"Alta"</formula>
    </cfRule>
  </conditionalFormatting>
  <conditionalFormatting sqref="K19">
    <cfRule type="cellIs" dxfId="281" priority="136" operator="equal">
      <formula>"Media"</formula>
    </cfRule>
  </conditionalFormatting>
  <conditionalFormatting sqref="K19">
    <cfRule type="cellIs" dxfId="280" priority="137" operator="equal">
      <formula>"Baja"</formula>
    </cfRule>
  </conditionalFormatting>
  <conditionalFormatting sqref="K19">
    <cfRule type="cellIs" dxfId="279" priority="138" operator="equal">
      <formula>"Muy Baja"</formula>
    </cfRule>
  </conditionalFormatting>
  <conditionalFormatting sqref="AJ19">
    <cfRule type="cellIs" dxfId="278" priority="139" operator="equal">
      <formula>"Extremo"</formula>
    </cfRule>
  </conditionalFormatting>
  <conditionalFormatting sqref="AJ19">
    <cfRule type="cellIs" dxfId="277" priority="140" operator="equal">
      <formula>"Alto"</formula>
    </cfRule>
  </conditionalFormatting>
  <conditionalFormatting sqref="AJ19">
    <cfRule type="cellIs" dxfId="276" priority="141" operator="equal">
      <formula>"Moderado"</formula>
    </cfRule>
  </conditionalFormatting>
  <conditionalFormatting sqref="AJ19">
    <cfRule type="cellIs" dxfId="275" priority="142" operator="equal">
      <formula>"Bajo"</formula>
    </cfRule>
  </conditionalFormatting>
  <conditionalFormatting sqref="K20">
    <cfRule type="cellIs" dxfId="274" priority="143" operator="equal">
      <formula>"Muy Alta"</formula>
    </cfRule>
  </conditionalFormatting>
  <conditionalFormatting sqref="K20">
    <cfRule type="cellIs" dxfId="273" priority="144" operator="equal">
      <formula>"Alta"</formula>
    </cfRule>
  </conditionalFormatting>
  <conditionalFormatting sqref="K20">
    <cfRule type="cellIs" dxfId="272" priority="145" operator="equal">
      <formula>"Media"</formula>
    </cfRule>
  </conditionalFormatting>
  <conditionalFormatting sqref="K20">
    <cfRule type="cellIs" dxfId="271" priority="146" operator="equal">
      <formula>"Baja"</formula>
    </cfRule>
  </conditionalFormatting>
  <conditionalFormatting sqref="K20">
    <cfRule type="cellIs" dxfId="270" priority="147" operator="equal">
      <formula>"Muy Baja"</formula>
    </cfRule>
  </conditionalFormatting>
  <conditionalFormatting sqref="AJ20">
    <cfRule type="cellIs" dxfId="269" priority="148" operator="equal">
      <formula>"Extremo"</formula>
    </cfRule>
  </conditionalFormatting>
  <conditionalFormatting sqref="AJ20">
    <cfRule type="cellIs" dxfId="268" priority="149" operator="equal">
      <formula>"Alto"</formula>
    </cfRule>
  </conditionalFormatting>
  <conditionalFormatting sqref="AJ20">
    <cfRule type="cellIs" dxfId="267" priority="150" operator="equal">
      <formula>"Moderado"</formula>
    </cfRule>
  </conditionalFormatting>
  <conditionalFormatting sqref="AJ20">
    <cfRule type="cellIs" dxfId="266" priority="151" operator="equal">
      <formula>"Bajo"</formula>
    </cfRule>
  </conditionalFormatting>
  <conditionalFormatting sqref="K23">
    <cfRule type="cellIs" dxfId="265" priority="152" operator="equal">
      <formula>"Muy Alta"</formula>
    </cfRule>
  </conditionalFormatting>
  <conditionalFormatting sqref="K23">
    <cfRule type="cellIs" dxfId="264" priority="153" operator="equal">
      <formula>"Alta"</formula>
    </cfRule>
  </conditionalFormatting>
  <conditionalFormatting sqref="K23">
    <cfRule type="cellIs" dxfId="263" priority="154" operator="equal">
      <formula>"Media"</formula>
    </cfRule>
  </conditionalFormatting>
  <conditionalFormatting sqref="K23">
    <cfRule type="cellIs" dxfId="262" priority="155" operator="equal">
      <formula>"Baja"</formula>
    </cfRule>
  </conditionalFormatting>
  <conditionalFormatting sqref="K23">
    <cfRule type="cellIs" dxfId="261" priority="156" operator="equal">
      <formula>"Muy Baja"</formula>
    </cfRule>
  </conditionalFormatting>
  <conditionalFormatting sqref="AJ23">
    <cfRule type="cellIs" dxfId="260" priority="157" operator="equal">
      <formula>"Extremo"</formula>
    </cfRule>
  </conditionalFormatting>
  <conditionalFormatting sqref="AJ23">
    <cfRule type="cellIs" dxfId="259" priority="158" operator="equal">
      <formula>"Alto"</formula>
    </cfRule>
  </conditionalFormatting>
  <conditionalFormatting sqref="AJ23">
    <cfRule type="cellIs" dxfId="258" priority="159" operator="equal">
      <formula>"Moderado"</formula>
    </cfRule>
  </conditionalFormatting>
  <conditionalFormatting sqref="AJ23">
    <cfRule type="cellIs" dxfId="257" priority="160" operator="equal">
      <formula>"Bajo"</formula>
    </cfRule>
  </conditionalFormatting>
  <conditionalFormatting sqref="K25">
    <cfRule type="cellIs" dxfId="256" priority="161" operator="equal">
      <formula>"Muy Alta"</formula>
    </cfRule>
  </conditionalFormatting>
  <conditionalFormatting sqref="K25">
    <cfRule type="cellIs" dxfId="255" priority="162" operator="equal">
      <formula>"Alta"</formula>
    </cfRule>
  </conditionalFormatting>
  <conditionalFormatting sqref="K25">
    <cfRule type="cellIs" dxfId="254" priority="163" operator="equal">
      <formula>"Media"</formula>
    </cfRule>
  </conditionalFormatting>
  <conditionalFormatting sqref="K25">
    <cfRule type="cellIs" dxfId="253" priority="164" operator="equal">
      <formula>"Baja"</formula>
    </cfRule>
  </conditionalFormatting>
  <conditionalFormatting sqref="K25">
    <cfRule type="cellIs" dxfId="252" priority="165" operator="equal">
      <formula>"Muy Baja"</formula>
    </cfRule>
  </conditionalFormatting>
  <conditionalFormatting sqref="AJ25">
    <cfRule type="cellIs" dxfId="251" priority="166" operator="equal">
      <formula>"Extremo"</formula>
    </cfRule>
  </conditionalFormatting>
  <conditionalFormatting sqref="AJ25">
    <cfRule type="cellIs" dxfId="250" priority="167" operator="equal">
      <formula>"Alto"</formula>
    </cfRule>
  </conditionalFormatting>
  <conditionalFormatting sqref="AJ25">
    <cfRule type="cellIs" dxfId="249" priority="168" operator="equal">
      <formula>"Moderado"</formula>
    </cfRule>
  </conditionalFormatting>
  <conditionalFormatting sqref="AJ25">
    <cfRule type="cellIs" dxfId="248" priority="169" operator="equal">
      <formula>"Bajo"</formula>
    </cfRule>
  </conditionalFormatting>
  <conditionalFormatting sqref="K28">
    <cfRule type="cellIs" dxfId="247" priority="170" operator="equal">
      <formula>"Muy Alta"</formula>
    </cfRule>
  </conditionalFormatting>
  <conditionalFormatting sqref="K28">
    <cfRule type="cellIs" dxfId="246" priority="171" operator="equal">
      <formula>"Alta"</formula>
    </cfRule>
  </conditionalFormatting>
  <conditionalFormatting sqref="K28">
    <cfRule type="cellIs" dxfId="245" priority="172" operator="equal">
      <formula>"Media"</formula>
    </cfRule>
  </conditionalFormatting>
  <conditionalFormatting sqref="K28">
    <cfRule type="cellIs" dxfId="244" priority="173" operator="equal">
      <formula>"Baja"</formula>
    </cfRule>
  </conditionalFormatting>
  <conditionalFormatting sqref="K28">
    <cfRule type="cellIs" dxfId="243" priority="174" operator="equal">
      <formula>"Muy Baja"</formula>
    </cfRule>
  </conditionalFormatting>
  <conditionalFormatting sqref="AJ28">
    <cfRule type="cellIs" dxfId="242" priority="175" operator="equal">
      <formula>"Extremo"</formula>
    </cfRule>
  </conditionalFormatting>
  <conditionalFormatting sqref="AJ28">
    <cfRule type="cellIs" dxfId="241" priority="176" operator="equal">
      <formula>"Alto"</formula>
    </cfRule>
  </conditionalFormatting>
  <conditionalFormatting sqref="AJ28">
    <cfRule type="cellIs" dxfId="240" priority="177" operator="equal">
      <formula>"Moderado"</formula>
    </cfRule>
  </conditionalFormatting>
  <conditionalFormatting sqref="AJ28">
    <cfRule type="cellIs" dxfId="239" priority="178" operator="equal">
      <formula>"Bajo"</formula>
    </cfRule>
  </conditionalFormatting>
  <conditionalFormatting sqref="AJ31">
    <cfRule type="cellIs" dxfId="238" priority="179" operator="equal">
      <formula>"Extremo"</formula>
    </cfRule>
  </conditionalFormatting>
  <conditionalFormatting sqref="AJ31">
    <cfRule type="cellIs" dxfId="237" priority="180" operator="equal">
      <formula>"Alto"</formula>
    </cfRule>
  </conditionalFormatting>
  <conditionalFormatting sqref="AJ31">
    <cfRule type="cellIs" dxfId="236" priority="181" operator="equal">
      <formula>"Moderado"</formula>
    </cfRule>
  </conditionalFormatting>
  <conditionalFormatting sqref="AJ31">
    <cfRule type="cellIs" dxfId="235" priority="182" operator="equal">
      <formula>"Bajo"</formula>
    </cfRule>
  </conditionalFormatting>
  <conditionalFormatting sqref="AG13:AG29 AG31:AG34 AG45">
    <cfRule type="containsText" dxfId="234" priority="183" operator="containsText" text="❌">
      <formula>NOT(ISERROR(SEARCH(("❌"),(AG13))))</formula>
    </cfRule>
  </conditionalFormatting>
  <conditionalFormatting sqref="AH16 AH18:AH20 AH23 AH25 AH28 AH31">
    <cfRule type="cellIs" dxfId="233" priority="184" operator="equal">
      <formula>"Catastrófico"</formula>
    </cfRule>
  </conditionalFormatting>
  <conditionalFormatting sqref="AH16 AH18:AH20 AH23 AH25 AH28 AH31">
    <cfRule type="cellIs" dxfId="232" priority="185" operator="equal">
      <formula>"Mayor"</formula>
    </cfRule>
  </conditionalFormatting>
  <conditionalFormatting sqref="AH16 AH18:AH20 AH23 AH25 AH28 AH31">
    <cfRule type="cellIs" dxfId="231" priority="186" operator="equal">
      <formula>"Moderado"</formula>
    </cfRule>
  </conditionalFormatting>
  <conditionalFormatting sqref="AH16 AH18:AH20 AH23 AH25 AH28 AH31">
    <cfRule type="cellIs" dxfId="230" priority="187" operator="equal">
      <formula>"Menor"</formula>
    </cfRule>
  </conditionalFormatting>
  <conditionalFormatting sqref="AH16 AH18:AH20 AH23 AH25 AH28 AH31">
    <cfRule type="cellIs" dxfId="229" priority="188" operator="equal">
      <formula>"Leve"</formula>
    </cfRule>
  </conditionalFormatting>
  <conditionalFormatting sqref="AU18">
    <cfRule type="cellIs" dxfId="228" priority="189" operator="equal">
      <formula>"Muy Alta"</formula>
    </cfRule>
  </conditionalFormatting>
  <conditionalFormatting sqref="AU18">
    <cfRule type="cellIs" dxfId="227" priority="190" operator="equal">
      <formula>"Alta"</formula>
    </cfRule>
  </conditionalFormatting>
  <conditionalFormatting sqref="AU18">
    <cfRule type="cellIs" dxfId="226" priority="191" operator="equal">
      <formula>"Media"</formula>
    </cfRule>
  </conditionalFormatting>
  <conditionalFormatting sqref="AU18">
    <cfRule type="cellIs" dxfId="225" priority="192" operator="equal">
      <formula>"Baja"</formula>
    </cfRule>
  </conditionalFormatting>
  <conditionalFormatting sqref="AU18">
    <cfRule type="cellIs" dxfId="224" priority="193" operator="equal">
      <formula>"Muy Baja"</formula>
    </cfRule>
  </conditionalFormatting>
  <conditionalFormatting sqref="AW18">
    <cfRule type="cellIs" dxfId="223" priority="194" operator="equal">
      <formula>"Catastrófico"</formula>
    </cfRule>
  </conditionalFormatting>
  <conditionalFormatting sqref="AW18">
    <cfRule type="cellIs" dxfId="222" priority="195" operator="equal">
      <formula>"Mayor"</formula>
    </cfRule>
  </conditionalFormatting>
  <conditionalFormatting sqref="AW18">
    <cfRule type="cellIs" dxfId="221" priority="196" operator="equal">
      <formula>"Moderado"</formula>
    </cfRule>
  </conditionalFormatting>
  <conditionalFormatting sqref="AW18">
    <cfRule type="cellIs" dxfId="220" priority="197" operator="equal">
      <formula>"Menor"</formula>
    </cfRule>
  </conditionalFormatting>
  <conditionalFormatting sqref="AW18">
    <cfRule type="cellIs" dxfId="219" priority="198" operator="equal">
      <formula>"Leve"</formula>
    </cfRule>
  </conditionalFormatting>
  <conditionalFormatting sqref="AY18">
    <cfRule type="cellIs" dxfId="218" priority="199" operator="equal">
      <formula>"Extremo"</formula>
    </cfRule>
  </conditionalFormatting>
  <conditionalFormatting sqref="AY18">
    <cfRule type="cellIs" dxfId="217" priority="200" operator="equal">
      <formula>"Alto"</formula>
    </cfRule>
  </conditionalFormatting>
  <conditionalFormatting sqref="AY18">
    <cfRule type="cellIs" dxfId="216" priority="201" operator="equal">
      <formula>"Moderado"</formula>
    </cfRule>
  </conditionalFormatting>
  <conditionalFormatting sqref="AY18">
    <cfRule type="cellIs" dxfId="215" priority="202" operator="equal">
      <formula>"Bajo"</formula>
    </cfRule>
  </conditionalFormatting>
  <conditionalFormatting sqref="AU19">
    <cfRule type="cellIs" dxfId="214" priority="203" operator="equal">
      <formula>"Muy Alta"</formula>
    </cfRule>
  </conditionalFormatting>
  <conditionalFormatting sqref="AU19">
    <cfRule type="cellIs" dxfId="213" priority="204" operator="equal">
      <formula>"Alta"</formula>
    </cfRule>
  </conditionalFormatting>
  <conditionalFormatting sqref="AU19">
    <cfRule type="cellIs" dxfId="212" priority="205" operator="equal">
      <formula>"Media"</formula>
    </cfRule>
  </conditionalFormatting>
  <conditionalFormatting sqref="AU19">
    <cfRule type="cellIs" dxfId="211" priority="206" operator="equal">
      <formula>"Baja"</formula>
    </cfRule>
  </conditionalFormatting>
  <conditionalFormatting sqref="AU19">
    <cfRule type="cellIs" dxfId="210" priority="207" operator="equal">
      <formula>"Muy Baja"</formula>
    </cfRule>
  </conditionalFormatting>
  <conditionalFormatting sqref="AW19">
    <cfRule type="cellIs" dxfId="209" priority="208" operator="equal">
      <formula>"Catastrófico"</formula>
    </cfRule>
  </conditionalFormatting>
  <conditionalFormatting sqref="AW19">
    <cfRule type="cellIs" dxfId="208" priority="209" operator="equal">
      <formula>"Mayor"</formula>
    </cfRule>
  </conditionalFormatting>
  <conditionalFormatting sqref="AW19">
    <cfRule type="cellIs" dxfId="207" priority="210" operator="equal">
      <formula>"Moderado"</formula>
    </cfRule>
  </conditionalFormatting>
  <conditionalFormatting sqref="AW19">
    <cfRule type="cellIs" dxfId="206" priority="211" operator="equal">
      <formula>"Menor"</formula>
    </cfRule>
  </conditionalFormatting>
  <conditionalFormatting sqref="AW19">
    <cfRule type="cellIs" dxfId="205" priority="212" operator="equal">
      <formula>"Leve"</formula>
    </cfRule>
  </conditionalFormatting>
  <conditionalFormatting sqref="AY19">
    <cfRule type="cellIs" dxfId="204" priority="213" operator="equal">
      <formula>"Extremo"</formula>
    </cfRule>
  </conditionalFormatting>
  <conditionalFormatting sqref="AY19">
    <cfRule type="cellIs" dxfId="203" priority="214" operator="equal">
      <formula>"Alto"</formula>
    </cfRule>
  </conditionalFormatting>
  <conditionalFormatting sqref="AY19">
    <cfRule type="cellIs" dxfId="202" priority="215" operator="equal">
      <formula>"Moderado"</formula>
    </cfRule>
  </conditionalFormatting>
  <conditionalFormatting sqref="AY19">
    <cfRule type="cellIs" dxfId="201" priority="216" operator="equal">
      <formula>"Bajo"</formula>
    </cfRule>
  </conditionalFormatting>
  <conditionalFormatting sqref="AU20:AU22">
    <cfRule type="cellIs" dxfId="200" priority="217" operator="equal">
      <formula>"Muy Alta"</formula>
    </cfRule>
  </conditionalFormatting>
  <conditionalFormatting sqref="AU20:AU22">
    <cfRule type="cellIs" dxfId="199" priority="218" operator="equal">
      <formula>"Alta"</formula>
    </cfRule>
  </conditionalFormatting>
  <conditionalFormatting sqref="AU20:AU22">
    <cfRule type="cellIs" dxfId="198" priority="219" operator="equal">
      <formula>"Media"</formula>
    </cfRule>
  </conditionalFormatting>
  <conditionalFormatting sqref="AU20:AU22">
    <cfRule type="cellIs" dxfId="197" priority="220" operator="equal">
      <formula>"Baja"</formula>
    </cfRule>
  </conditionalFormatting>
  <conditionalFormatting sqref="AU20:AU22">
    <cfRule type="cellIs" dxfId="196" priority="221" operator="equal">
      <formula>"Muy Baja"</formula>
    </cfRule>
  </conditionalFormatting>
  <conditionalFormatting sqref="AW20:AW22">
    <cfRule type="cellIs" dxfId="195" priority="222" operator="equal">
      <formula>"Catastrófico"</formula>
    </cfRule>
  </conditionalFormatting>
  <conditionalFormatting sqref="AW20:AW22">
    <cfRule type="cellIs" dxfId="194" priority="223" operator="equal">
      <formula>"Mayor"</formula>
    </cfRule>
  </conditionalFormatting>
  <conditionalFormatting sqref="AW20:AW22">
    <cfRule type="cellIs" dxfId="193" priority="224" operator="equal">
      <formula>"Moderado"</formula>
    </cfRule>
  </conditionalFormatting>
  <conditionalFormatting sqref="AW20:AW22">
    <cfRule type="cellIs" dxfId="192" priority="225" operator="equal">
      <formula>"Menor"</formula>
    </cfRule>
  </conditionalFormatting>
  <conditionalFormatting sqref="AW20:AW22">
    <cfRule type="cellIs" dxfId="191" priority="226" operator="equal">
      <formula>"Leve"</formula>
    </cfRule>
  </conditionalFormatting>
  <conditionalFormatting sqref="AY20:AY22">
    <cfRule type="cellIs" dxfId="190" priority="227" operator="equal">
      <formula>"Extremo"</formula>
    </cfRule>
  </conditionalFormatting>
  <conditionalFormatting sqref="AY20:AY22">
    <cfRule type="cellIs" dxfId="189" priority="228" operator="equal">
      <formula>"Alto"</formula>
    </cfRule>
  </conditionalFormatting>
  <conditionalFormatting sqref="AY20:AY22">
    <cfRule type="cellIs" dxfId="188" priority="229" operator="equal">
      <formula>"Moderado"</formula>
    </cfRule>
  </conditionalFormatting>
  <conditionalFormatting sqref="AY20:AY22">
    <cfRule type="cellIs" dxfId="187" priority="230" operator="equal">
      <formula>"Bajo"</formula>
    </cfRule>
  </conditionalFormatting>
  <conditionalFormatting sqref="AU23:AU24">
    <cfRule type="cellIs" dxfId="186" priority="231" operator="equal">
      <formula>"Muy Alta"</formula>
    </cfRule>
  </conditionalFormatting>
  <conditionalFormatting sqref="AU23:AU24">
    <cfRule type="cellIs" dxfId="185" priority="232" operator="equal">
      <formula>"Alta"</formula>
    </cfRule>
  </conditionalFormatting>
  <conditionalFormatting sqref="AU23:AU24">
    <cfRule type="cellIs" dxfId="184" priority="233" operator="equal">
      <formula>"Media"</formula>
    </cfRule>
  </conditionalFormatting>
  <conditionalFormatting sqref="AU23:AU24">
    <cfRule type="cellIs" dxfId="183" priority="234" operator="equal">
      <formula>"Baja"</formula>
    </cfRule>
  </conditionalFormatting>
  <conditionalFormatting sqref="AU23:AU24">
    <cfRule type="cellIs" dxfId="182" priority="235" operator="equal">
      <formula>"Muy Baja"</formula>
    </cfRule>
  </conditionalFormatting>
  <conditionalFormatting sqref="AW23:AW24">
    <cfRule type="cellIs" dxfId="181" priority="236" operator="equal">
      <formula>"Catastrófico"</formula>
    </cfRule>
  </conditionalFormatting>
  <conditionalFormatting sqref="AW23:AW24">
    <cfRule type="cellIs" dxfId="180" priority="237" operator="equal">
      <formula>"Mayor"</formula>
    </cfRule>
  </conditionalFormatting>
  <conditionalFormatting sqref="AW23:AW24">
    <cfRule type="cellIs" dxfId="179" priority="238" operator="equal">
      <formula>"Moderado"</formula>
    </cfRule>
  </conditionalFormatting>
  <conditionalFormatting sqref="AW23:AW24">
    <cfRule type="cellIs" dxfId="178" priority="239" operator="equal">
      <formula>"Menor"</formula>
    </cfRule>
  </conditionalFormatting>
  <conditionalFormatting sqref="AW23:AW24">
    <cfRule type="cellIs" dxfId="177" priority="240" operator="equal">
      <formula>"Leve"</formula>
    </cfRule>
  </conditionalFormatting>
  <conditionalFormatting sqref="AY23:AY24">
    <cfRule type="cellIs" dxfId="176" priority="241" operator="equal">
      <formula>"Extremo"</formula>
    </cfRule>
  </conditionalFormatting>
  <conditionalFormatting sqref="AY23:AY24">
    <cfRule type="cellIs" dxfId="175" priority="242" operator="equal">
      <formula>"Alto"</formula>
    </cfRule>
  </conditionalFormatting>
  <conditionalFormatting sqref="AY23:AY24">
    <cfRule type="cellIs" dxfId="174" priority="243" operator="equal">
      <formula>"Moderado"</formula>
    </cfRule>
  </conditionalFormatting>
  <conditionalFormatting sqref="AY23:AY24">
    <cfRule type="cellIs" dxfId="173" priority="244" operator="equal">
      <formula>"Bajo"</formula>
    </cfRule>
  </conditionalFormatting>
  <conditionalFormatting sqref="AU33:AU34">
    <cfRule type="cellIs" dxfId="172" priority="245" operator="equal">
      <formula>"Muy Alta"</formula>
    </cfRule>
  </conditionalFormatting>
  <conditionalFormatting sqref="AU33:AU34">
    <cfRule type="cellIs" dxfId="171" priority="246" operator="equal">
      <formula>"Alta"</formula>
    </cfRule>
  </conditionalFormatting>
  <conditionalFormatting sqref="AU33:AU34">
    <cfRule type="cellIs" dxfId="170" priority="247" operator="equal">
      <formula>"Media"</formula>
    </cfRule>
  </conditionalFormatting>
  <conditionalFormatting sqref="AU33:AU34">
    <cfRule type="cellIs" dxfId="169" priority="248" operator="equal">
      <formula>"Baja"</formula>
    </cfRule>
  </conditionalFormatting>
  <conditionalFormatting sqref="AU33:AU34">
    <cfRule type="cellIs" dxfId="168" priority="249" operator="equal">
      <formula>"Muy Baja"</formula>
    </cfRule>
  </conditionalFormatting>
  <conditionalFormatting sqref="AW33:AW34">
    <cfRule type="cellIs" dxfId="167" priority="250" operator="equal">
      <formula>"Catastrófico"</formula>
    </cfRule>
  </conditionalFormatting>
  <conditionalFormatting sqref="AW33:AW34">
    <cfRule type="cellIs" dxfId="166" priority="251" operator="equal">
      <formula>"Mayor"</formula>
    </cfRule>
  </conditionalFormatting>
  <conditionalFormatting sqref="AW33:AW34">
    <cfRule type="cellIs" dxfId="165" priority="252" operator="equal">
      <formula>"Moderado"</formula>
    </cfRule>
  </conditionalFormatting>
  <conditionalFormatting sqref="AW33:AW34">
    <cfRule type="cellIs" dxfId="164" priority="253" operator="equal">
      <formula>"Menor"</formula>
    </cfRule>
  </conditionalFormatting>
  <conditionalFormatting sqref="AW33:AW34">
    <cfRule type="cellIs" dxfId="163" priority="254" operator="equal">
      <formula>"Leve"</formula>
    </cfRule>
  </conditionalFormatting>
  <conditionalFormatting sqref="AY33:AY34">
    <cfRule type="cellIs" dxfId="162" priority="255" operator="equal">
      <formula>"Extremo"</formula>
    </cfRule>
  </conditionalFormatting>
  <conditionalFormatting sqref="AY33:AY34">
    <cfRule type="cellIs" dxfId="161" priority="256" operator="equal">
      <formula>"Alto"</formula>
    </cfRule>
  </conditionalFormatting>
  <conditionalFormatting sqref="AY33:AY34">
    <cfRule type="cellIs" dxfId="160" priority="257" operator="equal">
      <formula>"Moderado"</formula>
    </cfRule>
  </conditionalFormatting>
  <conditionalFormatting sqref="AY33:AY34">
    <cfRule type="cellIs" dxfId="159" priority="258" operator="equal">
      <formula>"Bajo"</formula>
    </cfRule>
  </conditionalFormatting>
  <conditionalFormatting sqref="K33">
    <cfRule type="cellIs" dxfId="158" priority="259" operator="equal">
      <formula>"Muy Alta"</formula>
    </cfRule>
  </conditionalFormatting>
  <conditionalFormatting sqref="K33">
    <cfRule type="cellIs" dxfId="157" priority="260" operator="equal">
      <formula>"Alta"</formula>
    </cfRule>
  </conditionalFormatting>
  <conditionalFormatting sqref="K33">
    <cfRule type="cellIs" dxfId="156" priority="261" operator="equal">
      <formula>"Media"</formula>
    </cfRule>
  </conditionalFormatting>
  <conditionalFormatting sqref="K33">
    <cfRule type="cellIs" dxfId="155" priority="262" operator="equal">
      <formula>"Baja"</formula>
    </cfRule>
  </conditionalFormatting>
  <conditionalFormatting sqref="K33">
    <cfRule type="cellIs" dxfId="154" priority="263" operator="equal">
      <formula>"Muy Baja"</formula>
    </cfRule>
  </conditionalFormatting>
  <conditionalFormatting sqref="AJ33">
    <cfRule type="cellIs" dxfId="153" priority="264" operator="equal">
      <formula>"Extremo"</formula>
    </cfRule>
  </conditionalFormatting>
  <conditionalFormatting sqref="AJ33">
    <cfRule type="cellIs" dxfId="152" priority="265" operator="equal">
      <formula>"Alto"</formula>
    </cfRule>
  </conditionalFormatting>
  <conditionalFormatting sqref="AJ33">
    <cfRule type="cellIs" dxfId="151" priority="266" operator="equal">
      <formula>"Moderado"</formula>
    </cfRule>
  </conditionalFormatting>
  <conditionalFormatting sqref="AJ33">
    <cfRule type="cellIs" dxfId="150" priority="267" operator="equal">
      <formula>"Bajo"</formula>
    </cfRule>
  </conditionalFormatting>
  <conditionalFormatting sqref="AH33">
    <cfRule type="cellIs" dxfId="149" priority="268" operator="equal">
      <formula>"Catastrófico"</formula>
    </cfRule>
  </conditionalFormatting>
  <conditionalFormatting sqref="AH33">
    <cfRule type="cellIs" dxfId="148" priority="269" operator="equal">
      <formula>"Mayor"</formula>
    </cfRule>
  </conditionalFormatting>
  <conditionalFormatting sqref="AH33">
    <cfRule type="cellIs" dxfId="147" priority="270" operator="equal">
      <formula>"Moderado"</formula>
    </cfRule>
  </conditionalFormatting>
  <conditionalFormatting sqref="AH33">
    <cfRule type="cellIs" dxfId="146" priority="271" operator="equal">
      <formula>"Menor"</formula>
    </cfRule>
  </conditionalFormatting>
  <conditionalFormatting sqref="AH33">
    <cfRule type="cellIs" dxfId="145" priority="272" operator="equal">
      <formula>"Leve"</formula>
    </cfRule>
  </conditionalFormatting>
  <conditionalFormatting sqref="AU35:AU39">
    <cfRule type="cellIs" dxfId="144" priority="273" operator="equal">
      <formula>"Muy Alta"</formula>
    </cfRule>
  </conditionalFormatting>
  <conditionalFormatting sqref="AU35:AU39">
    <cfRule type="cellIs" dxfId="143" priority="274" operator="equal">
      <formula>"Alta"</formula>
    </cfRule>
  </conditionalFormatting>
  <conditionalFormatting sqref="AU35:AU39">
    <cfRule type="cellIs" dxfId="142" priority="275" operator="equal">
      <formula>"Media"</formula>
    </cfRule>
  </conditionalFormatting>
  <conditionalFormatting sqref="AU35:AU39">
    <cfRule type="cellIs" dxfId="141" priority="276" operator="equal">
      <formula>"Baja"</formula>
    </cfRule>
  </conditionalFormatting>
  <conditionalFormatting sqref="AU35:AU39">
    <cfRule type="cellIs" dxfId="140" priority="277" operator="equal">
      <formula>"Muy Baja"</formula>
    </cfRule>
  </conditionalFormatting>
  <conditionalFormatting sqref="AW35:AW39">
    <cfRule type="cellIs" dxfId="139" priority="278" operator="equal">
      <formula>"Catastrófico"</formula>
    </cfRule>
  </conditionalFormatting>
  <conditionalFormatting sqref="AW35:AW39">
    <cfRule type="cellIs" dxfId="138" priority="279" operator="equal">
      <formula>"Mayor"</formula>
    </cfRule>
  </conditionalFormatting>
  <conditionalFormatting sqref="AW35:AW39">
    <cfRule type="cellIs" dxfId="137" priority="280" operator="equal">
      <formula>"Moderado"</formula>
    </cfRule>
  </conditionalFormatting>
  <conditionalFormatting sqref="AW35:AW39">
    <cfRule type="cellIs" dxfId="136" priority="281" operator="equal">
      <formula>"Menor"</formula>
    </cfRule>
  </conditionalFormatting>
  <conditionalFormatting sqref="AW35:AW39">
    <cfRule type="cellIs" dxfId="135" priority="282" operator="equal">
      <formula>"Leve"</formula>
    </cfRule>
  </conditionalFormatting>
  <conditionalFormatting sqref="AY35:AY39">
    <cfRule type="cellIs" dxfId="134" priority="283" operator="equal">
      <formula>"Extremo"</formula>
    </cfRule>
  </conditionalFormatting>
  <conditionalFormatting sqref="AY35:AY39">
    <cfRule type="cellIs" dxfId="133" priority="284" operator="equal">
      <formula>"Alto"</formula>
    </cfRule>
  </conditionalFormatting>
  <conditionalFormatting sqref="AY35:AY39">
    <cfRule type="cellIs" dxfId="132" priority="285" operator="equal">
      <formula>"Moderado"</formula>
    </cfRule>
  </conditionalFormatting>
  <conditionalFormatting sqref="AY35:AY39">
    <cfRule type="cellIs" dxfId="131" priority="286" operator="equal">
      <formula>"Bajo"</formula>
    </cfRule>
  </conditionalFormatting>
  <conditionalFormatting sqref="K35:K38">
    <cfRule type="cellIs" dxfId="130" priority="287" operator="equal">
      <formula>"Muy Alta"</formula>
    </cfRule>
  </conditionalFormatting>
  <conditionalFormatting sqref="K35:K38">
    <cfRule type="cellIs" dxfId="129" priority="288" operator="equal">
      <formula>"Alta"</formula>
    </cfRule>
  </conditionalFormatting>
  <conditionalFormatting sqref="K35:K38">
    <cfRule type="cellIs" dxfId="128" priority="289" operator="equal">
      <formula>"Media"</formula>
    </cfRule>
  </conditionalFormatting>
  <conditionalFormatting sqref="K35:K38">
    <cfRule type="cellIs" dxfId="127" priority="290" operator="equal">
      <formula>"Baja"</formula>
    </cfRule>
  </conditionalFormatting>
  <conditionalFormatting sqref="K35:K38">
    <cfRule type="cellIs" dxfId="126" priority="291" operator="equal">
      <formula>"Muy Baja"</formula>
    </cfRule>
  </conditionalFormatting>
  <conditionalFormatting sqref="AJ35:AJ38">
    <cfRule type="cellIs" dxfId="125" priority="292" operator="equal">
      <formula>"Extremo"</formula>
    </cfRule>
  </conditionalFormatting>
  <conditionalFormatting sqref="AJ35:AJ38">
    <cfRule type="cellIs" dxfId="124" priority="293" operator="equal">
      <formula>"Alto"</formula>
    </cfRule>
  </conditionalFormatting>
  <conditionalFormatting sqref="AJ35:AJ38">
    <cfRule type="cellIs" dxfId="123" priority="294" operator="equal">
      <formula>"Moderado"</formula>
    </cfRule>
  </conditionalFormatting>
  <conditionalFormatting sqref="AJ35:AJ38">
    <cfRule type="cellIs" dxfId="122" priority="295" operator="equal">
      <formula>"Bajo"</formula>
    </cfRule>
  </conditionalFormatting>
  <conditionalFormatting sqref="AG35">
    <cfRule type="containsText" dxfId="121" priority="296" operator="containsText" text="❌">
      <formula>NOT(ISERROR(SEARCH(("❌"),(AG35))))</formula>
    </cfRule>
  </conditionalFormatting>
  <conditionalFormatting sqref="AH35:AH38">
    <cfRule type="cellIs" dxfId="120" priority="297" operator="equal">
      <formula>"Catastrófico"</formula>
    </cfRule>
  </conditionalFormatting>
  <conditionalFormatting sqref="AH35:AH38">
    <cfRule type="cellIs" dxfId="119" priority="298" operator="equal">
      <formula>"Mayor"</formula>
    </cfRule>
  </conditionalFormatting>
  <conditionalFormatting sqref="AH35:AH38">
    <cfRule type="cellIs" dxfId="118" priority="299" operator="equal">
      <formula>"Moderado"</formula>
    </cfRule>
  </conditionalFormatting>
  <conditionalFormatting sqref="AH35:AH38">
    <cfRule type="cellIs" dxfId="117" priority="300" operator="equal">
      <formula>"Menor"</formula>
    </cfRule>
  </conditionalFormatting>
  <conditionalFormatting sqref="AH35:AH38">
    <cfRule type="cellIs" dxfId="116" priority="301" operator="equal">
      <formula>"Leve"</formula>
    </cfRule>
  </conditionalFormatting>
  <conditionalFormatting sqref="AU40:AU43">
    <cfRule type="cellIs" dxfId="115" priority="302" operator="equal">
      <formula>"Muy Alta"</formula>
    </cfRule>
  </conditionalFormatting>
  <conditionalFormatting sqref="AU40:AU43">
    <cfRule type="cellIs" dxfId="114" priority="303" operator="equal">
      <formula>"Alta"</formula>
    </cfRule>
  </conditionalFormatting>
  <conditionalFormatting sqref="AU40:AU43">
    <cfRule type="cellIs" dxfId="113" priority="304" operator="equal">
      <formula>"Media"</formula>
    </cfRule>
  </conditionalFormatting>
  <conditionalFormatting sqref="AU40:AU43">
    <cfRule type="cellIs" dxfId="112" priority="305" operator="equal">
      <formula>"Baja"</formula>
    </cfRule>
  </conditionalFormatting>
  <conditionalFormatting sqref="AU40:AU43">
    <cfRule type="cellIs" dxfId="111" priority="306" operator="equal">
      <formula>"Muy Baja"</formula>
    </cfRule>
  </conditionalFormatting>
  <conditionalFormatting sqref="AW40:AW43">
    <cfRule type="cellIs" dxfId="110" priority="307" operator="equal">
      <formula>"Catastrófico"</formula>
    </cfRule>
  </conditionalFormatting>
  <conditionalFormatting sqref="AW40:AW43">
    <cfRule type="cellIs" dxfId="109" priority="308" operator="equal">
      <formula>"Mayor"</formula>
    </cfRule>
  </conditionalFormatting>
  <conditionalFormatting sqref="AW40:AW43">
    <cfRule type="cellIs" dxfId="108" priority="309" operator="equal">
      <formula>"Moderado"</formula>
    </cfRule>
  </conditionalFormatting>
  <conditionalFormatting sqref="AW40:AW43">
    <cfRule type="cellIs" dxfId="107" priority="310" operator="equal">
      <formula>"Menor"</formula>
    </cfRule>
  </conditionalFormatting>
  <conditionalFormatting sqref="AW40:AW43">
    <cfRule type="cellIs" dxfId="106" priority="311" operator="equal">
      <formula>"Leve"</formula>
    </cfRule>
  </conditionalFormatting>
  <conditionalFormatting sqref="AY40:AY43">
    <cfRule type="cellIs" dxfId="105" priority="312" operator="equal">
      <formula>"Extremo"</formula>
    </cfRule>
  </conditionalFormatting>
  <conditionalFormatting sqref="AY40:AY43">
    <cfRule type="cellIs" dxfId="104" priority="313" operator="equal">
      <formula>"Alto"</formula>
    </cfRule>
  </conditionalFormatting>
  <conditionalFormatting sqref="AY40:AY43">
    <cfRule type="cellIs" dxfId="103" priority="314" operator="equal">
      <formula>"Moderado"</formula>
    </cfRule>
  </conditionalFormatting>
  <conditionalFormatting sqref="AY40:AY43">
    <cfRule type="cellIs" dxfId="102" priority="315" operator="equal">
      <formula>"Bajo"</formula>
    </cfRule>
  </conditionalFormatting>
  <conditionalFormatting sqref="K40:K42">
    <cfRule type="cellIs" dxfId="101" priority="316" operator="equal">
      <formula>"Muy Alta"</formula>
    </cfRule>
  </conditionalFormatting>
  <conditionalFormatting sqref="K40:K42">
    <cfRule type="cellIs" dxfId="100" priority="317" operator="equal">
      <formula>"Alta"</formula>
    </cfRule>
  </conditionalFormatting>
  <conditionalFormatting sqref="K40:K42">
    <cfRule type="cellIs" dxfId="99" priority="318" operator="equal">
      <formula>"Media"</formula>
    </cfRule>
  </conditionalFormatting>
  <conditionalFormatting sqref="K40:K42">
    <cfRule type="cellIs" dxfId="98" priority="319" operator="equal">
      <formula>"Baja"</formula>
    </cfRule>
  </conditionalFormatting>
  <conditionalFormatting sqref="K40:K42">
    <cfRule type="cellIs" dxfId="97" priority="320" operator="equal">
      <formula>"Muy Baja"</formula>
    </cfRule>
  </conditionalFormatting>
  <conditionalFormatting sqref="AJ40:AJ42">
    <cfRule type="cellIs" dxfId="96" priority="321" operator="equal">
      <formula>"Extremo"</formula>
    </cfRule>
  </conditionalFormatting>
  <conditionalFormatting sqref="AJ40:AJ42">
    <cfRule type="cellIs" dxfId="95" priority="322" operator="equal">
      <formula>"Alto"</formula>
    </cfRule>
  </conditionalFormatting>
  <conditionalFormatting sqref="AJ40:AJ42">
    <cfRule type="cellIs" dxfId="94" priority="323" operator="equal">
      <formula>"Moderado"</formula>
    </cfRule>
  </conditionalFormatting>
  <conditionalFormatting sqref="AJ40:AJ42">
    <cfRule type="cellIs" dxfId="93" priority="324" operator="equal">
      <formula>"Bajo"</formula>
    </cfRule>
  </conditionalFormatting>
  <conditionalFormatting sqref="AG40:AG43">
    <cfRule type="containsText" dxfId="92" priority="325" operator="containsText" text="❌">
      <formula>NOT(ISERROR(SEARCH(("❌"),(AG40))))</formula>
    </cfRule>
  </conditionalFormatting>
  <conditionalFormatting sqref="AH40:AH42">
    <cfRule type="cellIs" dxfId="91" priority="326" operator="equal">
      <formula>"Catastrófico"</formula>
    </cfRule>
  </conditionalFormatting>
  <conditionalFormatting sqref="AH40:AH42">
    <cfRule type="cellIs" dxfId="90" priority="327" operator="equal">
      <formula>"Mayor"</formula>
    </cfRule>
  </conditionalFormatting>
  <conditionalFormatting sqref="AH40:AH42">
    <cfRule type="cellIs" dxfId="89" priority="328" operator="equal">
      <formula>"Moderado"</formula>
    </cfRule>
  </conditionalFormatting>
  <conditionalFormatting sqref="AH40:AH42">
    <cfRule type="cellIs" dxfId="88" priority="329" operator="equal">
      <formula>"Menor"</formula>
    </cfRule>
  </conditionalFormatting>
  <conditionalFormatting sqref="AH40:AH42">
    <cfRule type="cellIs" dxfId="87" priority="330" operator="equal">
      <formula>"Leve"</formula>
    </cfRule>
  </conditionalFormatting>
  <conditionalFormatting sqref="AU44">
    <cfRule type="cellIs" dxfId="86" priority="331" operator="equal">
      <formula>"Muy Alta"</formula>
    </cfRule>
  </conditionalFormatting>
  <conditionalFormatting sqref="AU44">
    <cfRule type="cellIs" dxfId="85" priority="332" operator="equal">
      <formula>"Alta"</formula>
    </cfRule>
  </conditionalFormatting>
  <conditionalFormatting sqref="AU44">
    <cfRule type="cellIs" dxfId="84" priority="333" operator="equal">
      <formula>"Media"</formula>
    </cfRule>
  </conditionalFormatting>
  <conditionalFormatting sqref="AU44">
    <cfRule type="cellIs" dxfId="83" priority="334" operator="equal">
      <formula>"Baja"</formula>
    </cfRule>
  </conditionalFormatting>
  <conditionalFormatting sqref="AU44">
    <cfRule type="cellIs" dxfId="82" priority="335" operator="equal">
      <formula>"Muy Baja"</formula>
    </cfRule>
  </conditionalFormatting>
  <conditionalFormatting sqref="AW44">
    <cfRule type="cellIs" dxfId="81" priority="336" operator="equal">
      <formula>"Catastrófico"</formula>
    </cfRule>
  </conditionalFormatting>
  <conditionalFormatting sqref="AW44">
    <cfRule type="cellIs" dxfId="80" priority="337" operator="equal">
      <formula>"Mayor"</formula>
    </cfRule>
  </conditionalFormatting>
  <conditionalFormatting sqref="AW44">
    <cfRule type="cellIs" dxfId="79" priority="338" operator="equal">
      <formula>"Moderado"</formula>
    </cfRule>
  </conditionalFormatting>
  <conditionalFormatting sqref="AW44">
    <cfRule type="cellIs" dxfId="78" priority="339" operator="equal">
      <formula>"Menor"</formula>
    </cfRule>
  </conditionalFormatting>
  <conditionalFormatting sqref="AW44">
    <cfRule type="cellIs" dxfId="77" priority="340" operator="equal">
      <formula>"Leve"</formula>
    </cfRule>
  </conditionalFormatting>
  <conditionalFormatting sqref="AY44">
    <cfRule type="cellIs" dxfId="76" priority="341" operator="equal">
      <formula>"Extremo"</formula>
    </cfRule>
  </conditionalFormatting>
  <conditionalFormatting sqref="AY44">
    <cfRule type="cellIs" dxfId="75" priority="342" operator="equal">
      <formula>"Alto"</formula>
    </cfRule>
  </conditionalFormatting>
  <conditionalFormatting sqref="AY44">
    <cfRule type="cellIs" dxfId="74" priority="343" operator="equal">
      <formula>"Moderado"</formula>
    </cfRule>
  </conditionalFormatting>
  <conditionalFormatting sqref="AY44">
    <cfRule type="cellIs" dxfId="73" priority="344" operator="equal">
      <formula>"Bajo"</formula>
    </cfRule>
  </conditionalFormatting>
  <conditionalFormatting sqref="K44">
    <cfRule type="cellIs" dxfId="72" priority="345" operator="equal">
      <formula>"Muy Alta"</formula>
    </cfRule>
  </conditionalFormatting>
  <conditionalFormatting sqref="K44">
    <cfRule type="cellIs" dxfId="71" priority="346" operator="equal">
      <formula>"Alta"</formula>
    </cfRule>
  </conditionalFormatting>
  <conditionalFormatting sqref="K44">
    <cfRule type="cellIs" dxfId="70" priority="347" operator="equal">
      <formula>"Media"</formula>
    </cfRule>
  </conditionalFormatting>
  <conditionalFormatting sqref="K44">
    <cfRule type="cellIs" dxfId="69" priority="348" operator="equal">
      <formula>"Baja"</formula>
    </cfRule>
  </conditionalFormatting>
  <conditionalFormatting sqref="K44">
    <cfRule type="cellIs" dxfId="68" priority="349" operator="equal">
      <formula>"Muy Baja"</formula>
    </cfRule>
  </conditionalFormatting>
  <conditionalFormatting sqref="AJ44">
    <cfRule type="cellIs" dxfId="67" priority="350" operator="equal">
      <formula>"Extremo"</formula>
    </cfRule>
  </conditionalFormatting>
  <conditionalFormatting sqref="AJ44">
    <cfRule type="cellIs" dxfId="66" priority="351" operator="equal">
      <formula>"Alto"</formula>
    </cfRule>
  </conditionalFormatting>
  <conditionalFormatting sqref="AJ44">
    <cfRule type="cellIs" dxfId="65" priority="352" operator="equal">
      <formula>"Moderado"</formula>
    </cfRule>
  </conditionalFormatting>
  <conditionalFormatting sqref="AJ44">
    <cfRule type="cellIs" dxfId="64" priority="353" operator="equal">
      <formula>"Bajo"</formula>
    </cfRule>
  </conditionalFormatting>
  <conditionalFormatting sqref="AG44">
    <cfRule type="containsText" dxfId="63" priority="354" operator="containsText" text="❌">
      <formula>NOT(ISERROR(SEARCH(("❌"),(AG44))))</formula>
    </cfRule>
  </conditionalFormatting>
  <conditionalFormatting sqref="AH44">
    <cfRule type="cellIs" dxfId="62" priority="355" operator="equal">
      <formula>"Catastrófico"</formula>
    </cfRule>
  </conditionalFormatting>
  <conditionalFormatting sqref="AH44">
    <cfRule type="cellIs" dxfId="61" priority="356" operator="equal">
      <formula>"Mayor"</formula>
    </cfRule>
  </conditionalFormatting>
  <conditionalFormatting sqref="AH44">
    <cfRule type="cellIs" dxfId="60" priority="357" operator="equal">
      <formula>"Moderado"</formula>
    </cfRule>
  </conditionalFormatting>
  <conditionalFormatting sqref="AH44">
    <cfRule type="cellIs" dxfId="59" priority="358" operator="equal">
      <formula>"Menor"</formula>
    </cfRule>
  </conditionalFormatting>
  <conditionalFormatting sqref="AH44">
    <cfRule type="cellIs" dxfId="58" priority="359" operator="equal">
      <formula>"Leve"</formula>
    </cfRule>
  </conditionalFormatting>
  <conditionalFormatting sqref="K46">
    <cfRule type="cellIs" dxfId="57" priority="83" operator="equal">
      <formula>"Muy Alta"</formula>
    </cfRule>
    <cfRule type="cellIs" dxfId="56" priority="84" operator="equal">
      <formula>"Alta"</formula>
    </cfRule>
    <cfRule type="cellIs" dxfId="55" priority="85" operator="equal">
      <formula>"Media"</formula>
    </cfRule>
    <cfRule type="cellIs" dxfId="54" priority="86" operator="equal">
      <formula>"Baja"</formula>
    </cfRule>
    <cfRule type="cellIs" dxfId="53" priority="87" operator="equal">
      <formula>"Muy Baja"</formula>
    </cfRule>
  </conditionalFormatting>
  <conditionalFormatting sqref="AH46">
    <cfRule type="cellIs" dxfId="52" priority="78" operator="equal">
      <formula>"Catastrófico"</formula>
    </cfRule>
    <cfRule type="cellIs" dxfId="51" priority="79" operator="equal">
      <formula>"Mayor"</formula>
    </cfRule>
    <cfRule type="cellIs" dxfId="50" priority="80" operator="equal">
      <formula>"Moderado"</formula>
    </cfRule>
    <cfRule type="cellIs" dxfId="49" priority="81" operator="equal">
      <formula>"Menor"</formula>
    </cfRule>
    <cfRule type="cellIs" dxfId="48" priority="82" operator="equal">
      <formula>"Leve"</formula>
    </cfRule>
  </conditionalFormatting>
  <conditionalFormatting sqref="AJ46">
    <cfRule type="cellIs" dxfId="47" priority="74" operator="equal">
      <formula>"Extremo"</formula>
    </cfRule>
    <cfRule type="cellIs" dxfId="46" priority="75" operator="equal">
      <formula>"Alto"</formula>
    </cfRule>
    <cfRule type="cellIs" dxfId="45" priority="76" operator="equal">
      <formula>"Moderado"</formula>
    </cfRule>
    <cfRule type="cellIs" dxfId="44" priority="77" operator="equal">
      <formula>"Bajo"</formula>
    </cfRule>
  </conditionalFormatting>
  <conditionalFormatting sqref="AU46:AU49">
    <cfRule type="cellIs" dxfId="43" priority="69" operator="equal">
      <formula>"Muy Alta"</formula>
    </cfRule>
    <cfRule type="cellIs" dxfId="42" priority="70" operator="equal">
      <formula>"Alta"</formula>
    </cfRule>
    <cfRule type="cellIs" dxfId="41" priority="71" operator="equal">
      <formula>"Media"</formula>
    </cfRule>
    <cfRule type="cellIs" dxfId="40" priority="72" operator="equal">
      <formula>"Baja"</formula>
    </cfRule>
    <cfRule type="cellIs" dxfId="39" priority="73" operator="equal">
      <formula>"Muy Baja"</formula>
    </cfRule>
  </conditionalFormatting>
  <conditionalFormatting sqref="AW46:AW49">
    <cfRule type="cellIs" dxfId="38" priority="64" operator="equal">
      <formula>"Catastrófico"</formula>
    </cfRule>
    <cfRule type="cellIs" dxfId="37" priority="65" operator="equal">
      <formula>"Mayor"</formula>
    </cfRule>
    <cfRule type="cellIs" dxfId="36" priority="66" operator="equal">
      <formula>"Moderado"</formula>
    </cfRule>
    <cfRule type="cellIs" dxfId="35" priority="67" operator="equal">
      <formula>"Menor"</formula>
    </cfRule>
    <cfRule type="cellIs" dxfId="34" priority="68" operator="equal">
      <formula>"Leve"</formula>
    </cfRule>
  </conditionalFormatting>
  <conditionalFormatting sqref="AY46:AY49">
    <cfRule type="cellIs" dxfId="33" priority="60" operator="equal">
      <formula>"Extremo"</formula>
    </cfRule>
    <cfRule type="cellIs" dxfId="32" priority="61" operator="equal">
      <formula>"Alto"</formula>
    </cfRule>
    <cfRule type="cellIs" dxfId="31" priority="62" operator="equal">
      <formula>"Moderado"</formula>
    </cfRule>
    <cfRule type="cellIs" dxfId="30" priority="63" operator="equal">
      <formula>"Bajo"</formula>
    </cfRule>
  </conditionalFormatting>
  <conditionalFormatting sqref="AG46:AG49">
    <cfRule type="containsText" dxfId="29" priority="59" operator="containsText" text="❌">
      <formula>NOT(ISERROR(SEARCH("❌",AG46)))</formula>
    </cfRule>
  </conditionalFormatting>
  <conditionalFormatting sqref="K50">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J50">
    <cfRule type="cellIs" dxfId="23" priority="21" operator="equal">
      <formula>"Extremo"</formula>
    </cfRule>
    <cfRule type="cellIs" dxfId="22" priority="22" operator="equal">
      <formula>"Alto"</formula>
    </cfRule>
    <cfRule type="cellIs" dxfId="21" priority="23" operator="equal">
      <formula>"Moderado"</formula>
    </cfRule>
    <cfRule type="cellIs" dxfId="20" priority="24" operator="equal">
      <formula>"Bajo"</formula>
    </cfRule>
  </conditionalFormatting>
  <conditionalFormatting sqref="AG50:AG53">
    <cfRule type="containsText" dxfId="19" priority="20" operator="containsText" text="❌">
      <formula>NOT(ISERROR(SEARCH("❌",AG50)))</formula>
    </cfRule>
  </conditionalFormatting>
  <conditionalFormatting sqref="AH50">
    <cfRule type="cellIs" dxfId="18" priority="15" operator="equal">
      <formula>"Catastrófico"</formula>
    </cfRule>
    <cfRule type="cellIs" dxfId="17" priority="16" operator="equal">
      <formula>"Mayor"</formula>
    </cfRule>
    <cfRule type="cellIs" dxfId="16" priority="17" operator="equal">
      <formula>"Moderado"</formula>
    </cfRule>
    <cfRule type="cellIs" dxfId="15" priority="18" operator="equal">
      <formula>"Menor"</formula>
    </cfRule>
    <cfRule type="cellIs" dxfId="14" priority="19" operator="equal">
      <formula>"Leve"</formula>
    </cfRule>
  </conditionalFormatting>
  <conditionalFormatting sqref="AU50:AU53">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W50:AW53">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Y50:AY53">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2">
    <dataValidation type="list" allowBlank="1" showErrorMessage="1" sqref="M13:AE13 M16:AE16 M18:AE20 M23:AE23 M25:AE25 M28:AE28 M31:AE31 M33:AE33 M35:AE35 M40:AE40 M44:AE45">
      <formula1>"si,no"</formula1>
    </dataValidation>
    <dataValidation type="list" allowBlank="1" showInputMessage="1" showErrorMessage="1" sqref="M46:AE53">
      <formula1>"si,no"</formula1>
    </dataValidation>
  </dataValidations>
  <pageMargins left="0.7" right="0.7" top="0.75" bottom="0.75" header="0" footer="0"/>
  <pageSetup orientation="portrait"/>
  <drawing r:id="rId1"/>
  <legacyDrawing r:id="rId2"/>
  <extLst>
    <ext xmlns:x14="http://schemas.microsoft.com/office/spreadsheetml/2009/9/main" uri="{CCE6A557-97BC-4b89-ADB6-D9C93CAAB3DF}">
      <x14:dataValidations xmlns:xm="http://schemas.microsoft.com/office/excel/2006/main" count="17">
        <x14:dataValidation type="list" allowBlank="1" showInputMessage="1" showErrorMessage="1">
          <x14:formula1>
            <xm:f>'[1]Opciones Tratamiento'!#REF!</xm:f>
          </x14:formula1>
          <xm:sqref>AZ46:AZ53</xm:sqref>
        </x14:dataValidation>
        <x14:dataValidation type="custom" allowBlank="1" showInputMessage="1" showErrorMessage="1" error="Recuerde que las acciones se generan bajo la medida de mitigar el riesgo">
          <x14:formula1>
            <xm:f>IF(OR(AZ46='[1]Opciones Tratamiento'!#REF!,AZ46='[1]Opciones Tratamiento'!#REF!,AZ46='[1]Opciones Tratamiento'!#REF!),ISBLANK(AZ46),ISTEXT(AZ46))</xm:f>
          </x14:formula1>
          <xm:sqref>BG46 BG49:BG50</xm:sqref>
        </x14:dataValidation>
        <x14:dataValidation type="custom" allowBlank="1" showInputMessage="1" showErrorMessage="1" error="Recuerde que las acciones se generan bajo la medida de mitigar el riesgo">
          <x14:formula1>
            <xm:f>IF(OR(AZ46='[1]Opciones Tratamiento'!#REF!,AZ46='[1]Opciones Tratamiento'!#REF!,AZ46='[1]Opciones Tratamiento'!#REF!),ISBLANK(AZ46),ISTEXT(AZ46))</xm:f>
          </x14:formula1>
          <xm:sqref>BF46 BF49:BF50</xm:sqref>
        </x14:dataValidation>
        <x14:dataValidation type="custom" allowBlank="1" showInputMessage="1" showErrorMessage="1" error="Recuerde que las acciones se generan bajo la medida de mitigar el riesgo">
          <x14:formula1>
            <xm:f>IF(OR(AZ46='[1]Opciones Tratamiento'!#REF!,AZ46='[1]Opciones Tratamiento'!#REF!,AZ46='[1]Opciones Tratamiento'!#REF!),ISBLANK(AZ46),ISTEXT(AZ46))</xm:f>
          </x14:formula1>
          <xm:sqref>BB46 BB49:BB50</xm:sqref>
        </x14:dataValidation>
        <x14:dataValidation type="custom" allowBlank="1" showInputMessage="1" showErrorMessage="1" error="Recuerde que las acciones se generan bajo la medida de mitigar el riesgo">
          <x14:formula1>
            <xm:f>IF(OR(AZ46='[1]Opciones Tratamiento'!#REF!,AZ46='[1]Opciones Tratamiento'!#REF!,AZ46='[1]Opciones Tratamiento'!#REF!),ISBLANK(AZ46),ISTEXT(AZ46))</xm:f>
          </x14:formula1>
          <xm:sqref>BC49:BE49 BC46:BE46 BD47:BE47 BE50:BE53</xm:sqref>
        </x14:dataValidation>
        <x14:dataValidation type="custom" allowBlank="1" showInputMessage="1" showErrorMessage="1" error="Recuerde que las acciones se generan bajo la medida de mitigar el riesgo">
          <x14:formula1>
            <xm:f>IF(OR(BB48='[2]Opciones Tratamiento'!#REF!,BB48='[2]Opciones Tratamiento'!#REF!,BB48='[2]Opciones Tratamiento'!#REF!),ISBLANK(BB48),ISTEXT(BB48))</xm:f>
          </x14:formula1>
          <xm:sqref>BE48</xm:sqref>
        </x14:dataValidation>
        <x14:dataValidation type="custom" allowBlank="1" showInputMessage="1" showErrorMessage="1" error="Recuerde que las acciones se generan bajo la medida de mitigar el riesgo">
          <x14:formula1>
            <xm:f>IF(OR(BA47='[2]Opciones Tratamiento'!#REF!,BA47='[2]Opciones Tratamiento'!#REF!,BA47='[2]Opciones Tratamiento'!#REF!),ISBLANK(BA47),ISTEXT(BA47))</xm:f>
          </x14:formula1>
          <xm:sqref>BC47:BC48 BD48</xm:sqref>
        </x14:dataValidation>
        <x14:dataValidation type="custom" allowBlank="1" showInputMessage="1" showErrorMessage="1" error="Recuerde que las acciones se generan bajo la medida de mitigar el riesgo">
          <x14:formula1>
            <xm:f>IF(OR(BA47='[2]Opciones Tratamiento'!#REF!,BA47='[2]Opciones Tratamiento'!#REF!,BA47='[2]Opciones Tratamiento'!#REF!),ISBLANK(BA47),ISTEXT(BA47))</xm:f>
          </x14:formula1>
          <xm:sqref>BB47:BB48</xm:sqref>
        </x14:dataValidation>
        <x14:dataValidation type="custom" allowBlank="1" showInputMessage="1" showErrorMessage="1" error="Recuerde que las acciones se generan bajo la medida de mitigar el riesgo">
          <x14:formula1>
            <xm:f>IF(OR(BA47='[2]Opciones Tratamiento'!#REF!,BA47='[2]Opciones Tratamiento'!#REF!,BA47='[2]Opciones Tratamiento'!#REF!),ISBLANK(BA47),ISTEXT(BA47))</xm:f>
          </x14:formula1>
          <xm:sqref>BF47:BF48</xm:sqref>
        </x14:dataValidation>
        <x14:dataValidation type="custom" allowBlank="1" showInputMessage="1" showErrorMessage="1" error="Recuerde que las acciones se generan bajo la medida de mitigar el riesgo">
          <x14:formula1>
            <xm:f>IF(OR(BA47='[2]Opciones Tratamiento'!#REF!,BA47='[2]Opciones Tratamiento'!#REF!,BA47='[2]Opciones Tratamiento'!#REF!),ISBLANK(BA47),ISTEXT(BA47))</xm:f>
          </x14:formula1>
          <xm:sqref>BG47:BG48</xm:sqref>
        </x14:dataValidation>
        <x14:dataValidation type="list" allowBlank="1" showInputMessage="1" showErrorMessage="1">
          <x14:formula1>
            <xm:f>'[1]Tabla Valoración controles'!#REF!</xm:f>
          </x14:formula1>
          <xm:sqref>AN46:AO50 AQ46:AS50</xm:sqref>
        </x14:dataValidation>
        <x14:dataValidation type="list" allowBlank="1" showInputMessage="1" showErrorMessage="1">
          <x14:formula1>
            <xm:f>'[3]Tabla Valoración controles'!#REF!</xm:f>
          </x14:formula1>
          <xm:sqref>AN51:AO53 AQ51:AS53</xm:sqref>
        </x14:dataValidation>
        <x14:dataValidation type="custom" allowBlank="1" showInputMessage="1" showErrorMessage="1" error="Recuerde que las acciones se generan bajo la medida de mitigar el riesgo">
          <x14:formula1>
            <xm:f>IF(OR(AZ50='[1]Opciones Tratamiento'!#REF!,AZ50='[1]Opciones Tratamiento'!#REF!,AZ50='[1]Opciones Tratamiento'!#REF!),ISBLANK(AZ50),ISTEXT(AZ50))</xm:f>
          </x14:formula1>
          <xm:sqref>BD50</xm:sqref>
        </x14:dataValidation>
        <x14:dataValidation type="custom" allowBlank="1" showInputMessage="1" showErrorMessage="1" error="Recuerde que las acciones se generan bajo la medida de mitigar el riesgo">
          <x14:formula1>
            <xm:f>IF(OR(AZ52='[1]Opciones Tratamiento'!#REF!,AZ52='[1]Opciones Tratamiento'!#REF!,AZ52='[1]Opciones Tratamiento'!#REF!),ISBLANK(AZ52),ISTEXT(AZ52))</xm:f>
          </x14:formula1>
          <xm:sqref>BG51:BG53</xm:sqref>
        </x14:dataValidation>
        <x14:dataValidation type="custom" allowBlank="1" showInputMessage="1" showErrorMessage="1" error="Recuerde que las acciones se generan bajo la medida de mitigar el riesgo">
          <x14:formula1>
            <xm:f>IF(OR(AZ52='[1]Opciones Tratamiento'!#REF!,AZ52='[1]Opciones Tratamiento'!#REF!,AZ52='[1]Opciones Tratamiento'!#REF!),ISBLANK(AZ52),ISTEXT(AZ52))</xm:f>
          </x14:formula1>
          <xm:sqref>BF51:BF53</xm:sqref>
        </x14:dataValidation>
        <x14:dataValidation type="custom" allowBlank="1" showInputMessage="1" showErrorMessage="1" error="Recuerde que las acciones se generan bajo la medida de mitigar el riesgo">
          <x14:formula1>
            <xm:f>IF(OR(AZ52='[1]Opciones Tratamiento'!#REF!,AZ52='[1]Opciones Tratamiento'!#REF!,AZ52='[1]Opciones Tratamiento'!#REF!),ISBLANK(AZ52),ISTEXT(AZ52))</xm:f>
          </x14:formula1>
          <xm:sqref>BB51:BB53</xm:sqref>
        </x14:dataValidation>
        <x14:dataValidation type="custom" allowBlank="1" showInputMessage="1" showErrorMessage="1" error="Recuerde que las acciones se generan bajo la medida de mitigar el riesgo">
          <x14:formula1>
            <xm:f>IF(OR(AZ52='[1]Opciones Tratamiento'!#REF!,AZ52='[1]Opciones Tratamiento'!#REF!,AZ52='[1]Opciones Tratamiento'!#REF!),ISBLANK(AZ52),ISTEXT(AZ52))</xm:f>
          </x14:formula1>
          <xm:sqref>BD51:BD53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88"/>
  <sheetViews>
    <sheetView topLeftCell="A22" zoomScale="60" zoomScaleNormal="60" workbookViewId="0">
      <selection activeCell="M29" sqref="M29"/>
    </sheetView>
  </sheetViews>
  <sheetFormatPr baseColWidth="10" defaultColWidth="31.85546875" defaultRowHeight="18" x14ac:dyDescent="0.25"/>
  <cols>
    <col min="1" max="16384" width="31.85546875" style="41"/>
  </cols>
  <sheetData>
    <row r="1" spans="1:37" x14ac:dyDescent="0.25">
      <c r="A1" s="62"/>
      <c r="B1" s="63"/>
      <c r="C1" s="63"/>
      <c r="D1" s="63"/>
      <c r="E1" s="63"/>
      <c r="F1" s="63"/>
      <c r="G1" s="64"/>
    </row>
    <row r="2" spans="1:37" x14ac:dyDescent="0.25">
      <c r="A2" s="62"/>
      <c r="B2" s="63"/>
      <c r="C2" s="63"/>
      <c r="D2" s="63"/>
      <c r="E2" s="63"/>
      <c r="F2" s="63"/>
      <c r="G2" s="64"/>
    </row>
    <row r="3" spans="1:37" x14ac:dyDescent="0.25">
      <c r="A3" s="63"/>
      <c r="B3" s="63"/>
      <c r="C3" s="63"/>
      <c r="D3" s="63"/>
      <c r="E3" s="63"/>
      <c r="F3" s="63"/>
      <c r="G3" s="64"/>
    </row>
    <row r="4" spans="1:37" ht="18.75" thickBot="1" x14ac:dyDescent="0.3">
      <c r="A4" s="63"/>
      <c r="B4" s="63"/>
      <c r="C4" s="63"/>
      <c r="D4" s="63"/>
      <c r="E4" s="63"/>
      <c r="F4" s="63"/>
      <c r="G4" s="64"/>
    </row>
    <row r="5" spans="1:37" x14ac:dyDescent="0.25">
      <c r="A5" s="378"/>
      <c r="B5" s="379"/>
      <c r="C5" s="379"/>
      <c r="D5" s="379"/>
      <c r="E5" s="380"/>
      <c r="F5" s="382" t="s">
        <v>0</v>
      </c>
      <c r="G5" s="366"/>
      <c r="H5" s="366"/>
      <c r="I5" s="366"/>
      <c r="J5" s="366"/>
      <c r="K5" s="366"/>
      <c r="L5" s="366"/>
      <c r="M5" s="366"/>
      <c r="N5" s="366"/>
      <c r="O5" s="366"/>
      <c r="P5" s="371"/>
      <c r="Q5" s="58" t="s">
        <v>343</v>
      </c>
    </row>
    <row r="6" spans="1:37" x14ac:dyDescent="0.25">
      <c r="A6" s="373"/>
      <c r="B6" s="374"/>
      <c r="C6" s="374"/>
      <c r="D6" s="374"/>
      <c r="E6" s="377"/>
      <c r="F6" s="361"/>
      <c r="G6" s="368"/>
      <c r="H6" s="368"/>
      <c r="I6" s="368"/>
      <c r="J6" s="368"/>
      <c r="K6" s="368"/>
      <c r="L6" s="368"/>
      <c r="M6" s="368"/>
      <c r="N6" s="368"/>
      <c r="O6" s="368"/>
      <c r="P6" s="372"/>
      <c r="Q6" s="58" t="s">
        <v>344</v>
      </c>
      <c r="R6" s="59"/>
      <c r="S6" s="59"/>
      <c r="T6" s="59"/>
      <c r="U6" s="59"/>
      <c r="V6" s="59"/>
      <c r="W6" s="59"/>
      <c r="X6" s="59"/>
      <c r="Y6" s="59"/>
      <c r="Z6" s="59"/>
      <c r="AA6" s="59"/>
      <c r="AB6" s="59"/>
      <c r="AC6" s="59"/>
      <c r="AD6" s="59"/>
      <c r="AE6" s="59"/>
      <c r="AF6" s="59"/>
      <c r="AG6" s="59"/>
      <c r="AH6" s="60"/>
      <c r="AI6" s="60"/>
      <c r="AJ6" s="60"/>
      <c r="AK6" s="60"/>
    </row>
    <row r="7" spans="1:37" x14ac:dyDescent="0.25">
      <c r="A7" s="373"/>
      <c r="B7" s="374"/>
      <c r="C7" s="374"/>
      <c r="D7" s="374"/>
      <c r="E7" s="377"/>
      <c r="F7" s="383" t="s">
        <v>345</v>
      </c>
      <c r="G7" s="352"/>
      <c r="H7" s="352"/>
      <c r="I7" s="352"/>
      <c r="J7" s="352"/>
      <c r="K7" s="352"/>
      <c r="L7" s="352"/>
      <c r="M7" s="352"/>
      <c r="N7" s="352"/>
      <c r="O7" s="352"/>
      <c r="P7" s="363"/>
      <c r="Q7" s="360" t="s">
        <v>346</v>
      </c>
      <c r="R7" s="63"/>
      <c r="S7" s="63"/>
      <c r="T7" s="63"/>
      <c r="U7" s="63"/>
      <c r="V7" s="63"/>
      <c r="W7" s="63"/>
      <c r="X7" s="63"/>
      <c r="Y7" s="63"/>
      <c r="Z7" s="63"/>
      <c r="AA7" s="63"/>
      <c r="AB7" s="63"/>
      <c r="AC7" s="63"/>
      <c r="AD7" s="63"/>
      <c r="AE7" s="63"/>
      <c r="AF7" s="63"/>
      <c r="AG7" s="63"/>
      <c r="AH7" s="63"/>
      <c r="AI7" s="63"/>
      <c r="AJ7" s="63"/>
      <c r="AK7" s="63"/>
    </row>
    <row r="8" spans="1:37" x14ac:dyDescent="0.25">
      <c r="A8" s="357"/>
      <c r="B8" s="358"/>
      <c r="C8" s="358"/>
      <c r="D8" s="358"/>
      <c r="E8" s="381"/>
      <c r="F8" s="362" t="s">
        <v>347</v>
      </c>
      <c r="G8" s="352"/>
      <c r="H8" s="352"/>
      <c r="I8" s="352"/>
      <c r="J8" s="352"/>
      <c r="K8" s="352"/>
      <c r="L8" s="352"/>
      <c r="M8" s="352"/>
      <c r="N8" s="352"/>
      <c r="O8" s="352"/>
      <c r="P8" s="363"/>
      <c r="Q8" s="361"/>
      <c r="R8" s="63"/>
      <c r="S8" s="63"/>
      <c r="T8" s="63"/>
      <c r="U8" s="63"/>
      <c r="V8" s="63"/>
      <c r="W8" s="63"/>
      <c r="X8" s="63"/>
      <c r="Y8" s="63"/>
      <c r="Z8" s="63"/>
      <c r="AA8" s="63"/>
      <c r="AB8" s="63"/>
      <c r="AC8" s="63"/>
      <c r="AD8" s="63"/>
      <c r="AE8" s="63"/>
      <c r="AF8" s="63"/>
      <c r="AG8" s="63"/>
      <c r="AH8" s="63"/>
      <c r="AI8" s="63"/>
      <c r="AJ8" s="63"/>
      <c r="AK8" s="63"/>
    </row>
    <row r="9" spans="1:37" x14ac:dyDescent="0.25">
      <c r="A9" s="364" t="s">
        <v>348</v>
      </c>
      <c r="B9" s="343"/>
      <c r="C9" s="343"/>
      <c r="D9" s="343"/>
      <c r="E9" s="343"/>
      <c r="F9" s="343"/>
      <c r="G9" s="343"/>
      <c r="H9" s="343"/>
      <c r="I9" s="343"/>
      <c r="J9" s="343"/>
      <c r="K9" s="343"/>
      <c r="L9" s="343"/>
      <c r="M9" s="343"/>
      <c r="N9" s="344"/>
      <c r="O9" s="63"/>
      <c r="P9" s="63"/>
      <c r="Q9" s="63"/>
      <c r="R9" s="63"/>
      <c r="S9" s="63"/>
      <c r="T9" s="63"/>
      <c r="U9" s="63"/>
      <c r="V9" s="63"/>
      <c r="W9" s="63"/>
      <c r="X9" s="63"/>
      <c r="Y9" s="63"/>
      <c r="Z9" s="63"/>
      <c r="AA9" s="63"/>
      <c r="AB9" s="63"/>
      <c r="AC9" s="63"/>
      <c r="AD9" s="63"/>
      <c r="AE9" s="63"/>
      <c r="AF9" s="63"/>
      <c r="AG9" s="63"/>
      <c r="AH9" s="63"/>
      <c r="AI9" s="63"/>
      <c r="AJ9" s="63"/>
      <c r="AK9" s="63"/>
    </row>
    <row r="10" spans="1:37" x14ac:dyDescent="0.25">
      <c r="A10" s="350" t="s">
        <v>349</v>
      </c>
      <c r="B10" s="343"/>
      <c r="C10" s="343"/>
      <c r="D10" s="344"/>
      <c r="E10" s="351" t="s">
        <v>350</v>
      </c>
      <c r="F10" s="352"/>
      <c r="G10" s="352"/>
      <c r="H10" s="352"/>
      <c r="I10" s="353"/>
      <c r="J10" s="65"/>
      <c r="K10" s="66"/>
      <c r="L10" s="65"/>
      <c r="M10" s="65"/>
      <c r="N10" s="65"/>
      <c r="O10" s="63"/>
      <c r="P10" s="63"/>
      <c r="Q10" s="63"/>
      <c r="R10" s="63"/>
      <c r="S10" s="63"/>
      <c r="T10" s="63"/>
      <c r="U10" s="63"/>
      <c r="V10" s="63"/>
      <c r="W10" s="63"/>
      <c r="X10" s="63"/>
      <c r="Y10" s="63"/>
      <c r="Z10" s="63"/>
      <c r="AA10" s="63"/>
      <c r="AB10" s="63"/>
      <c r="AC10" s="63"/>
      <c r="AD10" s="63"/>
      <c r="AE10" s="63"/>
      <c r="AF10" s="63"/>
      <c r="AG10" s="63"/>
      <c r="AH10" s="63"/>
      <c r="AI10" s="63"/>
      <c r="AJ10" s="63"/>
      <c r="AK10" s="63"/>
    </row>
    <row r="11" spans="1:37" x14ac:dyDescent="0.25">
      <c r="A11" s="65"/>
      <c r="B11" s="65"/>
      <c r="C11" s="65"/>
      <c r="D11" s="65"/>
      <c r="E11" s="65"/>
      <c r="F11" s="65"/>
      <c r="G11" s="65"/>
      <c r="H11" s="65"/>
      <c r="I11" s="65"/>
      <c r="J11" s="65"/>
      <c r="K11" s="66"/>
      <c r="L11" s="65"/>
      <c r="M11" s="370" t="s">
        <v>351</v>
      </c>
      <c r="N11" s="366"/>
      <c r="O11" s="366"/>
      <c r="P11" s="371"/>
      <c r="Q11" s="63"/>
      <c r="R11" s="63"/>
      <c r="S11" s="63"/>
      <c r="T11" s="63"/>
      <c r="U11" s="63"/>
      <c r="V11" s="63"/>
      <c r="W11" s="63"/>
      <c r="X11" s="63"/>
      <c r="Y11" s="63"/>
      <c r="Z11" s="63"/>
      <c r="AA11" s="63"/>
      <c r="AB11" s="63"/>
      <c r="AC11" s="63"/>
      <c r="AD11" s="63"/>
      <c r="AE11" s="63"/>
      <c r="AF11" s="63"/>
      <c r="AG11" s="63"/>
      <c r="AH11" s="63"/>
      <c r="AI11" s="63"/>
      <c r="AJ11" s="63"/>
      <c r="AK11" s="63"/>
    </row>
    <row r="12" spans="1:37" x14ac:dyDescent="0.25">
      <c r="A12" s="354" t="s">
        <v>352</v>
      </c>
      <c r="B12" s="355"/>
      <c r="C12" s="355"/>
      <c r="D12" s="356"/>
      <c r="E12" s="365" t="s">
        <v>353</v>
      </c>
      <c r="F12" s="366"/>
      <c r="G12" s="366"/>
      <c r="H12" s="366"/>
      <c r="I12" s="367"/>
      <c r="J12" s="65"/>
      <c r="K12" s="66"/>
      <c r="L12" s="65"/>
      <c r="M12" s="361"/>
      <c r="N12" s="368"/>
      <c r="O12" s="368"/>
      <c r="P12" s="372"/>
      <c r="Q12" s="63"/>
      <c r="R12" s="63"/>
      <c r="S12" s="63"/>
      <c r="T12" s="63"/>
      <c r="U12" s="63"/>
      <c r="V12" s="63"/>
      <c r="W12" s="63"/>
      <c r="X12" s="63"/>
      <c r="Y12" s="63"/>
      <c r="Z12" s="63"/>
      <c r="AA12" s="63"/>
      <c r="AB12" s="63"/>
      <c r="AC12" s="63"/>
      <c r="AD12" s="63"/>
      <c r="AE12" s="63"/>
      <c r="AF12" s="63"/>
      <c r="AG12" s="63"/>
      <c r="AH12" s="63"/>
      <c r="AI12" s="63"/>
      <c r="AJ12" s="63"/>
      <c r="AK12" s="63"/>
    </row>
    <row r="13" spans="1:37" x14ac:dyDescent="0.25">
      <c r="A13" s="357"/>
      <c r="B13" s="358"/>
      <c r="C13" s="358"/>
      <c r="D13" s="359"/>
      <c r="E13" s="361"/>
      <c r="F13" s="368"/>
      <c r="G13" s="368"/>
      <c r="H13" s="368"/>
      <c r="I13" s="369"/>
      <c r="J13" s="65"/>
      <c r="K13" s="66"/>
      <c r="L13" s="65"/>
      <c r="M13" s="65"/>
      <c r="N13" s="65"/>
      <c r="O13" s="63"/>
      <c r="P13" s="63"/>
      <c r="Q13" s="63"/>
      <c r="R13" s="63"/>
      <c r="S13" s="63"/>
      <c r="T13" s="63"/>
      <c r="U13" s="63"/>
      <c r="V13" s="63"/>
      <c r="W13" s="63"/>
      <c r="X13" s="63"/>
      <c r="Y13" s="63"/>
      <c r="Z13" s="63"/>
      <c r="AA13" s="63"/>
      <c r="AB13" s="63"/>
      <c r="AC13" s="63"/>
      <c r="AD13" s="63"/>
      <c r="AE13" s="63"/>
      <c r="AF13" s="63"/>
      <c r="AG13" s="63"/>
      <c r="AH13" s="63"/>
      <c r="AI13" s="63"/>
      <c r="AJ13" s="63"/>
      <c r="AK13" s="63"/>
    </row>
    <row r="14" spans="1:37" x14ac:dyDescent="0.25">
      <c r="A14" s="65"/>
      <c r="B14" s="65"/>
      <c r="C14" s="65"/>
      <c r="D14" s="65"/>
      <c r="E14" s="65"/>
      <c r="F14" s="65"/>
      <c r="G14" s="65"/>
      <c r="H14" s="65"/>
      <c r="I14" s="65"/>
      <c r="J14" s="65"/>
      <c r="K14" s="66"/>
      <c r="L14" s="65"/>
      <c r="M14" s="370">
        <v>2021</v>
      </c>
      <c r="N14" s="366"/>
      <c r="O14" s="366"/>
      <c r="P14" s="371"/>
      <c r="Q14" s="63"/>
      <c r="R14" s="63"/>
      <c r="S14" s="63"/>
      <c r="T14" s="63"/>
      <c r="U14" s="63"/>
      <c r="V14" s="63"/>
      <c r="W14" s="63"/>
      <c r="X14" s="63"/>
      <c r="Y14" s="63"/>
      <c r="Z14" s="63"/>
      <c r="AA14" s="63"/>
      <c r="AB14" s="63"/>
      <c r="AC14" s="63"/>
      <c r="AD14" s="63"/>
      <c r="AE14" s="63"/>
      <c r="AF14" s="63"/>
      <c r="AG14" s="63"/>
      <c r="AH14" s="63"/>
      <c r="AI14" s="63"/>
      <c r="AJ14" s="63"/>
      <c r="AK14" s="63"/>
    </row>
    <row r="15" spans="1:37" x14ac:dyDescent="0.25">
      <c r="A15" s="354" t="s">
        <v>354</v>
      </c>
      <c r="B15" s="355"/>
      <c r="C15" s="355"/>
      <c r="D15" s="356"/>
      <c r="E15" s="365" t="s">
        <v>355</v>
      </c>
      <c r="F15" s="366"/>
      <c r="G15" s="366"/>
      <c r="H15" s="366"/>
      <c r="I15" s="367"/>
      <c r="J15" s="65"/>
      <c r="K15" s="66"/>
      <c r="L15" s="65"/>
      <c r="M15" s="361"/>
      <c r="N15" s="368"/>
      <c r="O15" s="368"/>
      <c r="P15" s="372"/>
    </row>
    <row r="16" spans="1:37" x14ac:dyDescent="0.25">
      <c r="A16" s="373"/>
      <c r="B16" s="374"/>
      <c r="C16" s="374"/>
      <c r="D16" s="375"/>
      <c r="E16" s="376"/>
      <c r="F16" s="374"/>
      <c r="G16" s="374"/>
      <c r="H16" s="374"/>
      <c r="I16" s="377"/>
      <c r="J16" s="65"/>
      <c r="K16" s="66"/>
      <c r="L16" s="65"/>
      <c r="M16" s="65"/>
      <c r="N16" s="65"/>
      <c r="O16" s="63"/>
      <c r="P16" s="63"/>
    </row>
    <row r="17" spans="1:19" x14ac:dyDescent="0.25">
      <c r="A17" s="357"/>
      <c r="B17" s="358"/>
      <c r="C17" s="358"/>
      <c r="D17" s="359"/>
      <c r="E17" s="361"/>
      <c r="F17" s="368"/>
      <c r="G17" s="368"/>
      <c r="H17" s="368"/>
      <c r="I17" s="369"/>
      <c r="J17" s="65"/>
      <c r="K17" s="66"/>
      <c r="L17" s="65"/>
      <c r="M17" s="67"/>
      <c r="N17" s="67"/>
      <c r="O17" s="63"/>
      <c r="P17" s="63"/>
    </row>
    <row r="18" spans="1:19" x14ac:dyDescent="0.25">
      <c r="A18" s="65"/>
      <c r="B18" s="65"/>
      <c r="C18" s="65"/>
      <c r="D18" s="65"/>
      <c r="E18" s="65"/>
      <c r="F18" s="65"/>
      <c r="G18" s="65"/>
      <c r="H18" s="65"/>
      <c r="I18" s="65"/>
      <c r="J18" s="65"/>
      <c r="K18" s="66"/>
      <c r="L18" s="65"/>
      <c r="M18" s="67"/>
      <c r="N18" s="67"/>
      <c r="O18" s="63"/>
      <c r="P18" s="63"/>
    </row>
    <row r="19" spans="1:19" x14ac:dyDescent="0.25">
      <c r="A19" s="68" t="s">
        <v>356</v>
      </c>
      <c r="B19" s="68"/>
      <c r="C19" s="68"/>
      <c r="D19" s="68"/>
      <c r="E19" s="69" t="s">
        <v>357</v>
      </c>
      <c r="F19" s="69"/>
      <c r="G19" s="69"/>
      <c r="H19" s="69"/>
      <c r="I19" s="69"/>
      <c r="J19" s="65"/>
      <c r="K19" s="66"/>
      <c r="L19" s="65"/>
      <c r="M19" s="67"/>
      <c r="N19" s="67"/>
      <c r="O19" s="63"/>
      <c r="P19" s="63"/>
    </row>
    <row r="20" spans="1:19" x14ac:dyDescent="0.25">
      <c r="A20" s="68"/>
      <c r="B20" s="68"/>
      <c r="C20" s="68"/>
      <c r="D20" s="68"/>
      <c r="E20" s="69"/>
      <c r="F20" s="69"/>
      <c r="G20" s="69"/>
      <c r="H20" s="69"/>
      <c r="I20" s="69"/>
      <c r="J20" s="65"/>
      <c r="K20" s="66"/>
      <c r="L20" s="65"/>
      <c r="M20" s="65"/>
      <c r="N20" s="65"/>
      <c r="O20" s="63"/>
      <c r="P20" s="63"/>
    </row>
    <row r="21" spans="1:19" x14ac:dyDescent="0.25">
      <c r="A21" s="364" t="s">
        <v>348</v>
      </c>
      <c r="B21" s="343"/>
      <c r="C21" s="343"/>
      <c r="D21" s="343"/>
      <c r="E21" s="343"/>
      <c r="F21" s="343"/>
      <c r="G21" s="343"/>
      <c r="H21" s="343"/>
      <c r="I21" s="343"/>
      <c r="J21" s="343"/>
      <c r="K21" s="343"/>
      <c r="L21" s="343"/>
      <c r="M21" s="343"/>
      <c r="N21" s="344"/>
      <c r="O21" s="63"/>
      <c r="P21" s="63"/>
    </row>
    <row r="22" spans="1:19" x14ac:dyDescent="0.25">
      <c r="A22" s="342" t="s">
        <v>358</v>
      </c>
      <c r="B22" s="343"/>
      <c r="C22" s="343"/>
      <c r="D22" s="343"/>
      <c r="E22" s="343"/>
      <c r="F22" s="343"/>
      <c r="G22" s="343"/>
      <c r="H22" s="343"/>
      <c r="I22" s="343"/>
      <c r="J22" s="343"/>
      <c r="K22" s="343"/>
      <c r="L22" s="343"/>
      <c r="M22" s="343"/>
      <c r="N22" s="343"/>
      <c r="O22" s="343"/>
      <c r="P22" s="343"/>
      <c r="Q22" s="344"/>
    </row>
    <row r="23" spans="1:19" ht="18.75" thickBot="1" x14ac:dyDescent="0.3">
      <c r="A23" s="345" t="s">
        <v>359</v>
      </c>
      <c r="B23" s="346"/>
      <c r="C23" s="346"/>
      <c r="D23" s="346"/>
      <c r="E23" s="346"/>
      <c r="F23" s="346"/>
      <c r="G23" s="346"/>
      <c r="H23" s="346"/>
      <c r="I23" s="346"/>
      <c r="J23" s="346"/>
      <c r="K23" s="346"/>
      <c r="L23" s="346"/>
      <c r="M23" s="346"/>
      <c r="N23" s="346"/>
      <c r="O23" s="346"/>
      <c r="P23" s="346"/>
      <c r="Q23" s="346"/>
    </row>
    <row r="24" spans="1:19" ht="18.75" thickBot="1" x14ac:dyDescent="0.3">
      <c r="A24" s="347" t="s">
        <v>360</v>
      </c>
      <c r="B24" s="348"/>
      <c r="C24" s="348"/>
      <c r="D24" s="348"/>
      <c r="E24" s="349"/>
      <c r="F24" s="347" t="s">
        <v>361</v>
      </c>
      <c r="G24" s="348"/>
      <c r="H24" s="348"/>
      <c r="I24" s="348"/>
      <c r="J24" s="348"/>
      <c r="K24" s="348"/>
      <c r="L24" s="348"/>
      <c r="M24" s="349"/>
      <c r="N24" s="347" t="s">
        <v>362</v>
      </c>
      <c r="O24" s="348"/>
      <c r="P24" s="348"/>
      <c r="Q24" s="348"/>
      <c r="R24" s="54"/>
      <c r="S24" s="54"/>
    </row>
    <row r="25" spans="1:19" ht="72.75" thickBot="1" x14ac:dyDescent="0.3">
      <c r="A25" s="38" t="s">
        <v>558</v>
      </c>
      <c r="B25" s="38" t="s">
        <v>726</v>
      </c>
      <c r="C25" s="37" t="s">
        <v>727</v>
      </c>
      <c r="D25" s="36" t="s">
        <v>728</v>
      </c>
      <c r="E25" s="37" t="s">
        <v>363</v>
      </c>
      <c r="F25" s="36" t="s">
        <v>729</v>
      </c>
      <c r="G25" s="37" t="s">
        <v>730</v>
      </c>
      <c r="H25" s="36" t="s">
        <v>731</v>
      </c>
      <c r="I25" s="37" t="s">
        <v>364</v>
      </c>
      <c r="J25" s="61" t="s">
        <v>758</v>
      </c>
      <c r="K25" s="54"/>
      <c r="L25" s="54"/>
      <c r="M25" s="54"/>
      <c r="N25" s="54"/>
      <c r="O25" s="54"/>
      <c r="P25" s="54"/>
      <c r="Q25" s="54"/>
      <c r="R25" s="54"/>
      <c r="S25" s="54"/>
    </row>
    <row r="26" spans="1:19" ht="144.75" thickBot="1" x14ac:dyDescent="0.3">
      <c r="A26" s="70">
        <v>15310</v>
      </c>
      <c r="B26" s="71" t="s">
        <v>665</v>
      </c>
      <c r="C26" s="72" t="s">
        <v>366</v>
      </c>
      <c r="D26" s="73" t="s">
        <v>666</v>
      </c>
      <c r="E26" s="74" t="s">
        <v>667</v>
      </c>
      <c r="F26" s="74" t="s">
        <v>668</v>
      </c>
      <c r="G26" s="73" t="s">
        <v>669</v>
      </c>
      <c r="H26" s="32" t="s">
        <v>670</v>
      </c>
      <c r="I26" s="75" t="s">
        <v>671</v>
      </c>
      <c r="J26" s="76" t="s">
        <v>672</v>
      </c>
      <c r="K26" s="54"/>
      <c r="L26" s="54"/>
      <c r="M26" s="54"/>
      <c r="N26" s="54"/>
      <c r="O26" s="54"/>
      <c r="P26" s="54"/>
      <c r="Q26" s="54"/>
      <c r="R26" s="54"/>
      <c r="S26" s="54"/>
    </row>
    <row r="27" spans="1:19" ht="90" x14ac:dyDescent="0.25">
      <c r="A27" s="70">
        <v>15225</v>
      </c>
      <c r="B27" s="71" t="s">
        <v>673</v>
      </c>
      <c r="C27" s="72" t="s">
        <v>366</v>
      </c>
      <c r="D27" s="73" t="s">
        <v>385</v>
      </c>
      <c r="E27" s="74" t="s">
        <v>674</v>
      </c>
      <c r="F27" s="74" t="s">
        <v>675</v>
      </c>
      <c r="G27" s="73" t="s">
        <v>374</v>
      </c>
      <c r="H27" s="32" t="s">
        <v>367</v>
      </c>
      <c r="I27" s="75">
        <v>44593</v>
      </c>
      <c r="J27" s="76">
        <v>44895</v>
      </c>
      <c r="K27" s="54"/>
      <c r="L27" s="54"/>
      <c r="M27" s="54"/>
      <c r="N27" s="54"/>
      <c r="O27" s="54"/>
      <c r="P27" s="54"/>
      <c r="Q27" s="54"/>
      <c r="R27" s="54"/>
      <c r="S27" s="54"/>
    </row>
    <row r="28" spans="1:19" ht="126" x14ac:dyDescent="0.25">
      <c r="A28" s="77">
        <v>15297</v>
      </c>
      <c r="B28" s="78" t="s">
        <v>369</v>
      </c>
      <c r="C28" s="79" t="s">
        <v>366</v>
      </c>
      <c r="D28" s="80" t="s">
        <v>676</v>
      </c>
      <c r="E28" s="81" t="s">
        <v>677</v>
      </c>
      <c r="F28" s="82" t="s">
        <v>678</v>
      </c>
      <c r="G28" s="80" t="s">
        <v>679</v>
      </c>
      <c r="H28" s="32" t="s">
        <v>367</v>
      </c>
      <c r="I28" s="75">
        <v>44593</v>
      </c>
      <c r="J28" s="75">
        <v>44681</v>
      </c>
      <c r="K28" s="54"/>
      <c r="L28" s="54"/>
      <c r="M28" s="54"/>
      <c r="N28" s="54"/>
      <c r="O28" s="54"/>
      <c r="P28" s="54"/>
      <c r="Q28" s="54"/>
      <c r="R28" s="54"/>
      <c r="S28" s="54"/>
    </row>
    <row r="29" spans="1:19" ht="126" x14ac:dyDescent="0.25">
      <c r="A29" s="77">
        <v>15299</v>
      </c>
      <c r="B29" s="78" t="s">
        <v>370</v>
      </c>
      <c r="C29" s="83" t="s">
        <v>366</v>
      </c>
      <c r="D29" s="80" t="s">
        <v>676</v>
      </c>
      <c r="E29" s="81" t="s">
        <v>677</v>
      </c>
      <c r="F29" s="82" t="s">
        <v>678</v>
      </c>
      <c r="G29" s="80" t="s">
        <v>679</v>
      </c>
      <c r="H29" s="32" t="s">
        <v>367</v>
      </c>
      <c r="I29" s="75">
        <v>44593</v>
      </c>
      <c r="J29" s="75">
        <v>44681</v>
      </c>
      <c r="K29" s="54"/>
      <c r="L29" s="54"/>
      <c r="M29" s="54"/>
      <c r="N29" s="54"/>
      <c r="O29" s="54"/>
      <c r="P29" s="54"/>
      <c r="Q29" s="54"/>
      <c r="R29" s="54"/>
      <c r="S29" s="54"/>
    </row>
    <row r="30" spans="1:19" ht="126" x14ac:dyDescent="0.25">
      <c r="A30" s="77">
        <v>15301</v>
      </c>
      <c r="B30" s="78" t="s">
        <v>371</v>
      </c>
      <c r="C30" s="83" t="s">
        <v>366</v>
      </c>
      <c r="D30" s="80" t="s">
        <v>676</v>
      </c>
      <c r="E30" s="81" t="s">
        <v>677</v>
      </c>
      <c r="F30" s="82" t="s">
        <v>678</v>
      </c>
      <c r="G30" s="80" t="s">
        <v>679</v>
      </c>
      <c r="H30" s="32" t="s">
        <v>367</v>
      </c>
      <c r="I30" s="75">
        <v>44593</v>
      </c>
      <c r="J30" s="75">
        <v>44681</v>
      </c>
      <c r="K30" s="54"/>
      <c r="L30" s="54"/>
      <c r="M30" s="54"/>
      <c r="N30" s="54"/>
      <c r="O30" s="54"/>
      <c r="P30" s="54"/>
      <c r="Q30" s="54"/>
      <c r="R30" s="54"/>
      <c r="S30" s="54"/>
    </row>
    <row r="31" spans="1:19" ht="126" x14ac:dyDescent="0.25">
      <c r="A31" s="77">
        <v>15303</v>
      </c>
      <c r="B31" s="78" t="s">
        <v>372</v>
      </c>
      <c r="C31" s="79" t="s">
        <v>366</v>
      </c>
      <c r="D31" s="80" t="s">
        <v>676</v>
      </c>
      <c r="E31" s="81" t="s">
        <v>677</v>
      </c>
      <c r="F31" s="82" t="s">
        <v>678</v>
      </c>
      <c r="G31" s="80" t="s">
        <v>679</v>
      </c>
      <c r="H31" s="32" t="s">
        <v>367</v>
      </c>
      <c r="I31" s="75">
        <v>44593</v>
      </c>
      <c r="J31" s="75">
        <v>44681</v>
      </c>
      <c r="K31" s="54"/>
      <c r="L31" s="54"/>
      <c r="M31" s="54"/>
      <c r="N31" s="54"/>
      <c r="O31" s="54"/>
      <c r="P31" s="54"/>
      <c r="Q31" s="54"/>
      <c r="R31" s="54"/>
      <c r="S31" s="54"/>
    </row>
    <row r="32" spans="1:19" ht="126" x14ac:dyDescent="0.25">
      <c r="A32" s="77">
        <v>15307</v>
      </c>
      <c r="B32" s="78" t="s">
        <v>373</v>
      </c>
      <c r="C32" s="79" t="s">
        <v>366</v>
      </c>
      <c r="D32" s="80" t="s">
        <v>676</v>
      </c>
      <c r="E32" s="81" t="s">
        <v>677</v>
      </c>
      <c r="F32" s="82" t="s">
        <v>678</v>
      </c>
      <c r="G32" s="80" t="s">
        <v>679</v>
      </c>
      <c r="H32" s="32" t="s">
        <v>367</v>
      </c>
      <c r="I32" s="75">
        <v>44593</v>
      </c>
      <c r="J32" s="75">
        <v>44681</v>
      </c>
      <c r="K32" s="54"/>
      <c r="L32" s="54"/>
      <c r="M32" s="54"/>
      <c r="N32" s="54"/>
      <c r="O32" s="54"/>
      <c r="P32" s="54"/>
      <c r="Q32" s="54"/>
      <c r="R32" s="54"/>
      <c r="S32" s="54"/>
    </row>
    <row r="33" spans="1:19" ht="126" x14ac:dyDescent="0.25">
      <c r="A33" s="77">
        <v>15309</v>
      </c>
      <c r="B33" s="78" t="s">
        <v>375</v>
      </c>
      <c r="C33" s="79" t="s">
        <v>366</v>
      </c>
      <c r="D33" s="80" t="s">
        <v>676</v>
      </c>
      <c r="E33" s="81" t="s">
        <v>677</v>
      </c>
      <c r="F33" s="82" t="s">
        <v>678</v>
      </c>
      <c r="G33" s="80" t="s">
        <v>679</v>
      </c>
      <c r="H33" s="32" t="s">
        <v>367</v>
      </c>
      <c r="I33" s="75">
        <v>44593</v>
      </c>
      <c r="J33" s="75">
        <v>44681</v>
      </c>
      <c r="K33" s="54"/>
      <c r="L33" s="54"/>
      <c r="M33" s="54"/>
      <c r="N33" s="54"/>
      <c r="O33" s="54"/>
      <c r="P33" s="54"/>
      <c r="Q33" s="54"/>
      <c r="R33" s="54"/>
      <c r="S33" s="54"/>
    </row>
    <row r="34" spans="1:19" ht="90" x14ac:dyDescent="0.25">
      <c r="A34" s="84">
        <v>16814</v>
      </c>
      <c r="B34" s="85" t="s">
        <v>680</v>
      </c>
      <c r="C34" s="83" t="s">
        <v>366</v>
      </c>
      <c r="D34" s="86" t="s">
        <v>385</v>
      </c>
      <c r="E34" s="87" t="s">
        <v>674</v>
      </c>
      <c r="F34" s="87" t="s">
        <v>675</v>
      </c>
      <c r="G34" s="86" t="s">
        <v>374</v>
      </c>
      <c r="H34" s="32" t="s">
        <v>367</v>
      </c>
      <c r="I34" s="88">
        <v>44593</v>
      </c>
      <c r="J34" s="88">
        <v>44895</v>
      </c>
      <c r="K34" s="54"/>
      <c r="L34" s="54"/>
      <c r="M34" s="54"/>
      <c r="N34" s="54"/>
      <c r="O34" s="54"/>
      <c r="P34" s="54"/>
      <c r="Q34" s="54"/>
      <c r="R34" s="54"/>
      <c r="S34" s="54"/>
    </row>
    <row r="35" spans="1:19" ht="126" x14ac:dyDescent="0.25">
      <c r="A35" s="77">
        <v>17178</v>
      </c>
      <c r="B35" s="78" t="s">
        <v>376</v>
      </c>
      <c r="C35" s="79" t="s">
        <v>366</v>
      </c>
      <c r="D35" s="80" t="s">
        <v>676</v>
      </c>
      <c r="E35" s="81" t="s">
        <v>677</v>
      </c>
      <c r="F35" s="82" t="s">
        <v>678</v>
      </c>
      <c r="G35" s="80" t="s">
        <v>679</v>
      </c>
      <c r="H35" s="32" t="s">
        <v>367</v>
      </c>
      <c r="I35" s="75">
        <v>44593</v>
      </c>
      <c r="J35" s="75">
        <v>44681</v>
      </c>
      <c r="K35" s="54"/>
      <c r="L35" s="54"/>
      <c r="M35" s="54"/>
      <c r="N35" s="54"/>
      <c r="O35" s="54"/>
      <c r="P35" s="54"/>
      <c r="Q35" s="54"/>
      <c r="R35" s="54"/>
      <c r="S35" s="54"/>
    </row>
    <row r="36" spans="1:19" ht="126" x14ac:dyDescent="0.25">
      <c r="A36" s="77">
        <v>17179</v>
      </c>
      <c r="B36" s="78" t="s">
        <v>377</v>
      </c>
      <c r="C36" s="79" t="s">
        <v>366</v>
      </c>
      <c r="D36" s="80" t="s">
        <v>676</v>
      </c>
      <c r="E36" s="81" t="s">
        <v>677</v>
      </c>
      <c r="F36" s="82" t="s">
        <v>678</v>
      </c>
      <c r="G36" s="80" t="s">
        <v>679</v>
      </c>
      <c r="H36" s="32" t="s">
        <v>367</v>
      </c>
      <c r="I36" s="75">
        <v>44593</v>
      </c>
      <c r="J36" s="75">
        <v>44681</v>
      </c>
      <c r="K36" s="54"/>
      <c r="L36" s="54"/>
      <c r="M36" s="54"/>
      <c r="N36" s="54"/>
      <c r="O36" s="54"/>
      <c r="P36" s="54"/>
      <c r="Q36" s="54"/>
      <c r="R36" s="54"/>
      <c r="S36" s="54"/>
    </row>
    <row r="37" spans="1:19" ht="126.75" thickBot="1" x14ac:dyDescent="0.3">
      <c r="A37" s="89">
        <v>17182</v>
      </c>
      <c r="B37" s="90" t="s">
        <v>378</v>
      </c>
      <c r="C37" s="91" t="s">
        <v>366</v>
      </c>
      <c r="D37" s="92" t="s">
        <v>676</v>
      </c>
      <c r="E37" s="93" t="s">
        <v>677</v>
      </c>
      <c r="F37" s="94" t="s">
        <v>678</v>
      </c>
      <c r="G37" s="92" t="s">
        <v>679</v>
      </c>
      <c r="H37" s="32" t="s">
        <v>367</v>
      </c>
      <c r="I37" s="95">
        <v>44593</v>
      </c>
      <c r="J37" s="95">
        <v>44681</v>
      </c>
      <c r="K37" s="54"/>
      <c r="L37" s="54"/>
      <c r="M37" s="54"/>
      <c r="N37" s="54"/>
      <c r="O37" s="54"/>
      <c r="P37" s="54"/>
      <c r="Q37" s="54"/>
      <c r="R37" s="54"/>
      <c r="S37" s="54"/>
    </row>
    <row r="38" spans="1:19" ht="126" x14ac:dyDescent="0.25">
      <c r="A38" s="70">
        <v>17304</v>
      </c>
      <c r="B38" s="96" t="s">
        <v>681</v>
      </c>
      <c r="C38" s="72" t="s">
        <v>366</v>
      </c>
      <c r="D38" s="73" t="s">
        <v>676</v>
      </c>
      <c r="E38" s="97" t="s">
        <v>677</v>
      </c>
      <c r="F38" s="97" t="s">
        <v>678</v>
      </c>
      <c r="G38" s="73" t="s">
        <v>679</v>
      </c>
      <c r="H38" s="32" t="s">
        <v>367</v>
      </c>
      <c r="I38" s="76">
        <v>44593</v>
      </c>
      <c r="J38" s="76">
        <v>44681</v>
      </c>
      <c r="K38" s="54"/>
      <c r="L38" s="54"/>
      <c r="M38" s="54"/>
      <c r="N38" s="54"/>
      <c r="O38" s="54"/>
      <c r="P38" s="54"/>
      <c r="Q38" s="54"/>
      <c r="R38" s="54"/>
      <c r="S38" s="54"/>
    </row>
    <row r="39" spans="1:19" ht="90" x14ac:dyDescent="0.25">
      <c r="A39" s="77">
        <v>17305</v>
      </c>
      <c r="B39" s="98" t="s">
        <v>379</v>
      </c>
      <c r="C39" s="79" t="s">
        <v>366</v>
      </c>
      <c r="D39" s="80" t="s">
        <v>385</v>
      </c>
      <c r="E39" s="82" t="s">
        <v>674</v>
      </c>
      <c r="F39" s="82" t="s">
        <v>675</v>
      </c>
      <c r="G39" s="80" t="s">
        <v>374</v>
      </c>
      <c r="H39" s="32" t="s">
        <v>367</v>
      </c>
      <c r="I39" s="75">
        <v>44593</v>
      </c>
      <c r="J39" s="75">
        <v>44895</v>
      </c>
      <c r="K39" s="54"/>
      <c r="L39" s="54"/>
      <c r="M39" s="54"/>
      <c r="N39" s="54"/>
      <c r="O39" s="54"/>
      <c r="P39" s="54"/>
      <c r="Q39" s="54"/>
      <c r="R39" s="54"/>
      <c r="S39" s="54"/>
    </row>
    <row r="40" spans="1:19" ht="108" x14ac:dyDescent="0.25">
      <c r="A40" s="77">
        <v>46716</v>
      </c>
      <c r="B40" s="98" t="s">
        <v>682</v>
      </c>
      <c r="C40" s="79" t="s">
        <v>368</v>
      </c>
      <c r="D40" s="80" t="s">
        <v>683</v>
      </c>
      <c r="E40" s="82" t="s">
        <v>684</v>
      </c>
      <c r="F40" s="82" t="s">
        <v>685</v>
      </c>
      <c r="G40" s="80" t="s">
        <v>374</v>
      </c>
      <c r="H40" s="32" t="s">
        <v>367</v>
      </c>
      <c r="I40" s="75">
        <v>44593</v>
      </c>
      <c r="J40" s="75">
        <v>44681</v>
      </c>
      <c r="K40" s="54"/>
      <c r="L40" s="54"/>
      <c r="M40" s="54"/>
      <c r="N40" s="54"/>
      <c r="O40" s="54"/>
      <c r="P40" s="54"/>
      <c r="Q40" s="54"/>
      <c r="R40" s="54"/>
      <c r="S40" s="54"/>
    </row>
    <row r="41" spans="1:19" ht="126" x14ac:dyDescent="0.25">
      <c r="A41" s="77">
        <v>57675</v>
      </c>
      <c r="B41" s="98" t="s">
        <v>380</v>
      </c>
      <c r="C41" s="79" t="s">
        <v>366</v>
      </c>
      <c r="D41" s="80" t="s">
        <v>676</v>
      </c>
      <c r="E41" s="82" t="s">
        <v>686</v>
      </c>
      <c r="F41" s="82" t="s">
        <v>678</v>
      </c>
      <c r="G41" s="80" t="s">
        <v>679</v>
      </c>
      <c r="H41" s="32" t="s">
        <v>367</v>
      </c>
      <c r="I41" s="75">
        <v>44593</v>
      </c>
      <c r="J41" s="75">
        <v>44681</v>
      </c>
      <c r="K41" s="54"/>
      <c r="L41" s="54"/>
      <c r="M41" s="54"/>
      <c r="N41" s="54"/>
      <c r="O41" s="54"/>
      <c r="P41" s="54"/>
      <c r="Q41" s="54"/>
      <c r="R41" s="54"/>
      <c r="S41" s="54"/>
    </row>
    <row r="42" spans="1:19" ht="126" x14ac:dyDescent="0.25">
      <c r="A42" s="77">
        <v>58663</v>
      </c>
      <c r="B42" s="98" t="s">
        <v>381</v>
      </c>
      <c r="C42" s="79" t="s">
        <v>366</v>
      </c>
      <c r="D42" s="80" t="s">
        <v>676</v>
      </c>
      <c r="E42" s="82" t="s">
        <v>686</v>
      </c>
      <c r="F42" s="82" t="s">
        <v>678</v>
      </c>
      <c r="G42" s="80" t="s">
        <v>679</v>
      </c>
      <c r="H42" s="32" t="s">
        <v>367</v>
      </c>
      <c r="I42" s="75">
        <v>44593</v>
      </c>
      <c r="J42" s="75">
        <v>44681</v>
      </c>
      <c r="K42" s="54"/>
      <c r="L42" s="54"/>
      <c r="M42" s="54"/>
      <c r="N42" s="54"/>
      <c r="O42" s="54"/>
      <c r="P42" s="54"/>
      <c r="Q42" s="54"/>
      <c r="R42" s="54"/>
      <c r="S42" s="54"/>
    </row>
    <row r="43" spans="1:19" ht="126" x14ac:dyDescent="0.25">
      <c r="A43" s="77">
        <v>59024</v>
      </c>
      <c r="B43" s="99" t="s">
        <v>382</v>
      </c>
      <c r="C43" s="79" t="s">
        <v>366</v>
      </c>
      <c r="D43" s="80" t="s">
        <v>385</v>
      </c>
      <c r="E43" s="82" t="s">
        <v>674</v>
      </c>
      <c r="F43" s="82" t="s">
        <v>675</v>
      </c>
      <c r="G43" s="80" t="s">
        <v>374</v>
      </c>
      <c r="H43" s="32" t="s">
        <v>367</v>
      </c>
      <c r="I43" s="75">
        <v>44593</v>
      </c>
      <c r="J43" s="75">
        <v>44895</v>
      </c>
      <c r="K43" s="54"/>
      <c r="L43" s="54"/>
      <c r="M43" s="54"/>
      <c r="N43" s="54"/>
      <c r="O43" s="54"/>
      <c r="P43" s="54"/>
      <c r="Q43" s="54"/>
      <c r="R43" s="54"/>
      <c r="S43" s="54"/>
    </row>
    <row r="44" spans="1:19" ht="126" x14ac:dyDescent="0.25">
      <c r="A44" s="77">
        <v>59285</v>
      </c>
      <c r="B44" s="98" t="s">
        <v>383</v>
      </c>
      <c r="C44" s="79" t="s">
        <v>366</v>
      </c>
      <c r="D44" s="80" t="s">
        <v>676</v>
      </c>
      <c r="E44" s="82" t="s">
        <v>677</v>
      </c>
      <c r="F44" s="82" t="s">
        <v>678</v>
      </c>
      <c r="G44" s="80" t="s">
        <v>679</v>
      </c>
      <c r="H44" s="32" t="s">
        <v>367</v>
      </c>
      <c r="I44" s="75">
        <v>44593</v>
      </c>
      <c r="J44" s="75">
        <v>44681</v>
      </c>
      <c r="K44" s="54"/>
      <c r="L44" s="54"/>
      <c r="M44" s="54"/>
      <c r="N44" s="54"/>
      <c r="O44" s="54"/>
      <c r="P44" s="54"/>
      <c r="Q44" s="54"/>
      <c r="R44" s="54"/>
      <c r="S44" s="54"/>
    </row>
    <row r="45" spans="1:19" ht="126" x14ac:dyDescent="0.25">
      <c r="A45" s="77">
        <v>60918</v>
      </c>
      <c r="B45" s="98" t="s">
        <v>687</v>
      </c>
      <c r="C45" s="79" t="s">
        <v>366</v>
      </c>
      <c r="D45" s="80" t="s">
        <v>676</v>
      </c>
      <c r="E45" s="82" t="s">
        <v>677</v>
      </c>
      <c r="F45" s="82" t="s">
        <v>678</v>
      </c>
      <c r="G45" s="80" t="s">
        <v>679</v>
      </c>
      <c r="H45" s="32" t="s">
        <v>367</v>
      </c>
      <c r="I45" s="75">
        <v>44593</v>
      </c>
      <c r="J45" s="75">
        <v>44681</v>
      </c>
      <c r="K45" s="54"/>
      <c r="L45" s="54"/>
      <c r="M45" s="54"/>
      <c r="N45" s="54"/>
      <c r="O45" s="54"/>
      <c r="P45" s="54"/>
      <c r="Q45" s="54"/>
      <c r="R45" s="54"/>
      <c r="S45" s="54"/>
    </row>
    <row r="46" spans="1:19" ht="126.75" thickBot="1" x14ac:dyDescent="0.3">
      <c r="A46" s="100">
        <v>60923</v>
      </c>
      <c r="B46" s="101" t="s">
        <v>384</v>
      </c>
      <c r="C46" s="102" t="s">
        <v>366</v>
      </c>
      <c r="D46" s="103" t="s">
        <v>676</v>
      </c>
      <c r="E46" s="104" t="s">
        <v>677</v>
      </c>
      <c r="F46" s="104" t="s">
        <v>678</v>
      </c>
      <c r="G46" s="103" t="s">
        <v>679</v>
      </c>
      <c r="H46" s="32" t="s">
        <v>367</v>
      </c>
      <c r="I46" s="105">
        <v>44593</v>
      </c>
      <c r="J46" s="105">
        <v>44681</v>
      </c>
      <c r="K46" s="54"/>
      <c r="L46" s="54"/>
      <c r="M46" s="54"/>
      <c r="N46" s="54"/>
      <c r="O46" s="54"/>
      <c r="P46" s="54"/>
      <c r="Q46" s="54"/>
      <c r="R46" s="54"/>
      <c r="S46" s="54"/>
    </row>
    <row r="47" spans="1:19" x14ac:dyDescent="0.25">
      <c r="A47" s="54"/>
      <c r="B47" s="54"/>
      <c r="C47" s="54"/>
      <c r="D47" s="54"/>
      <c r="E47" s="54"/>
      <c r="F47" s="54"/>
      <c r="G47" s="54"/>
      <c r="H47" s="54"/>
      <c r="I47" s="54"/>
      <c r="J47" s="54"/>
      <c r="K47" s="54"/>
      <c r="L47" s="54"/>
      <c r="M47" s="54"/>
      <c r="N47" s="54"/>
      <c r="O47" s="54"/>
      <c r="P47" s="54"/>
      <c r="Q47" s="54"/>
      <c r="R47" s="54"/>
      <c r="S47" s="54"/>
    </row>
    <row r="48" spans="1:19" x14ac:dyDescent="0.25">
      <c r="A48" s="54"/>
      <c r="B48" s="54"/>
      <c r="C48" s="54"/>
      <c r="D48" s="54"/>
      <c r="E48" s="54"/>
      <c r="F48" s="54"/>
      <c r="G48" s="54"/>
      <c r="H48" s="54"/>
      <c r="I48" s="54"/>
      <c r="J48" s="54"/>
      <c r="K48" s="54"/>
      <c r="L48" s="54"/>
      <c r="M48" s="54"/>
      <c r="N48" s="54"/>
      <c r="O48" s="54"/>
      <c r="P48" s="54"/>
      <c r="Q48" s="54"/>
      <c r="R48" s="54"/>
      <c r="S48" s="54"/>
    </row>
    <row r="49" spans="1:19" x14ac:dyDescent="0.25">
      <c r="A49" s="54"/>
      <c r="B49" s="54"/>
      <c r="C49" s="54"/>
      <c r="D49" s="54"/>
      <c r="E49" s="54"/>
      <c r="F49" s="54"/>
      <c r="G49" s="54"/>
      <c r="H49" s="54"/>
      <c r="I49" s="54"/>
      <c r="J49" s="54"/>
      <c r="K49" s="54"/>
      <c r="L49" s="54"/>
      <c r="M49" s="54"/>
      <c r="N49" s="54"/>
      <c r="O49" s="54"/>
      <c r="P49" s="54"/>
      <c r="Q49" s="54"/>
      <c r="R49" s="54"/>
      <c r="S49" s="54"/>
    </row>
    <row r="50" spans="1:19" x14ac:dyDescent="0.25">
      <c r="A50" s="54"/>
      <c r="B50" s="54"/>
      <c r="C50" s="54"/>
      <c r="D50" s="54"/>
      <c r="E50" s="54"/>
      <c r="F50" s="54"/>
      <c r="G50" s="54"/>
      <c r="H50" s="54"/>
      <c r="I50" s="54"/>
      <c r="J50" s="54"/>
      <c r="K50" s="54"/>
      <c r="L50" s="54"/>
      <c r="M50" s="54"/>
      <c r="N50" s="54"/>
      <c r="O50" s="54"/>
      <c r="P50" s="54"/>
      <c r="Q50" s="54"/>
      <c r="R50" s="54"/>
      <c r="S50" s="54"/>
    </row>
    <row r="51" spans="1:19" x14ac:dyDescent="0.25">
      <c r="A51" s="54"/>
      <c r="B51" s="54"/>
      <c r="C51" s="54"/>
      <c r="D51" s="54"/>
      <c r="E51" s="54"/>
      <c r="F51" s="54"/>
      <c r="G51" s="54"/>
      <c r="H51" s="54"/>
      <c r="I51" s="54"/>
      <c r="J51" s="54"/>
      <c r="K51" s="54"/>
      <c r="L51" s="54"/>
      <c r="M51" s="54"/>
      <c r="N51" s="54"/>
      <c r="O51" s="54"/>
      <c r="P51" s="54"/>
      <c r="Q51" s="54"/>
      <c r="R51" s="54"/>
      <c r="S51" s="54"/>
    </row>
    <row r="52" spans="1:19" x14ac:dyDescent="0.25">
      <c r="A52" s="54"/>
      <c r="B52" s="54"/>
      <c r="C52" s="54"/>
      <c r="D52" s="54"/>
      <c r="E52" s="54"/>
      <c r="F52" s="54"/>
      <c r="G52" s="54"/>
      <c r="H52" s="54"/>
      <c r="I52" s="54"/>
      <c r="J52" s="54"/>
      <c r="K52" s="54"/>
      <c r="L52" s="54"/>
      <c r="M52" s="54"/>
      <c r="N52" s="54"/>
      <c r="O52" s="54"/>
      <c r="P52" s="54"/>
      <c r="Q52" s="54"/>
      <c r="R52" s="54"/>
      <c r="S52" s="54"/>
    </row>
    <row r="53" spans="1:19" x14ac:dyDescent="0.25">
      <c r="A53" s="54"/>
      <c r="B53" s="54"/>
      <c r="C53" s="54"/>
      <c r="D53" s="54"/>
      <c r="E53" s="54"/>
      <c r="F53" s="54"/>
      <c r="G53" s="54"/>
      <c r="H53" s="54"/>
      <c r="I53" s="54"/>
      <c r="J53" s="54"/>
      <c r="K53" s="54"/>
      <c r="L53" s="54"/>
      <c r="M53" s="54"/>
      <c r="N53" s="54"/>
      <c r="O53" s="54"/>
      <c r="P53" s="54"/>
      <c r="Q53" s="54"/>
      <c r="R53" s="54"/>
      <c r="S53" s="54"/>
    </row>
    <row r="54" spans="1:19" x14ac:dyDescent="0.25">
      <c r="A54" s="54"/>
      <c r="B54" s="54"/>
      <c r="C54" s="54"/>
      <c r="D54" s="54"/>
      <c r="E54" s="54"/>
      <c r="F54" s="54"/>
      <c r="G54" s="54"/>
      <c r="H54" s="54"/>
      <c r="I54" s="54"/>
      <c r="J54" s="54"/>
      <c r="K54" s="54"/>
      <c r="L54" s="54"/>
      <c r="M54" s="54"/>
      <c r="N54" s="54"/>
      <c r="O54" s="54"/>
      <c r="P54" s="54"/>
      <c r="Q54" s="54"/>
      <c r="R54" s="54"/>
      <c r="S54" s="54"/>
    </row>
    <row r="55" spans="1:19" x14ac:dyDescent="0.25">
      <c r="A55" s="54"/>
      <c r="B55" s="54"/>
      <c r="C55" s="54"/>
      <c r="D55" s="54"/>
      <c r="E55" s="54"/>
      <c r="F55" s="54"/>
      <c r="G55" s="54"/>
      <c r="H55" s="54"/>
      <c r="I55" s="54"/>
      <c r="J55" s="54"/>
      <c r="K55" s="54"/>
      <c r="L55" s="54"/>
      <c r="M55" s="54"/>
      <c r="N55" s="54"/>
      <c r="O55" s="54"/>
      <c r="P55" s="54"/>
      <c r="Q55" s="54"/>
      <c r="R55" s="54"/>
      <c r="S55" s="54"/>
    </row>
    <row r="56" spans="1:19" x14ac:dyDescent="0.25">
      <c r="A56" s="54"/>
      <c r="B56" s="54"/>
      <c r="C56" s="54"/>
      <c r="D56" s="54"/>
      <c r="E56" s="54"/>
      <c r="F56" s="54"/>
      <c r="G56" s="54"/>
      <c r="H56" s="54"/>
      <c r="I56" s="54"/>
      <c r="J56" s="54"/>
      <c r="K56" s="54"/>
      <c r="L56" s="54"/>
      <c r="M56" s="54"/>
      <c r="N56" s="54"/>
      <c r="O56" s="54"/>
      <c r="P56" s="54"/>
      <c r="Q56" s="54"/>
      <c r="R56" s="54"/>
      <c r="S56" s="54"/>
    </row>
    <row r="57" spans="1:19" x14ac:dyDescent="0.25">
      <c r="A57" s="54"/>
      <c r="B57" s="54"/>
      <c r="C57" s="54"/>
      <c r="D57" s="54"/>
      <c r="E57" s="54"/>
      <c r="F57" s="54"/>
      <c r="G57" s="54"/>
      <c r="H57" s="54"/>
      <c r="I57" s="54"/>
      <c r="J57" s="54"/>
      <c r="K57" s="54"/>
      <c r="L57" s="54"/>
      <c r="M57" s="54"/>
      <c r="N57" s="54"/>
      <c r="O57" s="54"/>
      <c r="P57" s="54"/>
      <c r="Q57" s="54"/>
      <c r="R57" s="54"/>
      <c r="S57" s="54"/>
    </row>
    <row r="58" spans="1:19" x14ac:dyDescent="0.25">
      <c r="A58" s="54"/>
      <c r="B58" s="54"/>
      <c r="C58" s="54"/>
      <c r="D58" s="54"/>
      <c r="E58" s="54"/>
      <c r="F58" s="54"/>
      <c r="G58" s="54"/>
      <c r="H58" s="54"/>
      <c r="I58" s="54"/>
      <c r="J58" s="54"/>
      <c r="K58" s="54"/>
      <c r="L58" s="54"/>
      <c r="M58" s="54"/>
      <c r="N58" s="54"/>
      <c r="O58" s="54"/>
      <c r="P58" s="54"/>
      <c r="Q58" s="54"/>
      <c r="R58" s="54"/>
      <c r="S58" s="54"/>
    </row>
    <row r="59" spans="1:19" x14ac:dyDescent="0.25">
      <c r="A59" s="54"/>
      <c r="B59" s="54"/>
      <c r="C59" s="54"/>
      <c r="D59" s="54"/>
      <c r="E59" s="54"/>
      <c r="F59" s="54"/>
      <c r="G59" s="54"/>
      <c r="H59" s="54"/>
      <c r="I59" s="54"/>
      <c r="J59" s="54"/>
      <c r="K59" s="54"/>
      <c r="L59" s="54"/>
      <c r="M59" s="54"/>
      <c r="N59" s="54"/>
      <c r="O59" s="54"/>
      <c r="P59" s="54"/>
      <c r="Q59" s="54"/>
      <c r="R59" s="54"/>
      <c r="S59" s="54"/>
    </row>
    <row r="60" spans="1:19" x14ac:dyDescent="0.25">
      <c r="A60" s="54"/>
      <c r="B60" s="54"/>
      <c r="C60" s="54"/>
      <c r="D60" s="54"/>
      <c r="E60" s="54"/>
      <c r="F60" s="54"/>
      <c r="G60" s="54"/>
      <c r="H60" s="54"/>
      <c r="I60" s="54"/>
      <c r="J60" s="54"/>
      <c r="K60" s="54"/>
      <c r="L60" s="54"/>
      <c r="M60" s="54"/>
      <c r="N60" s="54"/>
      <c r="O60" s="54"/>
      <c r="P60" s="54"/>
      <c r="Q60" s="54"/>
      <c r="R60" s="54"/>
      <c r="S60" s="54"/>
    </row>
    <row r="61" spans="1:19" x14ac:dyDescent="0.25">
      <c r="A61" s="54"/>
      <c r="B61" s="54"/>
      <c r="C61" s="54"/>
      <c r="D61" s="54"/>
      <c r="E61" s="54"/>
      <c r="F61" s="54"/>
      <c r="G61" s="54"/>
      <c r="H61" s="54"/>
      <c r="I61" s="54"/>
      <c r="J61" s="54"/>
      <c r="K61" s="54"/>
      <c r="L61" s="54"/>
      <c r="M61" s="54"/>
      <c r="N61" s="54"/>
      <c r="O61" s="54"/>
      <c r="P61" s="54"/>
      <c r="Q61" s="54"/>
      <c r="R61" s="54"/>
      <c r="S61" s="54"/>
    </row>
    <row r="62" spans="1:19" x14ac:dyDescent="0.25">
      <c r="A62" s="54"/>
      <c r="B62" s="54"/>
      <c r="C62" s="54"/>
      <c r="D62" s="54"/>
      <c r="E62" s="54"/>
      <c r="F62" s="54"/>
      <c r="G62" s="54"/>
      <c r="H62" s="54"/>
      <c r="I62" s="54"/>
      <c r="J62" s="54"/>
      <c r="K62" s="54"/>
      <c r="L62" s="54"/>
      <c r="M62" s="54"/>
      <c r="N62" s="54"/>
      <c r="O62" s="54"/>
      <c r="P62" s="54"/>
      <c r="Q62" s="54"/>
      <c r="R62" s="54"/>
      <c r="S62" s="54"/>
    </row>
    <row r="63" spans="1:19" x14ac:dyDescent="0.25">
      <c r="A63" s="54"/>
      <c r="B63" s="54"/>
      <c r="C63" s="54"/>
      <c r="D63" s="54"/>
      <c r="E63" s="54"/>
      <c r="F63" s="54"/>
      <c r="G63" s="54"/>
      <c r="H63" s="54"/>
      <c r="I63" s="54"/>
      <c r="J63" s="54"/>
      <c r="K63" s="54"/>
      <c r="L63" s="54"/>
      <c r="M63" s="54"/>
      <c r="N63" s="54"/>
      <c r="O63" s="54"/>
      <c r="P63" s="54"/>
      <c r="Q63" s="54"/>
      <c r="R63" s="54"/>
      <c r="S63" s="54"/>
    </row>
    <row r="64" spans="1:19" x14ac:dyDescent="0.25">
      <c r="A64" s="54"/>
      <c r="B64" s="54"/>
      <c r="C64" s="54"/>
      <c r="D64" s="54"/>
      <c r="E64" s="54"/>
      <c r="F64" s="54"/>
      <c r="G64" s="54"/>
      <c r="H64" s="54"/>
      <c r="I64" s="54"/>
      <c r="J64" s="54"/>
      <c r="K64" s="54"/>
      <c r="L64" s="54"/>
      <c r="M64" s="54"/>
      <c r="N64" s="54"/>
      <c r="O64" s="54"/>
      <c r="P64" s="54"/>
      <c r="Q64" s="54"/>
      <c r="R64" s="54"/>
      <c r="S64" s="54"/>
    </row>
    <row r="65" spans="1:19" x14ac:dyDescent="0.25">
      <c r="A65" s="54"/>
      <c r="B65" s="54"/>
      <c r="C65" s="54"/>
      <c r="D65" s="54"/>
      <c r="E65" s="54"/>
      <c r="F65" s="54"/>
      <c r="G65" s="54"/>
      <c r="H65" s="54"/>
      <c r="I65" s="54"/>
      <c r="J65" s="54"/>
      <c r="K65" s="54"/>
      <c r="L65" s="54"/>
      <c r="M65" s="54"/>
      <c r="N65" s="54"/>
      <c r="O65" s="54"/>
      <c r="P65" s="54"/>
      <c r="Q65" s="54"/>
      <c r="R65" s="54"/>
      <c r="S65" s="54"/>
    </row>
    <row r="66" spans="1:19" x14ac:dyDescent="0.25">
      <c r="A66" s="54"/>
      <c r="B66" s="54"/>
      <c r="C66" s="54"/>
      <c r="D66" s="54"/>
      <c r="E66" s="54"/>
      <c r="F66" s="54"/>
      <c r="G66" s="54"/>
      <c r="H66" s="54"/>
      <c r="I66" s="54"/>
      <c r="J66" s="54"/>
      <c r="K66" s="54"/>
      <c r="L66" s="54"/>
      <c r="M66" s="54"/>
      <c r="N66" s="54"/>
      <c r="O66" s="54"/>
      <c r="P66" s="54"/>
      <c r="Q66" s="54"/>
      <c r="R66" s="54"/>
      <c r="S66" s="54"/>
    </row>
    <row r="67" spans="1:19" x14ac:dyDescent="0.25">
      <c r="A67" s="54"/>
      <c r="B67" s="54"/>
      <c r="C67" s="54"/>
      <c r="D67" s="54"/>
      <c r="E67" s="54"/>
      <c r="F67" s="54"/>
      <c r="G67" s="54"/>
      <c r="H67" s="54"/>
      <c r="I67" s="54"/>
      <c r="J67" s="54"/>
      <c r="K67" s="54"/>
      <c r="L67" s="54"/>
      <c r="M67" s="54"/>
      <c r="N67" s="54"/>
      <c r="O67" s="54"/>
      <c r="P67" s="54"/>
      <c r="Q67" s="54"/>
      <c r="R67" s="54"/>
      <c r="S67" s="54"/>
    </row>
    <row r="68" spans="1:19" x14ac:dyDescent="0.25">
      <c r="A68" s="54"/>
      <c r="B68" s="54"/>
      <c r="C68" s="54"/>
      <c r="D68" s="54"/>
      <c r="E68" s="54"/>
      <c r="F68" s="54"/>
      <c r="G68" s="54"/>
      <c r="H68" s="54"/>
      <c r="I68" s="54"/>
      <c r="J68" s="54"/>
      <c r="K68" s="54"/>
      <c r="L68" s="54"/>
      <c r="M68" s="54"/>
      <c r="N68" s="54"/>
      <c r="O68" s="54"/>
      <c r="P68" s="54"/>
      <c r="Q68" s="54"/>
      <c r="R68" s="54"/>
      <c r="S68" s="54"/>
    </row>
    <row r="69" spans="1:19" x14ac:dyDescent="0.25">
      <c r="A69" s="54"/>
      <c r="B69" s="54"/>
      <c r="C69" s="54"/>
      <c r="D69" s="54"/>
      <c r="E69" s="54"/>
      <c r="F69" s="54"/>
      <c r="G69" s="54"/>
      <c r="H69" s="54"/>
      <c r="I69" s="54"/>
      <c r="J69" s="54"/>
      <c r="K69" s="54"/>
      <c r="L69" s="54"/>
      <c r="M69" s="54"/>
      <c r="N69" s="54"/>
      <c r="O69" s="54"/>
      <c r="P69" s="54"/>
      <c r="Q69" s="54"/>
      <c r="R69" s="54"/>
      <c r="S69" s="54"/>
    </row>
    <row r="70" spans="1:19" x14ac:dyDescent="0.25">
      <c r="A70" s="54"/>
      <c r="B70" s="54"/>
      <c r="C70" s="54"/>
      <c r="D70" s="54"/>
      <c r="E70" s="54"/>
      <c r="F70" s="54"/>
      <c r="G70" s="54"/>
      <c r="H70" s="54"/>
      <c r="I70" s="54"/>
      <c r="J70" s="54"/>
      <c r="K70" s="54"/>
      <c r="L70" s="54"/>
      <c r="M70" s="54"/>
      <c r="N70" s="54"/>
      <c r="O70" s="54"/>
      <c r="P70" s="54"/>
      <c r="Q70" s="54"/>
      <c r="R70" s="54"/>
      <c r="S70" s="54"/>
    </row>
    <row r="71" spans="1:19" x14ac:dyDescent="0.25">
      <c r="A71" s="54"/>
      <c r="B71" s="54"/>
      <c r="C71" s="54"/>
      <c r="D71" s="54"/>
      <c r="E71" s="54"/>
      <c r="F71" s="54"/>
      <c r="G71" s="54"/>
      <c r="H71" s="54"/>
      <c r="I71" s="54"/>
      <c r="J71" s="54"/>
      <c r="K71" s="54"/>
      <c r="L71" s="54"/>
      <c r="M71" s="54"/>
      <c r="N71" s="54"/>
      <c r="O71" s="54"/>
      <c r="P71" s="54"/>
      <c r="Q71" s="54"/>
      <c r="R71" s="54"/>
      <c r="S71" s="54"/>
    </row>
    <row r="72" spans="1:19" x14ac:dyDescent="0.25">
      <c r="A72" s="54"/>
      <c r="B72" s="54"/>
      <c r="C72" s="54"/>
      <c r="D72" s="54"/>
      <c r="E72" s="54"/>
      <c r="F72" s="54"/>
      <c r="G72" s="54"/>
      <c r="H72" s="54"/>
      <c r="I72" s="54"/>
      <c r="J72" s="54"/>
      <c r="K72" s="54"/>
      <c r="L72" s="54"/>
      <c r="M72" s="54"/>
      <c r="N72" s="54"/>
      <c r="O72" s="54"/>
      <c r="P72" s="54"/>
      <c r="Q72" s="54"/>
      <c r="R72" s="54"/>
      <c r="S72" s="54"/>
    </row>
    <row r="73" spans="1:19" x14ac:dyDescent="0.25">
      <c r="A73" s="54"/>
      <c r="B73" s="54"/>
      <c r="C73" s="54"/>
      <c r="D73" s="54"/>
      <c r="E73" s="54"/>
      <c r="F73" s="54"/>
      <c r="G73" s="54"/>
      <c r="H73" s="54"/>
      <c r="I73" s="54"/>
      <c r="J73" s="54"/>
      <c r="K73" s="54"/>
      <c r="L73" s="54"/>
      <c r="M73" s="54"/>
      <c r="N73" s="54"/>
      <c r="O73" s="54"/>
      <c r="P73" s="54"/>
      <c r="Q73" s="54"/>
      <c r="R73" s="54"/>
      <c r="S73" s="54"/>
    </row>
    <row r="74" spans="1:19" x14ac:dyDescent="0.25">
      <c r="A74" s="54"/>
      <c r="B74" s="54"/>
      <c r="C74" s="54"/>
      <c r="D74" s="54"/>
      <c r="E74" s="54"/>
      <c r="F74" s="54"/>
      <c r="G74" s="54"/>
      <c r="H74" s="54"/>
      <c r="I74" s="54"/>
      <c r="J74" s="54"/>
      <c r="K74" s="54"/>
      <c r="L74" s="54"/>
      <c r="M74" s="54"/>
      <c r="N74" s="54"/>
      <c r="O74" s="54"/>
      <c r="P74" s="54"/>
      <c r="Q74" s="54"/>
      <c r="R74" s="54"/>
      <c r="S74" s="54"/>
    </row>
    <row r="75" spans="1:19" x14ac:dyDescent="0.25">
      <c r="A75" s="54"/>
      <c r="B75" s="54"/>
      <c r="C75" s="54"/>
      <c r="D75" s="54"/>
      <c r="E75" s="54"/>
      <c r="F75" s="54"/>
      <c r="G75" s="54"/>
      <c r="H75" s="54"/>
      <c r="I75" s="54"/>
      <c r="J75" s="54"/>
      <c r="K75" s="54"/>
      <c r="L75" s="54"/>
      <c r="M75" s="54"/>
      <c r="N75" s="54"/>
      <c r="O75" s="54"/>
      <c r="P75" s="54"/>
      <c r="Q75" s="54"/>
      <c r="R75" s="54"/>
      <c r="S75" s="54"/>
    </row>
    <row r="76" spans="1:19" x14ac:dyDescent="0.25">
      <c r="A76" s="54"/>
      <c r="B76" s="54"/>
      <c r="C76" s="54"/>
      <c r="D76" s="54"/>
      <c r="E76" s="54"/>
      <c r="F76" s="54"/>
      <c r="G76" s="54"/>
      <c r="H76" s="54"/>
      <c r="I76" s="54"/>
      <c r="J76" s="54"/>
      <c r="K76" s="54"/>
      <c r="L76" s="54"/>
      <c r="M76" s="54"/>
      <c r="N76" s="54"/>
      <c r="O76" s="54"/>
      <c r="P76" s="54"/>
      <c r="Q76" s="54"/>
      <c r="R76" s="54"/>
      <c r="S76" s="54"/>
    </row>
    <row r="77" spans="1:19" x14ac:dyDescent="0.25">
      <c r="A77" s="54"/>
      <c r="B77" s="54"/>
      <c r="C77" s="54"/>
      <c r="D77" s="54"/>
      <c r="E77" s="54"/>
      <c r="F77" s="54"/>
      <c r="G77" s="54"/>
      <c r="H77" s="54"/>
      <c r="I77" s="54"/>
      <c r="J77" s="54"/>
      <c r="K77" s="54"/>
      <c r="L77" s="54"/>
      <c r="M77" s="54"/>
      <c r="N77" s="54"/>
      <c r="O77" s="54"/>
      <c r="P77" s="54"/>
      <c r="Q77" s="54"/>
      <c r="R77" s="54"/>
      <c r="S77" s="54"/>
    </row>
    <row r="78" spans="1:19" x14ac:dyDescent="0.25">
      <c r="A78" s="54"/>
      <c r="B78" s="54"/>
      <c r="C78" s="54"/>
      <c r="D78" s="54"/>
      <c r="E78" s="54"/>
      <c r="F78" s="54"/>
      <c r="G78" s="54"/>
      <c r="H78" s="54"/>
      <c r="I78" s="54"/>
      <c r="J78" s="54"/>
      <c r="K78" s="54"/>
      <c r="L78" s="54"/>
      <c r="M78" s="54"/>
      <c r="N78" s="54"/>
      <c r="O78" s="54"/>
      <c r="P78" s="54"/>
      <c r="Q78" s="54"/>
      <c r="R78" s="54"/>
      <c r="S78" s="54"/>
    </row>
    <row r="79" spans="1:19" x14ac:dyDescent="0.25">
      <c r="A79" s="54"/>
      <c r="B79" s="54"/>
      <c r="C79" s="54"/>
      <c r="D79" s="54"/>
      <c r="E79" s="54"/>
      <c r="F79" s="54"/>
      <c r="G79" s="54"/>
      <c r="H79" s="54"/>
      <c r="I79" s="54"/>
      <c r="J79" s="54"/>
      <c r="K79" s="54"/>
      <c r="L79" s="54"/>
      <c r="M79" s="54"/>
      <c r="N79" s="54"/>
      <c r="O79" s="54"/>
      <c r="P79" s="54"/>
      <c r="Q79" s="54"/>
      <c r="R79" s="54"/>
      <c r="S79" s="54"/>
    </row>
    <row r="80" spans="1:19" x14ac:dyDescent="0.25">
      <c r="A80" s="54"/>
      <c r="B80" s="54"/>
      <c r="C80" s="54"/>
      <c r="D80" s="54"/>
      <c r="E80" s="54"/>
      <c r="F80" s="54"/>
      <c r="G80" s="54"/>
      <c r="H80" s="54"/>
      <c r="I80" s="54"/>
      <c r="J80" s="54"/>
      <c r="K80" s="54"/>
      <c r="L80" s="54"/>
      <c r="M80" s="54"/>
      <c r="N80" s="54"/>
      <c r="O80" s="54"/>
      <c r="P80" s="54"/>
      <c r="Q80" s="54"/>
      <c r="R80" s="54"/>
      <c r="S80" s="54"/>
    </row>
    <row r="81" spans="1:19" x14ac:dyDescent="0.25">
      <c r="A81" s="54"/>
      <c r="B81" s="54"/>
      <c r="C81" s="54"/>
      <c r="D81" s="54"/>
      <c r="E81" s="54"/>
      <c r="F81" s="54"/>
      <c r="G81" s="54"/>
      <c r="H81" s="54"/>
      <c r="I81" s="54"/>
      <c r="J81" s="54"/>
      <c r="K81" s="54"/>
      <c r="L81" s="54"/>
      <c r="M81" s="54"/>
      <c r="N81" s="54"/>
      <c r="O81" s="54"/>
      <c r="P81" s="54"/>
      <c r="Q81" s="54"/>
      <c r="R81" s="54"/>
      <c r="S81" s="54"/>
    </row>
    <row r="82" spans="1:19" x14ac:dyDescent="0.25">
      <c r="A82" s="54"/>
      <c r="B82" s="54"/>
      <c r="C82" s="54"/>
      <c r="D82" s="54"/>
      <c r="E82" s="54"/>
      <c r="F82" s="54"/>
      <c r="G82" s="54"/>
      <c r="H82" s="54"/>
      <c r="I82" s="54"/>
      <c r="J82" s="54"/>
      <c r="K82" s="54"/>
      <c r="L82" s="54"/>
      <c r="M82" s="54"/>
      <c r="N82" s="54"/>
      <c r="O82" s="54"/>
      <c r="P82" s="54"/>
      <c r="Q82" s="54"/>
      <c r="R82" s="54"/>
      <c r="S82" s="54"/>
    </row>
    <row r="83" spans="1:19" x14ac:dyDescent="0.25">
      <c r="A83" s="54"/>
      <c r="B83" s="54"/>
      <c r="C83" s="54"/>
      <c r="D83" s="54"/>
      <c r="E83" s="54"/>
      <c r="F83" s="54"/>
      <c r="G83" s="54"/>
      <c r="H83" s="54"/>
      <c r="I83" s="54"/>
      <c r="J83" s="54"/>
      <c r="K83" s="54"/>
      <c r="L83" s="54"/>
      <c r="M83" s="54"/>
      <c r="N83" s="54"/>
      <c r="O83" s="54"/>
      <c r="P83" s="54"/>
      <c r="Q83" s="54"/>
      <c r="R83" s="54"/>
      <c r="S83" s="54"/>
    </row>
    <row r="84" spans="1:19" x14ac:dyDescent="0.25">
      <c r="A84" s="54"/>
      <c r="B84" s="54"/>
      <c r="C84" s="54"/>
      <c r="D84" s="54"/>
      <c r="E84" s="54"/>
      <c r="F84" s="54"/>
      <c r="G84" s="54"/>
      <c r="H84" s="54"/>
      <c r="I84" s="54"/>
      <c r="J84" s="54"/>
      <c r="K84" s="54"/>
      <c r="L84" s="54"/>
      <c r="M84" s="54"/>
      <c r="N84" s="54"/>
      <c r="O84" s="54"/>
      <c r="P84" s="54"/>
      <c r="Q84" s="54"/>
      <c r="R84" s="54"/>
      <c r="S84" s="54"/>
    </row>
    <row r="85" spans="1:19" x14ac:dyDescent="0.25">
      <c r="A85" s="54"/>
      <c r="B85" s="54"/>
      <c r="C85" s="54"/>
      <c r="D85" s="54"/>
      <c r="E85" s="54"/>
      <c r="F85" s="54"/>
      <c r="G85" s="54"/>
      <c r="H85" s="54"/>
      <c r="I85" s="54"/>
      <c r="J85" s="54"/>
      <c r="K85" s="54"/>
      <c r="L85" s="54"/>
      <c r="M85" s="54"/>
      <c r="N85" s="54"/>
      <c r="O85" s="54"/>
      <c r="P85" s="54"/>
      <c r="Q85" s="54"/>
      <c r="R85" s="54"/>
      <c r="S85" s="54"/>
    </row>
    <row r="86" spans="1:19" x14ac:dyDescent="0.25">
      <c r="A86" s="54"/>
      <c r="B86" s="54"/>
      <c r="C86" s="54"/>
      <c r="D86" s="54"/>
      <c r="E86" s="54"/>
      <c r="F86" s="54"/>
      <c r="G86" s="54"/>
      <c r="H86" s="54"/>
      <c r="I86" s="54"/>
      <c r="J86" s="54"/>
      <c r="K86" s="54"/>
      <c r="L86" s="54"/>
      <c r="M86" s="54"/>
      <c r="N86" s="54"/>
      <c r="O86" s="54"/>
      <c r="P86" s="54"/>
      <c r="Q86" s="54"/>
      <c r="R86" s="54"/>
      <c r="S86" s="54"/>
    </row>
    <row r="87" spans="1:19" x14ac:dyDescent="0.25">
      <c r="A87" s="54"/>
      <c r="B87" s="54"/>
      <c r="C87" s="54"/>
      <c r="D87" s="54"/>
      <c r="E87" s="54"/>
      <c r="F87" s="54"/>
      <c r="G87" s="54"/>
      <c r="H87" s="54"/>
      <c r="I87" s="54"/>
      <c r="J87" s="54"/>
      <c r="K87" s="54"/>
      <c r="L87" s="54"/>
      <c r="M87" s="54"/>
      <c r="N87" s="54"/>
      <c r="O87" s="54"/>
      <c r="P87" s="54"/>
      <c r="Q87" s="54"/>
      <c r="R87" s="54"/>
      <c r="S87" s="54"/>
    </row>
    <row r="88" spans="1:19" x14ac:dyDescent="0.25">
      <c r="A88" s="54"/>
      <c r="B88" s="54"/>
      <c r="C88" s="54"/>
      <c r="D88" s="54"/>
      <c r="E88" s="54"/>
      <c r="F88" s="54"/>
      <c r="G88" s="54"/>
      <c r="H88" s="54"/>
      <c r="I88" s="54"/>
      <c r="J88" s="54"/>
      <c r="K88" s="54"/>
      <c r="L88" s="54"/>
      <c r="M88" s="54"/>
      <c r="N88" s="54"/>
      <c r="O88" s="54"/>
      <c r="P88" s="54"/>
      <c r="Q88" s="54"/>
      <c r="R88" s="54"/>
      <c r="S88" s="54"/>
    </row>
    <row r="89" spans="1:19" x14ac:dyDescent="0.25">
      <c r="A89" s="54"/>
      <c r="B89" s="54"/>
      <c r="C89" s="54"/>
      <c r="D89" s="54"/>
      <c r="E89" s="54"/>
      <c r="F89" s="54"/>
      <c r="G89" s="54"/>
      <c r="H89" s="54"/>
      <c r="I89" s="54"/>
      <c r="J89" s="54"/>
      <c r="K89" s="54"/>
      <c r="L89" s="54"/>
      <c r="M89" s="54"/>
      <c r="N89" s="54"/>
      <c r="O89" s="54"/>
      <c r="P89" s="54"/>
      <c r="Q89" s="54"/>
      <c r="R89" s="54"/>
      <c r="S89" s="54"/>
    </row>
    <row r="90" spans="1:19" x14ac:dyDescent="0.25">
      <c r="A90" s="54"/>
      <c r="B90" s="54"/>
      <c r="C90" s="54"/>
      <c r="D90" s="54"/>
      <c r="E90" s="54"/>
      <c r="F90" s="54"/>
      <c r="G90" s="54"/>
      <c r="H90" s="54"/>
      <c r="I90" s="54"/>
      <c r="J90" s="54"/>
      <c r="K90" s="54"/>
      <c r="L90" s="54"/>
      <c r="M90" s="54"/>
      <c r="N90" s="54"/>
      <c r="O90" s="54"/>
      <c r="P90" s="54"/>
      <c r="Q90" s="54"/>
      <c r="R90" s="54"/>
      <c r="S90" s="54"/>
    </row>
    <row r="91" spans="1:19" x14ac:dyDescent="0.25">
      <c r="A91" s="54"/>
      <c r="B91" s="54"/>
      <c r="C91" s="54"/>
      <c r="D91" s="54"/>
      <c r="E91" s="54"/>
      <c r="F91" s="54"/>
      <c r="G91" s="54"/>
      <c r="H91" s="54"/>
      <c r="I91" s="54"/>
      <c r="J91" s="54"/>
      <c r="K91" s="54"/>
      <c r="L91" s="54"/>
      <c r="M91" s="54"/>
      <c r="N91" s="54"/>
      <c r="O91" s="54"/>
      <c r="P91" s="54"/>
      <c r="Q91" s="54"/>
      <c r="R91" s="54"/>
      <c r="S91" s="54"/>
    </row>
    <row r="92" spans="1:19" x14ac:dyDescent="0.25">
      <c r="A92" s="54"/>
      <c r="B92" s="54"/>
      <c r="C92" s="54"/>
      <c r="D92" s="54"/>
      <c r="E92" s="54"/>
      <c r="F92" s="54"/>
      <c r="G92" s="54"/>
      <c r="H92" s="54"/>
      <c r="I92" s="54"/>
      <c r="J92" s="54"/>
      <c r="K92" s="54"/>
      <c r="L92" s="54"/>
      <c r="M92" s="54"/>
      <c r="N92" s="54"/>
      <c r="O92" s="54"/>
      <c r="P92" s="54"/>
      <c r="Q92" s="54"/>
      <c r="R92" s="54"/>
      <c r="S92" s="54"/>
    </row>
    <row r="93" spans="1:19" x14ac:dyDescent="0.25">
      <c r="A93" s="54"/>
      <c r="B93" s="54"/>
      <c r="C93" s="54"/>
      <c r="D93" s="54"/>
      <c r="E93" s="54"/>
      <c r="F93" s="54"/>
      <c r="G93" s="54"/>
      <c r="H93" s="54"/>
      <c r="I93" s="54"/>
      <c r="J93" s="54"/>
      <c r="K93" s="54"/>
      <c r="L93" s="54"/>
      <c r="M93" s="54"/>
      <c r="N93" s="54"/>
      <c r="O93" s="54"/>
      <c r="P93" s="54"/>
      <c r="Q93" s="54"/>
      <c r="R93" s="54"/>
      <c r="S93" s="54"/>
    </row>
    <row r="94" spans="1:19" x14ac:dyDescent="0.25">
      <c r="A94" s="54"/>
      <c r="B94" s="54"/>
      <c r="C94" s="54"/>
      <c r="D94" s="54"/>
      <c r="E94" s="54"/>
      <c r="F94" s="54"/>
      <c r="G94" s="54"/>
      <c r="H94" s="54"/>
      <c r="I94" s="54"/>
      <c r="J94" s="54"/>
      <c r="K94" s="54"/>
      <c r="L94" s="54"/>
      <c r="M94" s="54"/>
      <c r="N94" s="54"/>
      <c r="O94" s="54"/>
      <c r="P94" s="54"/>
      <c r="Q94" s="54"/>
      <c r="R94" s="54"/>
      <c r="S94" s="54"/>
    </row>
    <row r="95" spans="1:19" x14ac:dyDescent="0.25">
      <c r="A95" s="54"/>
      <c r="B95" s="54"/>
      <c r="C95" s="54"/>
      <c r="D95" s="54"/>
      <c r="E95" s="54"/>
      <c r="F95" s="54"/>
      <c r="G95" s="54"/>
      <c r="H95" s="54"/>
      <c r="I95" s="54"/>
      <c r="J95" s="54"/>
      <c r="K95" s="54"/>
      <c r="L95" s="54"/>
      <c r="M95" s="54"/>
      <c r="N95" s="54"/>
      <c r="O95" s="54"/>
      <c r="P95" s="54"/>
      <c r="Q95" s="54"/>
      <c r="R95" s="54"/>
      <c r="S95" s="54"/>
    </row>
    <row r="96" spans="1:19" x14ac:dyDescent="0.25">
      <c r="A96" s="54"/>
      <c r="B96" s="54"/>
      <c r="C96" s="54"/>
      <c r="D96" s="54"/>
      <c r="E96" s="54"/>
      <c r="F96" s="54"/>
      <c r="G96" s="54"/>
      <c r="H96" s="54"/>
      <c r="I96" s="54"/>
      <c r="J96" s="54"/>
      <c r="K96" s="54"/>
      <c r="L96" s="54"/>
      <c r="M96" s="54"/>
      <c r="N96" s="54"/>
      <c r="O96" s="54"/>
      <c r="P96" s="54"/>
      <c r="Q96" s="54"/>
      <c r="R96" s="54"/>
      <c r="S96" s="54"/>
    </row>
    <row r="97" spans="1:19" x14ac:dyDescent="0.25">
      <c r="A97" s="54"/>
      <c r="B97" s="54"/>
      <c r="C97" s="54"/>
      <c r="D97" s="54"/>
      <c r="E97" s="54"/>
      <c r="F97" s="54"/>
      <c r="G97" s="54"/>
      <c r="H97" s="54"/>
      <c r="I97" s="54"/>
      <c r="J97" s="54"/>
      <c r="K97" s="54"/>
      <c r="L97" s="54"/>
      <c r="M97" s="54"/>
      <c r="N97" s="54"/>
      <c r="O97" s="54"/>
      <c r="P97" s="54"/>
      <c r="Q97" s="54"/>
      <c r="R97" s="54"/>
      <c r="S97" s="54"/>
    </row>
    <row r="98" spans="1:19" x14ac:dyDescent="0.25">
      <c r="A98" s="54"/>
      <c r="B98" s="54"/>
      <c r="C98" s="54"/>
      <c r="D98" s="54"/>
      <c r="E98" s="54"/>
      <c r="F98" s="54"/>
      <c r="G98" s="54"/>
      <c r="H98" s="54"/>
      <c r="I98" s="54"/>
      <c r="J98" s="54"/>
      <c r="K98" s="54"/>
      <c r="L98" s="54"/>
      <c r="M98" s="54"/>
      <c r="N98" s="54"/>
      <c r="O98" s="54"/>
      <c r="P98" s="54"/>
      <c r="Q98" s="54"/>
      <c r="R98" s="54"/>
      <c r="S98" s="54"/>
    </row>
    <row r="99" spans="1:19" x14ac:dyDescent="0.25">
      <c r="A99" s="54"/>
      <c r="B99" s="54"/>
      <c r="C99" s="54"/>
      <c r="D99" s="54"/>
      <c r="E99" s="54"/>
      <c r="F99" s="54"/>
      <c r="G99" s="54"/>
      <c r="H99" s="54"/>
      <c r="I99" s="54"/>
      <c r="J99" s="54"/>
      <c r="K99" s="54"/>
      <c r="L99" s="54"/>
      <c r="M99" s="54"/>
      <c r="N99" s="54"/>
      <c r="O99" s="54"/>
      <c r="P99" s="54"/>
      <c r="Q99" s="54"/>
      <c r="R99" s="54"/>
      <c r="S99" s="54"/>
    </row>
    <row r="100" spans="1:19" x14ac:dyDescent="0.25">
      <c r="A100" s="54"/>
      <c r="B100" s="54"/>
      <c r="C100" s="54"/>
      <c r="D100" s="54"/>
      <c r="E100" s="54"/>
      <c r="F100" s="54"/>
      <c r="G100" s="54"/>
      <c r="H100" s="54"/>
      <c r="I100" s="54"/>
      <c r="J100" s="54"/>
      <c r="K100" s="54"/>
      <c r="L100" s="54"/>
      <c r="M100" s="54"/>
      <c r="N100" s="54"/>
      <c r="O100" s="54"/>
      <c r="P100" s="54"/>
      <c r="Q100" s="54"/>
      <c r="R100" s="54"/>
      <c r="S100" s="54"/>
    </row>
    <row r="101" spans="1:19" x14ac:dyDescent="0.25">
      <c r="A101" s="54"/>
      <c r="B101" s="54"/>
      <c r="C101" s="54"/>
      <c r="D101" s="54"/>
      <c r="E101" s="54"/>
      <c r="F101" s="54"/>
      <c r="G101" s="54"/>
      <c r="H101" s="54"/>
      <c r="I101" s="54"/>
      <c r="J101" s="54"/>
      <c r="K101" s="54"/>
      <c r="L101" s="54"/>
      <c r="M101" s="54"/>
      <c r="N101" s="54"/>
      <c r="O101" s="54"/>
      <c r="P101" s="54"/>
      <c r="Q101" s="54"/>
      <c r="R101" s="54"/>
      <c r="S101" s="54"/>
    </row>
    <row r="102" spans="1:19" x14ac:dyDescent="0.25">
      <c r="A102" s="54"/>
      <c r="B102" s="54"/>
      <c r="C102" s="54"/>
      <c r="D102" s="54"/>
      <c r="E102" s="54"/>
      <c r="F102" s="54"/>
      <c r="G102" s="54"/>
      <c r="H102" s="54"/>
      <c r="I102" s="54"/>
      <c r="J102" s="54"/>
      <c r="K102" s="54"/>
      <c r="L102" s="54"/>
      <c r="M102" s="54"/>
      <c r="N102" s="54"/>
      <c r="O102" s="54"/>
      <c r="P102" s="54"/>
      <c r="Q102" s="54"/>
      <c r="R102" s="54"/>
      <c r="S102" s="54"/>
    </row>
    <row r="103" spans="1:19" x14ac:dyDescent="0.25">
      <c r="A103" s="54"/>
      <c r="B103" s="54"/>
      <c r="C103" s="54"/>
      <c r="D103" s="54"/>
      <c r="E103" s="54"/>
      <c r="F103" s="54"/>
      <c r="G103" s="54"/>
      <c r="H103" s="54"/>
      <c r="I103" s="54"/>
      <c r="J103" s="54"/>
      <c r="K103" s="54"/>
      <c r="L103" s="54"/>
      <c r="M103" s="54"/>
      <c r="N103" s="54"/>
      <c r="O103" s="54"/>
      <c r="P103" s="54"/>
      <c r="Q103" s="54"/>
      <c r="R103" s="54"/>
      <c r="S103" s="54"/>
    </row>
    <row r="104" spans="1:19" x14ac:dyDescent="0.25">
      <c r="A104" s="54"/>
      <c r="B104" s="54"/>
      <c r="C104" s="54"/>
      <c r="D104" s="54"/>
      <c r="E104" s="54"/>
      <c r="F104" s="54"/>
      <c r="G104" s="54"/>
      <c r="H104" s="54"/>
      <c r="I104" s="54"/>
      <c r="J104" s="54"/>
      <c r="K104" s="54"/>
      <c r="L104" s="54"/>
      <c r="M104" s="54"/>
      <c r="N104" s="54"/>
      <c r="O104" s="54"/>
      <c r="P104" s="54"/>
      <c r="Q104" s="54"/>
      <c r="R104" s="54"/>
      <c r="S104" s="54"/>
    </row>
    <row r="105" spans="1:19" x14ac:dyDescent="0.25">
      <c r="A105" s="54"/>
      <c r="B105" s="54"/>
      <c r="C105" s="54"/>
      <c r="D105" s="54"/>
      <c r="E105" s="54"/>
      <c r="F105" s="54"/>
      <c r="G105" s="54"/>
      <c r="H105" s="54"/>
      <c r="I105" s="54"/>
      <c r="J105" s="54"/>
      <c r="K105" s="54"/>
      <c r="L105" s="54"/>
      <c r="M105" s="54"/>
      <c r="N105" s="54"/>
      <c r="O105" s="54"/>
      <c r="P105" s="54"/>
      <c r="Q105" s="54"/>
      <c r="R105" s="54"/>
      <c r="S105" s="54"/>
    </row>
    <row r="106" spans="1:19" x14ac:dyDescent="0.25">
      <c r="A106" s="54"/>
      <c r="B106" s="54"/>
      <c r="C106" s="54"/>
      <c r="D106" s="54"/>
      <c r="E106" s="54"/>
      <c r="F106" s="54"/>
      <c r="G106" s="54"/>
      <c r="H106" s="54"/>
      <c r="I106" s="54"/>
      <c r="J106" s="54"/>
      <c r="K106" s="54"/>
      <c r="L106" s="54"/>
      <c r="M106" s="54"/>
      <c r="N106" s="54"/>
      <c r="O106" s="54"/>
      <c r="P106" s="54"/>
      <c r="Q106" s="54"/>
      <c r="R106" s="54"/>
      <c r="S106" s="54"/>
    </row>
    <row r="107" spans="1:19" x14ac:dyDescent="0.25">
      <c r="A107" s="54"/>
      <c r="B107" s="54"/>
      <c r="C107" s="54"/>
      <c r="D107" s="54"/>
      <c r="E107" s="54"/>
      <c r="F107" s="54"/>
      <c r="G107" s="54"/>
      <c r="H107" s="54"/>
      <c r="I107" s="54"/>
      <c r="J107" s="54"/>
      <c r="K107" s="54"/>
      <c r="L107" s="54"/>
      <c r="M107" s="54"/>
      <c r="N107" s="54"/>
      <c r="O107" s="54"/>
      <c r="P107" s="54"/>
      <c r="Q107" s="54"/>
      <c r="R107" s="54"/>
      <c r="S107" s="54"/>
    </row>
    <row r="108" spans="1:19" x14ac:dyDescent="0.25">
      <c r="A108" s="54"/>
      <c r="B108" s="54"/>
      <c r="C108" s="54"/>
      <c r="D108" s="54"/>
      <c r="E108" s="54"/>
      <c r="F108" s="54"/>
      <c r="G108" s="54"/>
      <c r="H108" s="54"/>
      <c r="I108" s="54"/>
      <c r="J108" s="54"/>
      <c r="K108" s="54"/>
      <c r="L108" s="54"/>
      <c r="M108" s="54"/>
      <c r="N108" s="54"/>
      <c r="O108" s="54"/>
      <c r="P108" s="54"/>
      <c r="Q108" s="54"/>
      <c r="R108" s="54"/>
      <c r="S108" s="54"/>
    </row>
    <row r="109" spans="1:19" x14ac:dyDescent="0.25">
      <c r="A109" s="54"/>
      <c r="B109" s="54"/>
      <c r="C109" s="54"/>
      <c r="D109" s="54"/>
      <c r="E109" s="54"/>
      <c r="F109" s="54"/>
      <c r="G109" s="54"/>
      <c r="H109" s="54"/>
      <c r="I109" s="54"/>
      <c r="J109" s="54"/>
      <c r="K109" s="54"/>
      <c r="L109" s="54"/>
      <c r="M109" s="54"/>
      <c r="N109" s="54"/>
      <c r="O109" s="54"/>
      <c r="P109" s="54"/>
      <c r="Q109" s="54"/>
      <c r="R109" s="54"/>
      <c r="S109" s="54"/>
    </row>
    <row r="110" spans="1:19" x14ac:dyDescent="0.25">
      <c r="A110" s="54"/>
      <c r="B110" s="54"/>
      <c r="C110" s="54"/>
      <c r="D110" s="54"/>
      <c r="E110" s="54"/>
      <c r="F110" s="54"/>
      <c r="G110" s="54"/>
      <c r="H110" s="54"/>
      <c r="I110" s="54"/>
      <c r="J110" s="54"/>
      <c r="K110" s="54"/>
      <c r="L110" s="54"/>
      <c r="M110" s="54"/>
      <c r="N110" s="54"/>
      <c r="O110" s="54"/>
      <c r="P110" s="54"/>
      <c r="Q110" s="54"/>
      <c r="R110" s="54"/>
      <c r="S110" s="54"/>
    </row>
    <row r="111" spans="1:19" x14ac:dyDescent="0.25">
      <c r="A111" s="54"/>
      <c r="B111" s="54"/>
      <c r="C111" s="54"/>
      <c r="D111" s="54"/>
      <c r="E111" s="54"/>
      <c r="F111" s="54"/>
      <c r="G111" s="54"/>
      <c r="H111" s="54"/>
      <c r="I111" s="54"/>
      <c r="J111" s="54"/>
      <c r="K111" s="54"/>
      <c r="L111" s="54"/>
      <c r="M111" s="54"/>
      <c r="N111" s="54"/>
      <c r="O111" s="54"/>
      <c r="P111" s="54"/>
      <c r="Q111" s="54"/>
      <c r="R111" s="54"/>
      <c r="S111" s="54"/>
    </row>
    <row r="112" spans="1:19" x14ac:dyDescent="0.25">
      <c r="A112" s="54"/>
      <c r="B112" s="54"/>
      <c r="C112" s="54"/>
      <c r="D112" s="54"/>
      <c r="E112" s="54"/>
      <c r="F112" s="54"/>
      <c r="G112" s="54"/>
      <c r="H112" s="54"/>
      <c r="I112" s="54"/>
      <c r="J112" s="54"/>
      <c r="K112" s="54"/>
      <c r="L112" s="54"/>
      <c r="M112" s="54"/>
      <c r="N112" s="54"/>
      <c r="O112" s="54"/>
      <c r="P112" s="54"/>
      <c r="Q112" s="54"/>
      <c r="R112" s="54"/>
      <c r="S112" s="54"/>
    </row>
    <row r="113" spans="1:19" x14ac:dyDescent="0.25">
      <c r="A113" s="54"/>
      <c r="B113" s="54"/>
      <c r="C113" s="54"/>
      <c r="D113" s="54"/>
      <c r="E113" s="54"/>
      <c r="F113" s="54"/>
      <c r="G113" s="54"/>
      <c r="H113" s="54"/>
      <c r="I113" s="54"/>
      <c r="J113" s="54"/>
      <c r="K113" s="54"/>
      <c r="L113" s="54"/>
      <c r="M113" s="54"/>
      <c r="N113" s="54"/>
      <c r="O113" s="54"/>
      <c r="P113" s="54"/>
      <c r="Q113" s="54"/>
      <c r="R113" s="54"/>
      <c r="S113" s="54"/>
    </row>
    <row r="114" spans="1:19" x14ac:dyDescent="0.25">
      <c r="A114" s="54"/>
      <c r="B114" s="54"/>
      <c r="C114" s="54"/>
      <c r="D114" s="54"/>
      <c r="E114" s="54"/>
      <c r="F114" s="54"/>
      <c r="G114" s="54"/>
      <c r="H114" s="54"/>
      <c r="I114" s="54"/>
      <c r="J114" s="54"/>
      <c r="K114" s="54"/>
      <c r="L114" s="54"/>
      <c r="M114" s="54"/>
      <c r="N114" s="54"/>
      <c r="O114" s="54"/>
      <c r="P114" s="54"/>
      <c r="Q114" s="54"/>
      <c r="R114" s="54"/>
      <c r="S114" s="54"/>
    </row>
    <row r="115" spans="1:19" x14ac:dyDescent="0.25">
      <c r="A115" s="54"/>
      <c r="B115" s="54"/>
      <c r="C115" s="54"/>
      <c r="D115" s="54"/>
      <c r="E115" s="54"/>
      <c r="F115" s="54"/>
      <c r="G115" s="54"/>
      <c r="H115" s="54"/>
      <c r="I115" s="54"/>
      <c r="J115" s="54"/>
      <c r="K115" s="54"/>
      <c r="L115" s="54"/>
      <c r="M115" s="54"/>
      <c r="N115" s="54"/>
      <c r="O115" s="54"/>
      <c r="P115" s="54"/>
      <c r="Q115" s="54"/>
      <c r="R115" s="54"/>
      <c r="S115" s="54"/>
    </row>
    <row r="116" spans="1:19" x14ac:dyDescent="0.25">
      <c r="A116" s="54"/>
      <c r="B116" s="54"/>
      <c r="C116" s="54"/>
      <c r="D116" s="54"/>
      <c r="E116" s="54"/>
      <c r="F116" s="54"/>
      <c r="G116" s="54"/>
      <c r="H116" s="54"/>
      <c r="I116" s="54"/>
      <c r="J116" s="54"/>
      <c r="K116" s="54"/>
      <c r="L116" s="54"/>
      <c r="M116" s="54"/>
      <c r="N116" s="54"/>
      <c r="O116" s="54"/>
      <c r="P116" s="54"/>
      <c r="Q116" s="54"/>
      <c r="R116" s="54"/>
      <c r="S116" s="54"/>
    </row>
    <row r="117" spans="1:19" x14ac:dyDescent="0.25">
      <c r="A117" s="54"/>
      <c r="B117" s="54"/>
      <c r="C117" s="54"/>
      <c r="D117" s="54"/>
      <c r="E117" s="54"/>
      <c r="F117" s="54"/>
      <c r="G117" s="54"/>
      <c r="H117" s="54"/>
      <c r="I117" s="54"/>
      <c r="J117" s="54"/>
      <c r="K117" s="54"/>
      <c r="L117" s="54"/>
      <c r="M117" s="54"/>
      <c r="N117" s="54"/>
      <c r="O117" s="54"/>
      <c r="P117" s="54"/>
      <c r="Q117" s="54"/>
      <c r="R117" s="54"/>
      <c r="S117" s="54"/>
    </row>
    <row r="118" spans="1:19" x14ac:dyDescent="0.25">
      <c r="A118" s="54"/>
      <c r="B118" s="54"/>
      <c r="C118" s="54"/>
      <c r="D118" s="54"/>
      <c r="E118" s="54"/>
      <c r="F118" s="54"/>
      <c r="G118" s="54"/>
      <c r="H118" s="54"/>
      <c r="I118" s="54"/>
      <c r="J118" s="54"/>
      <c r="K118" s="54"/>
      <c r="L118" s="54"/>
      <c r="M118" s="54"/>
      <c r="N118" s="54"/>
      <c r="O118" s="54"/>
      <c r="P118" s="54"/>
      <c r="Q118" s="54"/>
      <c r="R118" s="54"/>
      <c r="S118" s="54"/>
    </row>
    <row r="119" spans="1:19" x14ac:dyDescent="0.25">
      <c r="A119" s="54"/>
      <c r="B119" s="54"/>
      <c r="C119" s="54"/>
      <c r="D119" s="54"/>
      <c r="E119" s="54"/>
      <c r="F119" s="54"/>
      <c r="G119" s="54"/>
      <c r="H119" s="54"/>
      <c r="I119" s="54"/>
      <c r="J119" s="54"/>
      <c r="K119" s="54"/>
      <c r="L119" s="54"/>
      <c r="M119" s="54"/>
      <c r="N119" s="54"/>
      <c r="O119" s="54"/>
      <c r="P119" s="54"/>
      <c r="Q119" s="54"/>
      <c r="R119" s="54"/>
      <c r="S119" s="54"/>
    </row>
    <row r="120" spans="1:19" x14ac:dyDescent="0.25">
      <c r="A120" s="54"/>
      <c r="B120" s="54"/>
      <c r="C120" s="54"/>
      <c r="D120" s="54"/>
      <c r="E120" s="54"/>
      <c r="F120" s="54"/>
      <c r="G120" s="54"/>
      <c r="H120" s="54"/>
      <c r="I120" s="54"/>
      <c r="J120" s="54"/>
      <c r="K120" s="54"/>
      <c r="L120" s="54"/>
      <c r="M120" s="54"/>
      <c r="N120" s="54"/>
      <c r="O120" s="54"/>
      <c r="P120" s="54"/>
      <c r="Q120" s="54"/>
      <c r="R120" s="54"/>
      <c r="S120" s="54"/>
    </row>
    <row r="121" spans="1:19" x14ac:dyDescent="0.25">
      <c r="A121" s="54"/>
      <c r="B121" s="54"/>
      <c r="C121" s="54"/>
      <c r="D121" s="54"/>
      <c r="E121" s="54"/>
      <c r="F121" s="54"/>
      <c r="G121" s="54"/>
      <c r="H121" s="54"/>
      <c r="I121" s="54"/>
      <c r="J121" s="54"/>
      <c r="K121" s="54"/>
      <c r="L121" s="54"/>
      <c r="M121" s="54"/>
      <c r="N121" s="54"/>
      <c r="O121" s="54"/>
      <c r="P121" s="54"/>
      <c r="Q121" s="54"/>
      <c r="R121" s="54"/>
      <c r="S121" s="54"/>
    </row>
    <row r="122" spans="1:19" x14ac:dyDescent="0.25">
      <c r="A122" s="54"/>
      <c r="B122" s="54"/>
      <c r="C122" s="54"/>
      <c r="D122" s="54"/>
      <c r="E122" s="54"/>
      <c r="F122" s="54"/>
      <c r="G122" s="54"/>
      <c r="H122" s="54"/>
      <c r="I122" s="54"/>
      <c r="J122" s="54"/>
      <c r="K122" s="54"/>
      <c r="L122" s="54"/>
      <c r="M122" s="54"/>
      <c r="N122" s="54"/>
      <c r="O122" s="54"/>
      <c r="P122" s="54"/>
      <c r="Q122" s="54"/>
      <c r="R122" s="54"/>
      <c r="S122" s="54"/>
    </row>
    <row r="123" spans="1:19" x14ac:dyDescent="0.25">
      <c r="A123" s="54"/>
      <c r="B123" s="54"/>
      <c r="C123" s="54"/>
      <c r="D123" s="54"/>
      <c r="E123" s="54"/>
      <c r="F123" s="54"/>
      <c r="G123" s="54"/>
      <c r="H123" s="54"/>
      <c r="I123" s="54"/>
      <c r="J123" s="54"/>
      <c r="K123" s="54"/>
      <c r="L123" s="54"/>
      <c r="M123" s="54"/>
      <c r="N123" s="54"/>
      <c r="O123" s="54"/>
      <c r="P123" s="54"/>
      <c r="Q123" s="54"/>
      <c r="R123" s="54"/>
      <c r="S123" s="54"/>
    </row>
    <row r="124" spans="1:19" x14ac:dyDescent="0.25">
      <c r="A124" s="54"/>
      <c r="B124" s="54"/>
      <c r="C124" s="54"/>
      <c r="D124" s="54"/>
      <c r="E124" s="54"/>
      <c r="F124" s="54"/>
      <c r="G124" s="54"/>
      <c r="H124" s="54"/>
      <c r="I124" s="54"/>
      <c r="J124" s="54"/>
      <c r="K124" s="54"/>
      <c r="L124" s="54"/>
      <c r="M124" s="54"/>
      <c r="N124" s="54"/>
      <c r="O124" s="54"/>
      <c r="P124" s="54"/>
      <c r="Q124" s="54"/>
      <c r="R124" s="54"/>
      <c r="S124" s="54"/>
    </row>
    <row r="125" spans="1:19" x14ac:dyDescent="0.25">
      <c r="A125" s="54"/>
      <c r="B125" s="54"/>
      <c r="C125" s="54"/>
      <c r="D125" s="54"/>
      <c r="E125" s="54"/>
      <c r="F125" s="54"/>
      <c r="G125" s="54"/>
      <c r="H125" s="54"/>
      <c r="I125" s="54"/>
      <c r="J125" s="54"/>
      <c r="K125" s="54"/>
      <c r="L125" s="54"/>
      <c r="M125" s="54"/>
      <c r="N125" s="54"/>
      <c r="O125" s="54"/>
      <c r="P125" s="54"/>
      <c r="Q125" s="54"/>
      <c r="R125" s="54"/>
      <c r="S125" s="54"/>
    </row>
    <row r="126" spans="1:19" x14ac:dyDescent="0.25">
      <c r="A126" s="54"/>
      <c r="B126" s="54"/>
      <c r="C126" s="54"/>
      <c r="D126" s="54"/>
      <c r="E126" s="54"/>
      <c r="F126" s="54"/>
      <c r="G126" s="54"/>
      <c r="H126" s="54"/>
      <c r="I126" s="54"/>
      <c r="J126" s="54"/>
      <c r="K126" s="54"/>
      <c r="L126" s="54"/>
      <c r="M126" s="54"/>
      <c r="N126" s="54"/>
      <c r="O126" s="54"/>
      <c r="P126" s="54"/>
      <c r="Q126" s="54"/>
      <c r="R126" s="54"/>
      <c r="S126" s="54"/>
    </row>
    <row r="127" spans="1:19" x14ac:dyDescent="0.25">
      <c r="A127" s="54"/>
      <c r="B127" s="54"/>
      <c r="C127" s="54"/>
      <c r="D127" s="54"/>
      <c r="E127" s="54"/>
      <c r="F127" s="54"/>
      <c r="G127" s="54"/>
      <c r="H127" s="54"/>
      <c r="I127" s="54"/>
      <c r="J127" s="54"/>
      <c r="K127" s="54"/>
      <c r="L127" s="54"/>
      <c r="M127" s="54"/>
      <c r="N127" s="54"/>
      <c r="O127" s="54"/>
      <c r="P127" s="54"/>
      <c r="Q127" s="54"/>
      <c r="R127" s="54"/>
      <c r="S127" s="54"/>
    </row>
    <row r="128" spans="1:19" x14ac:dyDescent="0.25">
      <c r="A128" s="54"/>
      <c r="B128" s="54"/>
      <c r="C128" s="54"/>
      <c r="D128" s="54"/>
      <c r="E128" s="54"/>
      <c r="F128" s="54"/>
      <c r="G128" s="54"/>
      <c r="H128" s="54"/>
      <c r="I128" s="54"/>
      <c r="J128" s="54"/>
      <c r="K128" s="54"/>
      <c r="L128" s="54"/>
      <c r="M128" s="54"/>
      <c r="N128" s="54"/>
      <c r="O128" s="54"/>
      <c r="P128" s="54"/>
      <c r="Q128" s="54"/>
      <c r="R128" s="54"/>
      <c r="S128" s="54"/>
    </row>
    <row r="129" spans="1:19" x14ac:dyDescent="0.25">
      <c r="A129" s="54"/>
      <c r="B129" s="54"/>
      <c r="C129" s="54"/>
      <c r="D129" s="54"/>
      <c r="E129" s="54"/>
      <c r="F129" s="54"/>
      <c r="G129" s="54"/>
      <c r="H129" s="54"/>
      <c r="I129" s="54"/>
      <c r="J129" s="54"/>
      <c r="K129" s="54"/>
      <c r="L129" s="54"/>
      <c r="M129" s="54"/>
      <c r="N129" s="54"/>
      <c r="O129" s="54"/>
      <c r="P129" s="54"/>
      <c r="Q129" s="54"/>
      <c r="R129" s="54"/>
      <c r="S129" s="54"/>
    </row>
    <row r="130" spans="1:19" x14ac:dyDescent="0.25">
      <c r="A130" s="54"/>
      <c r="B130" s="54"/>
      <c r="C130" s="54"/>
      <c r="D130" s="54"/>
      <c r="E130" s="54"/>
      <c r="F130" s="54"/>
      <c r="G130" s="54"/>
      <c r="H130" s="54"/>
      <c r="I130" s="54"/>
      <c r="J130" s="54"/>
      <c r="K130" s="54"/>
      <c r="L130" s="54"/>
      <c r="M130" s="54"/>
      <c r="N130" s="54"/>
      <c r="O130" s="54"/>
      <c r="P130" s="54"/>
      <c r="Q130" s="54"/>
      <c r="R130" s="54"/>
      <c r="S130" s="54"/>
    </row>
    <row r="131" spans="1:19" x14ac:dyDescent="0.25">
      <c r="A131" s="54"/>
      <c r="B131" s="54"/>
      <c r="C131" s="54"/>
      <c r="D131" s="54"/>
      <c r="E131" s="54"/>
      <c r="F131" s="54"/>
      <c r="G131" s="54"/>
      <c r="H131" s="54"/>
      <c r="I131" s="54"/>
      <c r="J131" s="54"/>
      <c r="K131" s="54"/>
      <c r="L131" s="54"/>
      <c r="M131" s="54"/>
      <c r="N131" s="54"/>
      <c r="O131" s="54"/>
      <c r="P131" s="54"/>
      <c r="Q131" s="54"/>
      <c r="R131" s="54"/>
      <c r="S131" s="54"/>
    </row>
    <row r="132" spans="1:19" x14ac:dyDescent="0.25">
      <c r="A132" s="54"/>
      <c r="B132" s="54"/>
      <c r="C132" s="54"/>
      <c r="D132" s="54"/>
      <c r="E132" s="54"/>
      <c r="F132" s="54"/>
      <c r="G132" s="54"/>
      <c r="H132" s="54"/>
      <c r="I132" s="54"/>
      <c r="J132" s="54"/>
      <c r="K132" s="54"/>
      <c r="L132" s="54"/>
      <c r="M132" s="54"/>
      <c r="N132" s="54"/>
      <c r="O132" s="54"/>
      <c r="P132" s="54"/>
      <c r="Q132" s="54"/>
      <c r="R132" s="54"/>
      <c r="S132" s="54"/>
    </row>
    <row r="133" spans="1:19" x14ac:dyDescent="0.25">
      <c r="A133" s="54"/>
      <c r="B133" s="54"/>
      <c r="C133" s="54"/>
      <c r="D133" s="54"/>
      <c r="E133" s="54"/>
      <c r="F133" s="54"/>
      <c r="G133" s="54"/>
      <c r="H133" s="54"/>
      <c r="I133" s="54"/>
      <c r="J133" s="54"/>
      <c r="K133" s="54"/>
      <c r="L133" s="54"/>
      <c r="M133" s="54"/>
      <c r="N133" s="54"/>
      <c r="O133" s="54"/>
      <c r="P133" s="54"/>
      <c r="Q133" s="54"/>
      <c r="R133" s="54"/>
      <c r="S133" s="54"/>
    </row>
    <row r="134" spans="1:19" x14ac:dyDescent="0.25">
      <c r="A134" s="54"/>
      <c r="B134" s="54"/>
      <c r="C134" s="54"/>
      <c r="D134" s="54"/>
      <c r="E134" s="54"/>
      <c r="F134" s="54"/>
      <c r="G134" s="54"/>
      <c r="H134" s="54"/>
      <c r="I134" s="54"/>
      <c r="J134" s="54"/>
      <c r="K134" s="54"/>
      <c r="L134" s="54"/>
      <c r="M134" s="54"/>
      <c r="N134" s="54"/>
      <c r="O134" s="54"/>
      <c r="P134" s="54"/>
      <c r="Q134" s="54"/>
      <c r="R134" s="54"/>
      <c r="S134" s="54"/>
    </row>
    <row r="135" spans="1:19" x14ac:dyDescent="0.25">
      <c r="A135" s="54"/>
      <c r="B135" s="54"/>
      <c r="C135" s="54"/>
      <c r="D135" s="54"/>
      <c r="E135" s="54"/>
      <c r="F135" s="54"/>
      <c r="G135" s="54"/>
      <c r="H135" s="54"/>
      <c r="I135" s="54"/>
      <c r="J135" s="54"/>
      <c r="K135" s="54"/>
      <c r="L135" s="54"/>
      <c r="M135" s="54"/>
      <c r="N135" s="54"/>
      <c r="O135" s="54"/>
      <c r="P135" s="54"/>
      <c r="Q135" s="54"/>
      <c r="R135" s="54"/>
      <c r="S135" s="54"/>
    </row>
    <row r="136" spans="1:19" x14ac:dyDescent="0.25">
      <c r="A136" s="54"/>
      <c r="B136" s="54"/>
      <c r="C136" s="54"/>
      <c r="D136" s="54"/>
      <c r="E136" s="54"/>
      <c r="F136" s="54"/>
      <c r="G136" s="54"/>
      <c r="H136" s="54"/>
      <c r="I136" s="54"/>
      <c r="J136" s="54"/>
      <c r="K136" s="54"/>
      <c r="L136" s="54"/>
      <c r="M136" s="54"/>
      <c r="N136" s="54"/>
      <c r="O136" s="54"/>
      <c r="P136" s="54"/>
      <c r="Q136" s="54"/>
      <c r="R136" s="54"/>
      <c r="S136" s="54"/>
    </row>
    <row r="137" spans="1:19" x14ac:dyDescent="0.25">
      <c r="A137" s="54"/>
      <c r="B137" s="54"/>
      <c r="C137" s="54"/>
      <c r="D137" s="54"/>
      <c r="E137" s="54"/>
      <c r="F137" s="54"/>
      <c r="G137" s="54"/>
      <c r="H137" s="54"/>
      <c r="I137" s="54"/>
      <c r="J137" s="54"/>
      <c r="K137" s="54"/>
      <c r="L137" s="54"/>
      <c r="M137" s="54"/>
      <c r="N137" s="54"/>
      <c r="O137" s="54"/>
      <c r="P137" s="54"/>
      <c r="Q137" s="54"/>
      <c r="R137" s="54"/>
      <c r="S137" s="54"/>
    </row>
    <row r="138" spans="1:19" x14ac:dyDescent="0.25">
      <c r="A138" s="54"/>
      <c r="B138" s="54"/>
      <c r="C138" s="54"/>
      <c r="D138" s="54"/>
      <c r="E138" s="54"/>
      <c r="F138" s="54"/>
      <c r="G138" s="54"/>
      <c r="H138" s="54"/>
      <c r="I138" s="54"/>
      <c r="J138" s="54"/>
      <c r="K138" s="54"/>
      <c r="L138" s="54"/>
      <c r="M138" s="54"/>
      <c r="N138" s="54"/>
      <c r="O138" s="54"/>
      <c r="P138" s="54"/>
      <c r="Q138" s="54"/>
      <c r="R138" s="54"/>
      <c r="S138" s="54"/>
    </row>
    <row r="139" spans="1:19" x14ac:dyDescent="0.25">
      <c r="A139" s="54"/>
      <c r="B139" s="54"/>
      <c r="C139" s="54"/>
      <c r="D139" s="54"/>
      <c r="E139" s="54"/>
      <c r="F139" s="54"/>
      <c r="G139" s="54"/>
      <c r="H139" s="54"/>
      <c r="I139" s="54"/>
      <c r="J139" s="54"/>
      <c r="K139" s="54"/>
      <c r="L139" s="54"/>
      <c r="M139" s="54"/>
      <c r="N139" s="54"/>
      <c r="O139" s="54"/>
      <c r="P139" s="54"/>
      <c r="Q139" s="54"/>
      <c r="R139" s="54"/>
      <c r="S139" s="54"/>
    </row>
    <row r="140" spans="1:19" x14ac:dyDescent="0.25">
      <c r="A140" s="54"/>
      <c r="B140" s="54"/>
      <c r="C140" s="54"/>
      <c r="D140" s="54"/>
      <c r="E140" s="54"/>
      <c r="F140" s="54"/>
      <c r="G140" s="54"/>
      <c r="H140" s="54"/>
      <c r="I140" s="54"/>
      <c r="J140" s="54"/>
      <c r="K140" s="54"/>
      <c r="L140" s="54"/>
      <c r="M140" s="54"/>
      <c r="N140" s="54"/>
      <c r="O140" s="54"/>
      <c r="P140" s="54"/>
      <c r="Q140" s="54"/>
      <c r="R140" s="54"/>
      <c r="S140" s="54"/>
    </row>
    <row r="141" spans="1:19" x14ac:dyDescent="0.25">
      <c r="A141" s="54"/>
      <c r="B141" s="54"/>
      <c r="C141" s="54"/>
      <c r="D141" s="54"/>
      <c r="E141" s="54"/>
      <c r="F141" s="54"/>
      <c r="G141" s="54"/>
      <c r="H141" s="54"/>
      <c r="I141" s="54"/>
      <c r="J141" s="54"/>
      <c r="K141" s="54"/>
      <c r="L141" s="54"/>
      <c r="M141" s="54"/>
      <c r="N141" s="54"/>
      <c r="O141" s="54"/>
      <c r="P141" s="54"/>
      <c r="Q141" s="54"/>
      <c r="R141" s="54"/>
      <c r="S141" s="54"/>
    </row>
    <row r="142" spans="1:19" x14ac:dyDescent="0.25">
      <c r="A142" s="54"/>
      <c r="B142" s="54"/>
      <c r="C142" s="54"/>
      <c r="D142" s="54"/>
      <c r="E142" s="54"/>
      <c r="F142" s="54"/>
      <c r="G142" s="54"/>
      <c r="H142" s="54"/>
      <c r="I142" s="54"/>
      <c r="J142" s="54"/>
      <c r="K142" s="54"/>
      <c r="L142" s="54"/>
      <c r="M142" s="54"/>
      <c r="N142" s="54"/>
      <c r="O142" s="54"/>
      <c r="P142" s="54"/>
      <c r="Q142" s="54"/>
      <c r="R142" s="54"/>
      <c r="S142" s="54"/>
    </row>
    <row r="143" spans="1:19" x14ac:dyDescent="0.25">
      <c r="A143" s="54"/>
      <c r="B143" s="54"/>
      <c r="C143" s="54"/>
      <c r="D143" s="54"/>
      <c r="E143" s="54"/>
      <c r="F143" s="54"/>
      <c r="G143" s="54"/>
      <c r="H143" s="54"/>
      <c r="I143" s="54"/>
      <c r="J143" s="54"/>
      <c r="K143" s="54"/>
      <c r="L143" s="54"/>
      <c r="M143" s="54"/>
      <c r="N143" s="54"/>
      <c r="O143" s="54"/>
      <c r="P143" s="54"/>
      <c r="Q143" s="54"/>
      <c r="R143" s="54"/>
      <c r="S143" s="54"/>
    </row>
    <row r="144" spans="1:19" x14ac:dyDescent="0.25">
      <c r="A144" s="54"/>
      <c r="B144" s="54"/>
      <c r="C144" s="54"/>
      <c r="D144" s="54"/>
      <c r="E144" s="54"/>
      <c r="F144" s="54"/>
      <c r="G144" s="54"/>
      <c r="H144" s="54"/>
      <c r="I144" s="54"/>
      <c r="J144" s="54"/>
      <c r="K144" s="54"/>
      <c r="L144" s="54"/>
      <c r="M144" s="54"/>
      <c r="N144" s="54"/>
      <c r="O144" s="54"/>
      <c r="P144" s="54"/>
      <c r="Q144" s="54"/>
      <c r="R144" s="54"/>
      <c r="S144" s="54"/>
    </row>
    <row r="145" spans="1:19" x14ac:dyDescent="0.25">
      <c r="A145" s="54"/>
      <c r="B145" s="54"/>
      <c r="C145" s="54"/>
      <c r="D145" s="54"/>
      <c r="E145" s="54"/>
      <c r="F145" s="54"/>
      <c r="G145" s="54"/>
      <c r="H145" s="54"/>
      <c r="I145" s="54"/>
      <c r="J145" s="54"/>
      <c r="K145" s="54"/>
      <c r="L145" s="54"/>
      <c r="M145" s="54"/>
      <c r="N145" s="54"/>
      <c r="O145" s="54"/>
      <c r="P145" s="54"/>
      <c r="Q145" s="54"/>
      <c r="R145" s="54"/>
      <c r="S145" s="54"/>
    </row>
    <row r="146" spans="1:19" x14ac:dyDescent="0.25">
      <c r="A146" s="54"/>
      <c r="B146" s="54"/>
      <c r="C146" s="54"/>
      <c r="D146" s="54"/>
      <c r="E146" s="54"/>
      <c r="F146" s="54"/>
      <c r="G146" s="54"/>
      <c r="H146" s="54"/>
      <c r="I146" s="54"/>
      <c r="J146" s="54"/>
      <c r="K146" s="54"/>
      <c r="L146" s="54"/>
      <c r="M146" s="54"/>
      <c r="N146" s="54"/>
      <c r="O146" s="54"/>
      <c r="P146" s="54"/>
      <c r="Q146" s="54"/>
      <c r="R146" s="54"/>
      <c r="S146" s="54"/>
    </row>
    <row r="147" spans="1:19" x14ac:dyDescent="0.25">
      <c r="A147" s="54"/>
      <c r="B147" s="54"/>
      <c r="C147" s="54"/>
      <c r="D147" s="54"/>
      <c r="E147" s="54"/>
      <c r="F147" s="54"/>
      <c r="G147" s="54"/>
      <c r="H147" s="54"/>
      <c r="I147" s="54"/>
      <c r="J147" s="54"/>
      <c r="K147" s="54"/>
      <c r="L147" s="54"/>
      <c r="M147" s="54"/>
      <c r="N147" s="54"/>
      <c r="O147" s="54"/>
      <c r="P147" s="54"/>
      <c r="Q147" s="54"/>
      <c r="R147" s="54"/>
      <c r="S147" s="54"/>
    </row>
    <row r="148" spans="1:19" x14ac:dyDescent="0.25">
      <c r="A148" s="54"/>
      <c r="B148" s="54"/>
      <c r="C148" s="54"/>
      <c r="D148" s="54"/>
      <c r="E148" s="54"/>
      <c r="F148" s="54"/>
      <c r="G148" s="54"/>
      <c r="H148" s="54"/>
      <c r="I148" s="54"/>
      <c r="J148" s="54"/>
      <c r="K148" s="54"/>
      <c r="L148" s="54"/>
      <c r="M148" s="54"/>
      <c r="N148" s="54"/>
      <c r="O148" s="54"/>
      <c r="P148" s="54"/>
      <c r="Q148" s="54"/>
      <c r="R148" s="54"/>
      <c r="S148" s="54"/>
    </row>
    <row r="149" spans="1:19" x14ac:dyDescent="0.25">
      <c r="A149" s="54"/>
      <c r="B149" s="54"/>
      <c r="C149" s="54"/>
      <c r="D149" s="54"/>
      <c r="E149" s="54"/>
      <c r="F149" s="54"/>
      <c r="G149" s="54"/>
      <c r="H149" s="54"/>
      <c r="I149" s="54"/>
      <c r="J149" s="54"/>
      <c r="K149" s="54"/>
      <c r="L149" s="54"/>
      <c r="M149" s="54"/>
      <c r="N149" s="54"/>
      <c r="O149" s="54"/>
      <c r="P149" s="54"/>
      <c r="Q149" s="54"/>
      <c r="R149" s="54"/>
      <c r="S149" s="54"/>
    </row>
    <row r="150" spans="1:19" x14ac:dyDescent="0.25">
      <c r="A150" s="54"/>
      <c r="B150" s="54"/>
      <c r="C150" s="54"/>
      <c r="D150" s="54"/>
      <c r="E150" s="54"/>
      <c r="F150" s="54"/>
      <c r="G150" s="54"/>
      <c r="H150" s="54"/>
      <c r="I150" s="54"/>
      <c r="J150" s="54"/>
      <c r="K150" s="54"/>
      <c r="L150" s="54"/>
      <c r="M150" s="54"/>
      <c r="N150" s="54"/>
      <c r="O150" s="54"/>
      <c r="P150" s="54"/>
      <c r="Q150" s="54"/>
      <c r="R150" s="54"/>
      <c r="S150" s="54"/>
    </row>
    <row r="151" spans="1:19" x14ac:dyDescent="0.25">
      <c r="A151" s="54"/>
      <c r="B151" s="54"/>
      <c r="C151" s="54"/>
      <c r="D151" s="54"/>
      <c r="E151" s="54"/>
      <c r="F151" s="54"/>
      <c r="G151" s="54"/>
      <c r="H151" s="54"/>
      <c r="I151" s="54"/>
      <c r="J151" s="54"/>
      <c r="K151" s="54"/>
      <c r="L151" s="54"/>
      <c r="M151" s="54"/>
      <c r="N151" s="54"/>
      <c r="O151" s="54"/>
      <c r="P151" s="54"/>
      <c r="Q151" s="54"/>
      <c r="R151" s="54"/>
      <c r="S151" s="54"/>
    </row>
    <row r="152" spans="1:19" x14ac:dyDescent="0.25">
      <c r="A152" s="54"/>
      <c r="B152" s="54"/>
      <c r="C152" s="54"/>
      <c r="D152" s="54"/>
      <c r="E152" s="54"/>
      <c r="F152" s="54"/>
      <c r="G152" s="54"/>
      <c r="H152" s="54"/>
      <c r="I152" s="54"/>
      <c r="J152" s="54"/>
      <c r="K152" s="54"/>
      <c r="L152" s="54"/>
      <c r="M152" s="54"/>
      <c r="N152" s="54"/>
      <c r="O152" s="54"/>
      <c r="P152" s="54"/>
      <c r="Q152" s="54"/>
      <c r="R152" s="54"/>
      <c r="S152" s="54"/>
    </row>
    <row r="153" spans="1:19" x14ac:dyDescent="0.25">
      <c r="A153" s="54"/>
      <c r="B153" s="54"/>
      <c r="C153" s="54"/>
      <c r="D153" s="54"/>
      <c r="E153" s="54"/>
      <c r="F153" s="54"/>
      <c r="G153" s="54"/>
      <c r="H153" s="54"/>
      <c r="I153" s="54"/>
      <c r="J153" s="54"/>
      <c r="K153" s="54"/>
      <c r="L153" s="54"/>
      <c r="M153" s="54"/>
      <c r="N153" s="54"/>
      <c r="O153" s="54"/>
      <c r="P153" s="54"/>
      <c r="Q153" s="54"/>
      <c r="R153" s="54"/>
      <c r="S153" s="54"/>
    </row>
    <row r="154" spans="1:19" x14ac:dyDescent="0.25">
      <c r="A154" s="54"/>
      <c r="B154" s="54"/>
      <c r="C154" s="54"/>
      <c r="D154" s="54"/>
      <c r="E154" s="54"/>
      <c r="F154" s="54"/>
      <c r="G154" s="54"/>
      <c r="H154" s="54"/>
      <c r="I154" s="54"/>
      <c r="J154" s="54"/>
      <c r="K154" s="54"/>
      <c r="L154" s="54"/>
      <c r="M154" s="54"/>
      <c r="N154" s="54"/>
      <c r="O154" s="54"/>
      <c r="P154" s="54"/>
      <c r="Q154" s="54"/>
      <c r="R154" s="54"/>
      <c r="S154" s="54"/>
    </row>
    <row r="155" spans="1:19" x14ac:dyDescent="0.25">
      <c r="A155" s="54"/>
      <c r="B155" s="54"/>
      <c r="C155" s="54"/>
      <c r="D155" s="54"/>
      <c r="E155" s="54"/>
      <c r="F155" s="54"/>
      <c r="G155" s="54"/>
      <c r="H155" s="54"/>
      <c r="I155" s="54"/>
      <c r="J155" s="54"/>
      <c r="K155" s="54"/>
      <c r="L155" s="54"/>
      <c r="M155" s="54"/>
      <c r="N155" s="54"/>
      <c r="O155" s="54"/>
      <c r="P155" s="54"/>
      <c r="Q155" s="54"/>
      <c r="R155" s="54"/>
      <c r="S155" s="54"/>
    </row>
    <row r="156" spans="1:19" x14ac:dyDescent="0.25">
      <c r="A156" s="54"/>
      <c r="B156" s="54"/>
      <c r="C156" s="54"/>
      <c r="D156" s="54"/>
      <c r="E156" s="54"/>
      <c r="F156" s="54"/>
      <c r="G156" s="54"/>
      <c r="H156" s="54"/>
      <c r="I156" s="54"/>
      <c r="J156" s="54"/>
      <c r="K156" s="54"/>
      <c r="L156" s="54"/>
      <c r="M156" s="54"/>
      <c r="N156" s="54"/>
      <c r="O156" s="54"/>
      <c r="P156" s="54"/>
      <c r="Q156" s="54"/>
      <c r="R156" s="54"/>
      <c r="S156" s="54"/>
    </row>
    <row r="157" spans="1:19" x14ac:dyDescent="0.25">
      <c r="A157" s="54"/>
      <c r="B157" s="54"/>
      <c r="C157" s="54"/>
      <c r="D157" s="54"/>
      <c r="E157" s="54"/>
      <c r="F157" s="54"/>
      <c r="G157" s="54"/>
      <c r="H157" s="54"/>
      <c r="I157" s="54"/>
      <c r="J157" s="54"/>
      <c r="K157" s="54"/>
      <c r="L157" s="54"/>
      <c r="M157" s="54"/>
      <c r="N157" s="54"/>
      <c r="O157" s="54"/>
      <c r="P157" s="54"/>
      <c r="Q157" s="54"/>
      <c r="R157" s="54"/>
      <c r="S157" s="54"/>
    </row>
    <row r="158" spans="1:19" x14ac:dyDescent="0.25">
      <c r="A158" s="54"/>
      <c r="B158" s="54"/>
      <c r="C158" s="54"/>
      <c r="D158" s="54"/>
      <c r="E158" s="54"/>
      <c r="F158" s="54"/>
      <c r="G158" s="54"/>
      <c r="H158" s="54"/>
      <c r="I158" s="54"/>
      <c r="J158" s="54"/>
      <c r="K158" s="54"/>
      <c r="L158" s="54"/>
      <c r="M158" s="54"/>
      <c r="N158" s="54"/>
      <c r="O158" s="54"/>
      <c r="P158" s="54"/>
      <c r="Q158" s="54"/>
      <c r="R158" s="54"/>
      <c r="S158" s="54"/>
    </row>
    <row r="159" spans="1:19" x14ac:dyDescent="0.25">
      <c r="A159" s="54"/>
      <c r="B159" s="54"/>
      <c r="C159" s="54"/>
      <c r="D159" s="54"/>
      <c r="E159" s="54"/>
      <c r="F159" s="54"/>
      <c r="G159" s="54"/>
      <c r="H159" s="54"/>
      <c r="I159" s="54"/>
      <c r="J159" s="54"/>
      <c r="K159" s="54"/>
      <c r="L159" s="54"/>
      <c r="M159" s="54"/>
      <c r="N159" s="54"/>
      <c r="O159" s="54"/>
      <c r="P159" s="54"/>
      <c r="Q159" s="54"/>
      <c r="R159" s="54"/>
      <c r="S159" s="54"/>
    </row>
    <row r="160" spans="1:19" x14ac:dyDescent="0.25">
      <c r="A160" s="54"/>
      <c r="B160" s="54"/>
      <c r="C160" s="54"/>
      <c r="D160" s="54"/>
      <c r="E160" s="54"/>
      <c r="F160" s="54"/>
      <c r="G160" s="54"/>
      <c r="H160" s="54"/>
      <c r="I160" s="54"/>
      <c r="J160" s="54"/>
      <c r="K160" s="54"/>
      <c r="L160" s="54"/>
      <c r="M160" s="54"/>
      <c r="N160" s="54"/>
      <c r="O160" s="54"/>
      <c r="P160" s="54"/>
      <c r="Q160" s="54"/>
      <c r="R160" s="54"/>
      <c r="S160" s="54"/>
    </row>
    <row r="161" spans="1:19" x14ac:dyDescent="0.25">
      <c r="A161" s="54"/>
      <c r="B161" s="54"/>
      <c r="C161" s="54"/>
      <c r="D161" s="54"/>
      <c r="E161" s="54"/>
      <c r="F161" s="54"/>
      <c r="G161" s="54"/>
      <c r="H161" s="54"/>
      <c r="I161" s="54"/>
      <c r="J161" s="54"/>
      <c r="K161" s="54"/>
      <c r="L161" s="54"/>
      <c r="M161" s="54"/>
      <c r="N161" s="54"/>
      <c r="O161" s="54"/>
      <c r="P161" s="54"/>
      <c r="Q161" s="54"/>
      <c r="R161" s="54"/>
      <c r="S161" s="54"/>
    </row>
    <row r="162" spans="1:19" x14ac:dyDescent="0.25">
      <c r="A162" s="54"/>
      <c r="B162" s="54"/>
      <c r="C162" s="54"/>
      <c r="D162" s="54"/>
      <c r="E162" s="54"/>
      <c r="F162" s="54"/>
      <c r="G162" s="54"/>
      <c r="H162" s="54"/>
      <c r="I162" s="54"/>
      <c r="J162" s="54"/>
      <c r="K162" s="54"/>
      <c r="L162" s="54"/>
      <c r="M162" s="54"/>
      <c r="N162" s="54"/>
      <c r="O162" s="54"/>
      <c r="P162" s="54"/>
      <c r="Q162" s="54"/>
      <c r="R162" s="54"/>
      <c r="S162" s="54"/>
    </row>
    <row r="163" spans="1:19" x14ac:dyDescent="0.25">
      <c r="A163" s="54"/>
      <c r="B163" s="54"/>
      <c r="C163" s="54"/>
      <c r="D163" s="54"/>
      <c r="E163" s="54"/>
      <c r="F163" s="54"/>
      <c r="G163" s="54"/>
      <c r="H163" s="54"/>
      <c r="I163" s="54"/>
      <c r="J163" s="54"/>
      <c r="K163" s="54"/>
      <c r="L163" s="54"/>
      <c r="M163" s="54"/>
      <c r="N163" s="54"/>
      <c r="O163" s="54"/>
      <c r="P163" s="54"/>
      <c r="Q163" s="54"/>
      <c r="R163" s="54"/>
      <c r="S163" s="54"/>
    </row>
    <row r="164" spans="1:19" x14ac:dyDescent="0.25">
      <c r="A164" s="54"/>
      <c r="B164" s="54"/>
      <c r="C164" s="54"/>
      <c r="D164" s="54"/>
      <c r="E164" s="54"/>
      <c r="F164" s="54"/>
      <c r="G164" s="54"/>
      <c r="H164" s="54"/>
      <c r="I164" s="54"/>
      <c r="J164" s="54"/>
      <c r="K164" s="54"/>
      <c r="L164" s="54"/>
      <c r="M164" s="54"/>
      <c r="N164" s="54"/>
      <c r="O164" s="54"/>
      <c r="P164" s="54"/>
      <c r="Q164" s="54"/>
      <c r="R164" s="54"/>
      <c r="S164" s="54"/>
    </row>
    <row r="165" spans="1:19" x14ac:dyDescent="0.25">
      <c r="A165" s="54"/>
      <c r="B165" s="54"/>
      <c r="C165" s="54"/>
      <c r="D165" s="54"/>
      <c r="E165" s="54"/>
      <c r="F165" s="54"/>
      <c r="G165" s="54"/>
      <c r="H165" s="54"/>
      <c r="I165" s="54"/>
      <c r="J165" s="54"/>
      <c r="K165" s="54"/>
      <c r="L165" s="54"/>
      <c r="M165" s="54"/>
      <c r="N165" s="54"/>
      <c r="O165" s="54"/>
      <c r="P165" s="54"/>
      <c r="Q165" s="54"/>
      <c r="R165" s="54"/>
      <c r="S165" s="54"/>
    </row>
    <row r="166" spans="1:19" x14ac:dyDescent="0.25">
      <c r="A166" s="54"/>
      <c r="B166" s="54"/>
      <c r="C166" s="54"/>
      <c r="D166" s="54"/>
      <c r="E166" s="54"/>
      <c r="F166" s="54"/>
      <c r="G166" s="54"/>
      <c r="H166" s="54"/>
      <c r="I166" s="54"/>
      <c r="J166" s="54"/>
      <c r="K166" s="54"/>
      <c r="L166" s="54"/>
      <c r="M166" s="54"/>
      <c r="N166" s="54"/>
      <c r="O166" s="54"/>
      <c r="P166" s="54"/>
      <c r="Q166" s="54"/>
      <c r="R166" s="54"/>
      <c r="S166" s="54"/>
    </row>
    <row r="167" spans="1:19" x14ac:dyDescent="0.25">
      <c r="A167" s="54"/>
      <c r="B167" s="54"/>
      <c r="C167" s="54"/>
      <c r="D167" s="54"/>
      <c r="E167" s="54"/>
      <c r="F167" s="54"/>
      <c r="G167" s="54"/>
      <c r="H167" s="54"/>
      <c r="I167" s="54"/>
      <c r="J167" s="54"/>
      <c r="K167" s="54"/>
      <c r="L167" s="54"/>
      <c r="M167" s="54"/>
      <c r="N167" s="54"/>
      <c r="O167" s="54"/>
      <c r="P167" s="54"/>
      <c r="Q167" s="54"/>
      <c r="R167" s="54"/>
      <c r="S167" s="54"/>
    </row>
    <row r="168" spans="1:19" x14ac:dyDescent="0.25">
      <c r="A168" s="54"/>
      <c r="B168" s="54"/>
      <c r="C168" s="54"/>
      <c r="D168" s="54"/>
      <c r="E168" s="54"/>
      <c r="F168" s="54"/>
      <c r="G168" s="54"/>
      <c r="H168" s="54"/>
      <c r="I168" s="54"/>
      <c r="J168" s="54"/>
      <c r="K168" s="54"/>
      <c r="L168" s="54"/>
      <c r="M168" s="54"/>
      <c r="N168" s="54"/>
      <c r="O168" s="54"/>
      <c r="P168" s="54"/>
      <c r="Q168" s="54"/>
      <c r="R168" s="54"/>
      <c r="S168" s="54"/>
    </row>
    <row r="169" spans="1:19" x14ac:dyDescent="0.25">
      <c r="A169" s="54"/>
      <c r="B169" s="54"/>
      <c r="C169" s="54"/>
      <c r="D169" s="54"/>
      <c r="E169" s="54"/>
      <c r="F169" s="54"/>
      <c r="G169" s="54"/>
      <c r="H169" s="54"/>
      <c r="I169" s="54"/>
      <c r="J169" s="54"/>
      <c r="K169" s="54"/>
      <c r="L169" s="54"/>
      <c r="M169" s="54"/>
      <c r="N169" s="54"/>
      <c r="O169" s="54"/>
      <c r="P169" s="54"/>
      <c r="Q169" s="54"/>
      <c r="R169" s="54"/>
      <c r="S169" s="54"/>
    </row>
    <row r="170" spans="1:19" x14ac:dyDescent="0.25">
      <c r="A170" s="54"/>
      <c r="B170" s="54"/>
      <c r="C170" s="54"/>
      <c r="D170" s="54"/>
      <c r="E170" s="54"/>
      <c r="F170" s="54"/>
      <c r="G170" s="54"/>
      <c r="H170" s="54"/>
      <c r="I170" s="54"/>
      <c r="J170" s="54"/>
      <c r="K170" s="54"/>
      <c r="L170" s="54"/>
      <c r="M170" s="54"/>
      <c r="N170" s="54"/>
      <c r="O170" s="54"/>
      <c r="P170" s="54"/>
      <c r="Q170" s="54"/>
      <c r="R170" s="54"/>
      <c r="S170" s="54"/>
    </row>
    <row r="171" spans="1:19" x14ac:dyDescent="0.25">
      <c r="A171" s="54"/>
      <c r="B171" s="54"/>
      <c r="C171" s="54"/>
      <c r="D171" s="54"/>
      <c r="E171" s="54"/>
      <c r="F171" s="54"/>
      <c r="G171" s="54"/>
      <c r="H171" s="54"/>
      <c r="I171" s="54"/>
      <c r="J171" s="54"/>
      <c r="K171" s="54"/>
      <c r="L171" s="54"/>
      <c r="M171" s="54"/>
      <c r="N171" s="54"/>
      <c r="O171" s="54"/>
      <c r="P171" s="54"/>
      <c r="Q171" s="54"/>
      <c r="R171" s="54"/>
      <c r="S171" s="54"/>
    </row>
    <row r="172" spans="1:19" x14ac:dyDescent="0.25">
      <c r="A172" s="54"/>
      <c r="B172" s="54"/>
      <c r="C172" s="54"/>
      <c r="D172" s="54"/>
      <c r="E172" s="54"/>
      <c r="F172" s="54"/>
      <c r="G172" s="54"/>
      <c r="H172" s="54"/>
      <c r="I172" s="54"/>
      <c r="J172" s="54"/>
      <c r="K172" s="54"/>
      <c r="L172" s="54"/>
      <c r="M172" s="54"/>
      <c r="N172" s="54"/>
      <c r="O172" s="54"/>
      <c r="P172" s="54"/>
      <c r="Q172" s="54"/>
      <c r="R172" s="54"/>
      <c r="S172" s="54"/>
    </row>
    <row r="173" spans="1:19" x14ac:dyDescent="0.25">
      <c r="A173" s="54"/>
      <c r="B173" s="54"/>
      <c r="C173" s="54"/>
      <c r="D173" s="54"/>
      <c r="E173" s="54"/>
      <c r="F173" s="54"/>
      <c r="G173" s="54"/>
      <c r="H173" s="54"/>
      <c r="I173" s="54"/>
      <c r="J173" s="54"/>
      <c r="K173" s="54"/>
      <c r="L173" s="54"/>
      <c r="M173" s="54"/>
      <c r="N173" s="54"/>
      <c r="O173" s="54"/>
      <c r="P173" s="54"/>
      <c r="Q173" s="54"/>
      <c r="R173" s="54"/>
      <c r="S173" s="54"/>
    </row>
    <row r="174" spans="1:19" x14ac:dyDescent="0.25">
      <c r="A174" s="54"/>
      <c r="B174" s="54"/>
      <c r="C174" s="54"/>
      <c r="D174" s="54"/>
      <c r="E174" s="54"/>
      <c r="F174" s="54"/>
      <c r="G174" s="54"/>
      <c r="H174" s="54"/>
      <c r="I174" s="54"/>
      <c r="J174" s="54"/>
      <c r="K174" s="54"/>
      <c r="L174" s="54"/>
      <c r="M174" s="54"/>
      <c r="N174" s="54"/>
      <c r="O174" s="54"/>
      <c r="P174" s="54"/>
      <c r="Q174" s="54"/>
      <c r="R174" s="54"/>
      <c r="S174" s="54"/>
    </row>
    <row r="175" spans="1:19" x14ac:dyDescent="0.25">
      <c r="A175" s="54"/>
      <c r="B175" s="54"/>
      <c r="C175" s="54"/>
      <c r="D175" s="54"/>
      <c r="E175" s="54"/>
      <c r="F175" s="54"/>
      <c r="G175" s="54"/>
      <c r="H175" s="54"/>
      <c r="I175" s="54"/>
      <c r="J175" s="54"/>
      <c r="K175" s="54"/>
      <c r="L175" s="54"/>
      <c r="M175" s="54"/>
      <c r="N175" s="54"/>
      <c r="O175" s="54"/>
      <c r="P175" s="54"/>
      <c r="Q175" s="54"/>
      <c r="R175" s="54"/>
      <c r="S175" s="54"/>
    </row>
    <row r="176" spans="1:19" x14ac:dyDescent="0.25">
      <c r="A176" s="54"/>
      <c r="B176" s="54"/>
      <c r="C176" s="54"/>
      <c r="D176" s="54"/>
      <c r="E176" s="54"/>
      <c r="F176" s="54"/>
      <c r="G176" s="54"/>
      <c r="H176" s="54"/>
      <c r="I176" s="54"/>
      <c r="J176" s="54"/>
      <c r="K176" s="54"/>
      <c r="L176" s="54"/>
      <c r="M176" s="54"/>
      <c r="N176" s="54"/>
      <c r="O176" s="54"/>
      <c r="P176" s="54"/>
      <c r="Q176" s="54"/>
      <c r="R176" s="54"/>
      <c r="S176" s="54"/>
    </row>
    <row r="177" spans="1:19" x14ac:dyDescent="0.25">
      <c r="A177" s="54"/>
      <c r="B177" s="54"/>
      <c r="C177" s="54"/>
      <c r="D177" s="54"/>
      <c r="E177" s="54"/>
      <c r="F177" s="54"/>
      <c r="G177" s="54"/>
      <c r="H177" s="54"/>
      <c r="I177" s="54"/>
      <c r="J177" s="54"/>
      <c r="K177" s="54"/>
      <c r="L177" s="54"/>
      <c r="M177" s="54"/>
      <c r="N177" s="54"/>
      <c r="O177" s="54"/>
      <c r="P177" s="54"/>
      <c r="Q177" s="54"/>
      <c r="R177" s="54"/>
      <c r="S177" s="54"/>
    </row>
    <row r="178" spans="1:19" x14ac:dyDescent="0.25">
      <c r="A178" s="54"/>
      <c r="B178" s="54"/>
      <c r="C178" s="54"/>
      <c r="D178" s="54"/>
      <c r="E178" s="54"/>
      <c r="F178" s="54"/>
      <c r="G178" s="54"/>
      <c r="H178" s="54"/>
      <c r="I178" s="54"/>
      <c r="J178" s="54"/>
      <c r="K178" s="54"/>
      <c r="L178" s="54"/>
      <c r="M178" s="54"/>
      <c r="N178" s="54"/>
      <c r="O178" s="54"/>
      <c r="P178" s="54"/>
      <c r="Q178" s="54"/>
      <c r="R178" s="54"/>
      <c r="S178" s="54"/>
    </row>
    <row r="179" spans="1:19" x14ac:dyDescent="0.25">
      <c r="A179" s="54"/>
      <c r="B179" s="54"/>
      <c r="C179" s="54"/>
      <c r="D179" s="54"/>
      <c r="E179" s="54"/>
      <c r="F179" s="54"/>
      <c r="G179" s="54"/>
      <c r="H179" s="54"/>
      <c r="I179" s="54"/>
      <c r="J179" s="54"/>
      <c r="K179" s="54"/>
      <c r="L179" s="54"/>
      <c r="M179" s="54"/>
      <c r="N179" s="54"/>
      <c r="O179" s="54"/>
      <c r="P179" s="54"/>
      <c r="Q179" s="54"/>
      <c r="R179" s="54"/>
      <c r="S179" s="54"/>
    </row>
    <row r="180" spans="1:19" x14ac:dyDescent="0.25">
      <c r="A180" s="54"/>
      <c r="B180" s="54"/>
      <c r="C180" s="54"/>
      <c r="D180" s="54"/>
      <c r="E180" s="54"/>
      <c r="F180" s="54"/>
      <c r="G180" s="54"/>
      <c r="H180" s="54"/>
      <c r="I180" s="54"/>
      <c r="J180" s="54"/>
      <c r="K180" s="54"/>
      <c r="L180" s="54"/>
      <c r="M180" s="54"/>
      <c r="N180" s="54"/>
      <c r="O180" s="54"/>
      <c r="P180" s="54"/>
      <c r="Q180" s="54"/>
      <c r="R180" s="54"/>
      <c r="S180" s="54"/>
    </row>
    <row r="181" spans="1:19" x14ac:dyDescent="0.25">
      <c r="A181" s="54"/>
      <c r="B181" s="54"/>
      <c r="C181" s="54"/>
      <c r="D181" s="54"/>
      <c r="E181" s="54"/>
      <c r="F181" s="54"/>
      <c r="G181" s="54"/>
      <c r="H181" s="54"/>
      <c r="I181" s="54"/>
      <c r="J181" s="54"/>
      <c r="K181" s="54"/>
      <c r="L181" s="54"/>
      <c r="M181" s="54"/>
      <c r="N181" s="54"/>
      <c r="O181" s="54"/>
      <c r="P181" s="54"/>
      <c r="Q181" s="54"/>
      <c r="R181" s="54"/>
      <c r="S181" s="54"/>
    </row>
    <row r="182" spans="1:19" x14ac:dyDescent="0.25">
      <c r="A182" s="54"/>
      <c r="B182" s="54"/>
      <c r="C182" s="54"/>
      <c r="D182" s="54"/>
      <c r="E182" s="54"/>
      <c r="F182" s="54"/>
      <c r="G182" s="54"/>
      <c r="H182" s="54"/>
      <c r="I182" s="54"/>
      <c r="J182" s="54"/>
      <c r="K182" s="54"/>
      <c r="L182" s="54"/>
      <c r="M182" s="54"/>
      <c r="N182" s="54"/>
      <c r="O182" s="54"/>
      <c r="P182" s="54"/>
      <c r="Q182" s="54"/>
      <c r="R182" s="54"/>
      <c r="S182" s="54"/>
    </row>
    <row r="183" spans="1:19" x14ac:dyDescent="0.25">
      <c r="A183" s="54"/>
      <c r="B183" s="54"/>
      <c r="C183" s="54"/>
      <c r="D183" s="54"/>
      <c r="E183" s="54"/>
      <c r="F183" s="54"/>
      <c r="G183" s="54"/>
      <c r="H183" s="54"/>
      <c r="I183" s="54"/>
      <c r="J183" s="54"/>
      <c r="K183" s="54"/>
      <c r="L183" s="54"/>
      <c r="M183" s="54"/>
      <c r="N183" s="54"/>
      <c r="O183" s="54"/>
      <c r="P183" s="54"/>
      <c r="Q183" s="54"/>
      <c r="R183" s="54"/>
      <c r="S183" s="54"/>
    </row>
    <row r="184" spans="1:19" x14ac:dyDescent="0.25">
      <c r="A184" s="54"/>
      <c r="B184" s="54"/>
      <c r="C184" s="54"/>
      <c r="D184" s="54"/>
      <c r="E184" s="54"/>
      <c r="F184" s="54"/>
      <c r="G184" s="54"/>
      <c r="H184" s="54"/>
      <c r="I184" s="54"/>
      <c r="J184" s="54"/>
      <c r="K184" s="54"/>
      <c r="L184" s="54"/>
      <c r="M184" s="54"/>
      <c r="N184" s="54"/>
      <c r="O184" s="54"/>
      <c r="P184" s="54"/>
      <c r="Q184" s="54"/>
      <c r="R184" s="54"/>
      <c r="S184" s="54"/>
    </row>
    <row r="185" spans="1:19" x14ac:dyDescent="0.25">
      <c r="A185" s="54"/>
      <c r="B185" s="54"/>
      <c r="C185" s="54"/>
      <c r="D185" s="54"/>
      <c r="E185" s="54"/>
      <c r="F185" s="54"/>
      <c r="G185" s="54"/>
      <c r="H185" s="54"/>
      <c r="I185" s="54"/>
      <c r="J185" s="54"/>
      <c r="K185" s="54"/>
      <c r="L185" s="54"/>
      <c r="M185" s="54"/>
      <c r="N185" s="54"/>
      <c r="O185" s="54"/>
      <c r="P185" s="54"/>
      <c r="Q185" s="54"/>
      <c r="R185" s="54"/>
      <c r="S185" s="54"/>
    </row>
    <row r="186" spans="1:19" x14ac:dyDescent="0.25">
      <c r="A186" s="54"/>
      <c r="B186" s="54"/>
      <c r="C186" s="54"/>
      <c r="D186" s="54"/>
      <c r="E186" s="54"/>
      <c r="F186" s="54"/>
      <c r="G186" s="54"/>
      <c r="H186" s="54"/>
      <c r="I186" s="54"/>
      <c r="J186" s="54"/>
      <c r="K186" s="54"/>
      <c r="L186" s="54"/>
      <c r="M186" s="54"/>
      <c r="N186" s="54"/>
      <c r="O186" s="54"/>
      <c r="P186" s="54"/>
      <c r="Q186" s="54"/>
      <c r="R186" s="54"/>
      <c r="S186" s="54"/>
    </row>
    <row r="187" spans="1:19" x14ac:dyDescent="0.25">
      <c r="A187" s="54"/>
      <c r="B187" s="54"/>
      <c r="C187" s="54"/>
      <c r="D187" s="54"/>
      <c r="E187" s="54"/>
      <c r="F187" s="54"/>
      <c r="G187" s="54"/>
      <c r="H187" s="54"/>
      <c r="I187" s="54"/>
      <c r="J187" s="54"/>
      <c r="K187" s="54"/>
      <c r="L187" s="54"/>
      <c r="M187" s="54"/>
      <c r="N187" s="54"/>
      <c r="O187" s="54"/>
      <c r="P187" s="54"/>
      <c r="Q187" s="54"/>
      <c r="R187" s="54"/>
      <c r="S187" s="54"/>
    </row>
    <row r="188" spans="1:19" x14ac:dyDescent="0.25">
      <c r="A188" s="54"/>
      <c r="B188" s="54"/>
      <c r="C188" s="54"/>
      <c r="D188" s="54"/>
      <c r="E188" s="54"/>
      <c r="F188" s="54"/>
      <c r="G188" s="54"/>
      <c r="H188" s="54"/>
      <c r="I188" s="54"/>
      <c r="J188" s="54"/>
      <c r="K188" s="54"/>
      <c r="L188" s="54"/>
      <c r="M188" s="54"/>
      <c r="N188" s="54"/>
      <c r="O188" s="54"/>
      <c r="P188" s="54"/>
      <c r="Q188" s="54"/>
      <c r="R188" s="54"/>
      <c r="S188" s="54"/>
    </row>
    <row r="189" spans="1:19" x14ac:dyDescent="0.25">
      <c r="A189" s="54"/>
      <c r="B189" s="54"/>
      <c r="C189" s="54"/>
      <c r="D189" s="54"/>
      <c r="E189" s="54"/>
      <c r="F189" s="54"/>
      <c r="G189" s="54"/>
      <c r="H189" s="54"/>
      <c r="I189" s="54"/>
      <c r="J189" s="54"/>
      <c r="K189" s="54"/>
      <c r="L189" s="54"/>
      <c r="M189" s="54"/>
      <c r="N189" s="54"/>
      <c r="O189" s="54"/>
      <c r="P189" s="54"/>
      <c r="Q189" s="54"/>
      <c r="R189" s="54"/>
      <c r="S189" s="54"/>
    </row>
    <row r="190" spans="1:19" x14ac:dyDescent="0.25">
      <c r="A190" s="54"/>
      <c r="B190" s="54"/>
      <c r="C190" s="54"/>
      <c r="D190" s="54"/>
      <c r="E190" s="54"/>
      <c r="F190" s="54"/>
      <c r="G190" s="54"/>
      <c r="H190" s="54"/>
      <c r="I190" s="54"/>
      <c r="J190" s="54"/>
      <c r="K190" s="54"/>
      <c r="L190" s="54"/>
      <c r="M190" s="54"/>
      <c r="N190" s="54"/>
      <c r="O190" s="54"/>
      <c r="P190" s="54"/>
      <c r="Q190" s="54"/>
      <c r="R190" s="54"/>
      <c r="S190" s="54"/>
    </row>
    <row r="191" spans="1:19" x14ac:dyDescent="0.25">
      <c r="A191" s="54"/>
      <c r="B191" s="54"/>
      <c r="C191" s="54"/>
      <c r="D191" s="54"/>
      <c r="E191" s="54"/>
      <c r="F191" s="54"/>
      <c r="G191" s="54"/>
      <c r="H191" s="54"/>
      <c r="I191" s="54"/>
      <c r="J191" s="54"/>
      <c r="K191" s="54"/>
      <c r="L191" s="54"/>
      <c r="M191" s="54"/>
      <c r="N191" s="54"/>
      <c r="O191" s="54"/>
      <c r="P191" s="54"/>
      <c r="Q191" s="54"/>
      <c r="R191" s="54"/>
      <c r="S191" s="54"/>
    </row>
    <row r="192" spans="1:19" x14ac:dyDescent="0.25">
      <c r="A192" s="54"/>
      <c r="B192" s="54"/>
      <c r="C192" s="54"/>
      <c r="D192" s="54"/>
      <c r="E192" s="54"/>
      <c r="F192" s="54"/>
      <c r="G192" s="54"/>
      <c r="H192" s="54"/>
      <c r="I192" s="54"/>
      <c r="J192" s="54"/>
      <c r="K192" s="54"/>
      <c r="L192" s="54"/>
      <c r="M192" s="54"/>
      <c r="N192" s="54"/>
      <c r="O192" s="54"/>
      <c r="P192" s="54"/>
      <c r="Q192" s="54"/>
      <c r="R192" s="54"/>
      <c r="S192" s="54"/>
    </row>
    <row r="193" spans="1:19" x14ac:dyDescent="0.25">
      <c r="A193" s="54"/>
      <c r="B193" s="54"/>
      <c r="C193" s="54"/>
      <c r="D193" s="54"/>
      <c r="E193" s="54"/>
      <c r="F193" s="54"/>
      <c r="G193" s="54"/>
      <c r="H193" s="54"/>
      <c r="I193" s="54"/>
      <c r="J193" s="54"/>
      <c r="K193" s="54"/>
      <c r="L193" s="54"/>
      <c r="M193" s="54"/>
      <c r="N193" s="54"/>
      <c r="O193" s="54"/>
      <c r="P193" s="54"/>
      <c r="Q193" s="54"/>
      <c r="R193" s="54"/>
      <c r="S193" s="54"/>
    </row>
    <row r="194" spans="1:19" x14ac:dyDescent="0.25">
      <c r="A194" s="54"/>
      <c r="B194" s="54"/>
      <c r="C194" s="54"/>
      <c r="D194" s="54"/>
      <c r="E194" s="54"/>
      <c r="F194" s="54"/>
      <c r="G194" s="54"/>
      <c r="H194" s="54"/>
      <c r="I194" s="54"/>
      <c r="J194" s="54"/>
      <c r="K194" s="54"/>
      <c r="L194" s="54"/>
      <c r="M194" s="54"/>
      <c r="N194" s="54"/>
      <c r="O194" s="54"/>
      <c r="P194" s="54"/>
      <c r="Q194" s="54"/>
      <c r="R194" s="54"/>
      <c r="S194" s="54"/>
    </row>
    <row r="195" spans="1:19" x14ac:dyDescent="0.25">
      <c r="A195" s="54"/>
      <c r="B195" s="54"/>
      <c r="C195" s="54"/>
      <c r="D195" s="54"/>
      <c r="E195" s="54"/>
      <c r="F195" s="54"/>
      <c r="G195" s="54"/>
      <c r="H195" s="54"/>
      <c r="I195" s="54"/>
      <c r="J195" s="54"/>
      <c r="K195" s="54"/>
      <c r="L195" s="54"/>
      <c r="M195" s="54"/>
      <c r="N195" s="54"/>
      <c r="O195" s="54"/>
      <c r="P195" s="54"/>
      <c r="Q195" s="54"/>
      <c r="R195" s="54"/>
      <c r="S195" s="54"/>
    </row>
    <row r="196" spans="1:19" x14ac:dyDescent="0.25">
      <c r="A196" s="54"/>
      <c r="B196" s="54"/>
      <c r="C196" s="54"/>
      <c r="D196" s="54"/>
      <c r="E196" s="54"/>
      <c r="F196" s="54"/>
      <c r="G196" s="54"/>
      <c r="H196" s="54"/>
      <c r="I196" s="54"/>
      <c r="J196" s="54"/>
      <c r="K196" s="54"/>
      <c r="L196" s="54"/>
      <c r="M196" s="54"/>
      <c r="N196" s="54"/>
      <c r="O196" s="54"/>
      <c r="P196" s="54"/>
      <c r="Q196" s="54"/>
      <c r="R196" s="54"/>
      <c r="S196" s="54"/>
    </row>
    <row r="197" spans="1:19" x14ac:dyDescent="0.25">
      <c r="A197" s="54"/>
      <c r="B197" s="54"/>
      <c r="C197" s="54"/>
      <c r="D197" s="54"/>
      <c r="E197" s="54"/>
      <c r="F197" s="54"/>
      <c r="G197" s="54"/>
      <c r="H197" s="54"/>
      <c r="I197" s="54"/>
      <c r="J197" s="54"/>
      <c r="K197" s="54"/>
      <c r="L197" s="54"/>
      <c r="M197" s="54"/>
      <c r="N197" s="54"/>
      <c r="O197" s="54"/>
      <c r="P197" s="54"/>
      <c r="Q197" s="54"/>
      <c r="R197" s="54"/>
      <c r="S197" s="54"/>
    </row>
    <row r="198" spans="1:19" x14ac:dyDescent="0.25">
      <c r="A198" s="54"/>
      <c r="B198" s="54"/>
      <c r="C198" s="54"/>
      <c r="D198" s="54"/>
      <c r="E198" s="54"/>
      <c r="F198" s="54"/>
      <c r="G198" s="54"/>
      <c r="H198" s="54"/>
      <c r="I198" s="54"/>
      <c r="J198" s="54"/>
      <c r="K198" s="54"/>
      <c r="L198" s="54"/>
      <c r="M198" s="54"/>
      <c r="N198" s="54"/>
      <c r="O198" s="54"/>
      <c r="P198" s="54"/>
      <c r="Q198" s="54"/>
      <c r="R198" s="54"/>
      <c r="S198" s="54"/>
    </row>
    <row r="199" spans="1:19" x14ac:dyDescent="0.25">
      <c r="A199" s="54"/>
      <c r="B199" s="54"/>
      <c r="C199" s="54"/>
      <c r="D199" s="54"/>
      <c r="E199" s="54"/>
      <c r="F199" s="54"/>
      <c r="G199" s="54"/>
      <c r="H199" s="54"/>
      <c r="I199" s="54"/>
      <c r="J199" s="54"/>
      <c r="K199" s="54"/>
      <c r="L199" s="54"/>
      <c r="M199" s="54"/>
      <c r="N199" s="54"/>
      <c r="O199" s="54"/>
      <c r="P199" s="54"/>
      <c r="Q199" s="54"/>
      <c r="R199" s="54"/>
      <c r="S199" s="54"/>
    </row>
    <row r="200" spans="1:19" x14ac:dyDescent="0.25">
      <c r="A200" s="54"/>
      <c r="B200" s="54"/>
      <c r="C200" s="54"/>
      <c r="D200" s="54"/>
      <c r="E200" s="54"/>
      <c r="F200" s="54"/>
      <c r="G200" s="54"/>
      <c r="H200" s="54"/>
      <c r="I200" s="54"/>
      <c r="J200" s="54"/>
      <c r="K200" s="54"/>
      <c r="L200" s="54"/>
      <c r="M200" s="54"/>
      <c r="N200" s="54"/>
      <c r="O200" s="54"/>
      <c r="P200" s="54"/>
      <c r="Q200" s="54"/>
      <c r="R200" s="54"/>
      <c r="S200" s="54"/>
    </row>
    <row r="201" spans="1:19" x14ac:dyDescent="0.25">
      <c r="A201" s="54"/>
      <c r="B201" s="54"/>
      <c r="C201" s="54"/>
      <c r="D201" s="54"/>
      <c r="E201" s="54"/>
      <c r="F201" s="54"/>
      <c r="G201" s="54"/>
      <c r="H201" s="54"/>
      <c r="I201" s="54"/>
      <c r="J201" s="54"/>
      <c r="K201" s="54"/>
      <c r="L201" s="54"/>
      <c r="M201" s="54"/>
      <c r="N201" s="54"/>
      <c r="O201" s="54"/>
      <c r="P201" s="54"/>
      <c r="Q201" s="54"/>
      <c r="R201" s="54"/>
      <c r="S201" s="54"/>
    </row>
    <row r="202" spans="1:19" x14ac:dyDescent="0.25">
      <c r="A202" s="54"/>
      <c r="B202" s="54"/>
      <c r="C202" s="54"/>
      <c r="D202" s="54"/>
      <c r="E202" s="54"/>
      <c r="F202" s="54"/>
      <c r="G202" s="54"/>
      <c r="H202" s="54"/>
      <c r="I202" s="54"/>
      <c r="J202" s="54"/>
      <c r="K202" s="54"/>
      <c r="L202" s="54"/>
      <c r="M202" s="54"/>
      <c r="N202" s="54"/>
      <c r="O202" s="54"/>
      <c r="P202" s="54"/>
      <c r="Q202" s="54"/>
      <c r="R202" s="54"/>
      <c r="S202" s="54"/>
    </row>
    <row r="203" spans="1:19" x14ac:dyDescent="0.25">
      <c r="A203" s="54"/>
      <c r="B203" s="54"/>
      <c r="C203" s="54"/>
      <c r="D203" s="54"/>
      <c r="E203" s="54"/>
      <c r="F203" s="54"/>
      <c r="G203" s="54"/>
      <c r="H203" s="54"/>
      <c r="I203" s="54"/>
      <c r="J203" s="54"/>
      <c r="K203" s="54"/>
      <c r="L203" s="54"/>
      <c r="M203" s="54"/>
      <c r="N203" s="54"/>
      <c r="O203" s="54"/>
      <c r="P203" s="54"/>
      <c r="Q203" s="54"/>
      <c r="R203" s="54"/>
      <c r="S203" s="54"/>
    </row>
    <row r="204" spans="1:19" x14ac:dyDescent="0.25">
      <c r="A204" s="54"/>
      <c r="B204" s="54"/>
      <c r="C204" s="54"/>
      <c r="D204" s="54"/>
      <c r="E204" s="54"/>
      <c r="F204" s="54"/>
      <c r="G204" s="54"/>
      <c r="H204" s="54"/>
      <c r="I204" s="54"/>
      <c r="J204" s="54"/>
      <c r="K204" s="54"/>
      <c r="L204" s="54"/>
      <c r="M204" s="54"/>
      <c r="N204" s="54"/>
      <c r="O204" s="54"/>
      <c r="P204" s="54"/>
      <c r="Q204" s="54"/>
      <c r="R204" s="54"/>
      <c r="S204" s="54"/>
    </row>
    <row r="205" spans="1:19" x14ac:dyDescent="0.25">
      <c r="A205" s="54"/>
      <c r="B205" s="54"/>
      <c r="C205" s="54"/>
      <c r="D205" s="54"/>
      <c r="E205" s="54"/>
      <c r="F205" s="54"/>
      <c r="G205" s="54"/>
      <c r="H205" s="54"/>
      <c r="I205" s="54"/>
      <c r="J205" s="54"/>
      <c r="K205" s="54"/>
      <c r="L205" s="54"/>
      <c r="M205" s="54"/>
      <c r="N205" s="54"/>
      <c r="O205" s="54"/>
      <c r="P205" s="54"/>
      <c r="Q205" s="54"/>
      <c r="R205" s="54"/>
      <c r="S205" s="54"/>
    </row>
    <row r="206" spans="1:19" x14ac:dyDescent="0.25">
      <c r="A206" s="54"/>
      <c r="B206" s="54"/>
      <c r="C206" s="54"/>
      <c r="D206" s="54"/>
      <c r="E206" s="54"/>
      <c r="F206" s="54"/>
      <c r="G206" s="54"/>
      <c r="H206" s="54"/>
      <c r="I206" s="54"/>
      <c r="J206" s="54"/>
      <c r="K206" s="54"/>
      <c r="L206" s="54"/>
      <c r="M206" s="54"/>
      <c r="N206" s="54"/>
      <c r="O206" s="54"/>
      <c r="P206" s="54"/>
      <c r="Q206" s="54"/>
      <c r="R206" s="54"/>
      <c r="S206" s="54"/>
    </row>
    <row r="207" spans="1:19" x14ac:dyDescent="0.25">
      <c r="A207" s="54"/>
      <c r="B207" s="54"/>
      <c r="C207" s="54"/>
      <c r="D207" s="54"/>
      <c r="E207" s="54"/>
      <c r="F207" s="54"/>
      <c r="G207" s="54"/>
      <c r="H207" s="54"/>
      <c r="I207" s="54"/>
      <c r="J207" s="54"/>
      <c r="K207" s="54"/>
      <c r="L207" s="54"/>
      <c r="M207" s="54"/>
      <c r="N207" s="54"/>
      <c r="O207" s="54"/>
      <c r="P207" s="54"/>
      <c r="Q207" s="54"/>
      <c r="R207" s="54"/>
      <c r="S207" s="54"/>
    </row>
    <row r="208" spans="1:19" x14ac:dyDescent="0.25">
      <c r="A208" s="54"/>
      <c r="B208" s="54"/>
      <c r="C208" s="54"/>
      <c r="D208" s="54"/>
      <c r="E208" s="54"/>
      <c r="F208" s="54"/>
      <c r="G208" s="54"/>
      <c r="H208" s="54"/>
      <c r="I208" s="54"/>
      <c r="J208" s="54"/>
      <c r="K208" s="54"/>
      <c r="L208" s="54"/>
      <c r="M208" s="54"/>
      <c r="N208" s="54"/>
      <c r="O208" s="54"/>
      <c r="P208" s="54"/>
      <c r="Q208" s="54"/>
      <c r="R208" s="54"/>
      <c r="S208" s="54"/>
    </row>
    <row r="209" spans="1:19" x14ac:dyDescent="0.25">
      <c r="A209" s="54"/>
      <c r="B209" s="54"/>
      <c r="C209" s="54"/>
      <c r="D209" s="54"/>
      <c r="E209" s="54"/>
      <c r="F209" s="54"/>
      <c r="G209" s="54"/>
      <c r="H209" s="54"/>
      <c r="I209" s="54"/>
      <c r="J209" s="54"/>
      <c r="K209" s="54"/>
      <c r="L209" s="54"/>
      <c r="M209" s="54"/>
      <c r="N209" s="54"/>
      <c r="O209" s="54"/>
      <c r="P209" s="54"/>
      <c r="Q209" s="54"/>
      <c r="R209" s="54"/>
      <c r="S209" s="54"/>
    </row>
    <row r="210" spans="1:19" x14ac:dyDescent="0.25">
      <c r="A210" s="54"/>
      <c r="B210" s="54"/>
      <c r="C210" s="54"/>
      <c r="D210" s="54"/>
      <c r="E210" s="54"/>
      <c r="F210" s="54"/>
      <c r="G210" s="54"/>
      <c r="H210" s="54"/>
      <c r="I210" s="54"/>
      <c r="J210" s="54"/>
      <c r="K210" s="54"/>
      <c r="L210" s="54"/>
      <c r="M210" s="54"/>
      <c r="N210" s="54"/>
      <c r="O210" s="54"/>
      <c r="P210" s="54"/>
      <c r="Q210" s="54"/>
      <c r="R210" s="54"/>
      <c r="S210" s="54"/>
    </row>
    <row r="211" spans="1:19" x14ac:dyDescent="0.25">
      <c r="A211" s="54"/>
      <c r="B211" s="54"/>
      <c r="C211" s="54"/>
      <c r="D211" s="54"/>
      <c r="E211" s="54"/>
      <c r="F211" s="54"/>
      <c r="G211" s="54"/>
      <c r="H211" s="54"/>
      <c r="I211" s="54"/>
      <c r="J211" s="54"/>
      <c r="K211" s="54"/>
      <c r="L211" s="54"/>
      <c r="M211" s="54"/>
      <c r="N211" s="54"/>
      <c r="O211" s="54"/>
      <c r="P211" s="54"/>
      <c r="Q211" s="54"/>
      <c r="R211" s="54"/>
      <c r="S211" s="54"/>
    </row>
    <row r="212" spans="1:19" x14ac:dyDescent="0.25">
      <c r="A212" s="54"/>
      <c r="B212" s="54"/>
      <c r="C212" s="54"/>
      <c r="D212" s="54"/>
      <c r="E212" s="54"/>
      <c r="F212" s="54"/>
      <c r="G212" s="54"/>
      <c r="H212" s="54"/>
      <c r="I212" s="54"/>
      <c r="J212" s="54"/>
      <c r="K212" s="54"/>
      <c r="L212" s="54"/>
      <c r="M212" s="54"/>
      <c r="N212" s="54"/>
      <c r="O212" s="54"/>
      <c r="P212" s="54"/>
      <c r="Q212" s="54"/>
      <c r="R212" s="54"/>
      <c r="S212" s="54"/>
    </row>
    <row r="213" spans="1:19" x14ac:dyDescent="0.25">
      <c r="A213" s="54"/>
      <c r="B213" s="54"/>
      <c r="C213" s="54"/>
      <c r="D213" s="54"/>
      <c r="E213" s="54"/>
      <c r="F213" s="54"/>
      <c r="G213" s="54"/>
      <c r="H213" s="54"/>
      <c r="I213" s="54"/>
      <c r="J213" s="54"/>
      <c r="K213" s="54"/>
      <c r="L213" s="54"/>
      <c r="M213" s="54"/>
      <c r="N213" s="54"/>
      <c r="O213" s="54"/>
      <c r="P213" s="54"/>
      <c r="Q213" s="54"/>
      <c r="R213" s="54"/>
      <c r="S213" s="54"/>
    </row>
    <row r="214" spans="1:19" x14ac:dyDescent="0.25">
      <c r="A214" s="54"/>
      <c r="B214" s="54"/>
      <c r="C214" s="54"/>
      <c r="D214" s="54"/>
      <c r="E214" s="54"/>
      <c r="F214" s="54"/>
      <c r="G214" s="54"/>
      <c r="H214" s="54"/>
      <c r="I214" s="54"/>
      <c r="J214" s="54"/>
      <c r="K214" s="54"/>
      <c r="L214" s="54"/>
      <c r="M214" s="54"/>
      <c r="N214" s="54"/>
      <c r="O214" s="54"/>
      <c r="P214" s="54"/>
      <c r="Q214" s="54"/>
      <c r="R214" s="54"/>
      <c r="S214" s="54"/>
    </row>
    <row r="215" spans="1:19" x14ac:dyDescent="0.25">
      <c r="A215" s="54"/>
      <c r="B215" s="54"/>
      <c r="C215" s="54"/>
      <c r="D215" s="54"/>
      <c r="E215" s="54"/>
      <c r="F215" s="54"/>
      <c r="G215" s="54"/>
      <c r="H215" s="54"/>
      <c r="I215" s="54"/>
      <c r="J215" s="54"/>
      <c r="K215" s="54"/>
      <c r="L215" s="54"/>
      <c r="M215" s="54"/>
      <c r="N215" s="54"/>
      <c r="O215" s="54"/>
      <c r="P215" s="54"/>
      <c r="Q215" s="54"/>
      <c r="R215" s="54"/>
      <c r="S215" s="54"/>
    </row>
    <row r="216" spans="1:19" x14ac:dyDescent="0.25">
      <c r="A216" s="54"/>
      <c r="B216" s="54"/>
      <c r="C216" s="54"/>
      <c r="D216" s="54"/>
      <c r="E216" s="54"/>
      <c r="F216" s="54"/>
      <c r="G216" s="54"/>
      <c r="H216" s="54"/>
      <c r="I216" s="54"/>
      <c r="J216" s="54"/>
      <c r="K216" s="54"/>
      <c r="L216" s="54"/>
      <c r="M216" s="54"/>
      <c r="N216" s="54"/>
      <c r="O216" s="54"/>
      <c r="P216" s="54"/>
      <c r="Q216" s="54"/>
      <c r="R216" s="54"/>
      <c r="S216" s="54"/>
    </row>
    <row r="217" spans="1:19" x14ac:dyDescent="0.25">
      <c r="A217" s="54"/>
      <c r="B217" s="54"/>
      <c r="C217" s="54"/>
      <c r="D217" s="54"/>
      <c r="E217" s="54"/>
      <c r="F217" s="54"/>
      <c r="G217" s="54"/>
      <c r="H217" s="54"/>
      <c r="I217" s="54"/>
      <c r="J217" s="54"/>
      <c r="K217" s="54"/>
      <c r="L217" s="54"/>
      <c r="M217" s="54"/>
      <c r="N217" s="54"/>
      <c r="O217" s="54"/>
      <c r="P217" s="54"/>
      <c r="Q217" s="54"/>
      <c r="R217" s="54"/>
      <c r="S217" s="54"/>
    </row>
    <row r="218" spans="1:19" x14ac:dyDescent="0.25">
      <c r="A218" s="54"/>
      <c r="B218" s="54"/>
      <c r="C218" s="54"/>
      <c r="D218" s="54"/>
      <c r="E218" s="54"/>
      <c r="F218" s="54"/>
      <c r="G218" s="54"/>
      <c r="H218" s="54"/>
      <c r="I218" s="54"/>
      <c r="J218" s="54"/>
      <c r="K218" s="54"/>
      <c r="L218" s="54"/>
      <c r="M218" s="54"/>
      <c r="N218" s="54"/>
      <c r="O218" s="54"/>
      <c r="P218" s="54"/>
      <c r="Q218" s="54"/>
      <c r="R218" s="54"/>
      <c r="S218" s="54"/>
    </row>
    <row r="219" spans="1:19" x14ac:dyDescent="0.25">
      <c r="A219" s="54"/>
      <c r="B219" s="54"/>
      <c r="C219" s="54"/>
      <c r="D219" s="54"/>
      <c r="E219" s="54"/>
      <c r="F219" s="54"/>
      <c r="G219" s="54"/>
      <c r="H219" s="54"/>
      <c r="I219" s="54"/>
      <c r="J219" s="54"/>
      <c r="K219" s="54"/>
      <c r="L219" s="54"/>
      <c r="M219" s="54"/>
      <c r="N219" s="54"/>
      <c r="O219" s="54"/>
      <c r="P219" s="54"/>
      <c r="Q219" s="54"/>
      <c r="R219" s="54"/>
      <c r="S219" s="54"/>
    </row>
    <row r="220" spans="1:19" x14ac:dyDescent="0.25">
      <c r="A220" s="54"/>
      <c r="B220" s="54"/>
      <c r="C220" s="54"/>
      <c r="D220" s="54"/>
      <c r="E220" s="54"/>
      <c r="F220" s="54"/>
      <c r="G220" s="54"/>
      <c r="H220" s="54"/>
      <c r="I220" s="54"/>
      <c r="J220" s="54"/>
      <c r="K220" s="54"/>
      <c r="L220" s="54"/>
      <c r="M220" s="54"/>
      <c r="N220" s="54"/>
      <c r="O220" s="54"/>
      <c r="P220" s="54"/>
      <c r="Q220" s="54"/>
      <c r="R220" s="54"/>
      <c r="S220" s="54"/>
    </row>
    <row r="221" spans="1:19" x14ac:dyDescent="0.25">
      <c r="A221" s="54"/>
      <c r="B221" s="54"/>
      <c r="C221" s="54"/>
      <c r="D221" s="54"/>
      <c r="E221" s="54"/>
      <c r="F221" s="54"/>
      <c r="G221" s="54"/>
      <c r="H221" s="54"/>
      <c r="I221" s="54"/>
      <c r="J221" s="54"/>
      <c r="K221" s="54"/>
      <c r="L221" s="54"/>
      <c r="M221" s="54"/>
      <c r="N221" s="54"/>
      <c r="O221" s="54"/>
      <c r="P221" s="54"/>
      <c r="Q221" s="54"/>
      <c r="R221" s="54"/>
      <c r="S221" s="54"/>
    </row>
    <row r="222" spans="1:19" x14ac:dyDescent="0.25">
      <c r="A222" s="54"/>
      <c r="B222" s="54"/>
      <c r="C222" s="54"/>
      <c r="D222" s="54"/>
      <c r="E222" s="54"/>
      <c r="F222" s="54"/>
      <c r="G222" s="54"/>
      <c r="H222" s="54"/>
      <c r="I222" s="54"/>
      <c r="J222" s="54"/>
      <c r="K222" s="54"/>
      <c r="L222" s="54"/>
      <c r="M222" s="54"/>
      <c r="N222" s="54"/>
      <c r="O222" s="54"/>
      <c r="P222" s="54"/>
      <c r="Q222" s="54"/>
      <c r="R222" s="54"/>
      <c r="S222" s="54"/>
    </row>
    <row r="223" spans="1:19" x14ac:dyDescent="0.25">
      <c r="A223" s="54"/>
      <c r="B223" s="54"/>
      <c r="C223" s="54"/>
      <c r="D223" s="54"/>
      <c r="E223" s="54"/>
      <c r="F223" s="54"/>
      <c r="G223" s="54"/>
      <c r="H223" s="54"/>
      <c r="I223" s="54"/>
      <c r="J223" s="54"/>
      <c r="K223" s="54"/>
      <c r="L223" s="54"/>
      <c r="M223" s="54"/>
      <c r="N223" s="54"/>
      <c r="O223" s="54"/>
      <c r="P223" s="54"/>
      <c r="Q223" s="54"/>
      <c r="R223" s="54"/>
      <c r="S223" s="54"/>
    </row>
    <row r="224" spans="1:19" x14ac:dyDescent="0.25">
      <c r="A224" s="54"/>
      <c r="B224" s="54"/>
      <c r="C224" s="54"/>
      <c r="D224" s="54"/>
      <c r="E224" s="54"/>
      <c r="F224" s="54"/>
      <c r="G224" s="54"/>
      <c r="H224" s="54"/>
      <c r="I224" s="54"/>
      <c r="J224" s="54"/>
      <c r="K224" s="54"/>
      <c r="L224" s="54"/>
      <c r="M224" s="54"/>
      <c r="N224" s="54"/>
      <c r="O224" s="54"/>
      <c r="P224" s="54"/>
      <c r="Q224" s="54"/>
      <c r="R224" s="54"/>
      <c r="S224" s="54"/>
    </row>
    <row r="225" spans="1:19" x14ac:dyDescent="0.25">
      <c r="A225" s="54"/>
      <c r="B225" s="54"/>
      <c r="C225" s="54"/>
      <c r="D225" s="54"/>
      <c r="E225" s="54"/>
      <c r="F225" s="54"/>
      <c r="G225" s="54"/>
      <c r="H225" s="54"/>
      <c r="I225" s="54"/>
      <c r="J225" s="54"/>
      <c r="K225" s="54"/>
      <c r="L225" s="54"/>
      <c r="M225" s="54"/>
      <c r="N225" s="54"/>
      <c r="O225" s="54"/>
      <c r="P225" s="54"/>
      <c r="Q225" s="54"/>
      <c r="R225" s="54"/>
      <c r="S225" s="54"/>
    </row>
    <row r="226" spans="1:19" x14ac:dyDescent="0.25">
      <c r="A226" s="54"/>
      <c r="B226" s="54"/>
      <c r="C226" s="54"/>
      <c r="D226" s="54"/>
      <c r="E226" s="54"/>
      <c r="F226" s="54"/>
      <c r="G226" s="54"/>
      <c r="H226" s="54"/>
      <c r="I226" s="54"/>
      <c r="J226" s="54"/>
      <c r="K226" s="54"/>
      <c r="L226" s="54"/>
      <c r="M226" s="54"/>
      <c r="N226" s="54"/>
      <c r="O226" s="54"/>
      <c r="P226" s="54"/>
      <c r="Q226" s="54"/>
      <c r="R226" s="54"/>
      <c r="S226" s="54"/>
    </row>
    <row r="227" spans="1:19" x14ac:dyDescent="0.25">
      <c r="A227" s="54"/>
      <c r="B227" s="54"/>
      <c r="C227" s="54"/>
      <c r="D227" s="54"/>
      <c r="E227" s="54"/>
      <c r="F227" s="54"/>
      <c r="G227" s="54"/>
      <c r="H227" s="54"/>
      <c r="I227" s="54"/>
      <c r="J227" s="54"/>
      <c r="K227" s="54"/>
      <c r="L227" s="54"/>
      <c r="M227" s="54"/>
      <c r="N227" s="54"/>
      <c r="O227" s="54"/>
      <c r="P227" s="54"/>
      <c r="Q227" s="54"/>
      <c r="R227" s="54"/>
      <c r="S227" s="54"/>
    </row>
    <row r="228" spans="1:19" x14ac:dyDescent="0.25">
      <c r="A228" s="54"/>
      <c r="B228" s="54"/>
      <c r="C228" s="54"/>
      <c r="D228" s="54"/>
      <c r="E228" s="54"/>
      <c r="F228" s="54"/>
      <c r="G228" s="54"/>
      <c r="H228" s="54"/>
      <c r="I228" s="54"/>
      <c r="J228" s="54"/>
      <c r="K228" s="54"/>
      <c r="L228" s="54"/>
      <c r="M228" s="54"/>
      <c r="N228" s="54"/>
      <c r="O228" s="54"/>
      <c r="P228" s="54"/>
      <c r="Q228" s="54"/>
      <c r="R228" s="54"/>
      <c r="S228" s="54"/>
    </row>
    <row r="229" spans="1:19" x14ac:dyDescent="0.25">
      <c r="A229" s="54"/>
      <c r="B229" s="54"/>
      <c r="C229" s="54"/>
      <c r="D229" s="54"/>
      <c r="E229" s="54"/>
      <c r="F229" s="54"/>
      <c r="G229" s="54"/>
      <c r="H229" s="54"/>
      <c r="I229" s="54"/>
      <c r="J229" s="54"/>
      <c r="K229" s="54"/>
      <c r="L229" s="54"/>
      <c r="M229" s="54"/>
      <c r="N229" s="54"/>
      <c r="O229" s="54"/>
      <c r="P229" s="54"/>
      <c r="Q229" s="54"/>
      <c r="R229" s="54"/>
      <c r="S229" s="54"/>
    </row>
    <row r="230" spans="1:19" x14ac:dyDescent="0.25">
      <c r="A230" s="54"/>
      <c r="B230" s="54"/>
      <c r="C230" s="54"/>
      <c r="D230" s="54"/>
      <c r="E230" s="54"/>
      <c r="F230" s="54"/>
      <c r="G230" s="54"/>
      <c r="H230" s="54"/>
      <c r="I230" s="54"/>
      <c r="J230" s="54"/>
      <c r="K230" s="54"/>
      <c r="L230" s="54"/>
      <c r="M230" s="54"/>
      <c r="N230" s="54"/>
      <c r="O230" s="54"/>
      <c r="P230" s="54"/>
      <c r="Q230" s="54"/>
      <c r="R230" s="54"/>
      <c r="S230" s="54"/>
    </row>
    <row r="231" spans="1:19" x14ac:dyDescent="0.25">
      <c r="A231" s="54"/>
      <c r="B231" s="54"/>
      <c r="C231" s="54"/>
      <c r="D231" s="54"/>
      <c r="E231" s="54"/>
      <c r="F231" s="54"/>
      <c r="G231" s="54"/>
      <c r="H231" s="54"/>
      <c r="I231" s="54"/>
      <c r="J231" s="54"/>
      <c r="K231" s="54"/>
      <c r="L231" s="54"/>
      <c r="M231" s="54"/>
      <c r="N231" s="54"/>
      <c r="O231" s="54"/>
      <c r="P231" s="54"/>
      <c r="Q231" s="54"/>
      <c r="R231" s="54"/>
      <c r="S231" s="54"/>
    </row>
    <row r="232" spans="1:19" x14ac:dyDescent="0.25">
      <c r="A232" s="54"/>
      <c r="B232" s="54"/>
      <c r="C232" s="54"/>
      <c r="D232" s="54"/>
      <c r="E232" s="54"/>
      <c r="F232" s="54"/>
      <c r="G232" s="54"/>
      <c r="H232" s="54"/>
      <c r="I232" s="54"/>
      <c r="J232" s="54"/>
      <c r="K232" s="54"/>
      <c r="L232" s="54"/>
      <c r="M232" s="54"/>
      <c r="N232" s="54"/>
      <c r="O232" s="54"/>
      <c r="P232" s="54"/>
      <c r="Q232" s="54"/>
      <c r="R232" s="54"/>
      <c r="S232" s="54"/>
    </row>
    <row r="233" spans="1:19" x14ac:dyDescent="0.25">
      <c r="A233" s="54"/>
      <c r="B233" s="54"/>
      <c r="C233" s="54"/>
      <c r="D233" s="54"/>
      <c r="E233" s="54"/>
      <c r="F233" s="54"/>
      <c r="G233" s="54"/>
      <c r="H233" s="54"/>
      <c r="I233" s="54"/>
      <c r="J233" s="54"/>
      <c r="K233" s="54"/>
      <c r="L233" s="54"/>
      <c r="M233" s="54"/>
      <c r="N233" s="54"/>
      <c r="O233" s="54"/>
      <c r="P233" s="54"/>
      <c r="Q233" s="54"/>
      <c r="R233" s="54"/>
      <c r="S233" s="54"/>
    </row>
    <row r="234" spans="1:19" x14ac:dyDescent="0.25">
      <c r="A234" s="54"/>
      <c r="B234" s="54"/>
      <c r="C234" s="54"/>
      <c r="D234" s="54"/>
      <c r="E234" s="54"/>
      <c r="F234" s="54"/>
      <c r="G234" s="54"/>
      <c r="H234" s="54"/>
      <c r="I234" s="54"/>
      <c r="J234" s="54"/>
      <c r="K234" s="54"/>
      <c r="L234" s="54"/>
      <c r="M234" s="54"/>
      <c r="N234" s="54"/>
      <c r="O234" s="54"/>
      <c r="P234" s="54"/>
      <c r="Q234" s="54"/>
      <c r="R234" s="54"/>
      <c r="S234" s="54"/>
    </row>
    <row r="235" spans="1:19" x14ac:dyDescent="0.25">
      <c r="A235" s="54"/>
      <c r="B235" s="54"/>
      <c r="C235" s="54"/>
      <c r="D235" s="54"/>
      <c r="E235" s="54"/>
      <c r="F235" s="54"/>
      <c r="G235" s="54"/>
      <c r="H235" s="54"/>
      <c r="I235" s="54"/>
      <c r="J235" s="54"/>
      <c r="K235" s="54"/>
      <c r="L235" s="54"/>
      <c r="M235" s="54"/>
      <c r="N235" s="54"/>
      <c r="O235" s="54"/>
      <c r="P235" s="54"/>
      <c r="Q235" s="54"/>
      <c r="R235" s="54"/>
      <c r="S235" s="54"/>
    </row>
    <row r="236" spans="1:19" x14ac:dyDescent="0.25">
      <c r="A236" s="54"/>
      <c r="B236" s="54"/>
      <c r="C236" s="54"/>
      <c r="D236" s="54"/>
      <c r="E236" s="54"/>
      <c r="F236" s="54"/>
      <c r="G236" s="54"/>
      <c r="H236" s="54"/>
      <c r="I236" s="54"/>
      <c r="J236" s="54"/>
      <c r="K236" s="54"/>
      <c r="L236" s="54"/>
      <c r="M236" s="54"/>
      <c r="N236" s="54"/>
      <c r="O236" s="54"/>
      <c r="P236" s="54"/>
      <c r="Q236" s="54"/>
      <c r="R236" s="54"/>
      <c r="S236" s="54"/>
    </row>
    <row r="237" spans="1:19" x14ac:dyDescent="0.25">
      <c r="A237" s="54"/>
      <c r="B237" s="54"/>
      <c r="C237" s="54"/>
      <c r="D237" s="54"/>
      <c r="E237" s="54"/>
      <c r="F237" s="54"/>
      <c r="G237" s="54"/>
      <c r="H237" s="54"/>
      <c r="I237" s="54"/>
      <c r="J237" s="54"/>
      <c r="K237" s="54"/>
      <c r="L237" s="54"/>
      <c r="M237" s="54"/>
      <c r="N237" s="54"/>
      <c r="O237" s="54"/>
      <c r="P237" s="54"/>
      <c r="Q237" s="54"/>
      <c r="R237" s="54"/>
      <c r="S237" s="54"/>
    </row>
    <row r="238" spans="1:19" x14ac:dyDescent="0.25">
      <c r="A238" s="54"/>
      <c r="B238" s="54"/>
      <c r="C238" s="54"/>
      <c r="D238" s="54"/>
      <c r="E238" s="54"/>
      <c r="F238" s="54"/>
      <c r="G238" s="54"/>
      <c r="H238" s="54"/>
      <c r="I238" s="54"/>
      <c r="J238" s="54"/>
      <c r="K238" s="54"/>
      <c r="L238" s="54"/>
      <c r="M238" s="54"/>
      <c r="N238" s="54"/>
      <c r="O238" s="54"/>
      <c r="P238" s="54"/>
      <c r="Q238" s="54"/>
      <c r="R238" s="54"/>
      <c r="S238" s="54"/>
    </row>
    <row r="239" spans="1:19" x14ac:dyDescent="0.25">
      <c r="A239" s="54"/>
      <c r="B239" s="54"/>
      <c r="C239" s="54"/>
      <c r="D239" s="54"/>
      <c r="E239" s="54"/>
      <c r="F239" s="54"/>
      <c r="G239" s="54"/>
      <c r="H239" s="54"/>
      <c r="I239" s="54"/>
      <c r="J239" s="54"/>
      <c r="K239" s="54"/>
      <c r="L239" s="54"/>
      <c r="M239" s="54"/>
      <c r="N239" s="54"/>
      <c r="O239" s="54"/>
      <c r="P239" s="54"/>
      <c r="Q239" s="54"/>
      <c r="R239" s="54"/>
      <c r="S239" s="54"/>
    </row>
    <row r="240" spans="1:19" x14ac:dyDescent="0.25">
      <c r="A240" s="54"/>
      <c r="B240" s="54"/>
      <c r="C240" s="54"/>
      <c r="D240" s="54"/>
      <c r="E240" s="54"/>
      <c r="F240" s="54"/>
      <c r="G240" s="54"/>
      <c r="H240" s="54"/>
      <c r="I240" s="54"/>
      <c r="J240" s="54"/>
      <c r="K240" s="54"/>
      <c r="L240" s="54"/>
      <c r="M240" s="54"/>
      <c r="N240" s="54"/>
      <c r="O240" s="54"/>
      <c r="P240" s="54"/>
      <c r="Q240" s="54"/>
      <c r="R240" s="54"/>
      <c r="S240" s="54"/>
    </row>
    <row r="241" spans="1:19" x14ac:dyDescent="0.25">
      <c r="A241" s="54"/>
      <c r="B241" s="54"/>
      <c r="C241" s="54"/>
      <c r="D241" s="54"/>
      <c r="E241" s="54"/>
      <c r="F241" s="54"/>
      <c r="G241" s="54"/>
      <c r="H241" s="54"/>
      <c r="I241" s="54"/>
      <c r="J241" s="54"/>
      <c r="K241" s="54"/>
      <c r="L241" s="54"/>
      <c r="M241" s="54"/>
      <c r="N241" s="54"/>
      <c r="O241" s="54"/>
      <c r="P241" s="54"/>
      <c r="Q241" s="54"/>
      <c r="R241" s="54"/>
      <c r="S241" s="54"/>
    </row>
    <row r="242" spans="1:19" x14ac:dyDescent="0.25">
      <c r="A242" s="54"/>
      <c r="B242" s="54"/>
      <c r="C242" s="54"/>
      <c r="D242" s="54"/>
      <c r="E242" s="54"/>
      <c r="F242" s="54"/>
      <c r="G242" s="54"/>
      <c r="H242" s="54"/>
      <c r="I242" s="54"/>
      <c r="J242" s="54"/>
      <c r="K242" s="54"/>
      <c r="L242" s="54"/>
      <c r="M242" s="54"/>
      <c r="N242" s="54"/>
      <c r="O242" s="54"/>
      <c r="P242" s="54"/>
      <c r="Q242" s="54"/>
      <c r="R242" s="54"/>
      <c r="S242" s="54"/>
    </row>
    <row r="243" spans="1:19" x14ac:dyDescent="0.25">
      <c r="A243" s="54"/>
      <c r="B243" s="54"/>
      <c r="C243" s="54"/>
      <c r="D243" s="54"/>
      <c r="E243" s="54"/>
      <c r="F243" s="54"/>
      <c r="G243" s="54"/>
      <c r="H243" s="54"/>
      <c r="I243" s="54"/>
      <c r="J243" s="54"/>
      <c r="K243" s="54"/>
      <c r="L243" s="54"/>
      <c r="M243" s="54"/>
      <c r="N243" s="54"/>
      <c r="O243" s="54"/>
      <c r="P243" s="54"/>
      <c r="Q243" s="54"/>
      <c r="R243" s="54"/>
      <c r="S243" s="54"/>
    </row>
    <row r="244" spans="1:19" x14ac:dyDescent="0.25">
      <c r="A244" s="54"/>
      <c r="B244" s="54"/>
      <c r="C244" s="54"/>
      <c r="D244" s="54"/>
      <c r="E244" s="54"/>
      <c r="F244" s="54"/>
      <c r="G244" s="54"/>
      <c r="H244" s="54"/>
      <c r="I244" s="54"/>
      <c r="J244" s="54"/>
      <c r="K244" s="54"/>
      <c r="L244" s="54"/>
      <c r="M244" s="54"/>
      <c r="N244" s="54"/>
      <c r="O244" s="54"/>
      <c r="P244" s="54"/>
      <c r="Q244" s="54"/>
      <c r="R244" s="54"/>
      <c r="S244" s="54"/>
    </row>
    <row r="245" spans="1:19" x14ac:dyDescent="0.25">
      <c r="A245" s="54"/>
      <c r="B245" s="54"/>
      <c r="C245" s="54"/>
      <c r="D245" s="54"/>
      <c r="E245" s="54"/>
      <c r="F245" s="54"/>
      <c r="G245" s="54"/>
      <c r="H245" s="54"/>
      <c r="I245" s="54"/>
      <c r="J245" s="54"/>
      <c r="K245" s="54"/>
      <c r="L245" s="54"/>
      <c r="M245" s="54"/>
      <c r="N245" s="54"/>
      <c r="O245" s="54"/>
      <c r="P245" s="54"/>
      <c r="Q245" s="54"/>
      <c r="R245" s="54"/>
      <c r="S245" s="54"/>
    </row>
    <row r="246" spans="1:19" x14ac:dyDescent="0.25">
      <c r="A246" s="54"/>
      <c r="B246" s="54"/>
      <c r="C246" s="54"/>
      <c r="D246" s="54"/>
      <c r="E246" s="54"/>
      <c r="F246" s="54"/>
      <c r="G246" s="54"/>
      <c r="H246" s="54"/>
      <c r="I246" s="54"/>
      <c r="J246" s="54"/>
      <c r="K246" s="54"/>
      <c r="L246" s="54"/>
      <c r="M246" s="54"/>
      <c r="N246" s="54"/>
      <c r="O246" s="54"/>
      <c r="P246" s="54"/>
      <c r="Q246" s="54"/>
      <c r="R246" s="54"/>
      <c r="S246" s="54"/>
    </row>
    <row r="247" spans="1:19" x14ac:dyDescent="0.25">
      <c r="A247" s="54"/>
      <c r="B247" s="54"/>
      <c r="C247" s="54"/>
      <c r="D247" s="54"/>
      <c r="E247" s="54"/>
      <c r="F247" s="54"/>
      <c r="G247" s="54"/>
      <c r="H247" s="54"/>
      <c r="I247" s="54"/>
      <c r="J247" s="54"/>
      <c r="K247" s="54"/>
      <c r="L247" s="54"/>
      <c r="M247" s="54"/>
      <c r="N247" s="54"/>
      <c r="O247" s="54"/>
      <c r="P247" s="54"/>
      <c r="Q247" s="54"/>
      <c r="R247" s="54"/>
      <c r="S247" s="54"/>
    </row>
    <row r="248" spans="1:19" x14ac:dyDescent="0.25">
      <c r="A248" s="54"/>
      <c r="B248" s="54"/>
      <c r="C248" s="54"/>
      <c r="D248" s="54"/>
      <c r="E248" s="54"/>
      <c r="F248" s="54"/>
      <c r="G248" s="54"/>
      <c r="H248" s="54"/>
      <c r="I248" s="54"/>
      <c r="J248" s="54"/>
      <c r="K248" s="54"/>
      <c r="L248" s="54"/>
      <c r="M248" s="54"/>
      <c r="N248" s="54"/>
      <c r="O248" s="54"/>
      <c r="P248" s="54"/>
      <c r="Q248" s="54"/>
      <c r="R248" s="54"/>
      <c r="S248" s="54"/>
    </row>
    <row r="249" spans="1:19" x14ac:dyDescent="0.25">
      <c r="A249" s="54"/>
      <c r="B249" s="54"/>
      <c r="C249" s="54"/>
      <c r="D249" s="54"/>
      <c r="E249" s="54"/>
      <c r="F249" s="54"/>
      <c r="G249" s="54"/>
      <c r="H249" s="54"/>
      <c r="I249" s="54"/>
      <c r="J249" s="54"/>
      <c r="K249" s="54"/>
      <c r="L249" s="54"/>
      <c r="M249" s="54"/>
      <c r="N249" s="54"/>
      <c r="O249" s="54"/>
      <c r="P249" s="54"/>
      <c r="Q249" s="54"/>
      <c r="R249" s="54"/>
      <c r="S249" s="54"/>
    </row>
    <row r="250" spans="1:19" x14ac:dyDescent="0.25">
      <c r="A250" s="54"/>
      <c r="B250" s="54"/>
      <c r="C250" s="54"/>
      <c r="D250" s="54"/>
      <c r="E250" s="54"/>
      <c r="F250" s="54"/>
      <c r="G250" s="54"/>
      <c r="H250" s="54"/>
      <c r="I250" s="54"/>
      <c r="J250" s="54"/>
      <c r="K250" s="54"/>
      <c r="L250" s="54"/>
      <c r="M250" s="54"/>
      <c r="N250" s="54"/>
      <c r="O250" s="54"/>
      <c r="P250" s="54"/>
      <c r="Q250" s="54"/>
      <c r="R250" s="54"/>
      <c r="S250" s="54"/>
    </row>
    <row r="251" spans="1:19" x14ac:dyDescent="0.25">
      <c r="A251" s="54"/>
      <c r="B251" s="54"/>
      <c r="C251" s="54"/>
      <c r="D251" s="54"/>
      <c r="E251" s="54"/>
      <c r="F251" s="54"/>
      <c r="G251" s="54"/>
      <c r="H251" s="54"/>
      <c r="I251" s="54"/>
      <c r="J251" s="54"/>
      <c r="K251" s="54"/>
      <c r="L251" s="54"/>
      <c r="M251" s="54"/>
      <c r="N251" s="54"/>
      <c r="O251" s="54"/>
      <c r="P251" s="54"/>
      <c r="Q251" s="54"/>
      <c r="R251" s="54"/>
      <c r="S251" s="54"/>
    </row>
    <row r="252" spans="1:19" x14ac:dyDescent="0.25">
      <c r="A252" s="54"/>
      <c r="B252" s="54"/>
      <c r="C252" s="54"/>
      <c r="D252" s="54"/>
      <c r="E252" s="54"/>
      <c r="F252" s="54"/>
      <c r="G252" s="54"/>
      <c r="H252" s="54"/>
      <c r="I252" s="54"/>
      <c r="J252" s="54"/>
      <c r="K252" s="54"/>
      <c r="L252" s="54"/>
      <c r="M252" s="54"/>
      <c r="N252" s="54"/>
      <c r="O252" s="54"/>
      <c r="P252" s="54"/>
      <c r="Q252" s="54"/>
      <c r="R252" s="54"/>
      <c r="S252" s="54"/>
    </row>
    <row r="253" spans="1:19" x14ac:dyDescent="0.25">
      <c r="A253" s="54"/>
      <c r="B253" s="54"/>
      <c r="C253" s="54"/>
      <c r="D253" s="54"/>
      <c r="E253" s="54"/>
      <c r="F253" s="54"/>
      <c r="G253" s="54"/>
      <c r="H253" s="54"/>
      <c r="I253" s="54"/>
      <c r="J253" s="54"/>
      <c r="K253" s="54"/>
      <c r="L253" s="54"/>
      <c r="M253" s="54"/>
      <c r="N253" s="54"/>
      <c r="O253" s="54"/>
      <c r="P253" s="54"/>
      <c r="Q253" s="54"/>
      <c r="R253" s="54"/>
      <c r="S253" s="54"/>
    </row>
    <row r="254" spans="1:19" x14ac:dyDescent="0.25">
      <c r="A254" s="54"/>
      <c r="B254" s="54"/>
      <c r="C254" s="54"/>
      <c r="D254" s="54"/>
      <c r="E254" s="54"/>
      <c r="F254" s="54"/>
      <c r="G254" s="54"/>
      <c r="H254" s="54"/>
      <c r="I254" s="54"/>
      <c r="J254" s="54"/>
      <c r="K254" s="54"/>
      <c r="L254" s="54"/>
      <c r="M254" s="54"/>
      <c r="N254" s="54"/>
      <c r="O254" s="54"/>
      <c r="P254" s="54"/>
      <c r="Q254" s="54"/>
      <c r="R254" s="54"/>
      <c r="S254" s="54"/>
    </row>
    <row r="255" spans="1:19" x14ac:dyDescent="0.25">
      <c r="A255" s="54"/>
      <c r="B255" s="54"/>
      <c r="C255" s="54"/>
      <c r="D255" s="54"/>
      <c r="E255" s="54"/>
      <c r="F255" s="54"/>
      <c r="G255" s="54"/>
      <c r="H255" s="54"/>
      <c r="I255" s="54"/>
      <c r="J255" s="54"/>
      <c r="K255" s="54"/>
      <c r="L255" s="54"/>
      <c r="M255" s="54"/>
      <c r="N255" s="54"/>
      <c r="O255" s="54"/>
      <c r="P255" s="54"/>
      <c r="Q255" s="54"/>
      <c r="R255" s="54"/>
      <c r="S255" s="54"/>
    </row>
    <row r="256" spans="1:19" x14ac:dyDescent="0.25">
      <c r="A256" s="54"/>
      <c r="B256" s="54"/>
      <c r="C256" s="54"/>
      <c r="D256" s="54"/>
      <c r="E256" s="54"/>
      <c r="F256" s="54"/>
      <c r="G256" s="54"/>
      <c r="H256" s="54"/>
      <c r="I256" s="54"/>
      <c r="J256" s="54"/>
      <c r="K256" s="54"/>
      <c r="L256" s="54"/>
      <c r="M256" s="54"/>
      <c r="N256" s="54"/>
      <c r="O256" s="54"/>
      <c r="P256" s="54"/>
      <c r="Q256" s="54"/>
      <c r="R256" s="54"/>
      <c r="S256" s="54"/>
    </row>
    <row r="257" spans="1:19" x14ac:dyDescent="0.25">
      <c r="A257" s="54"/>
      <c r="B257" s="54"/>
      <c r="C257" s="54"/>
      <c r="D257" s="54"/>
      <c r="E257" s="54"/>
      <c r="F257" s="54"/>
      <c r="G257" s="54"/>
      <c r="H257" s="54"/>
      <c r="I257" s="54"/>
      <c r="J257" s="54"/>
      <c r="K257" s="54"/>
      <c r="L257" s="54"/>
      <c r="M257" s="54"/>
      <c r="N257" s="54"/>
      <c r="O257" s="54"/>
      <c r="P257" s="54"/>
      <c r="Q257" s="54"/>
      <c r="R257" s="54"/>
      <c r="S257" s="54"/>
    </row>
    <row r="258" spans="1:19" x14ac:dyDescent="0.25">
      <c r="A258" s="54"/>
      <c r="B258" s="54"/>
      <c r="C258" s="54"/>
      <c r="D258" s="54"/>
      <c r="E258" s="54"/>
      <c r="F258" s="54"/>
      <c r="G258" s="54"/>
      <c r="H258" s="54"/>
      <c r="I258" s="54"/>
      <c r="J258" s="54"/>
      <c r="K258" s="54"/>
      <c r="L258" s="54"/>
      <c r="M258" s="54"/>
      <c r="N258" s="54"/>
      <c r="O258" s="54"/>
      <c r="P258" s="54"/>
      <c r="Q258" s="54"/>
      <c r="R258" s="54"/>
      <c r="S258" s="54"/>
    </row>
    <row r="259" spans="1:19" x14ac:dyDescent="0.25">
      <c r="A259" s="54"/>
      <c r="B259" s="54"/>
      <c r="C259" s="54"/>
      <c r="D259" s="54"/>
      <c r="E259" s="54"/>
      <c r="F259" s="54"/>
      <c r="G259" s="54"/>
      <c r="H259" s="54"/>
      <c r="I259" s="54"/>
      <c r="J259" s="54"/>
      <c r="K259" s="54"/>
      <c r="L259" s="54"/>
      <c r="M259" s="54"/>
      <c r="N259" s="54"/>
      <c r="O259" s="54"/>
      <c r="P259" s="54"/>
      <c r="Q259" s="54"/>
      <c r="R259" s="54"/>
      <c r="S259" s="54"/>
    </row>
    <row r="260" spans="1:19" x14ac:dyDescent="0.25">
      <c r="A260" s="54"/>
      <c r="B260" s="54"/>
      <c r="C260" s="54"/>
      <c r="D260" s="54"/>
      <c r="E260" s="54"/>
      <c r="F260" s="54"/>
      <c r="G260" s="54"/>
      <c r="H260" s="54"/>
      <c r="I260" s="54"/>
      <c r="J260" s="54"/>
      <c r="K260" s="54"/>
      <c r="L260" s="54"/>
      <c r="M260" s="54"/>
      <c r="N260" s="54"/>
      <c r="O260" s="54"/>
      <c r="P260" s="54"/>
      <c r="Q260" s="54"/>
      <c r="R260" s="54"/>
      <c r="S260" s="54"/>
    </row>
    <row r="261" spans="1:19" x14ac:dyDescent="0.25">
      <c r="A261" s="54"/>
      <c r="B261" s="54"/>
      <c r="C261" s="54"/>
      <c r="D261" s="54"/>
      <c r="E261" s="54"/>
      <c r="F261" s="54"/>
      <c r="G261" s="54"/>
      <c r="H261" s="54"/>
      <c r="I261" s="54"/>
      <c r="J261" s="54"/>
      <c r="K261" s="54"/>
      <c r="L261" s="54"/>
      <c r="M261" s="54"/>
      <c r="N261" s="54"/>
      <c r="O261" s="54"/>
      <c r="P261" s="54"/>
      <c r="Q261" s="54"/>
      <c r="R261" s="54"/>
      <c r="S261" s="54"/>
    </row>
    <row r="262" spans="1:19" x14ac:dyDescent="0.25">
      <c r="A262" s="54"/>
      <c r="B262" s="54"/>
      <c r="C262" s="54"/>
      <c r="D262" s="54"/>
      <c r="E262" s="54"/>
      <c r="F262" s="54"/>
      <c r="G262" s="54"/>
      <c r="H262" s="54"/>
      <c r="I262" s="54"/>
      <c r="J262" s="54"/>
      <c r="K262" s="54"/>
      <c r="L262" s="54"/>
      <c r="M262" s="54"/>
      <c r="N262" s="54"/>
      <c r="O262" s="54"/>
      <c r="P262" s="54"/>
      <c r="Q262" s="54"/>
      <c r="R262" s="54"/>
      <c r="S262" s="54"/>
    </row>
    <row r="263" spans="1:19" x14ac:dyDescent="0.25">
      <c r="A263" s="54"/>
      <c r="B263" s="54"/>
      <c r="C263" s="54"/>
      <c r="D263" s="54"/>
      <c r="E263" s="54"/>
      <c r="F263" s="54"/>
      <c r="G263" s="54"/>
      <c r="H263" s="54"/>
      <c r="I263" s="54"/>
      <c r="J263" s="54"/>
      <c r="K263" s="54"/>
      <c r="L263" s="54"/>
      <c r="M263" s="54"/>
      <c r="N263" s="54"/>
      <c r="O263" s="54"/>
      <c r="P263" s="54"/>
      <c r="Q263" s="54"/>
      <c r="R263" s="54"/>
      <c r="S263" s="54"/>
    </row>
    <row r="264" spans="1:19" x14ac:dyDescent="0.25">
      <c r="A264" s="54"/>
      <c r="B264" s="54"/>
      <c r="C264" s="54"/>
      <c r="D264" s="54"/>
      <c r="E264" s="54"/>
      <c r="F264" s="54"/>
      <c r="G264" s="54"/>
      <c r="H264" s="54"/>
      <c r="I264" s="54"/>
      <c r="J264" s="54"/>
      <c r="K264" s="54"/>
      <c r="L264" s="54"/>
      <c r="M264" s="54"/>
      <c r="N264" s="54"/>
      <c r="O264" s="54"/>
      <c r="P264" s="54"/>
      <c r="Q264" s="54"/>
      <c r="R264" s="54"/>
      <c r="S264" s="54"/>
    </row>
    <row r="265" spans="1:19" x14ac:dyDescent="0.25">
      <c r="A265" s="54"/>
      <c r="B265" s="54"/>
      <c r="C265" s="54"/>
      <c r="D265" s="54"/>
      <c r="E265" s="54"/>
      <c r="F265" s="54"/>
      <c r="G265" s="54"/>
      <c r="H265" s="54"/>
      <c r="I265" s="54"/>
      <c r="J265" s="54"/>
      <c r="K265" s="54"/>
      <c r="L265" s="54"/>
      <c r="M265" s="54"/>
      <c r="N265" s="54"/>
      <c r="O265" s="54"/>
      <c r="P265" s="54"/>
      <c r="Q265" s="54"/>
      <c r="R265" s="54"/>
      <c r="S265" s="54"/>
    </row>
    <row r="266" spans="1:19" x14ac:dyDescent="0.25">
      <c r="A266" s="54"/>
      <c r="B266" s="54"/>
      <c r="C266" s="54"/>
      <c r="D266" s="54"/>
      <c r="E266" s="54"/>
      <c r="F266" s="54"/>
      <c r="G266" s="54"/>
      <c r="H266" s="54"/>
      <c r="I266" s="54"/>
      <c r="J266" s="54"/>
      <c r="K266" s="54"/>
      <c r="L266" s="54"/>
      <c r="M266" s="54"/>
      <c r="N266" s="54"/>
      <c r="O266" s="54"/>
      <c r="P266" s="54"/>
      <c r="Q266" s="54"/>
      <c r="R266" s="54"/>
      <c r="S266" s="54"/>
    </row>
    <row r="267" spans="1:19" x14ac:dyDescent="0.25">
      <c r="A267" s="54"/>
      <c r="B267" s="54"/>
      <c r="C267" s="54"/>
      <c r="D267" s="54"/>
      <c r="E267" s="54"/>
      <c r="F267" s="54"/>
      <c r="G267" s="54"/>
      <c r="H267" s="54"/>
      <c r="I267" s="54"/>
      <c r="J267" s="54"/>
      <c r="K267" s="54"/>
      <c r="L267" s="54"/>
      <c r="M267" s="54"/>
      <c r="N267" s="54"/>
      <c r="O267" s="54"/>
      <c r="P267" s="54"/>
      <c r="Q267" s="54"/>
      <c r="R267" s="54"/>
      <c r="S267" s="54"/>
    </row>
    <row r="268" spans="1:19" x14ac:dyDescent="0.25">
      <c r="A268" s="54"/>
      <c r="B268" s="54"/>
      <c r="C268" s="54"/>
      <c r="D268" s="54"/>
      <c r="E268" s="54"/>
      <c r="F268" s="54"/>
      <c r="G268" s="54"/>
      <c r="H268" s="54"/>
      <c r="I268" s="54"/>
      <c r="J268" s="54"/>
      <c r="K268" s="54"/>
      <c r="L268" s="54"/>
      <c r="M268" s="54"/>
      <c r="N268" s="54"/>
      <c r="O268" s="54"/>
      <c r="P268" s="54"/>
      <c r="Q268" s="54"/>
      <c r="R268" s="54"/>
      <c r="S268" s="54"/>
    </row>
    <row r="269" spans="1:19" x14ac:dyDescent="0.25">
      <c r="A269" s="54"/>
      <c r="B269" s="54"/>
      <c r="C269" s="54"/>
      <c r="D269" s="54"/>
      <c r="E269" s="54"/>
      <c r="F269" s="54"/>
      <c r="G269" s="54"/>
      <c r="H269" s="54"/>
      <c r="I269" s="54"/>
      <c r="J269" s="54"/>
      <c r="K269" s="54"/>
      <c r="L269" s="54"/>
      <c r="M269" s="54"/>
      <c r="N269" s="54"/>
      <c r="O269" s="54"/>
      <c r="P269" s="54"/>
      <c r="Q269" s="54"/>
      <c r="R269" s="54"/>
      <c r="S269" s="54"/>
    </row>
    <row r="270" spans="1:19" x14ac:dyDescent="0.25">
      <c r="A270" s="54"/>
      <c r="B270" s="54"/>
      <c r="C270" s="54"/>
      <c r="D270" s="54"/>
      <c r="E270" s="54"/>
      <c r="F270" s="54"/>
      <c r="G270" s="54"/>
      <c r="H270" s="54"/>
      <c r="I270" s="54"/>
      <c r="J270" s="54"/>
      <c r="K270" s="54"/>
      <c r="L270" s="54"/>
      <c r="M270" s="54"/>
      <c r="N270" s="54"/>
      <c r="O270" s="54"/>
      <c r="P270" s="54"/>
      <c r="Q270" s="54"/>
      <c r="R270" s="54"/>
      <c r="S270" s="54"/>
    </row>
    <row r="271" spans="1:19" x14ac:dyDescent="0.25">
      <c r="A271" s="54"/>
      <c r="B271" s="54"/>
      <c r="C271" s="54"/>
      <c r="D271" s="54"/>
      <c r="E271" s="54"/>
      <c r="F271" s="54"/>
      <c r="G271" s="54"/>
      <c r="H271" s="54"/>
      <c r="I271" s="54"/>
      <c r="J271" s="54"/>
      <c r="K271" s="54"/>
      <c r="L271" s="54"/>
      <c r="M271" s="54"/>
      <c r="N271" s="54"/>
      <c r="O271" s="54"/>
      <c r="P271" s="54"/>
      <c r="Q271" s="54"/>
      <c r="R271" s="54"/>
      <c r="S271" s="54"/>
    </row>
    <row r="272" spans="1:19" x14ac:dyDescent="0.25">
      <c r="A272" s="54"/>
      <c r="B272" s="54"/>
      <c r="C272" s="54"/>
      <c r="D272" s="54"/>
      <c r="E272" s="54"/>
      <c r="F272" s="54"/>
      <c r="G272" s="54"/>
      <c r="H272" s="54"/>
      <c r="I272" s="54"/>
      <c r="J272" s="54"/>
      <c r="K272" s="54"/>
      <c r="L272" s="54"/>
      <c r="M272" s="54"/>
      <c r="N272" s="54"/>
      <c r="O272" s="54"/>
      <c r="P272" s="54"/>
      <c r="Q272" s="54"/>
      <c r="R272" s="54"/>
      <c r="S272" s="54"/>
    </row>
    <row r="273" spans="1:19" x14ac:dyDescent="0.25">
      <c r="A273" s="54"/>
      <c r="B273" s="54"/>
      <c r="C273" s="54"/>
      <c r="D273" s="54"/>
      <c r="E273" s="54"/>
      <c r="F273" s="54"/>
      <c r="G273" s="54"/>
      <c r="H273" s="54"/>
      <c r="I273" s="54"/>
      <c r="J273" s="54"/>
      <c r="K273" s="54"/>
      <c r="L273" s="54"/>
      <c r="M273" s="54"/>
      <c r="N273" s="54"/>
      <c r="O273" s="54"/>
      <c r="P273" s="54"/>
      <c r="Q273" s="54"/>
      <c r="R273" s="54"/>
      <c r="S273" s="54"/>
    </row>
    <row r="274" spans="1:19" x14ac:dyDescent="0.25">
      <c r="A274" s="54"/>
      <c r="B274" s="54"/>
      <c r="C274" s="54"/>
      <c r="D274" s="54"/>
      <c r="E274" s="54"/>
      <c r="F274" s="54"/>
      <c r="G274" s="54"/>
      <c r="H274" s="54"/>
      <c r="I274" s="54"/>
      <c r="J274" s="54"/>
      <c r="K274" s="54"/>
      <c r="L274" s="54"/>
      <c r="M274" s="54"/>
      <c r="N274" s="54"/>
      <c r="O274" s="54"/>
      <c r="P274" s="54"/>
      <c r="Q274" s="54"/>
      <c r="R274" s="54"/>
      <c r="S274" s="54"/>
    </row>
    <row r="275" spans="1:19" x14ac:dyDescent="0.25">
      <c r="A275" s="54"/>
      <c r="B275" s="54"/>
      <c r="C275" s="54"/>
      <c r="D275" s="54"/>
      <c r="E275" s="54"/>
      <c r="F275" s="54"/>
      <c r="G275" s="54"/>
      <c r="H275" s="54"/>
      <c r="I275" s="54"/>
      <c r="J275" s="54"/>
      <c r="K275" s="54"/>
      <c r="L275" s="54"/>
      <c r="M275" s="54"/>
      <c r="N275" s="54"/>
      <c r="O275" s="54"/>
      <c r="P275" s="54"/>
      <c r="Q275" s="54"/>
      <c r="R275" s="54"/>
      <c r="S275" s="54"/>
    </row>
    <row r="276" spans="1:19" x14ac:dyDescent="0.25">
      <c r="A276" s="54"/>
      <c r="B276" s="54"/>
      <c r="C276" s="54"/>
      <c r="D276" s="54"/>
      <c r="E276" s="54"/>
      <c r="F276" s="54"/>
      <c r="G276" s="54"/>
      <c r="H276" s="54"/>
      <c r="I276" s="54"/>
      <c r="J276" s="54"/>
      <c r="K276" s="54"/>
      <c r="L276" s="54"/>
      <c r="M276" s="54"/>
      <c r="N276" s="54"/>
      <c r="O276" s="54"/>
      <c r="P276" s="54"/>
      <c r="Q276" s="54"/>
      <c r="R276" s="54"/>
      <c r="S276" s="54"/>
    </row>
    <row r="277" spans="1:19" x14ac:dyDescent="0.25">
      <c r="A277" s="54"/>
      <c r="B277" s="54"/>
      <c r="C277" s="54"/>
      <c r="D277" s="54"/>
      <c r="E277" s="54"/>
      <c r="F277" s="54"/>
      <c r="G277" s="54"/>
      <c r="H277" s="54"/>
      <c r="I277" s="54"/>
      <c r="J277" s="54"/>
      <c r="K277" s="54"/>
      <c r="L277" s="54"/>
      <c r="M277" s="54"/>
      <c r="N277" s="54"/>
      <c r="O277" s="54"/>
      <c r="P277" s="54"/>
      <c r="Q277" s="54"/>
      <c r="R277" s="54"/>
      <c r="S277" s="54"/>
    </row>
    <row r="278" spans="1:19" x14ac:dyDescent="0.25">
      <c r="A278" s="54"/>
      <c r="B278" s="54"/>
      <c r="C278" s="54"/>
      <c r="D278" s="54"/>
      <c r="E278" s="54"/>
      <c r="F278" s="54"/>
      <c r="G278" s="54"/>
      <c r="H278" s="54"/>
      <c r="I278" s="54"/>
      <c r="J278" s="54"/>
      <c r="K278" s="54"/>
      <c r="L278" s="54"/>
      <c r="M278" s="54"/>
      <c r="N278" s="54"/>
      <c r="O278" s="54"/>
      <c r="P278" s="54"/>
      <c r="Q278" s="54"/>
      <c r="R278" s="54"/>
      <c r="S278" s="54"/>
    </row>
    <row r="279" spans="1:19" x14ac:dyDescent="0.25">
      <c r="A279" s="54"/>
      <c r="B279" s="54"/>
      <c r="C279" s="54"/>
      <c r="D279" s="54"/>
      <c r="E279" s="54"/>
      <c r="F279" s="54"/>
      <c r="G279" s="54"/>
      <c r="H279" s="54"/>
      <c r="I279" s="54"/>
      <c r="J279" s="54"/>
      <c r="K279" s="54"/>
      <c r="L279" s="54"/>
      <c r="M279" s="54"/>
      <c r="N279" s="54"/>
      <c r="O279" s="54"/>
      <c r="P279" s="54"/>
      <c r="Q279" s="54"/>
      <c r="R279" s="54"/>
      <c r="S279" s="54"/>
    </row>
    <row r="280" spans="1:19" x14ac:dyDescent="0.25">
      <c r="A280" s="54"/>
      <c r="B280" s="54"/>
      <c r="C280" s="54"/>
      <c r="D280" s="54"/>
      <c r="E280" s="54"/>
      <c r="F280" s="54"/>
      <c r="G280" s="54"/>
      <c r="H280" s="54"/>
      <c r="I280" s="54"/>
      <c r="J280" s="54"/>
      <c r="K280" s="54"/>
      <c r="L280" s="54"/>
      <c r="M280" s="54"/>
      <c r="N280" s="54"/>
      <c r="O280" s="54"/>
      <c r="P280" s="54"/>
      <c r="Q280" s="54"/>
      <c r="R280" s="54"/>
      <c r="S280" s="54"/>
    </row>
    <row r="281" spans="1:19" x14ac:dyDescent="0.25">
      <c r="A281" s="54"/>
      <c r="B281" s="54"/>
      <c r="C281" s="54"/>
      <c r="D281" s="54"/>
      <c r="E281" s="54"/>
      <c r="F281" s="54"/>
      <c r="G281" s="54"/>
      <c r="H281" s="54"/>
      <c r="I281" s="54"/>
      <c r="J281" s="54"/>
      <c r="K281" s="54"/>
      <c r="L281" s="54"/>
      <c r="M281" s="54"/>
      <c r="N281" s="54"/>
      <c r="O281" s="54"/>
      <c r="P281" s="54"/>
      <c r="Q281" s="54"/>
      <c r="R281" s="54"/>
      <c r="S281" s="54"/>
    </row>
    <row r="282" spans="1:19" x14ac:dyDescent="0.25">
      <c r="A282" s="54"/>
      <c r="B282" s="54"/>
      <c r="C282" s="54"/>
      <c r="D282" s="54"/>
      <c r="E282" s="54"/>
      <c r="F282" s="54"/>
      <c r="G282" s="54"/>
      <c r="H282" s="54"/>
      <c r="I282" s="54"/>
      <c r="J282" s="54"/>
      <c r="K282" s="54"/>
      <c r="L282" s="54"/>
      <c r="M282" s="54"/>
      <c r="N282" s="54"/>
      <c r="O282" s="54"/>
      <c r="P282" s="54"/>
      <c r="Q282" s="54"/>
      <c r="R282" s="54"/>
      <c r="S282" s="54"/>
    </row>
    <row r="283" spans="1:19" x14ac:dyDescent="0.25">
      <c r="A283" s="54"/>
      <c r="B283" s="54"/>
      <c r="C283" s="54"/>
      <c r="D283" s="54"/>
      <c r="E283" s="54"/>
      <c r="F283" s="54"/>
      <c r="G283" s="54"/>
      <c r="H283" s="54"/>
      <c r="I283" s="54"/>
      <c r="J283" s="54"/>
      <c r="K283" s="54"/>
      <c r="L283" s="54"/>
      <c r="M283" s="54"/>
      <c r="N283" s="54"/>
      <c r="O283" s="54"/>
      <c r="P283" s="54"/>
      <c r="Q283" s="54"/>
      <c r="R283" s="54"/>
      <c r="S283" s="54"/>
    </row>
    <row r="284" spans="1:19" x14ac:dyDescent="0.25">
      <c r="A284" s="54"/>
      <c r="B284" s="54"/>
      <c r="C284" s="54"/>
      <c r="D284" s="54"/>
      <c r="E284" s="54"/>
      <c r="F284" s="54"/>
      <c r="G284" s="54"/>
      <c r="H284" s="54"/>
      <c r="I284" s="54"/>
      <c r="J284" s="54"/>
      <c r="K284" s="54"/>
      <c r="L284" s="54"/>
      <c r="M284" s="54"/>
      <c r="N284" s="54"/>
      <c r="O284" s="54"/>
      <c r="P284" s="54"/>
      <c r="Q284" s="54"/>
      <c r="R284" s="54"/>
      <c r="S284" s="54"/>
    </row>
    <row r="285" spans="1:19" x14ac:dyDescent="0.25">
      <c r="A285" s="54"/>
      <c r="B285" s="54"/>
      <c r="C285" s="54"/>
      <c r="D285" s="54"/>
      <c r="E285" s="54"/>
      <c r="F285" s="54"/>
      <c r="G285" s="54"/>
      <c r="H285" s="54"/>
      <c r="I285" s="54"/>
      <c r="J285" s="54"/>
      <c r="K285" s="54"/>
      <c r="L285" s="54"/>
      <c r="M285" s="54"/>
      <c r="N285" s="54"/>
      <c r="O285" s="54"/>
      <c r="P285" s="54"/>
      <c r="Q285" s="54"/>
      <c r="R285" s="54"/>
      <c r="S285" s="54"/>
    </row>
    <row r="286" spans="1:19" x14ac:dyDescent="0.25">
      <c r="A286" s="54"/>
      <c r="B286" s="54"/>
      <c r="C286" s="54"/>
      <c r="D286" s="54"/>
      <c r="E286" s="54"/>
      <c r="F286" s="54"/>
      <c r="G286" s="54"/>
      <c r="H286" s="54"/>
      <c r="I286" s="54"/>
      <c r="J286" s="54"/>
      <c r="K286" s="54"/>
      <c r="L286" s="54"/>
      <c r="M286" s="54"/>
      <c r="N286" s="54"/>
      <c r="O286" s="54"/>
      <c r="P286" s="54"/>
      <c r="Q286" s="54"/>
      <c r="R286" s="54"/>
      <c r="S286" s="54"/>
    </row>
    <row r="287" spans="1:19" x14ac:dyDescent="0.25">
      <c r="A287" s="54"/>
      <c r="B287" s="54"/>
      <c r="C287" s="54"/>
      <c r="D287" s="54"/>
      <c r="E287" s="54"/>
      <c r="F287" s="54"/>
      <c r="G287" s="54"/>
      <c r="H287" s="54"/>
      <c r="I287" s="54"/>
      <c r="J287" s="54"/>
      <c r="K287" s="54"/>
      <c r="L287" s="54"/>
      <c r="M287" s="54"/>
      <c r="N287" s="54"/>
      <c r="O287" s="54"/>
      <c r="P287" s="54"/>
      <c r="Q287" s="54"/>
      <c r="R287" s="54"/>
      <c r="S287" s="54"/>
    </row>
    <row r="288" spans="1:19" x14ac:dyDescent="0.25">
      <c r="A288" s="54"/>
      <c r="B288" s="54"/>
      <c r="C288" s="54"/>
      <c r="D288" s="54"/>
      <c r="E288" s="54"/>
      <c r="F288" s="54"/>
      <c r="G288" s="54"/>
      <c r="H288" s="54"/>
      <c r="I288" s="54"/>
      <c r="J288" s="54"/>
      <c r="K288" s="54"/>
      <c r="L288" s="54"/>
      <c r="M288" s="54"/>
      <c r="N288" s="54"/>
      <c r="O288" s="54"/>
      <c r="P288" s="54"/>
      <c r="Q288" s="54"/>
      <c r="R288" s="54"/>
      <c r="S288" s="54"/>
    </row>
    <row r="289" spans="1:19" x14ac:dyDescent="0.25">
      <c r="A289" s="54"/>
      <c r="B289" s="54"/>
      <c r="C289" s="54"/>
      <c r="D289" s="54"/>
      <c r="E289" s="54"/>
      <c r="F289" s="54"/>
      <c r="G289" s="54"/>
      <c r="H289" s="54"/>
      <c r="I289" s="54"/>
      <c r="J289" s="54"/>
      <c r="K289" s="54"/>
      <c r="L289" s="54"/>
      <c r="M289" s="54"/>
      <c r="N289" s="54"/>
      <c r="O289" s="54"/>
      <c r="P289" s="54"/>
      <c r="Q289" s="54"/>
      <c r="R289" s="54"/>
      <c r="S289" s="54"/>
    </row>
    <row r="290" spans="1:19" x14ac:dyDescent="0.25">
      <c r="A290" s="54"/>
      <c r="B290" s="54"/>
      <c r="C290" s="54"/>
      <c r="D290" s="54"/>
      <c r="E290" s="54"/>
      <c r="F290" s="54"/>
      <c r="G290" s="54"/>
      <c r="H290" s="54"/>
      <c r="I290" s="54"/>
      <c r="J290" s="54"/>
      <c r="K290" s="54"/>
      <c r="L290" s="54"/>
      <c r="M290" s="54"/>
      <c r="N290" s="54"/>
      <c r="O290" s="54"/>
      <c r="P290" s="54"/>
      <c r="Q290" s="54"/>
      <c r="R290" s="54"/>
      <c r="S290" s="54"/>
    </row>
    <row r="291" spans="1:19" x14ac:dyDescent="0.25">
      <c r="A291" s="54"/>
      <c r="B291" s="54"/>
      <c r="C291" s="54"/>
      <c r="D291" s="54"/>
      <c r="E291" s="54"/>
      <c r="F291" s="54"/>
      <c r="G291" s="54"/>
      <c r="H291" s="54"/>
      <c r="I291" s="54"/>
      <c r="J291" s="54"/>
      <c r="K291" s="54"/>
      <c r="L291" s="54"/>
      <c r="M291" s="54"/>
      <c r="N291" s="54"/>
      <c r="O291" s="54"/>
      <c r="P291" s="54"/>
      <c r="Q291" s="54"/>
      <c r="R291" s="54"/>
      <c r="S291" s="54"/>
    </row>
    <row r="292" spans="1:19" x14ac:dyDescent="0.25">
      <c r="A292" s="54"/>
      <c r="B292" s="54"/>
      <c r="C292" s="54"/>
      <c r="D292" s="54"/>
      <c r="E292" s="54"/>
      <c r="F292" s="54"/>
      <c r="G292" s="54"/>
      <c r="H292" s="54"/>
      <c r="I292" s="54"/>
      <c r="J292" s="54"/>
      <c r="K292" s="54"/>
      <c r="L292" s="54"/>
      <c r="M292" s="54"/>
      <c r="N292" s="54"/>
      <c r="O292" s="54"/>
      <c r="P292" s="54"/>
      <c r="Q292" s="54"/>
      <c r="R292" s="54"/>
      <c r="S292" s="54"/>
    </row>
    <row r="293" spans="1:19" x14ac:dyDescent="0.25">
      <c r="A293" s="54"/>
      <c r="B293" s="54"/>
      <c r="C293" s="54"/>
      <c r="D293" s="54"/>
      <c r="E293" s="54"/>
      <c r="F293" s="54"/>
      <c r="G293" s="54"/>
      <c r="H293" s="54"/>
      <c r="I293" s="54"/>
      <c r="J293" s="54"/>
      <c r="K293" s="54"/>
      <c r="L293" s="54"/>
      <c r="M293" s="54"/>
      <c r="N293" s="54"/>
      <c r="O293" s="54"/>
      <c r="P293" s="54"/>
      <c r="Q293" s="54"/>
      <c r="R293" s="54"/>
      <c r="S293" s="54"/>
    </row>
    <row r="294" spans="1:19" x14ac:dyDescent="0.25">
      <c r="A294" s="54"/>
      <c r="B294" s="54"/>
      <c r="C294" s="54"/>
      <c r="D294" s="54"/>
      <c r="E294" s="54"/>
      <c r="F294" s="54"/>
      <c r="G294" s="54"/>
      <c r="H294" s="54"/>
      <c r="I294" s="54"/>
      <c r="J294" s="54"/>
      <c r="K294" s="54"/>
      <c r="L294" s="54"/>
      <c r="M294" s="54"/>
      <c r="N294" s="54"/>
      <c r="O294" s="54"/>
      <c r="P294" s="54"/>
      <c r="Q294" s="54"/>
      <c r="R294" s="54"/>
      <c r="S294" s="54"/>
    </row>
    <row r="295" spans="1:19" x14ac:dyDescent="0.25">
      <c r="A295" s="54"/>
      <c r="B295" s="54"/>
      <c r="C295" s="54"/>
      <c r="D295" s="54"/>
      <c r="E295" s="54"/>
      <c r="F295" s="54"/>
      <c r="G295" s="54"/>
      <c r="H295" s="54"/>
      <c r="I295" s="54"/>
      <c r="J295" s="54"/>
      <c r="K295" s="54"/>
      <c r="L295" s="54"/>
      <c r="M295" s="54"/>
      <c r="N295" s="54"/>
      <c r="O295" s="54"/>
      <c r="P295" s="54"/>
      <c r="Q295" s="54"/>
      <c r="R295" s="54"/>
      <c r="S295" s="54"/>
    </row>
    <row r="296" spans="1:19" x14ac:dyDescent="0.25">
      <c r="A296" s="54"/>
      <c r="B296" s="54"/>
      <c r="C296" s="54"/>
      <c r="D296" s="54"/>
      <c r="E296" s="54"/>
      <c r="F296" s="54"/>
      <c r="G296" s="54"/>
      <c r="H296" s="54"/>
      <c r="I296" s="54"/>
      <c r="J296" s="54"/>
      <c r="K296" s="54"/>
      <c r="L296" s="54"/>
      <c r="M296" s="54"/>
      <c r="N296" s="54"/>
      <c r="O296" s="54"/>
      <c r="P296" s="54"/>
      <c r="Q296" s="54"/>
      <c r="R296" s="54"/>
      <c r="S296" s="54"/>
    </row>
    <row r="297" spans="1:19" x14ac:dyDescent="0.25">
      <c r="A297" s="54"/>
      <c r="B297" s="54"/>
      <c r="C297" s="54"/>
      <c r="D297" s="54"/>
      <c r="E297" s="54"/>
      <c r="F297" s="54"/>
      <c r="G297" s="54"/>
      <c r="H297" s="54"/>
      <c r="I297" s="54"/>
      <c r="J297" s="54"/>
      <c r="K297" s="54"/>
      <c r="L297" s="54"/>
      <c r="M297" s="54"/>
      <c r="N297" s="54"/>
      <c r="O297" s="54"/>
      <c r="P297" s="54"/>
      <c r="Q297" s="54"/>
      <c r="R297" s="54"/>
      <c r="S297" s="54"/>
    </row>
    <row r="298" spans="1:19" x14ac:dyDescent="0.25">
      <c r="A298" s="54"/>
      <c r="B298" s="54"/>
      <c r="C298" s="54"/>
      <c r="D298" s="54"/>
      <c r="E298" s="54"/>
      <c r="F298" s="54"/>
      <c r="G298" s="54"/>
      <c r="H298" s="54"/>
      <c r="I298" s="54"/>
      <c r="J298" s="54"/>
      <c r="K298" s="54"/>
      <c r="L298" s="54"/>
      <c r="M298" s="54"/>
      <c r="N298" s="54"/>
      <c r="O298" s="54"/>
      <c r="P298" s="54"/>
      <c r="Q298" s="54"/>
      <c r="R298" s="54"/>
      <c r="S298" s="54"/>
    </row>
    <row r="299" spans="1:19" x14ac:dyDescent="0.25">
      <c r="A299" s="54"/>
      <c r="B299" s="54"/>
      <c r="C299" s="54"/>
      <c r="D299" s="54"/>
      <c r="E299" s="54"/>
      <c r="F299" s="54"/>
      <c r="G299" s="54"/>
      <c r="H299" s="54"/>
      <c r="I299" s="54"/>
      <c r="J299" s="54"/>
      <c r="K299" s="54"/>
      <c r="L299" s="54"/>
      <c r="M299" s="54"/>
      <c r="N299" s="54"/>
      <c r="O299" s="54"/>
      <c r="P299" s="54"/>
      <c r="Q299" s="54"/>
      <c r="R299" s="54"/>
      <c r="S299" s="54"/>
    </row>
    <row r="300" spans="1:19" x14ac:dyDescent="0.25">
      <c r="A300" s="54"/>
      <c r="B300" s="54"/>
      <c r="C300" s="54"/>
      <c r="D300" s="54"/>
      <c r="E300" s="54"/>
      <c r="F300" s="54"/>
      <c r="G300" s="54"/>
      <c r="H300" s="54"/>
      <c r="I300" s="54"/>
      <c r="J300" s="54"/>
      <c r="K300" s="54"/>
      <c r="L300" s="54"/>
      <c r="M300" s="54"/>
      <c r="N300" s="54"/>
      <c r="O300" s="54"/>
      <c r="P300" s="54"/>
      <c r="Q300" s="54"/>
      <c r="R300" s="54"/>
      <c r="S300" s="54"/>
    </row>
    <row r="301" spans="1:19" x14ac:dyDescent="0.25">
      <c r="A301" s="54"/>
      <c r="B301" s="54"/>
      <c r="C301" s="54"/>
      <c r="D301" s="54"/>
      <c r="E301" s="54"/>
      <c r="F301" s="54"/>
      <c r="G301" s="54"/>
      <c r="H301" s="54"/>
      <c r="I301" s="54"/>
      <c r="J301" s="54"/>
      <c r="K301" s="54"/>
      <c r="L301" s="54"/>
      <c r="M301" s="54"/>
      <c r="N301" s="54"/>
      <c r="O301" s="54"/>
      <c r="P301" s="54"/>
      <c r="Q301" s="54"/>
      <c r="R301" s="54"/>
      <c r="S301" s="54"/>
    </row>
    <row r="302" spans="1:19" x14ac:dyDescent="0.25">
      <c r="A302" s="54"/>
      <c r="B302" s="54"/>
      <c r="C302" s="54"/>
      <c r="D302" s="54"/>
      <c r="E302" s="54"/>
      <c r="F302" s="54"/>
      <c r="G302" s="54"/>
      <c r="H302" s="54"/>
      <c r="I302" s="54"/>
      <c r="J302" s="54"/>
      <c r="K302" s="54"/>
      <c r="L302" s="54"/>
      <c r="M302" s="54"/>
      <c r="N302" s="54"/>
      <c r="O302" s="54"/>
      <c r="P302" s="54"/>
      <c r="Q302" s="54"/>
      <c r="R302" s="54"/>
      <c r="S302" s="54"/>
    </row>
    <row r="303" spans="1:19" x14ac:dyDescent="0.25">
      <c r="A303" s="54"/>
      <c r="B303" s="54"/>
      <c r="C303" s="54"/>
      <c r="D303" s="54"/>
      <c r="E303" s="54"/>
      <c r="F303" s="54"/>
      <c r="G303" s="54"/>
      <c r="H303" s="54"/>
      <c r="I303" s="54"/>
      <c r="J303" s="54"/>
      <c r="K303" s="54"/>
      <c r="L303" s="54"/>
      <c r="M303" s="54"/>
      <c r="N303" s="54"/>
      <c r="O303" s="54"/>
      <c r="P303" s="54"/>
      <c r="Q303" s="54"/>
      <c r="R303" s="54"/>
      <c r="S303" s="54"/>
    </row>
    <row r="304" spans="1:19" x14ac:dyDescent="0.25">
      <c r="A304" s="54"/>
      <c r="B304" s="54"/>
      <c r="C304" s="54"/>
      <c r="D304" s="54"/>
      <c r="E304" s="54"/>
      <c r="F304" s="54"/>
      <c r="G304" s="54"/>
      <c r="H304" s="54"/>
      <c r="I304" s="54"/>
      <c r="J304" s="54"/>
      <c r="K304" s="54"/>
      <c r="L304" s="54"/>
      <c r="M304" s="54"/>
      <c r="N304" s="54"/>
      <c r="O304" s="54"/>
      <c r="P304" s="54"/>
      <c r="Q304" s="54"/>
      <c r="R304" s="54"/>
      <c r="S304" s="54"/>
    </row>
    <row r="305" spans="1:19" x14ac:dyDescent="0.25">
      <c r="A305" s="54"/>
      <c r="B305" s="54"/>
      <c r="C305" s="54"/>
      <c r="D305" s="54"/>
      <c r="E305" s="54"/>
      <c r="F305" s="54"/>
      <c r="G305" s="54"/>
      <c r="H305" s="54"/>
      <c r="I305" s="54"/>
      <c r="J305" s="54"/>
      <c r="K305" s="54"/>
      <c r="L305" s="54"/>
      <c r="M305" s="54"/>
      <c r="N305" s="54"/>
      <c r="O305" s="54"/>
      <c r="P305" s="54"/>
      <c r="Q305" s="54"/>
      <c r="R305" s="54"/>
      <c r="S305" s="54"/>
    </row>
    <row r="306" spans="1:19" x14ac:dyDescent="0.25">
      <c r="A306" s="54"/>
      <c r="B306" s="54"/>
      <c r="C306" s="54"/>
      <c r="D306" s="54"/>
      <c r="E306" s="54"/>
      <c r="F306" s="54"/>
      <c r="G306" s="106"/>
      <c r="H306" s="54"/>
      <c r="I306" s="54"/>
      <c r="J306" s="54"/>
      <c r="K306" s="54"/>
      <c r="L306" s="54"/>
      <c r="M306" s="54"/>
      <c r="N306" s="54"/>
      <c r="O306" s="54"/>
      <c r="P306" s="54"/>
      <c r="Q306" s="54"/>
      <c r="R306" s="54"/>
      <c r="S306" s="54"/>
    </row>
    <row r="307" spans="1:19" x14ac:dyDescent="0.25">
      <c r="A307" s="54"/>
      <c r="B307" s="54"/>
      <c r="C307" s="54"/>
      <c r="D307" s="54"/>
      <c r="E307" s="54"/>
      <c r="F307" s="54"/>
      <c r="G307" s="106"/>
      <c r="H307" s="54"/>
      <c r="I307" s="54"/>
      <c r="J307" s="54"/>
      <c r="K307" s="54"/>
      <c r="L307" s="54"/>
      <c r="M307" s="54"/>
      <c r="N307" s="54"/>
      <c r="O307" s="54"/>
      <c r="P307" s="54"/>
      <c r="Q307" s="54"/>
      <c r="R307" s="54"/>
      <c r="S307" s="54"/>
    </row>
    <row r="308" spans="1:19" x14ac:dyDescent="0.25">
      <c r="A308" s="54"/>
      <c r="B308" s="54"/>
      <c r="C308" s="54"/>
      <c r="D308" s="54"/>
      <c r="E308" s="54"/>
      <c r="F308" s="54"/>
      <c r="G308" s="106"/>
      <c r="H308" s="54"/>
      <c r="I308" s="54"/>
      <c r="J308" s="54"/>
      <c r="K308" s="54"/>
      <c r="L308" s="54"/>
      <c r="M308" s="54"/>
      <c r="N308" s="54"/>
      <c r="O308" s="54"/>
      <c r="P308" s="54"/>
      <c r="Q308" s="54"/>
      <c r="R308" s="54"/>
      <c r="S308" s="54"/>
    </row>
    <row r="309" spans="1:19" x14ac:dyDescent="0.25">
      <c r="A309" s="54"/>
      <c r="B309" s="54"/>
      <c r="C309" s="54"/>
      <c r="D309" s="54"/>
      <c r="E309" s="54"/>
      <c r="F309" s="54"/>
      <c r="G309" s="106"/>
      <c r="H309" s="54"/>
      <c r="I309" s="54"/>
      <c r="J309" s="54"/>
      <c r="K309" s="54"/>
      <c r="L309" s="54"/>
      <c r="M309" s="54"/>
      <c r="N309" s="54"/>
      <c r="O309" s="54"/>
      <c r="P309" s="54"/>
      <c r="Q309" s="54"/>
      <c r="R309" s="54"/>
      <c r="S309" s="54"/>
    </row>
    <row r="310" spans="1:19" x14ac:dyDescent="0.25">
      <c r="A310" s="54"/>
      <c r="B310" s="54"/>
      <c r="C310" s="54"/>
      <c r="D310" s="54"/>
      <c r="E310" s="54"/>
      <c r="F310" s="54"/>
      <c r="G310" s="106"/>
      <c r="H310" s="54"/>
      <c r="I310" s="54"/>
      <c r="J310" s="54"/>
      <c r="K310" s="54"/>
      <c r="L310" s="54"/>
      <c r="M310" s="54"/>
      <c r="N310" s="54"/>
      <c r="O310" s="54"/>
      <c r="P310" s="54"/>
      <c r="Q310" s="54"/>
      <c r="R310" s="54"/>
      <c r="S310" s="54"/>
    </row>
    <row r="311" spans="1:19" x14ac:dyDescent="0.25">
      <c r="A311" s="54"/>
      <c r="B311" s="54"/>
      <c r="C311" s="54"/>
      <c r="D311" s="54"/>
      <c r="E311" s="54"/>
      <c r="F311" s="54"/>
      <c r="G311" s="106"/>
      <c r="H311" s="54"/>
      <c r="I311" s="54"/>
      <c r="J311" s="54"/>
      <c r="K311" s="54"/>
      <c r="L311" s="54"/>
      <c r="M311" s="54"/>
      <c r="N311" s="54"/>
      <c r="O311" s="54"/>
      <c r="P311" s="54"/>
      <c r="Q311" s="54"/>
      <c r="R311" s="54"/>
      <c r="S311" s="54"/>
    </row>
    <row r="312" spans="1:19" x14ac:dyDescent="0.25">
      <c r="A312" s="54"/>
      <c r="B312" s="54"/>
      <c r="C312" s="54"/>
      <c r="D312" s="54"/>
      <c r="E312" s="54"/>
      <c r="F312" s="54"/>
      <c r="G312" s="106"/>
      <c r="H312" s="54"/>
      <c r="I312" s="54"/>
      <c r="J312" s="54"/>
      <c r="K312" s="54"/>
      <c r="L312" s="54"/>
      <c r="M312" s="54"/>
      <c r="N312" s="54"/>
      <c r="O312" s="54"/>
      <c r="P312" s="54"/>
      <c r="Q312" s="54"/>
      <c r="R312" s="54"/>
      <c r="S312" s="54"/>
    </row>
    <row r="313" spans="1:19" x14ac:dyDescent="0.25">
      <c r="A313" s="54"/>
      <c r="B313" s="54"/>
      <c r="C313" s="54"/>
      <c r="D313" s="54"/>
      <c r="E313" s="54"/>
      <c r="F313" s="54"/>
      <c r="G313" s="106"/>
      <c r="H313" s="54"/>
      <c r="I313" s="54"/>
      <c r="J313" s="54"/>
      <c r="K313" s="54"/>
      <c r="L313" s="54"/>
      <c r="M313" s="54"/>
      <c r="N313" s="54"/>
      <c r="O313" s="54"/>
      <c r="P313" s="54"/>
      <c r="Q313" s="54"/>
      <c r="R313" s="54"/>
      <c r="S313" s="54"/>
    </row>
    <row r="314" spans="1:19" x14ac:dyDescent="0.25">
      <c r="A314" s="54"/>
      <c r="B314" s="54"/>
      <c r="C314" s="54"/>
      <c r="D314" s="54"/>
      <c r="E314" s="54"/>
      <c r="F314" s="54"/>
      <c r="G314" s="106"/>
      <c r="H314" s="54"/>
      <c r="I314" s="54"/>
      <c r="J314" s="54"/>
      <c r="K314" s="54"/>
      <c r="L314" s="54"/>
      <c r="M314" s="54"/>
      <c r="N314" s="54"/>
      <c r="O314" s="54"/>
      <c r="P314" s="54"/>
      <c r="Q314" s="54"/>
      <c r="R314" s="54"/>
      <c r="S314" s="54"/>
    </row>
    <row r="315" spans="1:19" x14ac:dyDescent="0.25">
      <c r="A315" s="54"/>
      <c r="B315" s="54"/>
      <c r="C315" s="54"/>
      <c r="D315" s="54"/>
      <c r="E315" s="54"/>
      <c r="F315" s="54"/>
      <c r="G315" s="106"/>
      <c r="H315" s="54"/>
      <c r="I315" s="54"/>
      <c r="J315" s="54"/>
      <c r="K315" s="54"/>
      <c r="L315" s="54"/>
      <c r="M315" s="54"/>
      <c r="N315" s="54"/>
      <c r="O315" s="54"/>
      <c r="P315" s="54"/>
      <c r="Q315" s="54"/>
      <c r="R315" s="54"/>
      <c r="S315" s="54"/>
    </row>
    <row r="316" spans="1:19" x14ac:dyDescent="0.25">
      <c r="A316" s="54"/>
      <c r="B316" s="54"/>
      <c r="C316" s="54"/>
      <c r="D316" s="54"/>
      <c r="E316" s="54"/>
      <c r="F316" s="54"/>
      <c r="G316" s="106"/>
      <c r="H316" s="54"/>
      <c r="I316" s="54"/>
      <c r="J316" s="54"/>
      <c r="K316" s="54"/>
      <c r="L316" s="54"/>
      <c r="M316" s="54"/>
      <c r="N316" s="54"/>
      <c r="O316" s="54"/>
      <c r="P316" s="54"/>
      <c r="Q316" s="54"/>
      <c r="R316" s="54"/>
      <c r="S316" s="54"/>
    </row>
    <row r="317" spans="1:19" x14ac:dyDescent="0.25">
      <c r="A317" s="54"/>
      <c r="B317" s="54"/>
      <c r="C317" s="54"/>
      <c r="D317" s="54"/>
      <c r="E317" s="54"/>
      <c r="F317" s="54"/>
      <c r="G317" s="106"/>
      <c r="H317" s="54"/>
      <c r="I317" s="54"/>
      <c r="J317" s="54"/>
      <c r="K317" s="54"/>
      <c r="L317" s="54"/>
      <c r="M317" s="54"/>
      <c r="N317" s="54"/>
      <c r="O317" s="54"/>
      <c r="P317" s="54"/>
      <c r="Q317" s="54"/>
      <c r="R317" s="54"/>
      <c r="S317" s="54"/>
    </row>
    <row r="318" spans="1:19" x14ac:dyDescent="0.25">
      <c r="A318" s="54"/>
      <c r="B318" s="54"/>
      <c r="C318" s="54"/>
      <c r="D318" s="54"/>
      <c r="E318" s="54"/>
      <c r="F318" s="54"/>
      <c r="G318" s="106"/>
      <c r="H318" s="54"/>
      <c r="I318" s="54"/>
      <c r="J318" s="54"/>
      <c r="K318" s="54"/>
      <c r="L318" s="54"/>
      <c r="M318" s="54"/>
      <c r="N318" s="54"/>
      <c r="O318" s="54"/>
      <c r="P318" s="54"/>
      <c r="Q318" s="54"/>
      <c r="R318" s="54"/>
      <c r="S318" s="54"/>
    </row>
    <row r="319" spans="1:19" x14ac:dyDescent="0.25">
      <c r="A319" s="54"/>
      <c r="B319" s="54"/>
      <c r="C319" s="54"/>
      <c r="D319" s="54"/>
      <c r="E319" s="54"/>
      <c r="F319" s="54"/>
      <c r="G319" s="106"/>
      <c r="H319" s="54"/>
      <c r="I319" s="54"/>
      <c r="J319" s="54"/>
      <c r="K319" s="54"/>
      <c r="L319" s="54"/>
      <c r="M319" s="54"/>
      <c r="N319" s="54"/>
      <c r="O319" s="54"/>
      <c r="P319" s="54"/>
      <c r="Q319" s="54"/>
      <c r="R319" s="54"/>
      <c r="S319" s="54"/>
    </row>
    <row r="320" spans="1:19" x14ac:dyDescent="0.25">
      <c r="A320" s="54"/>
      <c r="B320" s="54"/>
      <c r="C320" s="54"/>
      <c r="D320" s="54"/>
      <c r="E320" s="54"/>
      <c r="F320" s="54"/>
      <c r="G320" s="106"/>
      <c r="H320" s="54"/>
      <c r="I320" s="54"/>
      <c r="J320" s="54"/>
      <c r="K320" s="54"/>
      <c r="L320" s="54"/>
      <c r="M320" s="54"/>
      <c r="N320" s="54"/>
      <c r="O320" s="54"/>
      <c r="P320" s="54"/>
      <c r="Q320" s="54"/>
      <c r="R320" s="54"/>
      <c r="S320" s="54"/>
    </row>
    <row r="321" spans="1:19" x14ac:dyDescent="0.25">
      <c r="A321" s="54"/>
      <c r="B321" s="54"/>
      <c r="C321" s="54"/>
      <c r="D321" s="54"/>
      <c r="E321" s="54"/>
      <c r="F321" s="54"/>
      <c r="G321" s="106"/>
      <c r="H321" s="54"/>
      <c r="I321" s="54"/>
      <c r="J321" s="54"/>
      <c r="K321" s="54"/>
      <c r="L321" s="54"/>
      <c r="M321" s="54"/>
      <c r="N321" s="54"/>
      <c r="O321" s="54"/>
      <c r="P321" s="54"/>
      <c r="Q321" s="54"/>
      <c r="R321" s="54"/>
      <c r="S321" s="54"/>
    </row>
    <row r="322" spans="1:19" x14ac:dyDescent="0.25">
      <c r="A322" s="54"/>
      <c r="B322" s="54"/>
      <c r="C322" s="54"/>
      <c r="D322" s="54"/>
      <c r="E322" s="54"/>
      <c r="F322" s="54"/>
      <c r="G322" s="106"/>
      <c r="H322" s="54"/>
      <c r="I322" s="54"/>
      <c r="J322" s="54"/>
      <c r="K322" s="54"/>
      <c r="L322" s="54"/>
      <c r="M322" s="54"/>
      <c r="N322" s="54"/>
      <c r="O322" s="54"/>
      <c r="P322" s="54"/>
      <c r="Q322" s="54"/>
      <c r="R322" s="54"/>
      <c r="S322" s="54"/>
    </row>
    <row r="323" spans="1:19" x14ac:dyDescent="0.25">
      <c r="A323" s="54"/>
      <c r="B323" s="54"/>
      <c r="C323" s="54"/>
      <c r="D323" s="54"/>
      <c r="E323" s="54"/>
      <c r="F323" s="54"/>
      <c r="G323" s="106"/>
      <c r="H323" s="54"/>
      <c r="I323" s="54"/>
      <c r="J323" s="54"/>
      <c r="K323" s="54"/>
      <c r="L323" s="54"/>
      <c r="M323" s="54"/>
      <c r="N323" s="54"/>
      <c r="O323" s="54"/>
      <c r="P323" s="54"/>
      <c r="Q323" s="54"/>
      <c r="R323" s="54"/>
      <c r="S323" s="54"/>
    </row>
    <row r="324" spans="1:19" x14ac:dyDescent="0.25">
      <c r="A324" s="54"/>
      <c r="B324" s="54"/>
      <c r="C324" s="54"/>
      <c r="D324" s="54"/>
      <c r="E324" s="54"/>
      <c r="F324" s="54"/>
      <c r="G324" s="106"/>
      <c r="H324" s="54"/>
      <c r="I324" s="54"/>
      <c r="J324" s="54"/>
      <c r="K324" s="54"/>
      <c r="L324" s="54"/>
      <c r="M324" s="54"/>
      <c r="N324" s="54"/>
      <c r="O324" s="54"/>
      <c r="P324" s="54"/>
      <c r="Q324" s="54"/>
      <c r="R324" s="54"/>
      <c r="S324" s="54"/>
    </row>
    <row r="325" spans="1:19" x14ac:dyDescent="0.25">
      <c r="A325" s="54"/>
      <c r="B325" s="54"/>
      <c r="C325" s="54"/>
      <c r="D325" s="54"/>
      <c r="E325" s="54"/>
      <c r="F325" s="54"/>
      <c r="G325" s="106"/>
      <c r="H325" s="54"/>
      <c r="I325" s="54"/>
      <c r="J325" s="54"/>
      <c r="K325" s="54"/>
      <c r="L325" s="54"/>
      <c r="M325" s="54"/>
      <c r="N325" s="54"/>
      <c r="O325" s="54"/>
      <c r="P325" s="54"/>
      <c r="Q325" s="54"/>
      <c r="R325" s="54"/>
      <c r="S325" s="54"/>
    </row>
    <row r="326" spans="1:19" x14ac:dyDescent="0.25">
      <c r="A326" s="54"/>
      <c r="B326" s="54"/>
      <c r="C326" s="54"/>
      <c r="D326" s="54"/>
      <c r="E326" s="54"/>
      <c r="F326" s="54"/>
      <c r="G326" s="106"/>
      <c r="H326" s="54"/>
      <c r="I326" s="54"/>
      <c r="J326" s="54"/>
      <c r="K326" s="54"/>
      <c r="L326" s="54"/>
      <c r="M326" s="54"/>
      <c r="N326" s="54"/>
      <c r="O326" s="54"/>
      <c r="P326" s="54"/>
      <c r="Q326" s="54"/>
      <c r="R326" s="54"/>
      <c r="S326" s="54"/>
    </row>
    <row r="327" spans="1:19" x14ac:dyDescent="0.25">
      <c r="A327" s="54"/>
      <c r="B327" s="54"/>
      <c r="C327" s="54"/>
      <c r="D327" s="54"/>
      <c r="E327" s="54"/>
      <c r="F327" s="54"/>
      <c r="G327" s="106"/>
      <c r="H327" s="54"/>
      <c r="I327" s="54"/>
      <c r="J327" s="54"/>
      <c r="K327" s="54"/>
      <c r="L327" s="54"/>
      <c r="M327" s="54"/>
      <c r="N327" s="54"/>
      <c r="O327" s="54"/>
      <c r="P327" s="54"/>
      <c r="Q327" s="54"/>
      <c r="R327" s="54"/>
      <c r="S327" s="54"/>
    </row>
    <row r="328" spans="1:19" x14ac:dyDescent="0.25">
      <c r="A328" s="54"/>
      <c r="B328" s="54"/>
      <c r="C328" s="54"/>
      <c r="D328" s="54"/>
      <c r="E328" s="54"/>
      <c r="F328" s="54"/>
      <c r="G328" s="106"/>
      <c r="H328" s="54"/>
      <c r="I328" s="54"/>
      <c r="J328" s="54"/>
      <c r="K328" s="54"/>
      <c r="L328" s="54"/>
      <c r="M328" s="54"/>
      <c r="N328" s="54"/>
      <c r="O328" s="54"/>
      <c r="P328" s="54"/>
      <c r="Q328" s="54"/>
      <c r="R328" s="54"/>
      <c r="S328" s="54"/>
    </row>
    <row r="329" spans="1:19" x14ac:dyDescent="0.25">
      <c r="A329" s="54"/>
      <c r="B329" s="54"/>
      <c r="C329" s="54"/>
      <c r="D329" s="54"/>
      <c r="E329" s="54"/>
      <c r="F329" s="54"/>
      <c r="G329" s="106"/>
      <c r="H329" s="54"/>
      <c r="I329" s="54"/>
      <c r="J329" s="54"/>
      <c r="K329" s="54"/>
      <c r="L329" s="54"/>
      <c r="M329" s="54"/>
      <c r="N329" s="54"/>
      <c r="O329" s="54"/>
      <c r="P329" s="54"/>
      <c r="Q329" s="54"/>
      <c r="R329" s="54"/>
      <c r="S329" s="54"/>
    </row>
    <row r="330" spans="1:19" x14ac:dyDescent="0.25">
      <c r="A330" s="54"/>
      <c r="B330" s="54"/>
      <c r="C330" s="54"/>
      <c r="D330" s="54"/>
      <c r="E330" s="54"/>
      <c r="F330" s="54"/>
      <c r="G330" s="106"/>
      <c r="H330" s="54"/>
      <c r="I330" s="54"/>
      <c r="J330" s="54"/>
      <c r="K330" s="54"/>
      <c r="L330" s="54"/>
      <c r="M330" s="54"/>
      <c r="N330" s="54"/>
      <c r="O330" s="54"/>
      <c r="P330" s="54"/>
      <c r="Q330" s="54"/>
      <c r="R330" s="54"/>
      <c r="S330" s="54"/>
    </row>
    <row r="331" spans="1:19" x14ac:dyDescent="0.25">
      <c r="A331" s="54"/>
      <c r="B331" s="54"/>
      <c r="C331" s="54"/>
      <c r="D331" s="54"/>
      <c r="E331" s="54"/>
      <c r="F331" s="54"/>
      <c r="G331" s="106"/>
      <c r="H331" s="54"/>
      <c r="I331" s="54"/>
      <c r="J331" s="54"/>
      <c r="K331" s="54"/>
      <c r="L331" s="54"/>
      <c r="M331" s="54"/>
      <c r="N331" s="54"/>
      <c r="O331" s="54"/>
      <c r="P331" s="54"/>
      <c r="Q331" s="54"/>
      <c r="R331" s="54"/>
      <c r="S331" s="54"/>
    </row>
    <row r="332" spans="1:19" x14ac:dyDescent="0.25">
      <c r="A332" s="54"/>
      <c r="B332" s="54"/>
      <c r="C332" s="54"/>
      <c r="D332" s="54"/>
      <c r="E332" s="54"/>
      <c r="F332" s="54"/>
      <c r="G332" s="106"/>
      <c r="H332" s="54"/>
      <c r="I332" s="54"/>
      <c r="J332" s="54"/>
      <c r="K332" s="54"/>
      <c r="L332" s="54"/>
      <c r="M332" s="54"/>
      <c r="N332" s="54"/>
      <c r="O332" s="54"/>
      <c r="P332" s="54"/>
      <c r="Q332" s="54"/>
      <c r="R332" s="54"/>
      <c r="S332" s="54"/>
    </row>
    <row r="333" spans="1:19" x14ac:dyDescent="0.25">
      <c r="A333" s="54"/>
      <c r="B333" s="54"/>
      <c r="C333" s="54"/>
      <c r="D333" s="54"/>
      <c r="E333" s="54"/>
      <c r="F333" s="54"/>
      <c r="G333" s="106"/>
      <c r="H333" s="54"/>
      <c r="I333" s="54"/>
      <c r="J333" s="54"/>
      <c r="K333" s="54"/>
      <c r="L333" s="54"/>
      <c r="M333" s="54"/>
      <c r="N333" s="54"/>
      <c r="O333" s="54"/>
      <c r="P333" s="54"/>
      <c r="Q333" s="54"/>
      <c r="R333" s="54"/>
      <c r="S333" s="54"/>
    </row>
    <row r="334" spans="1:19" x14ac:dyDescent="0.25">
      <c r="A334" s="54"/>
      <c r="B334" s="54"/>
      <c r="C334" s="54"/>
      <c r="D334" s="54"/>
      <c r="E334" s="54"/>
      <c r="F334" s="54"/>
      <c r="G334" s="106"/>
      <c r="H334" s="54"/>
      <c r="I334" s="54"/>
      <c r="J334" s="54"/>
      <c r="K334" s="54"/>
      <c r="L334" s="54"/>
      <c r="M334" s="54"/>
      <c r="N334" s="54"/>
      <c r="O334" s="54"/>
      <c r="P334" s="54"/>
      <c r="Q334" s="54"/>
      <c r="R334" s="54"/>
      <c r="S334" s="54"/>
    </row>
    <row r="335" spans="1:19" x14ac:dyDescent="0.25">
      <c r="A335" s="54"/>
      <c r="B335" s="54"/>
      <c r="C335" s="54"/>
      <c r="D335" s="54"/>
      <c r="E335" s="54"/>
      <c r="F335" s="54"/>
      <c r="G335" s="106"/>
      <c r="H335" s="54"/>
      <c r="I335" s="54"/>
      <c r="J335" s="54"/>
      <c r="K335" s="54"/>
      <c r="L335" s="54"/>
      <c r="M335" s="54"/>
      <c r="N335" s="54"/>
      <c r="O335" s="54"/>
      <c r="P335" s="54"/>
      <c r="Q335" s="54"/>
      <c r="R335" s="54"/>
      <c r="S335" s="54"/>
    </row>
    <row r="336" spans="1:19" x14ac:dyDescent="0.25">
      <c r="A336" s="54"/>
      <c r="B336" s="54"/>
      <c r="C336" s="54"/>
      <c r="D336" s="54"/>
      <c r="E336" s="54"/>
      <c r="F336" s="54"/>
      <c r="G336" s="106"/>
      <c r="H336" s="54"/>
      <c r="I336" s="54"/>
      <c r="J336" s="54"/>
      <c r="K336" s="54"/>
      <c r="L336" s="54"/>
      <c r="M336" s="54"/>
      <c r="N336" s="54"/>
      <c r="O336" s="54"/>
      <c r="P336" s="54"/>
      <c r="Q336" s="54"/>
      <c r="R336" s="54"/>
      <c r="S336" s="54"/>
    </row>
    <row r="337" spans="1:19" x14ac:dyDescent="0.25">
      <c r="A337" s="54"/>
      <c r="B337" s="54"/>
      <c r="C337" s="54"/>
      <c r="D337" s="54"/>
      <c r="E337" s="54"/>
      <c r="F337" s="54"/>
      <c r="G337" s="106"/>
      <c r="H337" s="54"/>
      <c r="I337" s="54"/>
      <c r="J337" s="54"/>
      <c r="K337" s="54"/>
      <c r="L337" s="54"/>
      <c r="M337" s="54"/>
      <c r="N337" s="54"/>
      <c r="O337" s="54"/>
      <c r="P337" s="54"/>
      <c r="Q337" s="54"/>
      <c r="R337" s="54"/>
      <c r="S337" s="54"/>
    </row>
    <row r="338" spans="1:19" x14ac:dyDescent="0.25">
      <c r="A338" s="54"/>
      <c r="B338" s="54"/>
      <c r="C338" s="54"/>
      <c r="D338" s="54"/>
      <c r="E338" s="54"/>
      <c r="F338" s="54"/>
      <c r="G338" s="106"/>
      <c r="H338" s="54"/>
      <c r="I338" s="54"/>
      <c r="J338" s="54"/>
      <c r="K338" s="54"/>
      <c r="L338" s="54"/>
      <c r="M338" s="54"/>
      <c r="N338" s="54"/>
      <c r="O338" s="54"/>
      <c r="P338" s="54"/>
      <c r="Q338" s="54"/>
      <c r="R338" s="54"/>
      <c r="S338" s="54"/>
    </row>
    <row r="339" spans="1:19" x14ac:dyDescent="0.25">
      <c r="A339" s="54"/>
      <c r="B339" s="54"/>
      <c r="C339" s="54"/>
      <c r="D339" s="54"/>
      <c r="E339" s="54"/>
      <c r="F339" s="54"/>
      <c r="G339" s="106"/>
      <c r="H339" s="54"/>
      <c r="I339" s="54"/>
      <c r="J339" s="54"/>
      <c r="K339" s="54"/>
      <c r="L339" s="54"/>
      <c r="M339" s="54"/>
      <c r="N339" s="54"/>
      <c r="O339" s="54"/>
      <c r="P339" s="54"/>
      <c r="Q339" s="54"/>
      <c r="R339" s="54"/>
      <c r="S339" s="54"/>
    </row>
    <row r="340" spans="1:19" x14ac:dyDescent="0.25">
      <c r="A340" s="54"/>
      <c r="B340" s="54"/>
      <c r="C340" s="54"/>
      <c r="D340" s="54"/>
      <c r="E340" s="54"/>
      <c r="F340" s="54"/>
      <c r="G340" s="106"/>
      <c r="H340" s="54"/>
      <c r="I340" s="54"/>
      <c r="J340" s="54"/>
      <c r="K340" s="54"/>
      <c r="L340" s="54"/>
      <c r="M340" s="54"/>
      <c r="N340" s="54"/>
      <c r="O340" s="54"/>
      <c r="P340" s="54"/>
      <c r="Q340" s="54"/>
      <c r="R340" s="54"/>
      <c r="S340" s="54"/>
    </row>
    <row r="341" spans="1:19" x14ac:dyDescent="0.25">
      <c r="A341" s="54"/>
      <c r="B341" s="54"/>
      <c r="C341" s="54"/>
      <c r="D341" s="54"/>
      <c r="E341" s="54"/>
      <c r="F341" s="54"/>
      <c r="G341" s="106"/>
      <c r="H341" s="54"/>
      <c r="I341" s="54"/>
      <c r="J341" s="54"/>
      <c r="K341" s="54"/>
      <c r="L341" s="54"/>
      <c r="M341" s="54"/>
      <c r="N341" s="54"/>
      <c r="O341" s="54"/>
      <c r="P341" s="54"/>
      <c r="Q341" s="54"/>
      <c r="R341" s="54"/>
      <c r="S341" s="54"/>
    </row>
    <row r="342" spans="1:19" x14ac:dyDescent="0.25">
      <c r="A342" s="54"/>
      <c r="B342" s="54"/>
      <c r="C342" s="54"/>
      <c r="D342" s="54"/>
      <c r="E342" s="54"/>
      <c r="F342" s="54"/>
      <c r="G342" s="106"/>
      <c r="H342" s="54"/>
      <c r="I342" s="54"/>
      <c r="J342" s="54"/>
      <c r="K342" s="54"/>
      <c r="L342" s="54"/>
      <c r="M342" s="54"/>
      <c r="N342" s="54"/>
      <c r="O342" s="54"/>
      <c r="P342" s="54"/>
      <c r="Q342" s="54"/>
      <c r="R342" s="54"/>
      <c r="S342" s="54"/>
    </row>
    <row r="343" spans="1:19" x14ac:dyDescent="0.25">
      <c r="A343" s="54"/>
      <c r="B343" s="54"/>
      <c r="C343" s="54"/>
      <c r="D343" s="54"/>
      <c r="E343" s="54"/>
      <c r="F343" s="54"/>
      <c r="G343" s="106"/>
      <c r="H343" s="54"/>
      <c r="I343" s="54"/>
      <c r="J343" s="54"/>
      <c r="K343" s="54"/>
      <c r="L343" s="54"/>
      <c r="M343" s="54"/>
      <c r="N343" s="54"/>
      <c r="O343" s="54"/>
      <c r="P343" s="54"/>
      <c r="Q343" s="54"/>
      <c r="R343" s="54"/>
      <c r="S343" s="54"/>
    </row>
    <row r="344" spans="1:19" x14ac:dyDescent="0.25">
      <c r="A344" s="54"/>
      <c r="B344" s="54"/>
      <c r="C344" s="54"/>
      <c r="D344" s="54"/>
      <c r="E344" s="54"/>
      <c r="F344" s="54"/>
      <c r="G344" s="106"/>
      <c r="H344" s="54"/>
      <c r="I344" s="54"/>
      <c r="J344" s="54"/>
      <c r="K344" s="54"/>
      <c r="L344" s="54"/>
      <c r="M344" s="54"/>
      <c r="N344" s="54"/>
      <c r="O344" s="54"/>
      <c r="P344" s="54"/>
      <c r="Q344" s="54"/>
      <c r="R344" s="54"/>
      <c r="S344" s="54"/>
    </row>
    <row r="345" spans="1:19" x14ac:dyDescent="0.25">
      <c r="A345" s="54"/>
      <c r="B345" s="54"/>
      <c r="C345" s="54"/>
      <c r="D345" s="54"/>
      <c r="E345" s="54"/>
      <c r="F345" s="54"/>
      <c r="G345" s="106"/>
      <c r="H345" s="54"/>
      <c r="I345" s="54"/>
      <c r="J345" s="54"/>
      <c r="K345" s="54"/>
      <c r="L345" s="54"/>
      <c r="M345" s="54"/>
      <c r="N345" s="54"/>
      <c r="O345" s="54"/>
      <c r="P345" s="54"/>
      <c r="Q345" s="54"/>
      <c r="R345" s="54"/>
      <c r="S345" s="54"/>
    </row>
    <row r="346" spans="1:19" x14ac:dyDescent="0.25">
      <c r="A346" s="54"/>
      <c r="B346" s="54"/>
      <c r="C346" s="54"/>
      <c r="D346" s="54"/>
      <c r="E346" s="54"/>
      <c r="F346" s="54"/>
      <c r="G346" s="106"/>
      <c r="H346" s="54"/>
      <c r="I346" s="54"/>
      <c r="J346" s="54"/>
      <c r="K346" s="54"/>
      <c r="L346" s="54"/>
      <c r="M346" s="54"/>
      <c r="N346" s="54"/>
      <c r="O346" s="54"/>
      <c r="P346" s="54"/>
      <c r="Q346" s="54"/>
      <c r="R346" s="54"/>
      <c r="S346" s="54"/>
    </row>
    <row r="347" spans="1:19" x14ac:dyDescent="0.25">
      <c r="A347" s="54"/>
      <c r="B347" s="54"/>
      <c r="C347" s="54"/>
      <c r="D347" s="54"/>
      <c r="E347" s="54"/>
      <c r="F347" s="54"/>
      <c r="G347" s="106"/>
      <c r="H347" s="54"/>
      <c r="I347" s="54"/>
      <c r="J347" s="54"/>
      <c r="K347" s="54"/>
      <c r="L347" s="54"/>
      <c r="M347" s="54"/>
      <c r="N347" s="54"/>
      <c r="O347" s="54"/>
      <c r="P347" s="54"/>
      <c r="Q347" s="54"/>
      <c r="R347" s="54"/>
      <c r="S347" s="54"/>
    </row>
    <row r="348" spans="1:19" x14ac:dyDescent="0.25">
      <c r="A348" s="54"/>
      <c r="B348" s="54"/>
      <c r="C348" s="54"/>
      <c r="D348" s="54"/>
      <c r="E348" s="54"/>
      <c r="F348" s="54"/>
      <c r="G348" s="106"/>
      <c r="H348" s="54"/>
      <c r="I348" s="54"/>
      <c r="J348" s="54"/>
      <c r="K348" s="54"/>
      <c r="L348" s="54"/>
      <c r="M348" s="54"/>
      <c r="N348" s="54"/>
      <c r="O348" s="54"/>
      <c r="P348" s="54"/>
      <c r="Q348" s="54"/>
      <c r="R348" s="54"/>
      <c r="S348" s="54"/>
    </row>
    <row r="349" spans="1:19" x14ac:dyDescent="0.25">
      <c r="A349" s="54"/>
      <c r="B349" s="54"/>
      <c r="C349" s="54"/>
      <c r="D349" s="54"/>
      <c r="E349" s="54"/>
      <c r="F349" s="54"/>
      <c r="G349" s="106"/>
      <c r="H349" s="54"/>
      <c r="I349" s="54"/>
      <c r="J349" s="54"/>
      <c r="K349" s="54"/>
      <c r="L349" s="54"/>
      <c r="M349" s="54"/>
      <c r="N349" s="54"/>
      <c r="O349" s="54"/>
      <c r="P349" s="54"/>
      <c r="Q349" s="54"/>
      <c r="R349" s="54"/>
      <c r="S349" s="54"/>
    </row>
    <row r="350" spans="1:19" x14ac:dyDescent="0.25">
      <c r="A350" s="54"/>
      <c r="B350" s="54"/>
      <c r="C350" s="54"/>
      <c r="D350" s="54"/>
      <c r="E350" s="54"/>
      <c r="F350" s="54"/>
      <c r="G350" s="106"/>
      <c r="H350" s="54"/>
      <c r="I350" s="54"/>
      <c r="J350" s="54"/>
      <c r="K350" s="54"/>
      <c r="L350" s="54"/>
      <c r="M350" s="54"/>
      <c r="N350" s="54"/>
      <c r="O350" s="54"/>
      <c r="P350" s="54"/>
      <c r="Q350" s="54"/>
      <c r="R350" s="54"/>
      <c r="S350" s="54"/>
    </row>
    <row r="351" spans="1:19" x14ac:dyDescent="0.25">
      <c r="A351" s="54"/>
      <c r="B351" s="54"/>
      <c r="C351" s="54"/>
      <c r="D351" s="54"/>
      <c r="E351" s="54"/>
      <c r="F351" s="54"/>
      <c r="G351" s="106"/>
      <c r="H351" s="54"/>
      <c r="I351" s="54"/>
      <c r="J351" s="54"/>
      <c r="K351" s="54"/>
      <c r="L351" s="54"/>
      <c r="M351" s="54"/>
      <c r="N351" s="54"/>
      <c r="O351" s="54"/>
      <c r="P351" s="54"/>
      <c r="Q351" s="54"/>
      <c r="R351" s="54"/>
      <c r="S351" s="54"/>
    </row>
    <row r="352" spans="1:19" x14ac:dyDescent="0.25">
      <c r="A352" s="54"/>
      <c r="B352" s="54"/>
      <c r="C352" s="54"/>
      <c r="D352" s="54"/>
      <c r="E352" s="54"/>
      <c r="F352" s="54"/>
      <c r="G352" s="106"/>
      <c r="H352" s="54"/>
      <c r="I352" s="54"/>
      <c r="J352" s="54"/>
      <c r="K352" s="54"/>
      <c r="L352" s="54"/>
      <c r="M352" s="54"/>
      <c r="N352" s="54"/>
      <c r="O352" s="54"/>
      <c r="P352" s="54"/>
      <c r="Q352" s="54"/>
      <c r="R352" s="54"/>
      <c r="S352" s="54"/>
    </row>
    <row r="353" spans="1:19" x14ac:dyDescent="0.25">
      <c r="A353" s="54"/>
      <c r="B353" s="54"/>
      <c r="C353" s="54"/>
      <c r="D353" s="54"/>
      <c r="E353" s="54"/>
      <c r="F353" s="54"/>
      <c r="G353" s="106"/>
      <c r="H353" s="54"/>
      <c r="I353" s="54"/>
      <c r="J353" s="54"/>
      <c r="K353" s="54"/>
      <c r="L353" s="54"/>
      <c r="M353" s="54"/>
      <c r="N353" s="54"/>
      <c r="O353" s="54"/>
      <c r="P353" s="54"/>
      <c r="Q353" s="54"/>
      <c r="R353" s="54"/>
      <c r="S353" s="54"/>
    </row>
    <row r="354" spans="1:19" x14ac:dyDescent="0.25">
      <c r="A354" s="54"/>
      <c r="B354" s="54"/>
      <c r="C354" s="54"/>
      <c r="D354" s="54"/>
      <c r="E354" s="54"/>
      <c r="F354" s="54"/>
      <c r="G354" s="106"/>
      <c r="H354" s="54"/>
      <c r="I354" s="54"/>
      <c r="J354" s="54"/>
      <c r="K354" s="54"/>
      <c r="L354" s="54"/>
      <c r="M354" s="54"/>
      <c r="N354" s="54"/>
      <c r="O354" s="54"/>
      <c r="P354" s="54"/>
      <c r="Q354" s="54"/>
      <c r="R354" s="54"/>
      <c r="S354" s="54"/>
    </row>
    <row r="355" spans="1:19" x14ac:dyDescent="0.25">
      <c r="A355" s="54"/>
      <c r="B355" s="54"/>
      <c r="C355" s="54"/>
      <c r="D355" s="54"/>
      <c r="E355" s="54"/>
      <c r="F355" s="54"/>
      <c r="G355" s="106"/>
      <c r="H355" s="54"/>
      <c r="I355" s="54"/>
      <c r="J355" s="54"/>
      <c r="K355" s="54"/>
      <c r="L355" s="54"/>
      <c r="M355" s="54"/>
      <c r="N355" s="54"/>
      <c r="O355" s="54"/>
      <c r="P355" s="54"/>
      <c r="Q355" s="54"/>
      <c r="R355" s="54"/>
      <c r="S355" s="54"/>
    </row>
    <row r="356" spans="1:19" x14ac:dyDescent="0.25">
      <c r="A356" s="54"/>
      <c r="B356" s="54"/>
      <c r="C356" s="54"/>
      <c r="D356" s="54"/>
      <c r="E356" s="54"/>
      <c r="F356" s="54"/>
      <c r="G356" s="106"/>
      <c r="H356" s="54"/>
      <c r="I356" s="54"/>
      <c r="J356" s="54"/>
      <c r="K356" s="54"/>
      <c r="L356" s="54"/>
      <c r="M356" s="54"/>
      <c r="N356" s="54"/>
      <c r="O356" s="54"/>
      <c r="P356" s="54"/>
      <c r="Q356" s="54"/>
      <c r="R356" s="54"/>
      <c r="S356" s="54"/>
    </row>
    <row r="357" spans="1:19" x14ac:dyDescent="0.25">
      <c r="A357" s="54"/>
      <c r="B357" s="54"/>
      <c r="C357" s="54"/>
      <c r="D357" s="54"/>
      <c r="E357" s="54"/>
      <c r="F357" s="54"/>
      <c r="G357" s="106"/>
      <c r="H357" s="54"/>
      <c r="I357" s="54"/>
      <c r="J357" s="54"/>
      <c r="K357" s="54"/>
      <c r="L357" s="54"/>
      <c r="M357" s="54"/>
      <c r="N357" s="54"/>
      <c r="O357" s="54"/>
      <c r="P357" s="54"/>
      <c r="Q357" s="54"/>
      <c r="R357" s="54"/>
      <c r="S357" s="54"/>
    </row>
    <row r="358" spans="1:19" x14ac:dyDescent="0.25">
      <c r="A358" s="54"/>
      <c r="B358" s="54"/>
      <c r="C358" s="54"/>
      <c r="D358" s="54"/>
      <c r="E358" s="54"/>
      <c r="F358" s="54"/>
      <c r="G358" s="106"/>
      <c r="H358" s="54"/>
      <c r="I358" s="54"/>
      <c r="J358" s="54"/>
      <c r="K358" s="54"/>
      <c r="L358" s="54"/>
      <c r="M358" s="54"/>
      <c r="N358" s="54"/>
      <c r="O358" s="54"/>
      <c r="P358" s="54"/>
      <c r="Q358" s="54"/>
      <c r="R358" s="54"/>
      <c r="S358" s="54"/>
    </row>
    <row r="359" spans="1:19" x14ac:dyDescent="0.25">
      <c r="A359" s="54"/>
      <c r="B359" s="54"/>
      <c r="C359" s="54"/>
      <c r="D359" s="54"/>
      <c r="E359" s="54"/>
      <c r="F359" s="54"/>
      <c r="G359" s="106"/>
      <c r="H359" s="54"/>
      <c r="I359" s="54"/>
      <c r="J359" s="54"/>
      <c r="K359" s="54"/>
      <c r="L359" s="54"/>
      <c r="M359" s="54"/>
      <c r="N359" s="54"/>
      <c r="O359" s="54"/>
      <c r="P359" s="54"/>
      <c r="Q359" s="54"/>
      <c r="R359" s="54"/>
      <c r="S359" s="54"/>
    </row>
    <row r="360" spans="1:19" x14ac:dyDescent="0.25">
      <c r="A360" s="54"/>
      <c r="B360" s="54"/>
      <c r="C360" s="54"/>
      <c r="D360" s="54"/>
      <c r="E360" s="54"/>
      <c r="F360" s="54"/>
      <c r="G360" s="106"/>
      <c r="H360" s="54"/>
      <c r="I360" s="54"/>
      <c r="J360" s="54"/>
      <c r="K360" s="54"/>
      <c r="L360" s="54"/>
      <c r="M360" s="54"/>
      <c r="N360" s="54"/>
      <c r="O360" s="54"/>
      <c r="P360" s="54"/>
      <c r="Q360" s="54"/>
      <c r="R360" s="54"/>
      <c r="S360" s="54"/>
    </row>
    <row r="361" spans="1:19" x14ac:dyDescent="0.25">
      <c r="A361" s="54"/>
      <c r="B361" s="54"/>
      <c r="C361" s="54"/>
      <c r="D361" s="54"/>
      <c r="E361" s="54"/>
      <c r="F361" s="54"/>
      <c r="G361" s="106"/>
      <c r="H361" s="54"/>
      <c r="I361" s="54"/>
      <c r="J361" s="54"/>
      <c r="K361" s="54"/>
      <c r="L361" s="54"/>
      <c r="M361" s="54"/>
      <c r="N361" s="54"/>
      <c r="O361" s="54"/>
      <c r="P361" s="54"/>
      <c r="Q361" s="54"/>
      <c r="R361" s="54"/>
      <c r="S361" s="54"/>
    </row>
    <row r="362" spans="1:19" x14ac:dyDescent="0.25">
      <c r="A362" s="54"/>
      <c r="B362" s="54"/>
      <c r="C362" s="54"/>
      <c r="D362" s="54"/>
      <c r="E362" s="54"/>
      <c r="F362" s="54"/>
      <c r="G362" s="106"/>
      <c r="H362" s="54"/>
      <c r="I362" s="54"/>
      <c r="J362" s="54"/>
      <c r="K362" s="54"/>
      <c r="L362" s="54"/>
      <c r="M362" s="54"/>
      <c r="N362" s="54"/>
      <c r="O362" s="54"/>
      <c r="P362" s="54"/>
      <c r="Q362" s="54"/>
      <c r="R362" s="54"/>
      <c r="S362" s="54"/>
    </row>
    <row r="363" spans="1:19" x14ac:dyDescent="0.25">
      <c r="A363" s="54"/>
      <c r="B363" s="54"/>
      <c r="C363" s="54"/>
      <c r="D363" s="54"/>
      <c r="E363" s="54"/>
      <c r="F363" s="54"/>
      <c r="G363" s="106"/>
      <c r="H363" s="54"/>
      <c r="I363" s="54"/>
      <c r="J363" s="54"/>
      <c r="K363" s="54"/>
      <c r="L363" s="54"/>
      <c r="M363" s="54"/>
      <c r="N363" s="54"/>
      <c r="O363" s="54"/>
      <c r="P363" s="54"/>
      <c r="Q363" s="54"/>
      <c r="R363" s="54"/>
      <c r="S363" s="54"/>
    </row>
    <row r="364" spans="1:19" x14ac:dyDescent="0.25">
      <c r="A364" s="54"/>
      <c r="B364" s="54"/>
      <c r="C364" s="54"/>
      <c r="D364" s="54"/>
      <c r="E364" s="54"/>
      <c r="F364" s="54"/>
      <c r="G364" s="106"/>
      <c r="H364" s="54"/>
      <c r="I364" s="54"/>
      <c r="J364" s="54"/>
      <c r="K364" s="54"/>
      <c r="L364" s="54"/>
      <c r="M364" s="54"/>
      <c r="N364" s="54"/>
      <c r="O364" s="54"/>
      <c r="P364" s="54"/>
      <c r="Q364" s="54"/>
      <c r="R364" s="54"/>
      <c r="S364" s="54"/>
    </row>
    <row r="365" spans="1:19" x14ac:dyDescent="0.25">
      <c r="A365" s="54"/>
      <c r="B365" s="54"/>
      <c r="C365" s="54"/>
      <c r="D365" s="54"/>
      <c r="E365" s="54"/>
      <c r="F365" s="54"/>
      <c r="G365" s="106"/>
      <c r="H365" s="54"/>
      <c r="I365" s="54"/>
      <c r="J365" s="54"/>
      <c r="K365" s="54"/>
      <c r="L365" s="54"/>
      <c r="M365" s="54"/>
      <c r="N365" s="54"/>
      <c r="O365" s="54"/>
      <c r="P365" s="54"/>
      <c r="Q365" s="54"/>
      <c r="R365" s="54"/>
      <c r="S365" s="54"/>
    </row>
    <row r="366" spans="1:19" x14ac:dyDescent="0.25">
      <c r="A366" s="54"/>
      <c r="B366" s="54"/>
      <c r="C366" s="54"/>
      <c r="D366" s="54"/>
      <c r="E366" s="54"/>
      <c r="F366" s="54"/>
      <c r="G366" s="106"/>
      <c r="H366" s="54"/>
      <c r="I366" s="54"/>
      <c r="J366" s="54"/>
      <c r="K366" s="54"/>
      <c r="L366" s="54"/>
      <c r="M366" s="54"/>
      <c r="N366" s="54"/>
      <c r="O366" s="54"/>
      <c r="P366" s="54"/>
      <c r="Q366" s="54"/>
      <c r="R366" s="54"/>
      <c r="S366" s="54"/>
    </row>
    <row r="367" spans="1:19" x14ac:dyDescent="0.25">
      <c r="A367" s="54"/>
      <c r="B367" s="54"/>
      <c r="C367" s="54"/>
      <c r="D367" s="54"/>
      <c r="E367" s="54"/>
      <c r="F367" s="54"/>
      <c r="G367" s="106"/>
      <c r="H367" s="54"/>
      <c r="I367" s="54"/>
      <c r="J367" s="54"/>
      <c r="K367" s="54"/>
      <c r="L367" s="54"/>
      <c r="M367" s="54"/>
      <c r="N367" s="54"/>
      <c r="O367" s="54"/>
      <c r="P367" s="54"/>
      <c r="Q367" s="54"/>
      <c r="R367" s="54"/>
      <c r="S367" s="54"/>
    </row>
    <row r="368" spans="1:19" x14ac:dyDescent="0.25">
      <c r="A368" s="54"/>
      <c r="B368" s="54"/>
      <c r="C368" s="54"/>
      <c r="D368" s="54"/>
      <c r="E368" s="54"/>
      <c r="F368" s="54"/>
      <c r="G368" s="106"/>
      <c r="H368" s="54"/>
      <c r="I368" s="54"/>
      <c r="J368" s="54"/>
      <c r="K368" s="54"/>
      <c r="L368" s="54"/>
      <c r="M368" s="54"/>
      <c r="N368" s="54"/>
      <c r="O368" s="54"/>
      <c r="P368" s="54"/>
      <c r="Q368" s="54"/>
      <c r="R368" s="54"/>
      <c r="S368" s="54"/>
    </row>
    <row r="369" spans="1:19" x14ac:dyDescent="0.25">
      <c r="A369" s="54"/>
      <c r="B369" s="54"/>
      <c r="C369" s="54"/>
      <c r="D369" s="54"/>
      <c r="E369" s="54"/>
      <c r="F369" s="54"/>
      <c r="G369" s="106"/>
      <c r="H369" s="54"/>
      <c r="I369" s="54"/>
      <c r="J369" s="54"/>
      <c r="K369" s="54"/>
      <c r="L369" s="54"/>
      <c r="M369" s="54"/>
      <c r="N369" s="54"/>
      <c r="O369" s="54"/>
      <c r="P369" s="54"/>
      <c r="Q369" s="54"/>
      <c r="R369" s="54"/>
      <c r="S369" s="54"/>
    </row>
    <row r="370" spans="1:19" x14ac:dyDescent="0.25">
      <c r="A370" s="54"/>
      <c r="B370" s="54"/>
      <c r="C370" s="54"/>
      <c r="D370" s="54"/>
      <c r="E370" s="54"/>
      <c r="F370" s="54"/>
      <c r="G370" s="106"/>
      <c r="H370" s="54"/>
      <c r="I370" s="54"/>
      <c r="J370" s="54"/>
      <c r="K370" s="54"/>
      <c r="L370" s="54"/>
      <c r="M370" s="54"/>
      <c r="N370" s="54"/>
      <c r="O370" s="54"/>
      <c r="P370" s="54"/>
      <c r="Q370" s="54"/>
      <c r="R370" s="54"/>
      <c r="S370" s="54"/>
    </row>
    <row r="371" spans="1:19" x14ac:dyDescent="0.25">
      <c r="A371" s="54"/>
      <c r="B371" s="54"/>
      <c r="C371" s="54"/>
      <c r="D371" s="54"/>
      <c r="E371" s="54"/>
      <c r="F371" s="54"/>
      <c r="G371" s="106"/>
      <c r="H371" s="54"/>
      <c r="I371" s="54"/>
      <c r="J371" s="54"/>
      <c r="K371" s="54"/>
      <c r="L371" s="54"/>
      <c r="M371" s="54"/>
      <c r="N371" s="54"/>
      <c r="O371" s="54"/>
      <c r="P371" s="54"/>
      <c r="Q371" s="54"/>
      <c r="R371" s="54"/>
      <c r="S371" s="54"/>
    </row>
    <row r="372" spans="1:19" x14ac:dyDescent="0.25">
      <c r="A372" s="54"/>
      <c r="B372" s="54"/>
      <c r="C372" s="54"/>
      <c r="D372" s="54"/>
      <c r="E372" s="54"/>
      <c r="F372" s="54"/>
      <c r="G372" s="106"/>
      <c r="H372" s="54"/>
      <c r="I372" s="54"/>
      <c r="J372" s="54"/>
      <c r="K372" s="54"/>
      <c r="L372" s="54"/>
      <c r="M372" s="54"/>
      <c r="N372" s="54"/>
      <c r="O372" s="54"/>
      <c r="P372" s="54"/>
      <c r="Q372" s="54"/>
      <c r="R372" s="54"/>
      <c r="S372" s="54"/>
    </row>
    <row r="373" spans="1:19" x14ac:dyDescent="0.25">
      <c r="A373" s="54"/>
      <c r="B373" s="54"/>
      <c r="C373" s="54"/>
      <c r="D373" s="54"/>
      <c r="E373" s="54"/>
      <c r="F373" s="54"/>
      <c r="G373" s="106"/>
      <c r="H373" s="54"/>
      <c r="I373" s="54"/>
      <c r="J373" s="54"/>
      <c r="K373" s="54"/>
      <c r="L373" s="54"/>
      <c r="M373" s="54"/>
      <c r="N373" s="54"/>
      <c r="O373" s="54"/>
      <c r="P373" s="54"/>
      <c r="Q373" s="54"/>
      <c r="R373" s="54"/>
      <c r="S373" s="54"/>
    </row>
    <row r="374" spans="1:19" x14ac:dyDescent="0.25">
      <c r="A374" s="54"/>
      <c r="B374" s="54"/>
      <c r="C374" s="54"/>
      <c r="D374" s="54"/>
      <c r="E374" s="54"/>
      <c r="F374" s="54"/>
      <c r="G374" s="106"/>
      <c r="H374" s="54"/>
      <c r="I374" s="54"/>
      <c r="J374" s="54"/>
      <c r="K374" s="54"/>
      <c r="L374" s="54"/>
      <c r="M374" s="54"/>
      <c r="N374" s="54"/>
      <c r="O374" s="54"/>
      <c r="P374" s="54"/>
      <c r="Q374" s="54"/>
      <c r="R374" s="54"/>
      <c r="S374" s="54"/>
    </row>
    <row r="375" spans="1:19" x14ac:dyDescent="0.25">
      <c r="A375" s="54"/>
      <c r="B375" s="54"/>
      <c r="C375" s="54"/>
      <c r="D375" s="54"/>
      <c r="E375" s="54"/>
      <c r="F375" s="54"/>
      <c r="G375" s="106"/>
      <c r="H375" s="54"/>
      <c r="I375" s="54"/>
      <c r="J375" s="54"/>
      <c r="K375" s="54"/>
      <c r="L375" s="54"/>
      <c r="M375" s="54"/>
      <c r="N375" s="54"/>
      <c r="O375" s="54"/>
      <c r="P375" s="54"/>
      <c r="Q375" s="54"/>
      <c r="R375" s="54"/>
      <c r="S375" s="54"/>
    </row>
    <row r="376" spans="1:19" x14ac:dyDescent="0.25">
      <c r="A376" s="54"/>
      <c r="B376" s="54"/>
      <c r="C376" s="54"/>
      <c r="D376" s="54"/>
      <c r="E376" s="54"/>
      <c r="F376" s="54"/>
      <c r="G376" s="106"/>
      <c r="H376" s="54"/>
      <c r="I376" s="54"/>
      <c r="J376" s="54"/>
      <c r="K376" s="54"/>
      <c r="L376" s="54"/>
      <c r="M376" s="54"/>
      <c r="N376" s="54"/>
      <c r="O376" s="54"/>
      <c r="P376" s="54"/>
      <c r="Q376" s="54"/>
      <c r="R376" s="54"/>
      <c r="S376" s="54"/>
    </row>
    <row r="377" spans="1:19" x14ac:dyDescent="0.25">
      <c r="A377" s="54"/>
      <c r="B377" s="54"/>
      <c r="C377" s="54"/>
      <c r="D377" s="54"/>
      <c r="E377" s="54"/>
      <c r="F377" s="54"/>
      <c r="G377" s="106"/>
      <c r="H377" s="54"/>
      <c r="I377" s="54"/>
      <c r="J377" s="54"/>
      <c r="K377" s="54"/>
      <c r="L377" s="54"/>
      <c r="M377" s="54"/>
      <c r="N377" s="54"/>
      <c r="O377" s="54"/>
      <c r="P377" s="54"/>
      <c r="Q377" s="54"/>
      <c r="R377" s="54"/>
      <c r="S377" s="54"/>
    </row>
    <row r="378" spans="1:19" x14ac:dyDescent="0.25">
      <c r="A378" s="54"/>
      <c r="B378" s="54"/>
      <c r="C378" s="54"/>
      <c r="D378" s="54"/>
      <c r="E378" s="54"/>
      <c r="F378" s="54"/>
      <c r="G378" s="106"/>
      <c r="H378" s="54"/>
      <c r="I378" s="54"/>
      <c r="J378" s="54"/>
      <c r="K378" s="54"/>
      <c r="L378" s="54"/>
      <c r="M378" s="54"/>
      <c r="N378" s="54"/>
      <c r="O378" s="54"/>
      <c r="P378" s="54"/>
      <c r="Q378" s="54"/>
      <c r="R378" s="54"/>
      <c r="S378" s="54"/>
    </row>
    <row r="379" spans="1:19" x14ac:dyDescent="0.25">
      <c r="A379" s="54"/>
      <c r="B379" s="54"/>
      <c r="C379" s="54"/>
      <c r="D379" s="54"/>
      <c r="E379" s="54"/>
      <c r="F379" s="54"/>
      <c r="G379" s="106"/>
      <c r="H379" s="54"/>
      <c r="I379" s="54"/>
      <c r="J379" s="54"/>
      <c r="K379" s="54"/>
      <c r="L379" s="54"/>
      <c r="M379" s="54"/>
      <c r="N379" s="54"/>
      <c r="O379" s="54"/>
      <c r="P379" s="54"/>
      <c r="Q379" s="54"/>
      <c r="R379" s="54"/>
      <c r="S379" s="54"/>
    </row>
    <row r="380" spans="1:19" x14ac:dyDescent="0.25">
      <c r="A380" s="54"/>
      <c r="B380" s="54"/>
      <c r="C380" s="54"/>
      <c r="D380" s="54"/>
      <c r="E380" s="54"/>
      <c r="F380" s="54"/>
      <c r="G380" s="106"/>
      <c r="H380" s="54"/>
      <c r="I380" s="54"/>
      <c r="J380" s="54"/>
      <c r="K380" s="54"/>
      <c r="L380" s="54"/>
      <c r="M380" s="54"/>
      <c r="N380" s="54"/>
      <c r="O380" s="54"/>
      <c r="P380" s="54"/>
      <c r="Q380" s="54"/>
      <c r="R380" s="54"/>
      <c r="S380" s="54"/>
    </row>
    <row r="381" spans="1:19" x14ac:dyDescent="0.25">
      <c r="A381" s="54"/>
      <c r="B381" s="54"/>
      <c r="C381" s="54"/>
      <c r="D381" s="54"/>
      <c r="E381" s="54"/>
      <c r="F381" s="54"/>
      <c r="G381" s="106"/>
      <c r="H381" s="54"/>
      <c r="I381" s="54"/>
      <c r="J381" s="54"/>
      <c r="K381" s="54"/>
      <c r="L381" s="54"/>
      <c r="M381" s="54"/>
      <c r="N381" s="54"/>
      <c r="O381" s="54"/>
      <c r="P381" s="54"/>
      <c r="Q381" s="54"/>
      <c r="R381" s="54"/>
      <c r="S381" s="54"/>
    </row>
    <row r="382" spans="1:19" x14ac:dyDescent="0.25">
      <c r="A382" s="54"/>
      <c r="B382" s="54"/>
      <c r="C382" s="54"/>
      <c r="D382" s="54"/>
      <c r="E382" s="54"/>
      <c r="F382" s="54"/>
      <c r="G382" s="106"/>
      <c r="H382" s="54"/>
      <c r="I382" s="54"/>
      <c r="J382" s="54"/>
      <c r="K382" s="54"/>
      <c r="L382" s="54"/>
      <c r="M382" s="54"/>
      <c r="N382" s="54"/>
      <c r="O382" s="54"/>
      <c r="P382" s="54"/>
      <c r="Q382" s="54"/>
      <c r="R382" s="54"/>
      <c r="S382" s="54"/>
    </row>
    <row r="383" spans="1:19" x14ac:dyDescent="0.25">
      <c r="A383" s="54"/>
      <c r="B383" s="54"/>
      <c r="C383" s="54"/>
      <c r="D383" s="54"/>
      <c r="E383" s="54"/>
      <c r="F383" s="54"/>
      <c r="G383" s="106"/>
      <c r="H383" s="54"/>
      <c r="I383" s="54"/>
      <c r="J383" s="54"/>
      <c r="K383" s="54"/>
      <c r="L383" s="54"/>
      <c r="M383" s="54"/>
      <c r="N383" s="54"/>
      <c r="O383" s="54"/>
      <c r="P383" s="54"/>
      <c r="Q383" s="54"/>
      <c r="R383" s="54"/>
      <c r="S383" s="54"/>
    </row>
    <row r="384" spans="1:19" x14ac:dyDescent="0.25">
      <c r="A384" s="54"/>
      <c r="B384" s="54"/>
      <c r="C384" s="54"/>
      <c r="D384" s="54"/>
      <c r="E384" s="54"/>
      <c r="F384" s="54"/>
      <c r="G384" s="106"/>
      <c r="H384" s="54"/>
      <c r="I384" s="54"/>
      <c r="J384" s="54"/>
      <c r="K384" s="54"/>
      <c r="L384" s="54"/>
      <c r="M384" s="54"/>
      <c r="N384" s="54"/>
      <c r="O384" s="54"/>
      <c r="P384" s="54"/>
      <c r="Q384" s="54"/>
      <c r="R384" s="54"/>
      <c r="S384" s="54"/>
    </row>
    <row r="385" spans="1:19" x14ac:dyDescent="0.25">
      <c r="A385" s="54"/>
      <c r="B385" s="54"/>
      <c r="C385" s="54"/>
      <c r="D385" s="54"/>
      <c r="E385" s="54"/>
      <c r="F385" s="54"/>
      <c r="G385" s="106"/>
      <c r="H385" s="54"/>
      <c r="I385" s="54"/>
      <c r="J385" s="54"/>
      <c r="K385" s="54"/>
      <c r="L385" s="54"/>
      <c r="M385" s="54"/>
      <c r="N385" s="54"/>
      <c r="O385" s="54"/>
      <c r="P385" s="54"/>
      <c r="Q385" s="54"/>
      <c r="R385" s="54"/>
      <c r="S385" s="54"/>
    </row>
    <row r="386" spans="1:19" x14ac:dyDescent="0.25">
      <c r="A386" s="54"/>
      <c r="B386" s="54"/>
      <c r="C386" s="54"/>
      <c r="D386" s="54"/>
      <c r="E386" s="54"/>
      <c r="F386" s="54"/>
      <c r="G386" s="106"/>
      <c r="H386" s="54"/>
      <c r="I386" s="54"/>
      <c r="J386" s="54"/>
      <c r="K386" s="54"/>
      <c r="L386" s="54"/>
      <c r="M386" s="54"/>
      <c r="N386" s="54"/>
      <c r="O386" s="54"/>
      <c r="P386" s="54"/>
      <c r="Q386" s="54"/>
      <c r="R386" s="54"/>
      <c r="S386" s="54"/>
    </row>
    <row r="387" spans="1:19" x14ac:dyDescent="0.25">
      <c r="A387" s="54"/>
      <c r="B387" s="54"/>
      <c r="C387" s="54"/>
      <c r="D387" s="54"/>
      <c r="E387" s="54"/>
      <c r="F387" s="54"/>
      <c r="G387" s="106"/>
      <c r="H387" s="54"/>
      <c r="I387" s="54"/>
      <c r="J387" s="54"/>
      <c r="K387" s="54"/>
      <c r="L387" s="54"/>
      <c r="M387" s="54"/>
      <c r="N387" s="54"/>
      <c r="O387" s="54"/>
      <c r="P387" s="54"/>
      <c r="Q387" s="54"/>
      <c r="R387" s="54"/>
      <c r="S387" s="54"/>
    </row>
    <row r="388" spans="1:19" x14ac:dyDescent="0.25">
      <c r="A388" s="54"/>
      <c r="B388" s="54"/>
      <c r="C388" s="54"/>
      <c r="D388" s="54"/>
      <c r="E388" s="54"/>
      <c r="F388" s="54"/>
      <c r="G388" s="106"/>
      <c r="H388" s="54"/>
      <c r="I388" s="54"/>
      <c r="J388" s="54"/>
      <c r="K388" s="54"/>
      <c r="L388" s="54"/>
      <c r="M388" s="54"/>
      <c r="N388" s="54"/>
      <c r="O388" s="54"/>
      <c r="P388" s="54"/>
      <c r="Q388" s="54"/>
      <c r="R388" s="54"/>
      <c r="S388" s="54"/>
    </row>
    <row r="389" spans="1:19" x14ac:dyDescent="0.25">
      <c r="A389" s="54"/>
      <c r="B389" s="54"/>
      <c r="C389" s="54"/>
      <c r="D389" s="54"/>
      <c r="E389" s="54"/>
      <c r="F389" s="54"/>
      <c r="G389" s="106"/>
      <c r="H389" s="54"/>
      <c r="I389" s="54"/>
      <c r="J389" s="54"/>
      <c r="K389" s="54"/>
      <c r="L389" s="54"/>
      <c r="M389" s="54"/>
      <c r="N389" s="54"/>
      <c r="O389" s="54"/>
      <c r="P389" s="54"/>
      <c r="Q389" s="54"/>
      <c r="R389" s="54"/>
      <c r="S389" s="54"/>
    </row>
    <row r="390" spans="1:19" x14ac:dyDescent="0.25">
      <c r="A390" s="54"/>
      <c r="B390" s="54"/>
      <c r="C390" s="54"/>
      <c r="D390" s="54"/>
      <c r="E390" s="54"/>
      <c r="F390" s="54"/>
      <c r="G390" s="106"/>
      <c r="H390" s="54"/>
      <c r="I390" s="54"/>
      <c r="J390" s="54"/>
      <c r="K390" s="54"/>
      <c r="L390" s="54"/>
      <c r="M390" s="54"/>
      <c r="N390" s="54"/>
      <c r="O390" s="54"/>
      <c r="P390" s="54"/>
      <c r="Q390" s="54"/>
      <c r="R390" s="54"/>
      <c r="S390" s="54"/>
    </row>
    <row r="391" spans="1:19" x14ac:dyDescent="0.25">
      <c r="A391" s="54"/>
      <c r="B391" s="54"/>
      <c r="C391" s="54"/>
      <c r="D391" s="54"/>
      <c r="E391" s="54"/>
      <c r="F391" s="54"/>
      <c r="G391" s="106"/>
      <c r="H391" s="54"/>
      <c r="I391" s="54"/>
      <c r="J391" s="54"/>
      <c r="K391" s="54"/>
      <c r="L391" s="54"/>
      <c r="M391" s="54"/>
      <c r="N391" s="54"/>
      <c r="O391" s="54"/>
      <c r="P391" s="54"/>
      <c r="Q391" s="54"/>
      <c r="R391" s="54"/>
      <c r="S391" s="54"/>
    </row>
    <row r="392" spans="1:19" x14ac:dyDescent="0.25">
      <c r="A392" s="54"/>
      <c r="B392" s="54"/>
      <c r="C392" s="54"/>
      <c r="D392" s="54"/>
      <c r="E392" s="54"/>
      <c r="F392" s="54"/>
      <c r="G392" s="106"/>
      <c r="H392" s="54"/>
      <c r="I392" s="54"/>
      <c r="J392" s="54"/>
      <c r="K392" s="54"/>
      <c r="L392" s="54"/>
      <c r="M392" s="54"/>
      <c r="N392" s="54"/>
      <c r="O392" s="54"/>
      <c r="P392" s="54"/>
      <c r="Q392" s="54"/>
      <c r="R392" s="54"/>
      <c r="S392" s="54"/>
    </row>
    <row r="393" spans="1:19" x14ac:dyDescent="0.25">
      <c r="A393" s="54"/>
      <c r="B393" s="54"/>
      <c r="C393" s="54"/>
      <c r="D393" s="54"/>
      <c r="E393" s="54"/>
      <c r="F393" s="54"/>
      <c r="G393" s="106"/>
      <c r="H393" s="54"/>
      <c r="I393" s="54"/>
      <c r="J393" s="54"/>
      <c r="K393" s="54"/>
      <c r="L393" s="54"/>
      <c r="M393" s="54"/>
      <c r="N393" s="54"/>
      <c r="O393" s="54"/>
      <c r="P393" s="54"/>
      <c r="Q393" s="54"/>
      <c r="R393" s="54"/>
      <c r="S393" s="54"/>
    </row>
    <row r="394" spans="1:19" x14ac:dyDescent="0.25">
      <c r="A394" s="54"/>
      <c r="B394" s="54"/>
      <c r="C394" s="54"/>
      <c r="D394" s="54"/>
      <c r="E394" s="54"/>
      <c r="F394" s="54"/>
      <c r="G394" s="106"/>
      <c r="H394" s="54"/>
      <c r="I394" s="54"/>
      <c r="J394" s="54"/>
      <c r="K394" s="54"/>
      <c r="L394" s="54"/>
      <c r="M394" s="54"/>
      <c r="N394" s="54"/>
      <c r="O394" s="54"/>
      <c r="P394" s="54"/>
      <c r="Q394" s="54"/>
      <c r="R394" s="54"/>
      <c r="S394" s="54"/>
    </row>
    <row r="395" spans="1:19" x14ac:dyDescent="0.25">
      <c r="A395" s="54"/>
      <c r="B395" s="54"/>
      <c r="C395" s="54"/>
      <c r="D395" s="54"/>
      <c r="E395" s="54"/>
      <c r="F395" s="54"/>
      <c r="G395" s="106"/>
      <c r="H395" s="54"/>
      <c r="I395" s="54"/>
      <c r="J395" s="54"/>
      <c r="K395" s="54"/>
      <c r="L395" s="54"/>
      <c r="M395" s="54"/>
      <c r="N395" s="54"/>
      <c r="O395" s="54"/>
      <c r="P395" s="54"/>
      <c r="Q395" s="54"/>
      <c r="R395" s="54"/>
      <c r="S395" s="54"/>
    </row>
    <row r="396" spans="1:19" x14ac:dyDescent="0.25">
      <c r="A396" s="54"/>
      <c r="B396" s="54"/>
      <c r="C396" s="54"/>
      <c r="D396" s="54"/>
      <c r="E396" s="54"/>
      <c r="F396" s="54"/>
      <c r="G396" s="106"/>
      <c r="H396" s="54"/>
      <c r="I396" s="54"/>
      <c r="J396" s="54"/>
      <c r="K396" s="54"/>
      <c r="L396" s="54"/>
      <c r="M396" s="54"/>
      <c r="N396" s="54"/>
      <c r="O396" s="54"/>
      <c r="P396" s="54"/>
      <c r="Q396" s="54"/>
      <c r="R396" s="54"/>
      <c r="S396" s="54"/>
    </row>
    <row r="397" spans="1:19" x14ac:dyDescent="0.25">
      <c r="A397" s="54"/>
      <c r="B397" s="54"/>
      <c r="C397" s="54"/>
      <c r="D397" s="54"/>
      <c r="E397" s="54"/>
      <c r="F397" s="54"/>
      <c r="G397" s="106"/>
      <c r="H397" s="54"/>
      <c r="I397" s="54"/>
      <c r="J397" s="54"/>
      <c r="K397" s="54"/>
      <c r="L397" s="54"/>
      <c r="M397" s="54"/>
      <c r="N397" s="54"/>
      <c r="O397" s="54"/>
      <c r="P397" s="54"/>
      <c r="Q397" s="54"/>
      <c r="R397" s="54"/>
      <c r="S397" s="54"/>
    </row>
    <row r="398" spans="1:19" x14ac:dyDescent="0.25">
      <c r="A398" s="54"/>
      <c r="B398" s="54"/>
      <c r="C398" s="54"/>
      <c r="D398" s="54"/>
      <c r="E398" s="54"/>
      <c r="F398" s="54"/>
      <c r="G398" s="106"/>
      <c r="H398" s="54"/>
      <c r="I398" s="54"/>
      <c r="J398" s="54"/>
      <c r="K398" s="54"/>
      <c r="L398" s="54"/>
      <c r="M398" s="54"/>
      <c r="N398" s="54"/>
      <c r="O398" s="54"/>
      <c r="P398" s="54"/>
      <c r="Q398" s="54"/>
      <c r="R398" s="54"/>
      <c r="S398" s="54"/>
    </row>
    <row r="399" spans="1:19" x14ac:dyDescent="0.25">
      <c r="A399" s="54"/>
      <c r="B399" s="54"/>
      <c r="C399" s="54"/>
      <c r="D399" s="54"/>
      <c r="E399" s="54"/>
      <c r="F399" s="54"/>
      <c r="G399" s="106"/>
      <c r="H399" s="54"/>
      <c r="I399" s="54"/>
      <c r="J399" s="54"/>
      <c r="K399" s="54"/>
      <c r="L399" s="54"/>
      <c r="M399" s="54"/>
      <c r="N399" s="54"/>
      <c r="O399" s="54"/>
      <c r="P399" s="54"/>
      <c r="Q399" s="54"/>
      <c r="R399" s="54"/>
      <c r="S399" s="54"/>
    </row>
    <row r="400" spans="1:19" x14ac:dyDescent="0.25">
      <c r="A400" s="54"/>
      <c r="B400" s="54"/>
      <c r="C400" s="54"/>
      <c r="D400" s="54"/>
      <c r="E400" s="54"/>
      <c r="F400" s="54"/>
      <c r="G400" s="106"/>
      <c r="H400" s="54"/>
      <c r="I400" s="54"/>
      <c r="J400" s="54"/>
      <c r="K400" s="54"/>
      <c r="L400" s="54"/>
      <c r="M400" s="54"/>
      <c r="N400" s="54"/>
      <c r="O400" s="54"/>
      <c r="P400" s="54"/>
      <c r="Q400" s="54"/>
      <c r="R400" s="54"/>
      <c r="S400" s="54"/>
    </row>
    <row r="401" spans="1:19" x14ac:dyDescent="0.25">
      <c r="A401" s="54"/>
      <c r="B401" s="54"/>
      <c r="C401" s="54"/>
      <c r="D401" s="54"/>
      <c r="E401" s="54"/>
      <c r="F401" s="54"/>
      <c r="G401" s="106"/>
      <c r="H401" s="54"/>
      <c r="I401" s="54"/>
      <c r="J401" s="54"/>
      <c r="K401" s="54"/>
      <c r="L401" s="54"/>
      <c r="M401" s="54"/>
      <c r="N401" s="54"/>
      <c r="O401" s="54"/>
      <c r="P401" s="54"/>
      <c r="Q401" s="54"/>
      <c r="R401" s="54"/>
      <c r="S401" s="54"/>
    </row>
    <row r="402" spans="1:19" x14ac:dyDescent="0.25">
      <c r="A402" s="54"/>
      <c r="B402" s="54"/>
      <c r="C402" s="54"/>
      <c r="D402" s="54"/>
      <c r="E402" s="54"/>
      <c r="F402" s="54"/>
      <c r="G402" s="106"/>
      <c r="H402" s="54"/>
      <c r="I402" s="54"/>
      <c r="J402" s="54"/>
      <c r="K402" s="54"/>
      <c r="L402" s="54"/>
      <c r="M402" s="54"/>
      <c r="N402" s="54"/>
      <c r="O402" s="54"/>
      <c r="P402" s="54"/>
      <c r="Q402" s="54"/>
      <c r="R402" s="54"/>
      <c r="S402" s="54"/>
    </row>
    <row r="403" spans="1:19" x14ac:dyDescent="0.25">
      <c r="A403" s="54"/>
      <c r="B403" s="54"/>
      <c r="C403" s="54"/>
      <c r="D403" s="54"/>
      <c r="E403" s="54"/>
      <c r="F403" s="54"/>
      <c r="G403" s="106"/>
      <c r="H403" s="54"/>
      <c r="I403" s="54"/>
      <c r="J403" s="54"/>
      <c r="K403" s="54"/>
      <c r="L403" s="54"/>
      <c r="M403" s="54"/>
      <c r="N403" s="54"/>
      <c r="O403" s="54"/>
      <c r="P403" s="54"/>
      <c r="Q403" s="54"/>
      <c r="R403" s="54"/>
      <c r="S403" s="54"/>
    </row>
    <row r="404" spans="1:19" x14ac:dyDescent="0.25">
      <c r="A404" s="54"/>
      <c r="B404" s="54"/>
      <c r="C404" s="54"/>
      <c r="D404" s="54"/>
      <c r="E404" s="54"/>
      <c r="F404" s="54"/>
      <c r="G404" s="106"/>
      <c r="H404" s="54"/>
      <c r="I404" s="54"/>
      <c r="J404" s="54"/>
      <c r="K404" s="54"/>
      <c r="L404" s="54"/>
      <c r="M404" s="54"/>
      <c r="N404" s="54"/>
      <c r="O404" s="54"/>
      <c r="P404" s="54"/>
      <c r="Q404" s="54"/>
      <c r="R404" s="54"/>
      <c r="S404" s="54"/>
    </row>
    <row r="405" spans="1:19" x14ac:dyDescent="0.25">
      <c r="A405" s="54"/>
      <c r="B405" s="54"/>
      <c r="C405" s="54"/>
      <c r="D405" s="54"/>
      <c r="E405" s="54"/>
      <c r="F405" s="54"/>
      <c r="G405" s="106"/>
      <c r="H405" s="54"/>
      <c r="I405" s="54"/>
      <c r="J405" s="54"/>
      <c r="K405" s="54"/>
      <c r="L405" s="54"/>
      <c r="M405" s="54"/>
      <c r="N405" s="54"/>
      <c r="O405" s="54"/>
      <c r="P405" s="54"/>
      <c r="Q405" s="54"/>
      <c r="R405" s="54"/>
      <c r="S405" s="54"/>
    </row>
    <row r="406" spans="1:19" x14ac:dyDescent="0.25">
      <c r="A406" s="54"/>
      <c r="B406" s="54"/>
      <c r="C406" s="54"/>
      <c r="D406" s="54"/>
      <c r="E406" s="54"/>
      <c r="F406" s="54"/>
      <c r="G406" s="106"/>
      <c r="H406" s="54"/>
      <c r="I406" s="54"/>
      <c r="J406" s="54"/>
      <c r="K406" s="54"/>
      <c r="L406" s="54"/>
      <c r="M406" s="54"/>
      <c r="N406" s="54"/>
      <c r="O406" s="54"/>
      <c r="P406" s="54"/>
      <c r="Q406" s="54"/>
      <c r="R406" s="54"/>
      <c r="S406" s="54"/>
    </row>
    <row r="407" spans="1:19" x14ac:dyDescent="0.25">
      <c r="A407" s="54"/>
      <c r="B407" s="54"/>
      <c r="C407" s="54"/>
      <c r="D407" s="54"/>
      <c r="E407" s="54"/>
      <c r="F407" s="54"/>
      <c r="G407" s="106"/>
      <c r="H407" s="54"/>
      <c r="I407" s="54"/>
      <c r="J407" s="54"/>
      <c r="K407" s="54"/>
      <c r="L407" s="54"/>
      <c r="M407" s="54"/>
      <c r="N407" s="54"/>
      <c r="O407" s="54"/>
      <c r="P407" s="54"/>
      <c r="Q407" s="54"/>
      <c r="R407" s="54"/>
      <c r="S407" s="54"/>
    </row>
    <row r="408" spans="1:19" x14ac:dyDescent="0.25">
      <c r="A408" s="54"/>
      <c r="B408" s="54"/>
      <c r="C408" s="54"/>
      <c r="D408" s="54"/>
      <c r="E408" s="54"/>
      <c r="F408" s="54"/>
      <c r="G408" s="106"/>
      <c r="H408" s="54"/>
      <c r="I408" s="54"/>
      <c r="J408" s="54"/>
      <c r="K408" s="54"/>
      <c r="L408" s="54"/>
      <c r="M408" s="54"/>
      <c r="N408" s="54"/>
      <c r="O408" s="54"/>
      <c r="P408" s="54"/>
      <c r="Q408" s="54"/>
      <c r="R408" s="54"/>
      <c r="S408" s="54"/>
    </row>
    <row r="409" spans="1:19" x14ac:dyDescent="0.25">
      <c r="A409" s="54"/>
      <c r="B409" s="54"/>
      <c r="C409" s="54"/>
      <c r="D409" s="54"/>
      <c r="E409" s="54"/>
      <c r="F409" s="54"/>
      <c r="G409" s="106"/>
      <c r="H409" s="54"/>
      <c r="I409" s="54"/>
      <c r="J409" s="54"/>
      <c r="K409" s="54"/>
      <c r="L409" s="54"/>
      <c r="M409" s="54"/>
      <c r="N409" s="54"/>
      <c r="O409" s="54"/>
      <c r="P409" s="54"/>
      <c r="Q409" s="54"/>
      <c r="R409" s="54"/>
      <c r="S409" s="54"/>
    </row>
    <row r="410" spans="1:19" x14ac:dyDescent="0.25">
      <c r="A410" s="54"/>
      <c r="B410" s="54"/>
      <c r="C410" s="54"/>
      <c r="D410" s="54"/>
      <c r="E410" s="54"/>
      <c r="F410" s="54"/>
      <c r="G410" s="106"/>
      <c r="H410" s="54"/>
      <c r="I410" s="54"/>
      <c r="J410" s="54"/>
      <c r="K410" s="54"/>
      <c r="L410" s="54"/>
      <c r="M410" s="54"/>
      <c r="N410" s="54"/>
      <c r="O410" s="54"/>
      <c r="P410" s="54"/>
      <c r="Q410" s="54"/>
      <c r="R410" s="54"/>
      <c r="S410" s="54"/>
    </row>
    <row r="411" spans="1:19" x14ac:dyDescent="0.25">
      <c r="A411" s="54"/>
      <c r="B411" s="54"/>
      <c r="C411" s="54"/>
      <c r="D411" s="54"/>
      <c r="E411" s="54"/>
      <c r="F411" s="54"/>
      <c r="G411" s="106"/>
      <c r="H411" s="54"/>
      <c r="I411" s="54"/>
      <c r="J411" s="54"/>
      <c r="K411" s="54"/>
      <c r="L411" s="54"/>
      <c r="M411" s="54"/>
      <c r="N411" s="54"/>
      <c r="O411" s="54"/>
      <c r="P411" s="54"/>
      <c r="Q411" s="54"/>
      <c r="R411" s="54"/>
      <c r="S411" s="54"/>
    </row>
    <row r="412" spans="1:19" x14ac:dyDescent="0.25">
      <c r="A412" s="54"/>
      <c r="B412" s="54"/>
      <c r="C412" s="54"/>
      <c r="D412" s="54"/>
      <c r="E412" s="54"/>
      <c r="F412" s="54"/>
      <c r="G412" s="106"/>
      <c r="H412" s="54"/>
      <c r="I412" s="54"/>
      <c r="J412" s="54"/>
      <c r="K412" s="54"/>
      <c r="L412" s="54"/>
      <c r="M412" s="54"/>
      <c r="N412" s="54"/>
      <c r="O412" s="54"/>
      <c r="P412" s="54"/>
      <c r="Q412" s="54"/>
      <c r="R412" s="54"/>
      <c r="S412" s="54"/>
    </row>
    <row r="413" spans="1:19" x14ac:dyDescent="0.25">
      <c r="A413" s="54"/>
      <c r="B413" s="54"/>
      <c r="C413" s="54"/>
      <c r="D413" s="54"/>
      <c r="E413" s="54"/>
      <c r="F413" s="54"/>
      <c r="G413" s="106"/>
      <c r="H413" s="54"/>
      <c r="I413" s="54"/>
      <c r="J413" s="54"/>
      <c r="K413" s="54"/>
      <c r="L413" s="54"/>
      <c r="M413" s="54"/>
      <c r="N413" s="54"/>
      <c r="O413" s="54"/>
      <c r="P413" s="54"/>
      <c r="Q413" s="54"/>
      <c r="R413" s="54"/>
      <c r="S413" s="54"/>
    </row>
    <row r="414" spans="1:19" x14ac:dyDescent="0.25">
      <c r="A414" s="54"/>
      <c r="B414" s="54"/>
      <c r="C414" s="54"/>
      <c r="D414" s="54"/>
      <c r="E414" s="54"/>
      <c r="F414" s="54"/>
      <c r="G414" s="106"/>
      <c r="H414" s="54"/>
      <c r="I414" s="54"/>
      <c r="J414" s="54"/>
      <c r="K414" s="54"/>
      <c r="L414" s="54"/>
      <c r="M414" s="54"/>
      <c r="N414" s="54"/>
      <c r="O414" s="54"/>
      <c r="P414" s="54"/>
      <c r="Q414" s="54"/>
      <c r="R414" s="54"/>
      <c r="S414" s="54"/>
    </row>
    <row r="415" spans="1:19" x14ac:dyDescent="0.25">
      <c r="A415" s="54"/>
      <c r="B415" s="54"/>
      <c r="C415" s="54"/>
      <c r="D415" s="54"/>
      <c r="E415" s="54"/>
      <c r="F415" s="54"/>
      <c r="G415" s="106"/>
      <c r="H415" s="54"/>
      <c r="I415" s="54"/>
      <c r="J415" s="54"/>
      <c r="K415" s="54"/>
      <c r="L415" s="54"/>
      <c r="M415" s="54"/>
      <c r="N415" s="54"/>
      <c r="O415" s="54"/>
      <c r="P415" s="54"/>
      <c r="Q415" s="54"/>
      <c r="R415" s="54"/>
      <c r="S415" s="54"/>
    </row>
    <row r="416" spans="1:19" x14ac:dyDescent="0.25">
      <c r="A416" s="54"/>
      <c r="B416" s="54"/>
      <c r="C416" s="54"/>
      <c r="D416" s="54"/>
      <c r="E416" s="54"/>
      <c r="F416" s="54"/>
      <c r="G416" s="106"/>
      <c r="H416" s="54"/>
      <c r="I416" s="54"/>
      <c r="J416" s="54"/>
      <c r="K416" s="54"/>
      <c r="L416" s="54"/>
      <c r="M416" s="54"/>
      <c r="N416" s="54"/>
      <c r="O416" s="54"/>
      <c r="P416" s="54"/>
      <c r="Q416" s="54"/>
      <c r="R416" s="54"/>
      <c r="S416" s="54"/>
    </row>
    <row r="417" spans="1:19" x14ac:dyDescent="0.25">
      <c r="A417" s="54"/>
      <c r="B417" s="54"/>
      <c r="C417" s="54"/>
      <c r="D417" s="54"/>
      <c r="E417" s="54"/>
      <c r="F417" s="54"/>
      <c r="G417" s="106"/>
      <c r="H417" s="54"/>
      <c r="I417" s="54"/>
      <c r="J417" s="54"/>
      <c r="K417" s="54"/>
      <c r="L417" s="54"/>
      <c r="M417" s="54"/>
      <c r="N417" s="54"/>
      <c r="O417" s="54"/>
      <c r="P417" s="54"/>
      <c r="Q417" s="54"/>
      <c r="R417" s="54"/>
      <c r="S417" s="54"/>
    </row>
    <row r="418" spans="1:19" x14ac:dyDescent="0.25">
      <c r="A418" s="54"/>
      <c r="B418" s="54"/>
      <c r="C418" s="54"/>
      <c r="D418" s="54"/>
      <c r="E418" s="54"/>
      <c r="F418" s="54"/>
      <c r="G418" s="106"/>
      <c r="H418" s="54"/>
      <c r="I418" s="54"/>
      <c r="J418" s="54"/>
      <c r="K418" s="54"/>
      <c r="L418" s="54"/>
      <c r="M418" s="54"/>
      <c r="N418" s="54"/>
      <c r="O418" s="54"/>
      <c r="P418" s="54"/>
      <c r="Q418" s="54"/>
      <c r="R418" s="54"/>
      <c r="S418" s="54"/>
    </row>
    <row r="419" spans="1:19" x14ac:dyDescent="0.25">
      <c r="A419" s="54"/>
      <c r="B419" s="54"/>
      <c r="C419" s="54"/>
      <c r="D419" s="54"/>
      <c r="E419" s="54"/>
      <c r="F419" s="54"/>
      <c r="G419" s="106"/>
      <c r="H419" s="54"/>
      <c r="I419" s="54"/>
      <c r="J419" s="54"/>
      <c r="K419" s="54"/>
      <c r="L419" s="54"/>
      <c r="M419" s="54"/>
      <c r="N419" s="54"/>
      <c r="O419" s="54"/>
      <c r="P419" s="54"/>
      <c r="Q419" s="54"/>
      <c r="R419" s="54"/>
      <c r="S419" s="54"/>
    </row>
    <row r="420" spans="1:19" x14ac:dyDescent="0.25">
      <c r="A420" s="54"/>
      <c r="B420" s="54"/>
      <c r="C420" s="54"/>
      <c r="D420" s="54"/>
      <c r="E420" s="54"/>
      <c r="F420" s="54"/>
      <c r="G420" s="106"/>
      <c r="H420" s="54"/>
      <c r="I420" s="54"/>
      <c r="J420" s="54"/>
      <c r="K420" s="54"/>
      <c r="L420" s="54"/>
      <c r="M420" s="54"/>
      <c r="N420" s="54"/>
      <c r="O420" s="54"/>
      <c r="P420" s="54"/>
      <c r="Q420" s="54"/>
      <c r="R420" s="54"/>
      <c r="S420" s="54"/>
    </row>
    <row r="421" spans="1:19" x14ac:dyDescent="0.25">
      <c r="A421" s="54"/>
      <c r="B421" s="54"/>
      <c r="C421" s="54"/>
      <c r="D421" s="54"/>
      <c r="E421" s="54"/>
      <c r="F421" s="54"/>
      <c r="G421" s="106"/>
      <c r="H421" s="54"/>
      <c r="I421" s="54"/>
      <c r="J421" s="54"/>
      <c r="K421" s="54"/>
      <c r="L421" s="54"/>
      <c r="M421" s="54"/>
      <c r="N421" s="54"/>
      <c r="O421" s="54"/>
      <c r="P421" s="54"/>
      <c r="Q421" s="54"/>
      <c r="R421" s="54"/>
      <c r="S421" s="54"/>
    </row>
    <row r="422" spans="1:19" x14ac:dyDescent="0.25">
      <c r="A422" s="54"/>
      <c r="B422" s="54"/>
      <c r="C422" s="54"/>
      <c r="D422" s="54"/>
      <c r="E422" s="54"/>
      <c r="F422" s="54"/>
      <c r="G422" s="106"/>
      <c r="H422" s="54"/>
      <c r="I422" s="54"/>
      <c r="J422" s="54"/>
      <c r="K422" s="54"/>
      <c r="L422" s="54"/>
      <c r="M422" s="54"/>
      <c r="N422" s="54"/>
      <c r="O422" s="54"/>
      <c r="P422" s="54"/>
      <c r="Q422" s="54"/>
      <c r="R422" s="54"/>
      <c r="S422" s="54"/>
    </row>
    <row r="423" spans="1:19" x14ac:dyDescent="0.25">
      <c r="A423" s="54"/>
      <c r="B423" s="54"/>
      <c r="C423" s="54"/>
      <c r="D423" s="54"/>
      <c r="E423" s="54"/>
      <c r="F423" s="54"/>
      <c r="G423" s="106"/>
      <c r="H423" s="54"/>
      <c r="I423" s="54"/>
      <c r="J423" s="54"/>
      <c r="K423" s="54"/>
      <c r="L423" s="54"/>
      <c r="M423" s="54"/>
      <c r="N423" s="54"/>
      <c r="O423" s="54"/>
      <c r="P423" s="54"/>
      <c r="Q423" s="54"/>
      <c r="R423" s="54"/>
      <c r="S423" s="54"/>
    </row>
    <row r="424" spans="1:19" x14ac:dyDescent="0.25">
      <c r="A424" s="54"/>
      <c r="B424" s="54"/>
      <c r="C424" s="54"/>
      <c r="D424" s="54"/>
      <c r="E424" s="54"/>
      <c r="F424" s="54"/>
      <c r="G424" s="106"/>
      <c r="H424" s="54"/>
      <c r="I424" s="54"/>
      <c r="J424" s="54"/>
      <c r="K424" s="54"/>
      <c r="L424" s="54"/>
      <c r="M424" s="54"/>
      <c r="N424" s="54"/>
      <c r="O424" s="54"/>
      <c r="P424" s="54"/>
      <c r="Q424" s="54"/>
      <c r="R424" s="54"/>
      <c r="S424" s="54"/>
    </row>
    <row r="425" spans="1:19" x14ac:dyDescent="0.25">
      <c r="A425" s="54"/>
      <c r="B425" s="54"/>
      <c r="C425" s="54"/>
      <c r="D425" s="54"/>
      <c r="E425" s="54"/>
      <c r="F425" s="54"/>
      <c r="G425" s="106"/>
      <c r="H425" s="54"/>
      <c r="I425" s="54"/>
      <c r="J425" s="54"/>
      <c r="K425" s="54"/>
      <c r="L425" s="54"/>
      <c r="M425" s="54"/>
      <c r="N425" s="54"/>
      <c r="O425" s="54"/>
      <c r="P425" s="54"/>
      <c r="Q425" s="54"/>
      <c r="R425" s="54"/>
      <c r="S425" s="54"/>
    </row>
    <row r="426" spans="1:19" x14ac:dyDescent="0.25">
      <c r="A426" s="54"/>
      <c r="B426" s="54"/>
      <c r="C426" s="54"/>
      <c r="D426" s="54"/>
      <c r="E426" s="54"/>
      <c r="F426" s="54"/>
      <c r="G426" s="106"/>
      <c r="H426" s="54"/>
      <c r="I426" s="54"/>
      <c r="J426" s="54"/>
      <c r="K426" s="54"/>
      <c r="L426" s="54"/>
      <c r="M426" s="54"/>
      <c r="N426" s="54"/>
      <c r="O426" s="54"/>
      <c r="P426" s="54"/>
      <c r="Q426" s="54"/>
      <c r="R426" s="54"/>
      <c r="S426" s="54"/>
    </row>
    <row r="427" spans="1:19" x14ac:dyDescent="0.25">
      <c r="A427" s="54"/>
      <c r="B427" s="54"/>
      <c r="C427" s="54"/>
      <c r="D427" s="54"/>
      <c r="E427" s="54"/>
      <c r="F427" s="54"/>
      <c r="G427" s="106"/>
      <c r="H427" s="54"/>
      <c r="I427" s="54"/>
      <c r="J427" s="54"/>
      <c r="K427" s="54"/>
      <c r="L427" s="54"/>
      <c r="M427" s="54"/>
      <c r="N427" s="54"/>
      <c r="O427" s="54"/>
      <c r="P427" s="54"/>
      <c r="Q427" s="54"/>
      <c r="R427" s="54"/>
      <c r="S427" s="54"/>
    </row>
    <row r="428" spans="1:19" x14ac:dyDescent="0.25">
      <c r="A428" s="54"/>
      <c r="B428" s="54"/>
      <c r="C428" s="54"/>
      <c r="D428" s="54"/>
      <c r="E428" s="54"/>
      <c r="F428" s="54"/>
      <c r="G428" s="106"/>
      <c r="H428" s="54"/>
      <c r="I428" s="54"/>
      <c r="J428" s="54"/>
      <c r="K428" s="54"/>
      <c r="L428" s="54"/>
      <c r="M428" s="54"/>
      <c r="N428" s="54"/>
      <c r="O428" s="54"/>
      <c r="P428" s="54"/>
      <c r="Q428" s="54"/>
      <c r="R428" s="54"/>
      <c r="S428" s="54"/>
    </row>
    <row r="429" spans="1:19" x14ac:dyDescent="0.25">
      <c r="A429" s="54"/>
      <c r="B429" s="54"/>
      <c r="C429" s="54"/>
      <c r="D429" s="54"/>
      <c r="E429" s="54"/>
      <c r="F429" s="54"/>
      <c r="G429" s="106"/>
      <c r="H429" s="54"/>
      <c r="I429" s="54"/>
      <c r="J429" s="54"/>
      <c r="K429" s="54"/>
      <c r="L429" s="54"/>
      <c r="M429" s="54"/>
      <c r="N429" s="54"/>
      <c r="O429" s="54"/>
      <c r="P429" s="54"/>
      <c r="Q429" s="54"/>
      <c r="R429" s="54"/>
      <c r="S429" s="54"/>
    </row>
    <row r="430" spans="1:19" x14ac:dyDescent="0.25">
      <c r="A430" s="54"/>
      <c r="B430" s="54"/>
      <c r="C430" s="54"/>
      <c r="D430" s="54"/>
      <c r="E430" s="54"/>
      <c r="F430" s="54"/>
      <c r="G430" s="106"/>
      <c r="H430" s="54"/>
      <c r="I430" s="54"/>
      <c r="J430" s="54"/>
      <c r="K430" s="54"/>
      <c r="L430" s="54"/>
      <c r="M430" s="54"/>
      <c r="N430" s="54"/>
      <c r="O430" s="54"/>
      <c r="P430" s="54"/>
      <c r="Q430" s="54"/>
      <c r="R430" s="54"/>
      <c r="S430" s="54"/>
    </row>
    <row r="431" spans="1:19" x14ac:dyDescent="0.25">
      <c r="A431" s="54"/>
      <c r="B431" s="54"/>
      <c r="C431" s="54"/>
      <c r="D431" s="54"/>
      <c r="E431" s="54"/>
      <c r="F431" s="54"/>
      <c r="G431" s="106"/>
      <c r="H431" s="54"/>
      <c r="I431" s="54"/>
      <c r="J431" s="54"/>
      <c r="K431" s="54"/>
      <c r="L431" s="54"/>
      <c r="M431" s="54"/>
      <c r="N431" s="54"/>
      <c r="O431" s="54"/>
      <c r="P431" s="54"/>
      <c r="Q431" s="54"/>
      <c r="R431" s="54"/>
      <c r="S431" s="54"/>
    </row>
    <row r="432" spans="1:19" x14ac:dyDescent="0.25">
      <c r="A432" s="54"/>
      <c r="B432" s="54"/>
      <c r="C432" s="54"/>
      <c r="D432" s="54"/>
      <c r="E432" s="54"/>
      <c r="F432" s="54"/>
      <c r="G432" s="106"/>
      <c r="H432" s="54"/>
      <c r="I432" s="54"/>
      <c r="J432" s="54"/>
      <c r="K432" s="54"/>
      <c r="L432" s="54"/>
      <c r="M432" s="54"/>
      <c r="N432" s="54"/>
      <c r="O432" s="54"/>
      <c r="P432" s="54"/>
      <c r="Q432" s="54"/>
      <c r="R432" s="54"/>
      <c r="S432" s="54"/>
    </row>
    <row r="433" spans="1:19" x14ac:dyDescent="0.25">
      <c r="A433" s="54"/>
      <c r="B433" s="54"/>
      <c r="C433" s="54"/>
      <c r="D433" s="54"/>
      <c r="E433" s="54"/>
      <c r="F433" s="54"/>
      <c r="G433" s="106"/>
      <c r="H433" s="54"/>
      <c r="I433" s="54"/>
      <c r="J433" s="54"/>
      <c r="K433" s="54"/>
      <c r="L433" s="54"/>
      <c r="M433" s="54"/>
      <c r="N433" s="54"/>
      <c r="O433" s="54"/>
      <c r="P433" s="54"/>
      <c r="Q433" s="54"/>
      <c r="R433" s="54"/>
      <c r="S433" s="54"/>
    </row>
    <row r="434" spans="1:19" x14ac:dyDescent="0.25">
      <c r="A434" s="54"/>
      <c r="B434" s="54"/>
      <c r="C434" s="54"/>
      <c r="D434" s="54"/>
      <c r="E434" s="54"/>
      <c r="F434" s="54"/>
      <c r="G434" s="106"/>
      <c r="H434" s="54"/>
      <c r="I434" s="54"/>
      <c r="J434" s="54"/>
      <c r="K434" s="54"/>
      <c r="L434" s="54"/>
      <c r="M434" s="54"/>
      <c r="N434" s="54"/>
      <c r="O434" s="54"/>
      <c r="P434" s="54"/>
      <c r="Q434" s="54"/>
      <c r="R434" s="54"/>
      <c r="S434" s="54"/>
    </row>
    <row r="435" spans="1:19" x14ac:dyDescent="0.25">
      <c r="A435" s="54"/>
      <c r="B435" s="54"/>
      <c r="C435" s="54"/>
      <c r="D435" s="54"/>
      <c r="E435" s="54"/>
      <c r="F435" s="54"/>
      <c r="G435" s="106"/>
      <c r="H435" s="54"/>
      <c r="I435" s="54"/>
      <c r="J435" s="54"/>
      <c r="K435" s="54"/>
      <c r="L435" s="54"/>
      <c r="M435" s="54"/>
      <c r="N435" s="54"/>
      <c r="O435" s="54"/>
      <c r="P435" s="54"/>
      <c r="Q435" s="54"/>
      <c r="R435" s="54"/>
      <c r="S435" s="54"/>
    </row>
    <row r="436" spans="1:19" x14ac:dyDescent="0.25">
      <c r="A436" s="54"/>
      <c r="B436" s="54"/>
      <c r="C436" s="54"/>
      <c r="D436" s="54"/>
      <c r="E436" s="54"/>
      <c r="F436" s="54"/>
      <c r="G436" s="106"/>
      <c r="H436" s="54"/>
      <c r="I436" s="54"/>
      <c r="J436" s="54"/>
      <c r="K436" s="54"/>
      <c r="L436" s="54"/>
      <c r="M436" s="54"/>
      <c r="N436" s="54"/>
      <c r="O436" s="54"/>
      <c r="P436" s="54"/>
      <c r="Q436" s="54"/>
      <c r="R436" s="54"/>
      <c r="S436" s="54"/>
    </row>
    <row r="437" spans="1:19" x14ac:dyDescent="0.25">
      <c r="A437" s="54"/>
      <c r="B437" s="54"/>
      <c r="C437" s="54"/>
      <c r="D437" s="54"/>
      <c r="E437" s="54"/>
      <c r="F437" s="54"/>
      <c r="G437" s="106"/>
      <c r="H437" s="54"/>
      <c r="I437" s="54"/>
      <c r="J437" s="54"/>
      <c r="K437" s="54"/>
      <c r="L437" s="54"/>
      <c r="M437" s="54"/>
      <c r="N437" s="54"/>
      <c r="O437" s="54"/>
      <c r="P437" s="54"/>
      <c r="Q437" s="54"/>
      <c r="R437" s="54"/>
      <c r="S437" s="54"/>
    </row>
    <row r="438" spans="1:19" x14ac:dyDescent="0.25">
      <c r="A438" s="54"/>
      <c r="B438" s="54"/>
      <c r="C438" s="54"/>
      <c r="D438" s="54"/>
      <c r="E438" s="54"/>
      <c r="F438" s="54"/>
      <c r="G438" s="106"/>
      <c r="H438" s="54"/>
      <c r="I438" s="54"/>
      <c r="J438" s="54"/>
      <c r="K438" s="54"/>
      <c r="L438" s="54"/>
      <c r="M438" s="54"/>
      <c r="N438" s="54"/>
      <c r="O438" s="54"/>
      <c r="P438" s="54"/>
      <c r="Q438" s="54"/>
      <c r="R438" s="54"/>
      <c r="S438" s="54"/>
    </row>
    <row r="439" spans="1:19" x14ac:dyDescent="0.25">
      <c r="A439" s="54"/>
      <c r="B439" s="54"/>
      <c r="C439" s="54"/>
      <c r="D439" s="54"/>
      <c r="E439" s="54"/>
      <c r="F439" s="54"/>
      <c r="G439" s="106"/>
      <c r="H439" s="54"/>
      <c r="I439" s="54"/>
      <c r="J439" s="54"/>
      <c r="K439" s="54"/>
      <c r="L439" s="54"/>
      <c r="M439" s="54"/>
      <c r="N439" s="54"/>
      <c r="O439" s="54"/>
      <c r="P439" s="54"/>
      <c r="Q439" s="54"/>
      <c r="R439" s="54"/>
      <c r="S439" s="54"/>
    </row>
    <row r="440" spans="1:19" x14ac:dyDescent="0.25">
      <c r="A440" s="54"/>
      <c r="B440" s="54"/>
      <c r="C440" s="54"/>
      <c r="D440" s="54"/>
      <c r="E440" s="54"/>
      <c r="F440" s="54"/>
      <c r="G440" s="106"/>
      <c r="H440" s="54"/>
      <c r="I440" s="54"/>
      <c r="J440" s="54"/>
      <c r="K440" s="54"/>
      <c r="L440" s="54"/>
      <c r="M440" s="54"/>
      <c r="N440" s="54"/>
      <c r="O440" s="54"/>
      <c r="P440" s="54"/>
      <c r="Q440" s="54"/>
      <c r="R440" s="54"/>
      <c r="S440" s="54"/>
    </row>
    <row r="441" spans="1:19" x14ac:dyDescent="0.25">
      <c r="A441" s="54"/>
      <c r="B441" s="54"/>
      <c r="C441" s="54"/>
      <c r="D441" s="54"/>
      <c r="E441" s="54"/>
      <c r="F441" s="54"/>
      <c r="G441" s="106"/>
      <c r="H441" s="54"/>
      <c r="I441" s="54"/>
      <c r="J441" s="54"/>
      <c r="K441" s="54"/>
      <c r="L441" s="54"/>
      <c r="M441" s="54"/>
      <c r="N441" s="54"/>
      <c r="O441" s="54"/>
      <c r="P441" s="54"/>
      <c r="Q441" s="54"/>
      <c r="R441" s="54"/>
      <c r="S441" s="54"/>
    </row>
    <row r="442" spans="1:19" x14ac:dyDescent="0.25">
      <c r="A442" s="54"/>
      <c r="B442" s="54"/>
      <c r="C442" s="54"/>
      <c r="D442" s="54"/>
      <c r="E442" s="54"/>
      <c r="F442" s="54"/>
      <c r="G442" s="106"/>
      <c r="H442" s="54"/>
      <c r="I442" s="54"/>
      <c r="J442" s="54"/>
      <c r="K442" s="54"/>
      <c r="L442" s="54"/>
      <c r="M442" s="54"/>
      <c r="N442" s="54"/>
      <c r="O442" s="54"/>
      <c r="P442" s="54"/>
      <c r="Q442" s="54"/>
      <c r="R442" s="54"/>
      <c r="S442" s="54"/>
    </row>
    <row r="443" spans="1:19" x14ac:dyDescent="0.25">
      <c r="A443" s="54"/>
      <c r="B443" s="54"/>
      <c r="C443" s="54"/>
      <c r="D443" s="54"/>
      <c r="E443" s="54"/>
      <c r="F443" s="54"/>
      <c r="G443" s="106"/>
      <c r="H443" s="54"/>
      <c r="I443" s="54"/>
      <c r="J443" s="54"/>
      <c r="K443" s="54"/>
      <c r="L443" s="54"/>
      <c r="M443" s="54"/>
      <c r="N443" s="54"/>
      <c r="O443" s="54"/>
      <c r="P443" s="54"/>
      <c r="Q443" s="54"/>
      <c r="R443" s="54"/>
      <c r="S443" s="54"/>
    </row>
    <row r="444" spans="1:19" x14ac:dyDescent="0.25">
      <c r="A444" s="54"/>
      <c r="B444" s="54"/>
      <c r="C444" s="54"/>
      <c r="D444" s="54"/>
      <c r="E444" s="54"/>
      <c r="F444" s="54"/>
      <c r="G444" s="106"/>
      <c r="H444" s="54"/>
      <c r="I444" s="54"/>
      <c r="J444" s="54"/>
      <c r="K444" s="54"/>
      <c r="L444" s="54"/>
      <c r="M444" s="54"/>
      <c r="N444" s="54"/>
      <c r="O444" s="54"/>
      <c r="P444" s="54"/>
      <c r="Q444" s="54"/>
      <c r="R444" s="54"/>
      <c r="S444" s="54"/>
    </row>
    <row r="445" spans="1:19" x14ac:dyDescent="0.25">
      <c r="A445" s="54"/>
      <c r="B445" s="54"/>
      <c r="C445" s="54"/>
      <c r="D445" s="54"/>
      <c r="E445" s="54"/>
      <c r="F445" s="54"/>
      <c r="G445" s="106"/>
      <c r="H445" s="54"/>
      <c r="I445" s="54"/>
      <c r="J445" s="54"/>
      <c r="K445" s="54"/>
      <c r="L445" s="54"/>
      <c r="M445" s="54"/>
      <c r="N445" s="54"/>
      <c r="O445" s="54"/>
      <c r="P445" s="54"/>
      <c r="Q445" s="54"/>
      <c r="R445" s="54"/>
      <c r="S445" s="54"/>
    </row>
    <row r="446" spans="1:19" x14ac:dyDescent="0.25">
      <c r="A446" s="54"/>
      <c r="B446" s="54"/>
      <c r="C446" s="54"/>
      <c r="D446" s="54"/>
      <c r="E446" s="54"/>
      <c r="F446" s="54"/>
      <c r="G446" s="106"/>
      <c r="H446" s="54"/>
      <c r="I446" s="54"/>
      <c r="J446" s="54"/>
      <c r="K446" s="54"/>
      <c r="L446" s="54"/>
      <c r="M446" s="54"/>
      <c r="N446" s="54"/>
      <c r="O446" s="54"/>
      <c r="P446" s="54"/>
      <c r="Q446" s="54"/>
      <c r="R446" s="54"/>
      <c r="S446" s="54"/>
    </row>
    <row r="447" spans="1:19" x14ac:dyDescent="0.25">
      <c r="A447" s="54"/>
      <c r="B447" s="54"/>
      <c r="C447" s="54"/>
      <c r="D447" s="54"/>
      <c r="E447" s="54"/>
      <c r="F447" s="54"/>
      <c r="G447" s="106"/>
      <c r="H447" s="54"/>
      <c r="I447" s="54"/>
      <c r="J447" s="54"/>
      <c r="K447" s="54"/>
      <c r="L447" s="54"/>
      <c r="M447" s="54"/>
      <c r="N447" s="54"/>
      <c r="O447" s="54"/>
      <c r="P447" s="54"/>
      <c r="Q447" s="54"/>
      <c r="R447" s="54"/>
      <c r="S447" s="54"/>
    </row>
    <row r="448" spans="1:19" x14ac:dyDescent="0.25">
      <c r="A448" s="54"/>
      <c r="B448" s="54"/>
      <c r="C448" s="54"/>
      <c r="D448" s="54"/>
      <c r="E448" s="54"/>
      <c r="F448" s="54"/>
      <c r="G448" s="106"/>
      <c r="H448" s="54"/>
      <c r="I448" s="54"/>
      <c r="J448" s="54"/>
      <c r="K448" s="54"/>
      <c r="L448" s="54"/>
      <c r="M448" s="54"/>
      <c r="N448" s="54"/>
      <c r="O448" s="54"/>
      <c r="P448" s="54"/>
      <c r="Q448" s="54"/>
      <c r="R448" s="54"/>
      <c r="S448" s="54"/>
    </row>
    <row r="449" spans="1:19" x14ac:dyDescent="0.25">
      <c r="A449" s="54"/>
      <c r="B449" s="54"/>
      <c r="C449" s="54"/>
      <c r="D449" s="54"/>
      <c r="E449" s="54"/>
      <c r="F449" s="54"/>
      <c r="G449" s="106"/>
      <c r="H449" s="54"/>
      <c r="I449" s="54"/>
      <c r="J449" s="54"/>
      <c r="K449" s="54"/>
      <c r="L449" s="54"/>
      <c r="M449" s="54"/>
      <c r="N449" s="54"/>
      <c r="O449" s="54"/>
      <c r="P449" s="54"/>
      <c r="Q449" s="54"/>
      <c r="R449" s="54"/>
      <c r="S449" s="54"/>
    </row>
    <row r="450" spans="1:19" x14ac:dyDescent="0.25">
      <c r="A450" s="54"/>
      <c r="B450" s="54"/>
      <c r="C450" s="54"/>
      <c r="D450" s="54"/>
      <c r="E450" s="54"/>
      <c r="F450" s="54"/>
      <c r="G450" s="106"/>
      <c r="H450" s="54"/>
      <c r="I450" s="54"/>
      <c r="J450" s="54"/>
      <c r="K450" s="54"/>
      <c r="L450" s="54"/>
      <c r="M450" s="54"/>
      <c r="N450" s="54"/>
      <c r="O450" s="54"/>
      <c r="P450" s="54"/>
      <c r="Q450" s="54"/>
      <c r="R450" s="54"/>
      <c r="S450" s="54"/>
    </row>
    <row r="451" spans="1:19" x14ac:dyDescent="0.25">
      <c r="A451" s="54"/>
      <c r="B451" s="54"/>
      <c r="C451" s="54"/>
      <c r="D451" s="54"/>
      <c r="E451" s="54"/>
      <c r="F451" s="54"/>
      <c r="G451" s="106"/>
      <c r="H451" s="54"/>
      <c r="I451" s="54"/>
      <c r="J451" s="54"/>
      <c r="K451" s="54"/>
      <c r="L451" s="54"/>
      <c r="M451" s="54"/>
      <c r="N451" s="54"/>
      <c r="O451" s="54"/>
      <c r="P451" s="54"/>
      <c r="Q451" s="54"/>
      <c r="R451" s="54"/>
      <c r="S451" s="54"/>
    </row>
    <row r="452" spans="1:19" x14ac:dyDescent="0.25">
      <c r="A452" s="54"/>
      <c r="B452" s="54"/>
      <c r="C452" s="54"/>
      <c r="D452" s="54"/>
      <c r="E452" s="54"/>
      <c r="F452" s="54"/>
      <c r="G452" s="106"/>
      <c r="H452" s="54"/>
      <c r="I452" s="54"/>
      <c r="J452" s="54"/>
      <c r="K452" s="54"/>
      <c r="L452" s="54"/>
      <c r="M452" s="54"/>
      <c r="N452" s="54"/>
      <c r="O452" s="54"/>
      <c r="P452" s="54"/>
      <c r="Q452" s="54"/>
      <c r="R452" s="54"/>
      <c r="S452" s="54"/>
    </row>
    <row r="453" spans="1:19" x14ac:dyDescent="0.25">
      <c r="A453" s="54"/>
      <c r="B453" s="54"/>
      <c r="C453" s="54"/>
      <c r="D453" s="54"/>
      <c r="E453" s="54"/>
      <c r="F453" s="54"/>
      <c r="G453" s="106"/>
      <c r="H453" s="54"/>
      <c r="I453" s="54"/>
      <c r="J453" s="54"/>
      <c r="K453" s="54"/>
      <c r="L453" s="54"/>
      <c r="M453" s="54"/>
      <c r="N453" s="54"/>
      <c r="O453" s="54"/>
      <c r="P453" s="54"/>
      <c r="Q453" s="54"/>
      <c r="R453" s="54"/>
      <c r="S453" s="54"/>
    </row>
    <row r="454" spans="1:19" x14ac:dyDescent="0.25">
      <c r="A454" s="54"/>
      <c r="B454" s="54"/>
      <c r="C454" s="54"/>
      <c r="D454" s="54"/>
      <c r="E454" s="54"/>
      <c r="F454" s="54"/>
      <c r="G454" s="106"/>
      <c r="H454" s="54"/>
      <c r="I454" s="54"/>
      <c r="J454" s="54"/>
      <c r="K454" s="54"/>
      <c r="L454" s="54"/>
      <c r="M454" s="54"/>
      <c r="N454" s="54"/>
      <c r="O454" s="54"/>
      <c r="P454" s="54"/>
      <c r="Q454" s="54"/>
      <c r="R454" s="54"/>
      <c r="S454" s="54"/>
    </row>
    <row r="455" spans="1:19" x14ac:dyDescent="0.25">
      <c r="A455" s="54"/>
      <c r="B455" s="54"/>
      <c r="C455" s="54"/>
      <c r="D455" s="54"/>
      <c r="E455" s="54"/>
      <c r="F455" s="54"/>
      <c r="G455" s="106"/>
      <c r="H455" s="54"/>
      <c r="I455" s="54"/>
      <c r="J455" s="54"/>
      <c r="K455" s="54"/>
      <c r="L455" s="54"/>
      <c r="M455" s="54"/>
      <c r="N455" s="54"/>
      <c r="O455" s="54"/>
      <c r="P455" s="54"/>
      <c r="Q455" s="54"/>
      <c r="R455" s="54"/>
      <c r="S455" s="54"/>
    </row>
    <row r="456" spans="1:19" x14ac:dyDescent="0.25">
      <c r="A456" s="54"/>
      <c r="B456" s="54"/>
      <c r="C456" s="54"/>
      <c r="D456" s="54"/>
      <c r="E456" s="54"/>
      <c r="F456" s="54"/>
      <c r="G456" s="106"/>
      <c r="H456" s="54"/>
      <c r="I456" s="54"/>
      <c r="J456" s="54"/>
      <c r="K456" s="54"/>
      <c r="L456" s="54"/>
      <c r="M456" s="54"/>
      <c r="N456" s="54"/>
      <c r="O456" s="54"/>
      <c r="P456" s="54"/>
      <c r="Q456" s="54"/>
      <c r="R456" s="54"/>
      <c r="S456" s="54"/>
    </row>
    <row r="457" spans="1:19" x14ac:dyDescent="0.25">
      <c r="A457" s="54"/>
      <c r="B457" s="54"/>
      <c r="C457" s="54"/>
      <c r="D457" s="54"/>
      <c r="E457" s="54"/>
      <c r="F457" s="54"/>
      <c r="G457" s="106"/>
      <c r="H457" s="54"/>
      <c r="I457" s="54"/>
      <c r="J457" s="54"/>
      <c r="K457" s="54"/>
      <c r="L457" s="54"/>
      <c r="M457" s="54"/>
      <c r="N457" s="54"/>
      <c r="O457" s="54"/>
      <c r="P457" s="54"/>
      <c r="Q457" s="54"/>
      <c r="R457" s="54"/>
      <c r="S457" s="54"/>
    </row>
    <row r="458" spans="1:19" x14ac:dyDescent="0.25">
      <c r="A458" s="54"/>
      <c r="B458" s="54"/>
      <c r="C458" s="54"/>
      <c r="D458" s="54"/>
      <c r="E458" s="54"/>
      <c r="F458" s="54"/>
      <c r="G458" s="106"/>
      <c r="H458" s="54"/>
      <c r="I458" s="54"/>
      <c r="J458" s="54"/>
      <c r="K458" s="54"/>
      <c r="L458" s="54"/>
      <c r="M458" s="54"/>
      <c r="N458" s="54"/>
      <c r="O458" s="54"/>
      <c r="P458" s="54"/>
      <c r="Q458" s="54"/>
      <c r="R458" s="54"/>
      <c r="S458" s="54"/>
    </row>
    <row r="459" spans="1:19" x14ac:dyDescent="0.25">
      <c r="A459" s="54"/>
      <c r="B459" s="54"/>
      <c r="C459" s="54"/>
      <c r="D459" s="54"/>
      <c r="E459" s="54"/>
      <c r="F459" s="54"/>
      <c r="G459" s="106"/>
      <c r="H459" s="54"/>
      <c r="I459" s="54"/>
      <c r="J459" s="54"/>
      <c r="K459" s="54"/>
      <c r="L459" s="54"/>
      <c r="M459" s="54"/>
      <c r="N459" s="54"/>
      <c r="O459" s="54"/>
      <c r="P459" s="54"/>
      <c r="Q459" s="54"/>
      <c r="R459" s="54"/>
      <c r="S459" s="54"/>
    </row>
    <row r="460" spans="1:19" x14ac:dyDescent="0.25">
      <c r="A460" s="54"/>
      <c r="B460" s="54"/>
      <c r="C460" s="54"/>
      <c r="D460" s="54"/>
      <c r="E460" s="54"/>
      <c r="F460" s="54"/>
      <c r="G460" s="106"/>
      <c r="H460" s="54"/>
      <c r="I460" s="54"/>
      <c r="J460" s="54"/>
      <c r="K460" s="54"/>
      <c r="L460" s="54"/>
      <c r="M460" s="54"/>
      <c r="N460" s="54"/>
      <c r="O460" s="54"/>
      <c r="P460" s="54"/>
      <c r="Q460" s="54"/>
      <c r="R460" s="54"/>
      <c r="S460" s="54"/>
    </row>
    <row r="461" spans="1:19" x14ac:dyDescent="0.25">
      <c r="A461" s="54"/>
      <c r="B461" s="54"/>
      <c r="C461" s="54"/>
      <c r="D461" s="54"/>
      <c r="E461" s="54"/>
      <c r="F461" s="54"/>
      <c r="G461" s="106"/>
      <c r="H461" s="54"/>
      <c r="I461" s="54"/>
      <c r="J461" s="54"/>
      <c r="K461" s="54"/>
      <c r="L461" s="54"/>
      <c r="M461" s="54"/>
      <c r="N461" s="54"/>
      <c r="O461" s="54"/>
      <c r="P461" s="54"/>
      <c r="Q461" s="54"/>
      <c r="R461" s="54"/>
      <c r="S461" s="54"/>
    </row>
    <row r="462" spans="1:19" x14ac:dyDescent="0.25">
      <c r="A462" s="54"/>
      <c r="B462" s="54"/>
      <c r="C462" s="54"/>
      <c r="D462" s="54"/>
      <c r="E462" s="54"/>
      <c r="F462" s="54"/>
      <c r="G462" s="106"/>
      <c r="H462" s="54"/>
      <c r="I462" s="54"/>
      <c r="J462" s="54"/>
      <c r="K462" s="54"/>
      <c r="L462" s="54"/>
      <c r="M462" s="54"/>
      <c r="N462" s="54"/>
      <c r="O462" s="54"/>
      <c r="P462" s="54"/>
      <c r="Q462" s="54"/>
      <c r="R462" s="54"/>
      <c r="S462" s="54"/>
    </row>
    <row r="463" spans="1:19" x14ac:dyDescent="0.25">
      <c r="A463" s="54"/>
      <c r="B463" s="54"/>
      <c r="C463" s="54"/>
      <c r="D463" s="54"/>
      <c r="E463" s="54"/>
      <c r="F463" s="54"/>
      <c r="G463" s="106"/>
      <c r="H463" s="54"/>
      <c r="I463" s="54"/>
      <c r="J463" s="54"/>
      <c r="K463" s="54"/>
      <c r="L463" s="54"/>
      <c r="M463" s="54"/>
      <c r="N463" s="54"/>
      <c r="O463" s="54"/>
      <c r="P463" s="54"/>
      <c r="Q463" s="54"/>
      <c r="R463" s="54"/>
      <c r="S463" s="54"/>
    </row>
    <row r="464" spans="1:19" x14ac:dyDescent="0.25">
      <c r="A464" s="54"/>
      <c r="B464" s="54"/>
      <c r="C464" s="54"/>
      <c r="D464" s="54"/>
      <c r="E464" s="54"/>
      <c r="F464" s="54"/>
      <c r="G464" s="106"/>
      <c r="H464" s="54"/>
      <c r="I464" s="54"/>
      <c r="J464" s="54"/>
      <c r="K464" s="54"/>
      <c r="L464" s="54"/>
      <c r="M464" s="54"/>
      <c r="N464" s="54"/>
      <c r="O464" s="54"/>
      <c r="P464" s="54"/>
      <c r="Q464" s="54"/>
      <c r="R464" s="54"/>
      <c r="S464" s="54"/>
    </row>
    <row r="465" spans="1:19" x14ac:dyDescent="0.25">
      <c r="A465" s="54"/>
      <c r="B465" s="54"/>
      <c r="C465" s="54"/>
      <c r="D465" s="54"/>
      <c r="E465" s="54"/>
      <c r="F465" s="54"/>
      <c r="G465" s="106"/>
      <c r="H465" s="54"/>
      <c r="I465" s="54"/>
      <c r="J465" s="54"/>
      <c r="K465" s="54"/>
      <c r="L465" s="54"/>
      <c r="M465" s="54"/>
      <c r="N465" s="54"/>
      <c r="O465" s="54"/>
      <c r="P465" s="54"/>
      <c r="Q465" s="54"/>
      <c r="R465" s="54"/>
      <c r="S465" s="54"/>
    </row>
    <row r="466" spans="1:19" x14ac:dyDescent="0.25">
      <c r="A466" s="54"/>
      <c r="B466" s="54"/>
      <c r="C466" s="54"/>
      <c r="D466" s="54"/>
      <c r="E466" s="54"/>
      <c r="F466" s="54"/>
      <c r="G466" s="106"/>
      <c r="H466" s="54"/>
      <c r="I466" s="54"/>
      <c r="J466" s="54"/>
      <c r="K466" s="54"/>
      <c r="L466" s="54"/>
      <c r="M466" s="54"/>
      <c r="N466" s="54"/>
      <c r="O466" s="54"/>
      <c r="P466" s="54"/>
      <c r="Q466" s="54"/>
      <c r="R466" s="54"/>
      <c r="S466" s="54"/>
    </row>
    <row r="467" spans="1:19" x14ac:dyDescent="0.25">
      <c r="A467" s="54"/>
      <c r="B467" s="54"/>
      <c r="C467" s="54"/>
      <c r="D467" s="54"/>
      <c r="E467" s="54"/>
      <c r="F467" s="54"/>
      <c r="G467" s="106"/>
      <c r="H467" s="54"/>
      <c r="I467" s="54"/>
      <c r="J467" s="54"/>
      <c r="K467" s="54"/>
      <c r="L467" s="54"/>
      <c r="M467" s="54"/>
      <c r="N467" s="54"/>
      <c r="O467" s="54"/>
      <c r="P467" s="54"/>
      <c r="Q467" s="54"/>
      <c r="R467" s="54"/>
      <c r="S467" s="54"/>
    </row>
    <row r="468" spans="1:19" x14ac:dyDescent="0.25">
      <c r="A468" s="54"/>
      <c r="B468" s="54"/>
      <c r="C468" s="54"/>
      <c r="D468" s="54"/>
      <c r="E468" s="54"/>
      <c r="F468" s="54"/>
      <c r="G468" s="106"/>
      <c r="H468" s="54"/>
      <c r="I468" s="54"/>
      <c r="J468" s="54"/>
      <c r="K468" s="54"/>
      <c r="L468" s="54"/>
      <c r="M468" s="54"/>
      <c r="N468" s="54"/>
      <c r="O468" s="54"/>
      <c r="P468" s="54"/>
      <c r="Q468" s="54"/>
      <c r="R468" s="54"/>
      <c r="S468" s="54"/>
    </row>
    <row r="469" spans="1:19" x14ac:dyDescent="0.25">
      <c r="A469" s="54"/>
      <c r="B469" s="54"/>
      <c r="C469" s="54"/>
      <c r="D469" s="54"/>
      <c r="E469" s="54"/>
      <c r="F469" s="54"/>
      <c r="G469" s="106"/>
      <c r="H469" s="54"/>
      <c r="I469" s="54"/>
      <c r="J469" s="54"/>
      <c r="K469" s="54"/>
      <c r="L469" s="54"/>
      <c r="M469" s="54"/>
      <c r="N469" s="54"/>
      <c r="O469" s="54"/>
      <c r="P469" s="54"/>
      <c r="Q469" s="54"/>
      <c r="R469" s="54"/>
      <c r="S469" s="54"/>
    </row>
    <row r="470" spans="1:19" x14ac:dyDescent="0.25">
      <c r="A470" s="54"/>
      <c r="B470" s="54"/>
      <c r="C470" s="54"/>
      <c r="D470" s="54"/>
      <c r="E470" s="54"/>
      <c r="F470" s="54"/>
      <c r="G470" s="106"/>
      <c r="H470" s="54"/>
      <c r="I470" s="54"/>
      <c r="J470" s="54"/>
      <c r="K470" s="54"/>
      <c r="L470" s="54"/>
      <c r="M470" s="54"/>
      <c r="N470" s="54"/>
      <c r="O470" s="54"/>
      <c r="P470" s="54"/>
      <c r="Q470" s="54"/>
      <c r="R470" s="54"/>
      <c r="S470" s="54"/>
    </row>
    <row r="471" spans="1:19" x14ac:dyDescent="0.25">
      <c r="A471" s="54"/>
      <c r="B471" s="54"/>
      <c r="C471" s="54"/>
      <c r="D471" s="54"/>
      <c r="E471" s="54"/>
      <c r="F471" s="54"/>
      <c r="G471" s="106"/>
      <c r="H471" s="54"/>
      <c r="I471" s="54"/>
      <c r="J471" s="54"/>
      <c r="K471" s="54"/>
      <c r="L471" s="54"/>
      <c r="M471" s="54"/>
      <c r="N471" s="54"/>
      <c r="O471" s="54"/>
      <c r="P471" s="54"/>
      <c r="Q471" s="54"/>
      <c r="R471" s="54"/>
      <c r="S471" s="54"/>
    </row>
    <row r="472" spans="1:19" x14ac:dyDescent="0.25">
      <c r="A472" s="54"/>
      <c r="B472" s="54"/>
      <c r="C472" s="54"/>
      <c r="D472" s="54"/>
      <c r="E472" s="54"/>
      <c r="F472" s="54"/>
      <c r="G472" s="106"/>
      <c r="H472" s="54"/>
      <c r="I472" s="54"/>
      <c r="J472" s="54"/>
      <c r="K472" s="54"/>
      <c r="L472" s="54"/>
      <c r="M472" s="54"/>
      <c r="N472" s="54"/>
      <c r="O472" s="54"/>
      <c r="P472" s="54"/>
      <c r="Q472" s="54"/>
      <c r="R472" s="54"/>
      <c r="S472" s="54"/>
    </row>
    <row r="473" spans="1:19" x14ac:dyDescent="0.25">
      <c r="A473" s="54"/>
      <c r="B473" s="54"/>
      <c r="C473" s="54"/>
      <c r="D473" s="54"/>
      <c r="E473" s="54"/>
      <c r="F473" s="54"/>
      <c r="G473" s="106"/>
      <c r="H473" s="54"/>
      <c r="I473" s="54"/>
      <c r="J473" s="54"/>
      <c r="K473" s="54"/>
      <c r="L473" s="54"/>
      <c r="M473" s="54"/>
      <c r="N473" s="54"/>
      <c r="O473" s="54"/>
      <c r="P473" s="54"/>
      <c r="Q473" s="54"/>
      <c r="R473" s="54"/>
      <c r="S473" s="54"/>
    </row>
    <row r="474" spans="1:19" x14ac:dyDescent="0.25">
      <c r="A474" s="54"/>
      <c r="B474" s="54"/>
      <c r="C474" s="54"/>
      <c r="D474" s="54"/>
      <c r="E474" s="54"/>
      <c r="F474" s="54"/>
      <c r="G474" s="106"/>
      <c r="H474" s="54"/>
      <c r="I474" s="54"/>
      <c r="J474" s="54"/>
      <c r="K474" s="54"/>
      <c r="L474" s="54"/>
      <c r="M474" s="54"/>
      <c r="N474" s="54"/>
      <c r="O474" s="54"/>
      <c r="P474" s="54"/>
      <c r="Q474" s="54"/>
      <c r="R474" s="54"/>
      <c r="S474" s="54"/>
    </row>
    <row r="475" spans="1:19" x14ac:dyDescent="0.25">
      <c r="A475" s="54"/>
      <c r="B475" s="54"/>
      <c r="C475" s="54"/>
      <c r="D475" s="54"/>
      <c r="E475" s="54"/>
      <c r="F475" s="54"/>
      <c r="G475" s="106"/>
      <c r="H475" s="54"/>
      <c r="I475" s="54"/>
      <c r="J475" s="54"/>
      <c r="K475" s="54"/>
      <c r="L475" s="54"/>
      <c r="M475" s="54"/>
      <c r="N475" s="54"/>
      <c r="O475" s="54"/>
      <c r="P475" s="54"/>
      <c r="Q475" s="54"/>
      <c r="R475" s="54"/>
      <c r="S475" s="54"/>
    </row>
    <row r="476" spans="1:19" x14ac:dyDescent="0.25">
      <c r="A476" s="54"/>
      <c r="B476" s="54"/>
      <c r="C476" s="54"/>
      <c r="D476" s="54"/>
      <c r="E476" s="54"/>
      <c r="F476" s="54"/>
      <c r="G476" s="106"/>
      <c r="H476" s="54"/>
      <c r="I476" s="54"/>
      <c r="J476" s="54"/>
      <c r="K476" s="54"/>
      <c r="L476" s="54"/>
      <c r="M476" s="54"/>
      <c r="N476" s="54"/>
      <c r="O476" s="54"/>
      <c r="P476" s="54"/>
      <c r="Q476" s="54"/>
      <c r="R476" s="54"/>
      <c r="S476" s="54"/>
    </row>
    <row r="477" spans="1:19" x14ac:dyDescent="0.25">
      <c r="A477" s="54"/>
      <c r="B477" s="54"/>
      <c r="C477" s="54"/>
      <c r="D477" s="54"/>
      <c r="E477" s="54"/>
      <c r="F477" s="54"/>
      <c r="G477" s="106"/>
      <c r="H477" s="54"/>
      <c r="I477" s="54"/>
      <c r="J477" s="54"/>
      <c r="K477" s="54"/>
      <c r="L477" s="54"/>
      <c r="M477" s="54"/>
      <c r="N477" s="54"/>
      <c r="O477" s="54"/>
      <c r="P477" s="54"/>
      <c r="Q477" s="54"/>
      <c r="R477" s="54"/>
      <c r="S477" s="54"/>
    </row>
    <row r="478" spans="1:19" x14ac:dyDescent="0.25">
      <c r="A478" s="54"/>
      <c r="B478" s="54"/>
      <c r="C478" s="54"/>
      <c r="D478" s="54"/>
      <c r="E478" s="54"/>
      <c r="F478" s="54"/>
      <c r="G478" s="106"/>
      <c r="H478" s="54"/>
      <c r="I478" s="54"/>
      <c r="J478" s="54"/>
      <c r="K478" s="54"/>
      <c r="L478" s="54"/>
      <c r="M478" s="54"/>
      <c r="N478" s="54"/>
      <c r="O478" s="54"/>
      <c r="P478" s="54"/>
      <c r="Q478" s="54"/>
      <c r="R478" s="54"/>
      <c r="S478" s="54"/>
    </row>
    <row r="479" spans="1:19" x14ac:dyDescent="0.25">
      <c r="A479" s="54"/>
      <c r="B479" s="54"/>
      <c r="C479" s="54"/>
      <c r="D479" s="54"/>
      <c r="E479" s="54"/>
      <c r="F479" s="54"/>
      <c r="G479" s="106"/>
      <c r="H479" s="54"/>
      <c r="I479" s="54"/>
      <c r="J479" s="54"/>
      <c r="K479" s="54"/>
      <c r="L479" s="54"/>
      <c r="M479" s="54"/>
      <c r="N479" s="54"/>
      <c r="O479" s="54"/>
      <c r="P479" s="54"/>
      <c r="Q479" s="54"/>
      <c r="R479" s="54"/>
      <c r="S479" s="54"/>
    </row>
    <row r="480" spans="1:19" x14ac:dyDescent="0.25">
      <c r="A480" s="54"/>
      <c r="B480" s="54"/>
      <c r="C480" s="54"/>
      <c r="D480" s="54"/>
      <c r="E480" s="54"/>
      <c r="F480" s="54"/>
      <c r="G480" s="106"/>
      <c r="H480" s="54"/>
      <c r="I480" s="54"/>
      <c r="J480" s="54"/>
      <c r="K480" s="54"/>
      <c r="L480" s="54"/>
      <c r="M480" s="54"/>
      <c r="N480" s="54"/>
      <c r="O480" s="54"/>
      <c r="P480" s="54"/>
      <c r="Q480" s="54"/>
      <c r="R480" s="54"/>
      <c r="S480" s="54"/>
    </row>
    <row r="481" spans="1:19" x14ac:dyDescent="0.25">
      <c r="A481" s="54"/>
      <c r="B481" s="54"/>
      <c r="C481" s="54"/>
      <c r="D481" s="54"/>
      <c r="E481" s="54"/>
      <c r="F481" s="54"/>
      <c r="G481" s="106"/>
      <c r="H481" s="54"/>
      <c r="I481" s="54"/>
      <c r="J481" s="54"/>
      <c r="K481" s="54"/>
      <c r="L481" s="54"/>
      <c r="M481" s="54"/>
      <c r="N481" s="54"/>
      <c r="O481" s="54"/>
      <c r="P481" s="54"/>
      <c r="Q481" s="54"/>
      <c r="R481" s="54"/>
      <c r="S481" s="54"/>
    </row>
    <row r="482" spans="1:19" x14ac:dyDescent="0.25">
      <c r="A482" s="54"/>
      <c r="B482" s="54"/>
      <c r="C482" s="54"/>
      <c r="D482" s="54"/>
      <c r="E482" s="54"/>
      <c r="F482" s="54"/>
      <c r="G482" s="106"/>
      <c r="H482" s="54"/>
      <c r="I482" s="54"/>
      <c r="J482" s="54"/>
      <c r="K482" s="54"/>
      <c r="L482" s="54"/>
      <c r="M482" s="54"/>
      <c r="N482" s="54"/>
      <c r="O482" s="54"/>
      <c r="P482" s="54"/>
      <c r="Q482" s="54"/>
      <c r="R482" s="54"/>
      <c r="S482" s="54"/>
    </row>
    <row r="483" spans="1:19" x14ac:dyDescent="0.25">
      <c r="A483" s="54"/>
      <c r="B483" s="54"/>
      <c r="C483" s="54"/>
      <c r="D483" s="54"/>
      <c r="E483" s="54"/>
      <c r="F483" s="54"/>
      <c r="G483" s="106"/>
      <c r="H483" s="54"/>
      <c r="I483" s="54"/>
      <c r="J483" s="54"/>
      <c r="K483" s="54"/>
      <c r="L483" s="54"/>
      <c r="M483" s="54"/>
      <c r="N483" s="54"/>
      <c r="O483" s="54"/>
      <c r="P483" s="54"/>
      <c r="Q483" s="54"/>
      <c r="R483" s="54"/>
      <c r="S483" s="54"/>
    </row>
    <row r="484" spans="1:19" x14ac:dyDescent="0.25">
      <c r="A484" s="54"/>
      <c r="B484" s="54"/>
      <c r="C484" s="54"/>
      <c r="D484" s="54"/>
      <c r="E484" s="54"/>
      <c r="F484" s="54"/>
      <c r="G484" s="106"/>
      <c r="H484" s="54"/>
      <c r="I484" s="54"/>
      <c r="J484" s="54"/>
      <c r="K484" s="54"/>
      <c r="L484" s="54"/>
      <c r="M484" s="54"/>
      <c r="N484" s="54"/>
      <c r="O484" s="54"/>
      <c r="P484" s="54"/>
      <c r="Q484" s="54"/>
      <c r="R484" s="54"/>
      <c r="S484" s="54"/>
    </row>
    <row r="485" spans="1:19" x14ac:dyDescent="0.25">
      <c r="A485" s="54"/>
      <c r="B485" s="54"/>
      <c r="C485" s="54"/>
      <c r="D485" s="54"/>
      <c r="E485" s="54"/>
      <c r="F485" s="54"/>
      <c r="G485" s="106"/>
      <c r="H485" s="54"/>
      <c r="I485" s="54"/>
      <c r="J485" s="54"/>
      <c r="K485" s="54"/>
      <c r="L485" s="54"/>
      <c r="M485" s="54"/>
      <c r="N485" s="54"/>
      <c r="O485" s="54"/>
      <c r="P485" s="54"/>
      <c r="Q485" s="54"/>
      <c r="R485" s="54"/>
      <c r="S485" s="54"/>
    </row>
    <row r="486" spans="1:19" x14ac:dyDescent="0.25">
      <c r="A486" s="54"/>
      <c r="B486" s="54"/>
      <c r="C486" s="54"/>
      <c r="D486" s="54"/>
      <c r="E486" s="54"/>
      <c r="F486" s="54"/>
      <c r="G486" s="106"/>
      <c r="H486" s="54"/>
      <c r="I486" s="54"/>
      <c r="J486" s="54"/>
      <c r="K486" s="54"/>
      <c r="L486" s="54"/>
      <c r="M486" s="54"/>
      <c r="N486" s="54"/>
      <c r="O486" s="54"/>
      <c r="P486" s="54"/>
      <c r="Q486" s="54"/>
      <c r="R486" s="54"/>
      <c r="S486" s="54"/>
    </row>
    <row r="487" spans="1:19" x14ac:dyDescent="0.25">
      <c r="A487" s="54"/>
      <c r="B487" s="54"/>
      <c r="C487" s="54"/>
      <c r="D487" s="54"/>
      <c r="E487" s="54"/>
      <c r="F487" s="54"/>
      <c r="G487" s="106"/>
      <c r="H487" s="54"/>
      <c r="I487" s="54"/>
      <c r="J487" s="54"/>
      <c r="K487" s="54"/>
      <c r="L487" s="54"/>
      <c r="M487" s="54"/>
      <c r="N487" s="54"/>
      <c r="O487" s="54"/>
      <c r="P487" s="54"/>
      <c r="Q487" s="54"/>
      <c r="R487" s="54"/>
      <c r="S487" s="54"/>
    </row>
    <row r="488" spans="1:19" x14ac:dyDescent="0.25">
      <c r="A488" s="54"/>
      <c r="B488" s="54"/>
      <c r="C488" s="54"/>
      <c r="D488" s="54"/>
      <c r="E488" s="54"/>
      <c r="F488" s="54"/>
      <c r="G488" s="106"/>
      <c r="H488" s="54"/>
      <c r="I488" s="54"/>
      <c r="J488" s="54"/>
      <c r="K488" s="54"/>
      <c r="L488" s="54"/>
      <c r="M488" s="54"/>
      <c r="N488" s="54"/>
      <c r="O488" s="54"/>
      <c r="P488" s="54"/>
      <c r="Q488" s="54"/>
      <c r="R488" s="54"/>
      <c r="S488" s="54"/>
    </row>
  </sheetData>
  <autoFilter ref="A19:Q23"/>
  <mergeCells count="20">
    <mergeCell ref="Q7:Q8"/>
    <mergeCell ref="F8:P8"/>
    <mergeCell ref="A9:N9"/>
    <mergeCell ref="A21:N21"/>
    <mergeCell ref="E12:I13"/>
    <mergeCell ref="M11:P12"/>
    <mergeCell ref="M14:P15"/>
    <mergeCell ref="A15:D17"/>
    <mergeCell ref="E15:I17"/>
    <mergeCell ref="A5:E8"/>
    <mergeCell ref="F5:P6"/>
    <mergeCell ref="F7:P7"/>
    <mergeCell ref="A22:Q22"/>
    <mergeCell ref="A23:Q23"/>
    <mergeCell ref="F24:M24"/>
    <mergeCell ref="N24:Q24"/>
    <mergeCell ref="A10:D10"/>
    <mergeCell ref="E10:I10"/>
    <mergeCell ref="A12:D13"/>
    <mergeCell ref="A24:E24"/>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topLeftCell="A21" zoomScaleNormal="100" workbookViewId="0">
      <selection activeCell="U11" sqref="U11"/>
    </sheetView>
  </sheetViews>
  <sheetFormatPr baseColWidth="10" defaultColWidth="14.42578125" defaultRowHeight="15" customHeight="1" x14ac:dyDescent="0.2"/>
  <cols>
    <col min="1" max="1" width="39.5703125" style="223" customWidth="1"/>
    <col min="2" max="2" width="5.5703125" style="241" customWidth="1"/>
    <col min="3" max="3" width="34.85546875" style="223" customWidth="1"/>
    <col min="4" max="4" width="14.42578125" style="223" customWidth="1"/>
    <col min="5" max="5" width="10.7109375" style="223" customWidth="1"/>
    <col min="6" max="6" width="13.85546875" style="223" customWidth="1"/>
    <col min="7" max="7" width="32.7109375" style="223" customWidth="1"/>
    <col min="8" max="8" width="21" style="223" customWidth="1"/>
    <col min="9" max="9" width="5" style="223" customWidth="1"/>
    <col min="10" max="10" width="5.28515625" style="223" customWidth="1"/>
    <col min="11" max="11" width="6.5703125" style="223" customWidth="1"/>
    <col min="12" max="14" width="5.28515625" style="223" customWidth="1"/>
    <col min="15" max="15" width="6.28515625" style="223" customWidth="1"/>
    <col min="16" max="18" width="5.28515625" style="223" customWidth="1"/>
    <col min="19" max="19" width="16" style="223" customWidth="1"/>
    <col min="20" max="16384" width="14.42578125" style="223"/>
  </cols>
  <sheetData>
    <row r="1" spans="1:18" x14ac:dyDescent="0.25">
      <c r="A1" s="222"/>
      <c r="B1" s="402" t="s">
        <v>0</v>
      </c>
      <c r="C1" s="402"/>
      <c r="D1" s="402"/>
      <c r="E1" s="402"/>
      <c r="F1" s="402"/>
      <c r="G1" s="402"/>
      <c r="H1" s="402"/>
      <c r="I1" s="402"/>
      <c r="J1" s="403" t="s">
        <v>386</v>
      </c>
      <c r="K1" s="385"/>
      <c r="L1" s="385"/>
      <c r="M1" s="385"/>
      <c r="N1" s="385"/>
      <c r="O1" s="385"/>
      <c r="P1" s="385"/>
      <c r="Q1" s="385"/>
      <c r="R1" s="385"/>
    </row>
    <row r="2" spans="1:18" x14ac:dyDescent="0.25">
      <c r="A2" s="222"/>
      <c r="B2" s="402"/>
      <c r="C2" s="402"/>
      <c r="D2" s="402"/>
      <c r="E2" s="402"/>
      <c r="F2" s="402"/>
      <c r="G2" s="402"/>
      <c r="H2" s="402"/>
      <c r="I2" s="402"/>
      <c r="J2" s="403" t="s">
        <v>387</v>
      </c>
      <c r="K2" s="385"/>
      <c r="L2" s="385"/>
      <c r="M2" s="385"/>
      <c r="N2" s="385"/>
      <c r="O2" s="385"/>
      <c r="P2" s="385"/>
      <c r="Q2" s="385"/>
      <c r="R2" s="385"/>
    </row>
    <row r="3" spans="1:18" ht="14.25" customHeight="1" x14ac:dyDescent="0.2">
      <c r="A3" s="222"/>
      <c r="B3" s="402" t="s">
        <v>3</v>
      </c>
      <c r="C3" s="402"/>
      <c r="D3" s="402"/>
      <c r="E3" s="402"/>
      <c r="F3" s="402"/>
      <c r="G3" s="402"/>
      <c r="H3" s="402"/>
      <c r="I3" s="402"/>
      <c r="J3" s="404" t="s">
        <v>388</v>
      </c>
      <c r="K3" s="385"/>
      <c r="L3" s="385"/>
      <c r="M3" s="385"/>
      <c r="N3" s="385"/>
      <c r="O3" s="385"/>
      <c r="P3" s="385"/>
      <c r="Q3" s="385"/>
      <c r="R3" s="385"/>
    </row>
    <row r="4" spans="1:18" ht="15" customHeight="1" x14ac:dyDescent="0.2">
      <c r="A4" s="222"/>
      <c r="B4" s="402"/>
      <c r="C4" s="402"/>
      <c r="D4" s="402"/>
      <c r="E4" s="402"/>
      <c r="F4" s="402"/>
      <c r="G4" s="402"/>
      <c r="H4" s="402"/>
      <c r="I4" s="402"/>
      <c r="J4" s="385"/>
      <c r="K4" s="385"/>
      <c r="L4" s="385"/>
      <c r="M4" s="385"/>
      <c r="N4" s="385"/>
      <c r="O4" s="385"/>
      <c r="P4" s="385"/>
      <c r="Q4" s="385"/>
      <c r="R4" s="385"/>
    </row>
    <row r="5" spans="1:18" ht="18.75" customHeight="1" x14ac:dyDescent="0.2">
      <c r="A5" s="384" t="s">
        <v>389</v>
      </c>
      <c r="B5" s="385"/>
      <c r="C5" s="385"/>
      <c r="D5" s="385"/>
      <c r="E5" s="385"/>
      <c r="F5" s="385"/>
      <c r="G5" s="385"/>
      <c r="H5" s="385"/>
      <c r="I5" s="385"/>
      <c r="J5" s="385"/>
      <c r="K5" s="385"/>
      <c r="L5" s="385"/>
      <c r="M5" s="385"/>
      <c r="N5" s="385"/>
      <c r="O5" s="385"/>
      <c r="P5" s="385"/>
      <c r="Q5" s="385"/>
      <c r="R5" s="385"/>
    </row>
    <row r="6" spans="1:18" ht="19.5" customHeight="1" thickBot="1" x14ac:dyDescent="0.25">
      <c r="A6" s="385"/>
      <c r="B6" s="385"/>
      <c r="C6" s="385"/>
      <c r="D6" s="385"/>
      <c r="E6" s="385"/>
      <c r="F6" s="385"/>
      <c r="G6" s="385"/>
      <c r="H6" s="385"/>
      <c r="I6" s="385"/>
      <c r="J6" s="385"/>
      <c r="K6" s="385"/>
      <c r="L6" s="385"/>
      <c r="M6" s="385"/>
      <c r="N6" s="385"/>
      <c r="O6" s="385"/>
      <c r="P6" s="385"/>
      <c r="Q6" s="385"/>
      <c r="R6" s="385"/>
    </row>
    <row r="7" spans="1:18" ht="22.5" customHeight="1" thickBot="1" x14ac:dyDescent="0.3">
      <c r="A7" s="387" t="s">
        <v>7</v>
      </c>
      <c r="B7" s="398" t="s">
        <v>390</v>
      </c>
      <c r="C7" s="399"/>
      <c r="D7" s="386" t="s">
        <v>890</v>
      </c>
      <c r="E7" s="386"/>
      <c r="F7" s="386"/>
      <c r="G7" s="387" t="s">
        <v>9</v>
      </c>
      <c r="H7" s="387" t="s">
        <v>365</v>
      </c>
      <c r="I7" s="224"/>
      <c r="J7" s="389" t="s">
        <v>891</v>
      </c>
      <c r="K7" s="390"/>
      <c r="L7" s="390"/>
      <c r="M7" s="390"/>
      <c r="N7" s="390"/>
      <c r="O7" s="390"/>
      <c r="P7" s="390"/>
      <c r="Q7" s="390"/>
      <c r="R7" s="391"/>
    </row>
    <row r="8" spans="1:18" ht="62.25" customHeight="1" thickBot="1" x14ac:dyDescent="0.25">
      <c r="A8" s="388"/>
      <c r="B8" s="400"/>
      <c r="C8" s="401"/>
      <c r="D8" s="225" t="s">
        <v>892</v>
      </c>
      <c r="E8" s="225" t="s">
        <v>893</v>
      </c>
      <c r="F8" s="225" t="s">
        <v>894</v>
      </c>
      <c r="G8" s="388"/>
      <c r="H8" s="388"/>
      <c r="I8" s="226" t="s">
        <v>895</v>
      </c>
      <c r="J8" s="226" t="s">
        <v>391</v>
      </c>
      <c r="K8" s="226" t="s">
        <v>392</v>
      </c>
      <c r="L8" s="226" t="s">
        <v>393</v>
      </c>
      <c r="M8" s="226" t="s">
        <v>394</v>
      </c>
      <c r="N8" s="226" t="s">
        <v>395</v>
      </c>
      <c r="O8" s="226" t="s">
        <v>396</v>
      </c>
      <c r="P8" s="226" t="s">
        <v>397</v>
      </c>
      <c r="Q8" s="226" t="s">
        <v>398</v>
      </c>
      <c r="R8" s="226" t="s">
        <v>399</v>
      </c>
    </row>
    <row r="9" spans="1:18" ht="68.25" customHeight="1" thickBot="1" x14ac:dyDescent="0.25">
      <c r="A9" s="392" t="s">
        <v>896</v>
      </c>
      <c r="B9" s="227" t="s">
        <v>12</v>
      </c>
      <c r="C9" s="228" t="s">
        <v>400</v>
      </c>
      <c r="D9" s="228" t="s">
        <v>403</v>
      </c>
      <c r="E9" s="228"/>
      <c r="F9" s="228"/>
      <c r="G9" s="229" t="s">
        <v>401</v>
      </c>
      <c r="H9" s="229" t="s">
        <v>402</v>
      </c>
      <c r="I9" s="230"/>
      <c r="J9" s="230" t="s">
        <v>403</v>
      </c>
      <c r="K9" s="230" t="s">
        <v>403</v>
      </c>
      <c r="L9" s="230"/>
      <c r="M9" s="230"/>
      <c r="N9" s="230"/>
      <c r="O9" s="230"/>
      <c r="P9" s="230"/>
      <c r="Q9" s="230"/>
      <c r="R9" s="230"/>
    </row>
    <row r="10" spans="1:18" ht="102.75" customHeight="1" thickBot="1" x14ac:dyDescent="0.25">
      <c r="A10" s="393"/>
      <c r="B10" s="227" t="s">
        <v>16</v>
      </c>
      <c r="C10" s="231" t="s">
        <v>404</v>
      </c>
      <c r="D10" s="231" t="s">
        <v>403</v>
      </c>
      <c r="E10" s="231"/>
      <c r="F10" s="231"/>
      <c r="G10" s="231" t="s">
        <v>405</v>
      </c>
      <c r="H10" s="231" t="s">
        <v>402</v>
      </c>
      <c r="I10" s="230"/>
      <c r="J10" s="230" t="s">
        <v>403</v>
      </c>
      <c r="K10" s="230" t="s">
        <v>403</v>
      </c>
      <c r="L10" s="230" t="s">
        <v>403</v>
      </c>
      <c r="M10" s="230"/>
      <c r="N10" s="230"/>
      <c r="O10" s="230"/>
      <c r="P10" s="230"/>
      <c r="Q10" s="230"/>
      <c r="R10" s="230"/>
    </row>
    <row r="11" spans="1:18" ht="87.75" customHeight="1" thickBot="1" x14ac:dyDescent="0.25">
      <c r="A11" s="393"/>
      <c r="B11" s="227" t="s">
        <v>406</v>
      </c>
      <c r="C11" s="231" t="s">
        <v>897</v>
      </c>
      <c r="D11" s="231" t="s">
        <v>403</v>
      </c>
      <c r="E11" s="231"/>
      <c r="F11" s="231"/>
      <c r="G11" s="231" t="s">
        <v>407</v>
      </c>
      <c r="H11" s="231" t="s">
        <v>402</v>
      </c>
      <c r="I11" s="230"/>
      <c r="J11" s="230" t="s">
        <v>403</v>
      </c>
      <c r="K11" s="230" t="s">
        <v>403</v>
      </c>
      <c r="L11" s="230" t="s">
        <v>403</v>
      </c>
      <c r="M11" s="230" t="s">
        <v>403</v>
      </c>
      <c r="N11" s="230" t="s">
        <v>403</v>
      </c>
      <c r="O11" s="230" t="s">
        <v>403</v>
      </c>
      <c r="P11" s="230" t="s">
        <v>403</v>
      </c>
      <c r="Q11" s="230" t="s">
        <v>403</v>
      </c>
      <c r="R11" s="230"/>
    </row>
    <row r="12" spans="1:18" ht="42.75" customHeight="1" thickBot="1" x14ac:dyDescent="0.25">
      <c r="A12" s="393"/>
      <c r="B12" s="227" t="s">
        <v>408</v>
      </c>
      <c r="C12" s="231" t="s">
        <v>409</v>
      </c>
      <c r="D12" s="231" t="s">
        <v>403</v>
      </c>
      <c r="E12" s="231"/>
      <c r="F12" s="231"/>
      <c r="G12" s="231" t="s">
        <v>407</v>
      </c>
      <c r="H12" s="231" t="s">
        <v>402</v>
      </c>
      <c r="I12" s="230"/>
      <c r="J12" s="230"/>
      <c r="K12" s="230"/>
      <c r="L12" s="230"/>
      <c r="M12" s="230"/>
      <c r="N12" s="230"/>
      <c r="O12" s="230"/>
      <c r="P12" s="230"/>
      <c r="Q12" s="230" t="s">
        <v>403</v>
      </c>
      <c r="R12" s="230"/>
    </row>
    <row r="13" spans="1:18" ht="57.75" thickBot="1" x14ac:dyDescent="0.25">
      <c r="A13" s="393"/>
      <c r="B13" s="227" t="s">
        <v>410</v>
      </c>
      <c r="C13" s="231" t="s">
        <v>411</v>
      </c>
      <c r="D13" s="231" t="s">
        <v>403</v>
      </c>
      <c r="E13" s="231"/>
      <c r="F13" s="231"/>
      <c r="G13" s="231" t="s">
        <v>407</v>
      </c>
      <c r="H13" s="231" t="s">
        <v>412</v>
      </c>
      <c r="I13" s="230"/>
      <c r="J13" s="230"/>
      <c r="K13" s="230"/>
      <c r="L13" s="230"/>
      <c r="M13" s="230"/>
      <c r="N13" s="230"/>
      <c r="O13" s="230"/>
      <c r="P13" s="230"/>
      <c r="Q13" s="230" t="s">
        <v>403</v>
      </c>
      <c r="R13" s="230"/>
    </row>
    <row r="14" spans="1:18" ht="43.5" thickBot="1" x14ac:dyDescent="0.25">
      <c r="A14" s="393"/>
      <c r="B14" s="227" t="s">
        <v>413</v>
      </c>
      <c r="C14" s="231" t="s">
        <v>414</v>
      </c>
      <c r="D14" s="231" t="s">
        <v>403</v>
      </c>
      <c r="E14" s="231"/>
      <c r="F14" s="231"/>
      <c r="G14" s="231" t="s">
        <v>898</v>
      </c>
      <c r="H14" s="231" t="s">
        <v>402</v>
      </c>
      <c r="I14" s="230"/>
      <c r="J14" s="230" t="s">
        <v>403</v>
      </c>
      <c r="K14" s="230" t="s">
        <v>403</v>
      </c>
      <c r="L14" s="230" t="s">
        <v>403</v>
      </c>
      <c r="M14" s="230" t="s">
        <v>403</v>
      </c>
      <c r="N14" s="230" t="s">
        <v>403</v>
      </c>
      <c r="O14" s="230" t="s">
        <v>403</v>
      </c>
      <c r="P14" s="230" t="s">
        <v>403</v>
      </c>
      <c r="Q14" s="230" t="s">
        <v>403</v>
      </c>
      <c r="R14" s="230"/>
    </row>
    <row r="15" spans="1:18" ht="43.5" thickBot="1" x14ac:dyDescent="0.25">
      <c r="A15" s="393"/>
      <c r="B15" s="232" t="s">
        <v>415</v>
      </c>
      <c r="C15" s="231" t="s">
        <v>414</v>
      </c>
      <c r="D15" s="231" t="s">
        <v>403</v>
      </c>
      <c r="E15" s="231"/>
      <c r="F15" s="231"/>
      <c r="G15" s="231" t="s">
        <v>898</v>
      </c>
      <c r="H15" s="231" t="s">
        <v>412</v>
      </c>
      <c r="I15" s="230"/>
      <c r="J15" s="230"/>
      <c r="K15" s="230"/>
      <c r="L15" s="230"/>
      <c r="M15" s="230"/>
      <c r="N15" s="230"/>
      <c r="O15" s="230"/>
      <c r="P15" s="230"/>
      <c r="Q15" s="230" t="s">
        <v>403</v>
      </c>
      <c r="R15" s="230"/>
    </row>
    <row r="16" spans="1:18" ht="43.5" thickBot="1" x14ac:dyDescent="0.25">
      <c r="A16" s="393"/>
      <c r="B16" s="227" t="s">
        <v>416</v>
      </c>
      <c r="C16" s="231" t="s">
        <v>899</v>
      </c>
      <c r="D16" s="231"/>
      <c r="E16" s="231" t="s">
        <v>403</v>
      </c>
      <c r="F16" s="231"/>
      <c r="G16" s="231" t="s">
        <v>900</v>
      </c>
      <c r="H16" s="233" t="s">
        <v>901</v>
      </c>
      <c r="I16" s="230" t="s">
        <v>403</v>
      </c>
      <c r="J16" s="230"/>
      <c r="K16" s="230"/>
      <c r="L16" s="230" t="s">
        <v>403</v>
      </c>
      <c r="M16" s="230"/>
      <c r="N16" s="230"/>
      <c r="O16" s="230" t="s">
        <v>403</v>
      </c>
      <c r="P16" s="230"/>
      <c r="Q16" s="230"/>
      <c r="R16" s="230" t="s">
        <v>403</v>
      </c>
    </row>
    <row r="17" spans="1:19" ht="48.6" customHeight="1" thickBot="1" x14ac:dyDescent="0.25">
      <c r="A17" s="393"/>
      <c r="B17" s="227" t="s">
        <v>742</v>
      </c>
      <c r="C17" s="231" t="s">
        <v>902</v>
      </c>
      <c r="D17" s="231"/>
      <c r="E17" s="231" t="s">
        <v>403</v>
      </c>
      <c r="F17" s="231"/>
      <c r="G17" s="231" t="s">
        <v>903</v>
      </c>
      <c r="H17" s="233" t="s">
        <v>901</v>
      </c>
      <c r="I17" s="230"/>
      <c r="J17" s="230" t="s">
        <v>403</v>
      </c>
      <c r="K17" s="230" t="s">
        <v>403</v>
      </c>
      <c r="L17" s="230" t="s">
        <v>403</v>
      </c>
      <c r="M17" s="230" t="s">
        <v>403</v>
      </c>
      <c r="N17" s="230" t="s">
        <v>403</v>
      </c>
      <c r="O17" s="230" t="s">
        <v>403</v>
      </c>
      <c r="P17" s="230" t="s">
        <v>403</v>
      </c>
      <c r="Q17" s="230" t="s">
        <v>403</v>
      </c>
      <c r="R17" s="230"/>
    </row>
    <row r="18" spans="1:19" ht="112.15" customHeight="1" thickBot="1" x14ac:dyDescent="0.25">
      <c r="A18" s="394"/>
      <c r="B18" s="227" t="s">
        <v>904</v>
      </c>
      <c r="C18" s="231" t="s">
        <v>905</v>
      </c>
      <c r="D18" s="231"/>
      <c r="E18" s="231" t="s">
        <v>403</v>
      </c>
      <c r="F18" s="231"/>
      <c r="G18" s="231" t="s">
        <v>906</v>
      </c>
      <c r="H18" s="231" t="s">
        <v>422</v>
      </c>
      <c r="I18" s="230"/>
      <c r="J18" s="230" t="s">
        <v>403</v>
      </c>
      <c r="K18" s="230" t="s">
        <v>403</v>
      </c>
      <c r="L18" s="230" t="s">
        <v>403</v>
      </c>
      <c r="M18" s="230" t="s">
        <v>403</v>
      </c>
      <c r="N18" s="230" t="s">
        <v>403</v>
      </c>
      <c r="O18" s="230" t="s">
        <v>403</v>
      </c>
      <c r="P18" s="230" t="s">
        <v>403</v>
      </c>
      <c r="Q18" s="230" t="s">
        <v>403</v>
      </c>
      <c r="R18" s="230" t="s">
        <v>403</v>
      </c>
    </row>
    <row r="19" spans="1:19" ht="60.6" customHeight="1" thickBot="1" x14ac:dyDescent="0.25">
      <c r="A19" s="395" t="s">
        <v>907</v>
      </c>
      <c r="B19" s="227" t="s">
        <v>19</v>
      </c>
      <c r="C19" s="231" t="s">
        <v>908</v>
      </c>
      <c r="D19" s="231"/>
      <c r="E19" s="231" t="s">
        <v>403</v>
      </c>
      <c r="F19" s="231"/>
      <c r="G19" s="231" t="s">
        <v>417</v>
      </c>
      <c r="H19" s="231" t="s">
        <v>909</v>
      </c>
      <c r="I19" s="230"/>
      <c r="J19" s="230" t="s">
        <v>403</v>
      </c>
      <c r="K19" s="230" t="s">
        <v>403</v>
      </c>
      <c r="L19" s="230" t="s">
        <v>403</v>
      </c>
      <c r="M19" s="230" t="s">
        <v>403</v>
      </c>
      <c r="N19" s="230" t="s">
        <v>403</v>
      </c>
      <c r="O19" s="230" t="s">
        <v>403</v>
      </c>
      <c r="P19" s="230" t="s">
        <v>403</v>
      </c>
      <c r="Q19" s="234" t="s">
        <v>403</v>
      </c>
      <c r="R19" s="230"/>
    </row>
    <row r="20" spans="1:19" ht="80.45" customHeight="1" thickBot="1" x14ac:dyDescent="0.25">
      <c r="A20" s="393"/>
      <c r="B20" s="235" t="s">
        <v>23</v>
      </c>
      <c r="C20" s="233" t="s">
        <v>418</v>
      </c>
      <c r="D20" s="233"/>
      <c r="E20" s="233" t="s">
        <v>403</v>
      </c>
      <c r="F20" s="233"/>
      <c r="G20" s="233" t="s">
        <v>419</v>
      </c>
      <c r="H20" s="233" t="s">
        <v>420</v>
      </c>
      <c r="I20" s="230"/>
      <c r="J20" s="230"/>
      <c r="K20" s="234"/>
      <c r="L20" s="234"/>
      <c r="M20" s="234"/>
      <c r="N20" s="234"/>
      <c r="O20" s="234"/>
      <c r="P20" s="234"/>
      <c r="Q20" s="234"/>
      <c r="R20" s="234" t="s">
        <v>403</v>
      </c>
    </row>
    <row r="21" spans="1:19" ht="63.6" customHeight="1" thickBot="1" x14ac:dyDescent="0.25">
      <c r="A21" s="393"/>
      <c r="B21" s="235" t="s">
        <v>26</v>
      </c>
      <c r="C21" s="233" t="s">
        <v>421</v>
      </c>
      <c r="D21" s="233"/>
      <c r="E21" s="233" t="s">
        <v>403</v>
      </c>
      <c r="F21" s="233"/>
      <c r="G21" s="233" t="s">
        <v>419</v>
      </c>
      <c r="H21" s="233" t="s">
        <v>412</v>
      </c>
      <c r="I21" s="230"/>
      <c r="J21" s="230"/>
      <c r="K21" s="234"/>
      <c r="L21" s="234"/>
      <c r="M21" s="234"/>
      <c r="N21" s="234"/>
      <c r="O21" s="234"/>
      <c r="P21" s="234"/>
      <c r="Q21" s="234"/>
      <c r="R21" s="234" t="s">
        <v>403</v>
      </c>
    </row>
    <row r="22" spans="1:19" ht="66" customHeight="1" thickBot="1" x14ac:dyDescent="0.25">
      <c r="A22" s="393"/>
      <c r="B22" s="235" t="s">
        <v>29</v>
      </c>
      <c r="C22" s="233" t="s">
        <v>910</v>
      </c>
      <c r="D22" s="233"/>
      <c r="E22" s="233" t="s">
        <v>403</v>
      </c>
      <c r="F22" s="233"/>
      <c r="G22" s="233" t="s">
        <v>911</v>
      </c>
      <c r="H22" s="233" t="s">
        <v>901</v>
      </c>
      <c r="I22" s="230" t="s">
        <v>403</v>
      </c>
      <c r="J22" s="230" t="s">
        <v>403</v>
      </c>
      <c r="K22" s="234" t="s">
        <v>403</v>
      </c>
      <c r="L22" s="234" t="s">
        <v>403</v>
      </c>
      <c r="M22" s="234" t="s">
        <v>403</v>
      </c>
      <c r="N22" s="234" t="s">
        <v>403</v>
      </c>
      <c r="O22" s="234" t="s">
        <v>403</v>
      </c>
      <c r="P22" s="234" t="s">
        <v>403</v>
      </c>
      <c r="Q22" s="234" t="s">
        <v>403</v>
      </c>
      <c r="R22" s="234"/>
      <c r="S22" s="236"/>
    </row>
    <row r="23" spans="1:19" ht="55.15" customHeight="1" thickBot="1" x14ac:dyDescent="0.25">
      <c r="A23" s="396" t="s">
        <v>423</v>
      </c>
      <c r="B23" s="237" t="s">
        <v>39</v>
      </c>
      <c r="C23" s="233" t="s">
        <v>424</v>
      </c>
      <c r="D23" s="233" t="s">
        <v>403</v>
      </c>
      <c r="E23" s="233"/>
      <c r="F23" s="233"/>
      <c r="G23" s="233" t="s">
        <v>425</v>
      </c>
      <c r="H23" s="233" t="s">
        <v>18</v>
      </c>
      <c r="I23" s="230"/>
      <c r="J23" s="230"/>
      <c r="K23" s="238"/>
      <c r="L23" s="238" t="s">
        <v>403</v>
      </c>
      <c r="M23" s="238" t="s">
        <v>403</v>
      </c>
      <c r="N23" s="238" t="s">
        <v>403</v>
      </c>
      <c r="O23" s="238" t="s">
        <v>403</v>
      </c>
      <c r="P23" s="238" t="s">
        <v>403</v>
      </c>
      <c r="Q23" s="238"/>
      <c r="R23" s="238"/>
    </row>
    <row r="24" spans="1:19" ht="78" customHeight="1" thickBot="1" x14ac:dyDescent="0.25">
      <c r="A24" s="397"/>
      <c r="B24" s="239" t="s">
        <v>42</v>
      </c>
      <c r="C24" s="231" t="s">
        <v>427</v>
      </c>
      <c r="D24" s="231"/>
      <c r="E24" s="231"/>
      <c r="F24" s="231" t="s">
        <v>403</v>
      </c>
      <c r="G24" s="231" t="s">
        <v>428</v>
      </c>
      <c r="H24" s="231" t="s">
        <v>912</v>
      </c>
      <c r="I24" s="230"/>
      <c r="J24" s="230"/>
      <c r="K24" s="230" t="s">
        <v>403</v>
      </c>
      <c r="L24" s="230" t="s">
        <v>403</v>
      </c>
      <c r="M24" s="230" t="s">
        <v>403</v>
      </c>
      <c r="N24" s="230" t="s">
        <v>403</v>
      </c>
      <c r="O24" s="230" t="s">
        <v>403</v>
      </c>
      <c r="P24" s="230" t="s">
        <v>403</v>
      </c>
      <c r="Q24" s="230" t="s">
        <v>403</v>
      </c>
      <c r="R24" s="230" t="s">
        <v>403</v>
      </c>
    </row>
    <row r="25" spans="1:19" ht="53.45" customHeight="1" thickBot="1" x14ac:dyDescent="0.25">
      <c r="A25" s="397"/>
      <c r="B25" s="237" t="s">
        <v>426</v>
      </c>
      <c r="C25" s="231" t="s">
        <v>430</v>
      </c>
      <c r="D25" s="231"/>
      <c r="E25" s="231"/>
      <c r="F25" s="231" t="s">
        <v>403</v>
      </c>
      <c r="G25" s="231" t="s">
        <v>431</v>
      </c>
      <c r="H25" s="231" t="s">
        <v>402</v>
      </c>
      <c r="I25" s="230"/>
      <c r="J25" s="230"/>
      <c r="K25" s="230" t="s">
        <v>403</v>
      </c>
      <c r="L25" s="230" t="s">
        <v>403</v>
      </c>
      <c r="M25" s="230" t="s">
        <v>403</v>
      </c>
      <c r="N25" s="230" t="s">
        <v>403</v>
      </c>
      <c r="O25" s="230" t="s">
        <v>403</v>
      </c>
      <c r="P25" s="230" t="s">
        <v>403</v>
      </c>
      <c r="Q25" s="230" t="s">
        <v>403</v>
      </c>
      <c r="R25" s="230" t="s">
        <v>403</v>
      </c>
    </row>
    <row r="26" spans="1:19" ht="46.15" customHeight="1" thickBot="1" x14ac:dyDescent="0.25">
      <c r="A26" s="397"/>
      <c r="B26" s="239" t="s">
        <v>429</v>
      </c>
      <c r="C26" s="231" t="s">
        <v>433</v>
      </c>
      <c r="D26" s="231"/>
      <c r="E26" s="231"/>
      <c r="F26" s="231" t="s">
        <v>403</v>
      </c>
      <c r="G26" s="231" t="s">
        <v>434</v>
      </c>
      <c r="H26" s="231" t="s">
        <v>402</v>
      </c>
      <c r="I26" s="230" t="s">
        <v>403</v>
      </c>
      <c r="J26" s="230" t="s">
        <v>403</v>
      </c>
      <c r="K26" s="230" t="s">
        <v>403</v>
      </c>
      <c r="L26" s="230" t="s">
        <v>403</v>
      </c>
      <c r="M26" s="230" t="s">
        <v>403</v>
      </c>
      <c r="N26" s="230" t="s">
        <v>403</v>
      </c>
      <c r="O26" s="230" t="s">
        <v>403</v>
      </c>
      <c r="P26" s="230" t="s">
        <v>403</v>
      </c>
      <c r="Q26" s="230" t="s">
        <v>403</v>
      </c>
      <c r="R26" s="230" t="s">
        <v>403</v>
      </c>
    </row>
    <row r="27" spans="1:19" ht="44.45" customHeight="1" thickBot="1" x14ac:dyDescent="0.25">
      <c r="A27" s="397"/>
      <c r="B27" s="237" t="s">
        <v>432</v>
      </c>
      <c r="C27" s="231" t="s">
        <v>913</v>
      </c>
      <c r="D27" s="231"/>
      <c r="E27" s="231"/>
      <c r="F27" s="231" t="s">
        <v>403</v>
      </c>
      <c r="G27" s="231" t="s">
        <v>434</v>
      </c>
      <c r="H27" s="231" t="s">
        <v>412</v>
      </c>
      <c r="I27" s="230"/>
      <c r="J27" s="230"/>
      <c r="K27" s="230"/>
      <c r="L27" s="230"/>
      <c r="M27" s="230"/>
      <c r="N27" s="230"/>
      <c r="O27" s="230"/>
      <c r="P27" s="230"/>
      <c r="Q27" s="230"/>
      <c r="R27" s="230" t="s">
        <v>403</v>
      </c>
    </row>
    <row r="28" spans="1:19" ht="75" customHeight="1" thickBot="1" x14ac:dyDescent="0.25">
      <c r="A28" s="397"/>
      <c r="B28" s="239" t="s">
        <v>435</v>
      </c>
      <c r="C28" s="231" t="s">
        <v>437</v>
      </c>
      <c r="D28" s="231"/>
      <c r="E28" s="231"/>
      <c r="F28" s="231" t="s">
        <v>403</v>
      </c>
      <c r="G28" s="231" t="s">
        <v>914</v>
      </c>
      <c r="H28" s="231" t="s">
        <v>438</v>
      </c>
      <c r="I28" s="230"/>
      <c r="J28" s="230"/>
      <c r="K28" s="230"/>
      <c r="L28" s="230"/>
      <c r="M28" s="230"/>
      <c r="N28" s="230"/>
      <c r="O28" s="230"/>
      <c r="P28" s="230"/>
      <c r="Q28" s="230"/>
      <c r="R28" s="230" t="s">
        <v>403</v>
      </c>
    </row>
    <row r="29" spans="1:19" ht="46.9" customHeight="1" thickBot="1" x14ac:dyDescent="0.25">
      <c r="A29" s="397"/>
      <c r="B29" s="239" t="s">
        <v>436</v>
      </c>
      <c r="C29" s="231" t="s">
        <v>440</v>
      </c>
      <c r="D29" s="231"/>
      <c r="E29" s="231"/>
      <c r="F29" s="231" t="s">
        <v>403</v>
      </c>
      <c r="G29" s="231" t="s">
        <v>915</v>
      </c>
      <c r="H29" s="231" t="s">
        <v>402</v>
      </c>
      <c r="I29" s="230"/>
      <c r="J29" s="230"/>
      <c r="K29" s="230"/>
      <c r="L29" s="230"/>
      <c r="M29" s="230"/>
      <c r="N29" s="230"/>
      <c r="O29" s="230"/>
      <c r="P29" s="230"/>
      <c r="Q29" s="230"/>
      <c r="R29" s="230" t="s">
        <v>403</v>
      </c>
    </row>
    <row r="30" spans="1:19" ht="60.75" customHeight="1" thickBot="1" x14ac:dyDescent="0.25">
      <c r="A30" s="388"/>
      <c r="B30" s="239" t="s">
        <v>439</v>
      </c>
      <c r="C30" s="231" t="s">
        <v>916</v>
      </c>
      <c r="D30" s="231"/>
      <c r="E30" s="231"/>
      <c r="F30" s="231" t="s">
        <v>403</v>
      </c>
      <c r="G30" s="231" t="s">
        <v>917</v>
      </c>
      <c r="H30" s="231" t="s">
        <v>918</v>
      </c>
      <c r="I30" s="230"/>
      <c r="J30" s="230"/>
      <c r="K30" s="230"/>
      <c r="L30" s="230"/>
      <c r="M30" s="230"/>
      <c r="N30" s="230"/>
      <c r="O30" s="230"/>
      <c r="P30" s="230"/>
      <c r="Q30" s="230"/>
      <c r="R30" s="230" t="s">
        <v>403</v>
      </c>
    </row>
    <row r="31" spans="1:19" ht="15.75" customHeight="1" x14ac:dyDescent="0.2">
      <c r="A31" s="240"/>
    </row>
    <row r="32" spans="1:19" ht="15.75" customHeight="1" x14ac:dyDescent="0.2">
      <c r="A32" s="240"/>
    </row>
    <row r="33" spans="1:1" ht="15.75" customHeight="1" x14ac:dyDescent="0.2">
      <c r="A33" s="242"/>
    </row>
    <row r="34" spans="1:1" ht="15.75" customHeight="1" x14ac:dyDescent="0.2">
      <c r="A34" s="242"/>
    </row>
    <row r="35" spans="1:1" ht="15.75" customHeight="1" x14ac:dyDescent="0.2">
      <c r="A35" s="242"/>
    </row>
    <row r="36" spans="1:1" ht="15.75" customHeight="1" x14ac:dyDescent="0.2">
      <c r="A36" s="242"/>
    </row>
    <row r="37" spans="1:1" ht="60.75" customHeight="1" x14ac:dyDescent="0.2"/>
    <row r="38" spans="1:1" ht="15.75" customHeight="1" x14ac:dyDescent="0.2"/>
    <row r="39" spans="1:1" ht="15.75" customHeight="1" x14ac:dyDescent="0.2"/>
    <row r="40" spans="1:1" ht="15.75" customHeight="1" x14ac:dyDescent="0.2"/>
    <row r="41" spans="1:1" ht="15.75" customHeight="1" x14ac:dyDescent="0.2"/>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sheetData>
  <mergeCells count="15">
    <mergeCell ref="B1:I2"/>
    <mergeCell ref="J1:R1"/>
    <mergeCell ref="J2:R2"/>
    <mergeCell ref="B3:I4"/>
    <mergeCell ref="J3:R4"/>
    <mergeCell ref="A9:A18"/>
    <mergeCell ref="A19:A22"/>
    <mergeCell ref="A23:A30"/>
    <mergeCell ref="A7:A8"/>
    <mergeCell ref="B7:C8"/>
    <mergeCell ref="A5:R6"/>
    <mergeCell ref="D7:F7"/>
    <mergeCell ref="G7:G8"/>
    <mergeCell ref="H7:H8"/>
    <mergeCell ref="J7:R7"/>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00"/>
  <sheetViews>
    <sheetView topLeftCell="A17" zoomScale="70" zoomScaleNormal="70" workbookViewId="0">
      <selection activeCell="C20" sqref="C20"/>
    </sheetView>
  </sheetViews>
  <sheetFormatPr baseColWidth="10" defaultColWidth="14.42578125" defaultRowHeight="15" customHeight="1" x14ac:dyDescent="0.25"/>
  <cols>
    <col min="1" max="1" width="31" style="41" customWidth="1"/>
    <col min="2" max="2" width="8.140625" style="41" customWidth="1"/>
    <col min="3" max="3" width="55" style="41" customWidth="1"/>
    <col min="4" max="4" width="70.28515625" style="41" customWidth="1"/>
    <col min="5" max="5" width="28.85546875" style="41" customWidth="1"/>
    <col min="6" max="6" width="43.85546875" style="41" customWidth="1"/>
    <col min="7" max="10" width="10.7109375" style="41" customWidth="1"/>
    <col min="11" max="16384" width="14.42578125" style="41"/>
  </cols>
  <sheetData>
    <row r="1" spans="1:6" ht="18" x14ac:dyDescent="0.25">
      <c r="A1" s="409"/>
      <c r="B1" s="411" t="s">
        <v>0</v>
      </c>
      <c r="C1" s="412"/>
      <c r="D1" s="412"/>
      <c r="E1" s="413"/>
      <c r="F1" s="40" t="s">
        <v>441</v>
      </c>
    </row>
    <row r="2" spans="1:6" ht="18.75" thickBot="1" x14ac:dyDescent="0.3">
      <c r="A2" s="374"/>
      <c r="B2" s="414"/>
      <c r="C2" s="410"/>
      <c r="D2" s="410"/>
      <c r="E2" s="415"/>
      <c r="F2" s="42" t="s">
        <v>442</v>
      </c>
    </row>
    <row r="3" spans="1:6" ht="18" x14ac:dyDescent="0.25">
      <c r="A3" s="374"/>
      <c r="B3" s="411" t="s">
        <v>3</v>
      </c>
      <c r="C3" s="412"/>
      <c r="D3" s="412"/>
      <c r="E3" s="413"/>
      <c r="F3" s="43" t="s">
        <v>443</v>
      </c>
    </row>
    <row r="4" spans="1:6" ht="18.75" thickBot="1" x14ac:dyDescent="0.3">
      <c r="A4" s="410"/>
      <c r="B4" s="414"/>
      <c r="C4" s="410"/>
      <c r="D4" s="410"/>
      <c r="E4" s="415"/>
      <c r="F4" s="44"/>
    </row>
    <row r="5" spans="1:6" ht="18.75" thickBot="1" x14ac:dyDescent="0.3">
      <c r="A5" s="417" t="s">
        <v>444</v>
      </c>
      <c r="B5" s="418"/>
      <c r="C5" s="418"/>
      <c r="D5" s="418"/>
      <c r="E5" s="418"/>
      <c r="F5" s="418"/>
    </row>
    <row r="6" spans="1:6" ht="18.75" thickBot="1" x14ac:dyDescent="0.3">
      <c r="A6" s="45" t="s">
        <v>7</v>
      </c>
      <c r="B6" s="419" t="s">
        <v>390</v>
      </c>
      <c r="C6" s="420"/>
      <c r="D6" s="46" t="s">
        <v>9</v>
      </c>
      <c r="E6" s="45" t="s">
        <v>10</v>
      </c>
      <c r="F6" s="46" t="s">
        <v>11</v>
      </c>
    </row>
    <row r="7" spans="1:6" ht="131.25" customHeight="1" thickBot="1" x14ac:dyDescent="0.3">
      <c r="A7" s="416" t="s">
        <v>688</v>
      </c>
      <c r="B7" s="33" t="s">
        <v>12</v>
      </c>
      <c r="C7" s="34" t="s">
        <v>689</v>
      </c>
      <c r="D7" s="34" t="s">
        <v>690</v>
      </c>
      <c r="E7" s="34" t="s">
        <v>445</v>
      </c>
      <c r="F7" s="213" t="s">
        <v>884</v>
      </c>
    </row>
    <row r="8" spans="1:6" ht="190.5" customHeight="1" thickBot="1" x14ac:dyDescent="0.3">
      <c r="A8" s="416"/>
      <c r="B8" s="33" t="s">
        <v>16</v>
      </c>
      <c r="C8" s="9" t="s">
        <v>446</v>
      </c>
      <c r="D8" s="34" t="s">
        <v>691</v>
      </c>
      <c r="E8" s="34" t="s">
        <v>445</v>
      </c>
      <c r="F8" s="35">
        <v>44926</v>
      </c>
    </row>
    <row r="9" spans="1:6" ht="138.75" customHeight="1" thickBot="1" x14ac:dyDescent="0.3">
      <c r="A9" s="416" t="s">
        <v>692</v>
      </c>
      <c r="B9" s="33" t="s">
        <v>19</v>
      </c>
      <c r="C9" s="34" t="s">
        <v>693</v>
      </c>
      <c r="D9" s="34" t="s">
        <v>694</v>
      </c>
      <c r="E9" s="34" t="s">
        <v>445</v>
      </c>
      <c r="F9" s="35">
        <v>44803</v>
      </c>
    </row>
    <row r="10" spans="1:6" ht="129.75" customHeight="1" thickBot="1" x14ac:dyDescent="0.3">
      <c r="A10" s="416"/>
      <c r="B10" s="33" t="s">
        <v>23</v>
      </c>
      <c r="C10" s="9" t="s">
        <v>695</v>
      </c>
      <c r="D10" s="34" t="s">
        <v>696</v>
      </c>
      <c r="E10" s="34" t="s">
        <v>445</v>
      </c>
      <c r="F10" s="35">
        <v>44926</v>
      </c>
    </row>
    <row r="11" spans="1:6" ht="72.75" thickBot="1" x14ac:dyDescent="0.3">
      <c r="A11" s="416"/>
      <c r="B11" s="33" t="s">
        <v>26</v>
      </c>
      <c r="C11" s="9" t="s">
        <v>447</v>
      </c>
      <c r="D11" s="34" t="s">
        <v>697</v>
      </c>
      <c r="E11" s="34" t="s">
        <v>445</v>
      </c>
      <c r="F11" s="35">
        <v>44681</v>
      </c>
    </row>
    <row r="12" spans="1:6" ht="104.25" customHeight="1" thickBot="1" x14ac:dyDescent="0.3">
      <c r="A12" s="407" t="s">
        <v>698</v>
      </c>
      <c r="B12" s="33" t="s">
        <v>39</v>
      </c>
      <c r="C12" s="34" t="s">
        <v>699</v>
      </c>
      <c r="D12" s="34" t="s">
        <v>691</v>
      </c>
      <c r="E12" s="34" t="s">
        <v>445</v>
      </c>
      <c r="F12" s="35">
        <v>44926</v>
      </c>
    </row>
    <row r="13" spans="1:6" ht="358.5" customHeight="1" thickBot="1" x14ac:dyDescent="0.3">
      <c r="A13" s="408"/>
      <c r="B13" s="33" t="s">
        <v>42</v>
      </c>
      <c r="C13" s="34" t="s">
        <v>700</v>
      </c>
      <c r="D13" s="34" t="s">
        <v>701</v>
      </c>
      <c r="E13" s="34" t="s">
        <v>445</v>
      </c>
      <c r="F13" s="35">
        <v>44926</v>
      </c>
    </row>
    <row r="14" spans="1:6" ht="152.25" customHeight="1" thickBot="1" x14ac:dyDescent="0.3">
      <c r="A14" s="407" t="s">
        <v>702</v>
      </c>
      <c r="B14" s="33" t="s">
        <v>45</v>
      </c>
      <c r="C14" s="9" t="s">
        <v>448</v>
      </c>
      <c r="D14" s="34" t="s">
        <v>703</v>
      </c>
      <c r="E14" s="34" t="s">
        <v>445</v>
      </c>
      <c r="F14" s="35">
        <v>44926</v>
      </c>
    </row>
    <row r="15" spans="1:6" ht="152.25" customHeight="1" thickBot="1" x14ac:dyDescent="0.3">
      <c r="A15" s="408"/>
      <c r="B15" s="33" t="s">
        <v>50</v>
      </c>
      <c r="C15" s="34" t="s">
        <v>704</v>
      </c>
      <c r="D15" s="34" t="s">
        <v>705</v>
      </c>
      <c r="E15" s="34" t="s">
        <v>445</v>
      </c>
      <c r="F15" s="35">
        <v>44926</v>
      </c>
    </row>
    <row r="16" spans="1:6" ht="111.75" customHeight="1" thickBot="1" x14ac:dyDescent="0.3">
      <c r="A16" s="407" t="s">
        <v>706</v>
      </c>
      <c r="B16" s="33" t="s">
        <v>63</v>
      </c>
      <c r="C16" s="34" t="s">
        <v>707</v>
      </c>
      <c r="D16" s="34" t="s">
        <v>708</v>
      </c>
      <c r="E16" s="34" t="s">
        <v>445</v>
      </c>
      <c r="F16" s="35" t="s">
        <v>750</v>
      </c>
    </row>
    <row r="17" spans="1:6" ht="133.5" customHeight="1" thickBot="1" x14ac:dyDescent="0.3">
      <c r="A17" s="408"/>
      <c r="B17" s="33" t="s">
        <v>452</v>
      </c>
      <c r="C17" s="9" t="s">
        <v>709</v>
      </c>
      <c r="D17" s="34" t="s">
        <v>710</v>
      </c>
      <c r="E17" s="34" t="s">
        <v>445</v>
      </c>
      <c r="F17" s="35" t="s">
        <v>751</v>
      </c>
    </row>
    <row r="18" spans="1:6" ht="118.5" customHeight="1" thickBot="1" x14ac:dyDescent="0.3">
      <c r="A18" s="405" t="s">
        <v>752</v>
      </c>
      <c r="B18" s="8" t="s">
        <v>63</v>
      </c>
      <c r="C18" s="9" t="s">
        <v>449</v>
      </c>
      <c r="D18" s="10" t="s">
        <v>450</v>
      </c>
      <c r="E18" s="9" t="s">
        <v>445</v>
      </c>
      <c r="F18" s="9" t="s">
        <v>451</v>
      </c>
    </row>
    <row r="19" spans="1:6" ht="99" customHeight="1" thickBot="1" x14ac:dyDescent="0.3">
      <c r="A19" s="406"/>
      <c r="B19" s="8" t="s">
        <v>452</v>
      </c>
      <c r="C19" s="9" t="s">
        <v>453</v>
      </c>
      <c r="D19" s="10" t="s">
        <v>454</v>
      </c>
      <c r="E19" s="9" t="s">
        <v>445</v>
      </c>
      <c r="F19" s="9" t="s">
        <v>455</v>
      </c>
    </row>
    <row r="20" spans="1:6" ht="72.75" thickBot="1" x14ac:dyDescent="0.3">
      <c r="A20" s="406"/>
      <c r="B20" s="129" t="s">
        <v>764</v>
      </c>
      <c r="C20" s="130" t="s">
        <v>848</v>
      </c>
      <c r="D20" s="131" t="s">
        <v>849</v>
      </c>
      <c r="E20" s="130" t="s">
        <v>445</v>
      </c>
      <c r="F20" s="132">
        <v>44926</v>
      </c>
    </row>
    <row r="21" spans="1:6" ht="15.75" customHeight="1" x14ac:dyDescent="0.25"/>
    <row r="22" spans="1:6" ht="15.75" customHeight="1" x14ac:dyDescent="0.25"/>
    <row r="23" spans="1:6" ht="15.75" customHeight="1" x14ac:dyDescent="0.25"/>
    <row r="24" spans="1:6" ht="15.75" customHeight="1" x14ac:dyDescent="0.25"/>
    <row r="25" spans="1:6" ht="15.75" customHeight="1" x14ac:dyDescent="0.25"/>
    <row r="26" spans="1:6" ht="15.75" customHeight="1" x14ac:dyDescent="0.25"/>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11">
    <mergeCell ref="A18:A20"/>
    <mergeCell ref="A16:A17"/>
    <mergeCell ref="A1:A4"/>
    <mergeCell ref="B1:E2"/>
    <mergeCell ref="B3:E4"/>
    <mergeCell ref="A14:A15"/>
    <mergeCell ref="A9:A11"/>
    <mergeCell ref="A12:A13"/>
    <mergeCell ref="A5:F5"/>
    <mergeCell ref="B6:C6"/>
    <mergeCell ref="A7:A8"/>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abSelected="1" topLeftCell="A21" zoomScale="80" zoomScaleNormal="80" workbookViewId="0">
      <selection activeCell="H21" sqref="H21"/>
    </sheetView>
  </sheetViews>
  <sheetFormatPr baseColWidth="10" defaultColWidth="14.42578125" defaultRowHeight="15" customHeight="1" x14ac:dyDescent="0.25"/>
  <cols>
    <col min="1" max="1" width="27" style="41" customWidth="1"/>
    <col min="2" max="2" width="7.28515625" style="41" customWidth="1"/>
    <col min="3" max="3" width="40.7109375" style="41" customWidth="1"/>
    <col min="4" max="4" width="36" style="41" customWidth="1"/>
    <col min="5" max="5" width="41.85546875" style="41" customWidth="1"/>
    <col min="6" max="6" width="20.85546875" style="41" customWidth="1"/>
    <col min="7" max="7" width="35.7109375" style="41" customWidth="1"/>
    <col min="8" max="8" width="26.42578125" style="41" customWidth="1"/>
    <col min="9" max="9" width="32.28515625" style="41" customWidth="1"/>
    <col min="10" max="11" width="10.7109375" style="41" customWidth="1"/>
    <col min="12" max="16384" width="14.42578125" style="41"/>
  </cols>
  <sheetData>
    <row r="1" spans="1:11" ht="18" x14ac:dyDescent="0.25">
      <c r="A1" s="426"/>
      <c r="B1" s="374"/>
      <c r="C1" s="374"/>
      <c r="D1" s="374"/>
      <c r="E1" s="374"/>
      <c r="F1" s="374"/>
      <c r="G1" s="374"/>
      <c r="H1" s="374"/>
      <c r="I1" s="427"/>
    </row>
    <row r="2" spans="1:11" ht="18" x14ac:dyDescent="0.25">
      <c r="A2" s="428" t="s">
        <v>456</v>
      </c>
      <c r="B2" s="429"/>
      <c r="C2" s="429"/>
      <c r="D2" s="429"/>
      <c r="E2" s="429"/>
      <c r="F2" s="429"/>
      <c r="G2" s="429"/>
      <c r="H2" s="429"/>
      <c r="I2" s="430"/>
      <c r="J2" s="54"/>
      <c r="K2" s="54"/>
    </row>
    <row r="3" spans="1:11" ht="18" x14ac:dyDescent="0.25">
      <c r="A3" s="431" t="s">
        <v>457</v>
      </c>
      <c r="B3" s="432"/>
      <c r="C3" s="432"/>
      <c r="D3" s="432"/>
      <c r="E3" s="432"/>
      <c r="F3" s="432"/>
      <c r="G3" s="432"/>
      <c r="H3" s="432"/>
      <c r="I3" s="433"/>
    </row>
    <row r="4" spans="1:11" ht="18" x14ac:dyDescent="0.25">
      <c r="A4" s="442"/>
      <c r="B4" s="246" t="s">
        <v>0</v>
      </c>
      <c r="C4" s="379"/>
      <c r="D4" s="379"/>
      <c r="E4" s="379"/>
      <c r="F4" s="379"/>
      <c r="G4" s="379"/>
      <c r="H4" s="434"/>
      <c r="I4" s="40" t="s">
        <v>458</v>
      </c>
    </row>
    <row r="5" spans="1:11" ht="18" x14ac:dyDescent="0.25">
      <c r="A5" s="443"/>
      <c r="B5" s="435"/>
      <c r="C5" s="436"/>
      <c r="D5" s="436"/>
      <c r="E5" s="436"/>
      <c r="F5" s="436"/>
      <c r="G5" s="436"/>
      <c r="H5" s="437"/>
      <c r="I5" s="42" t="s">
        <v>459</v>
      </c>
    </row>
    <row r="6" spans="1:11" ht="18" x14ac:dyDescent="0.25">
      <c r="A6" s="443"/>
      <c r="B6" s="246" t="s">
        <v>3</v>
      </c>
      <c r="C6" s="379"/>
      <c r="D6" s="379"/>
      <c r="E6" s="379"/>
      <c r="F6" s="379"/>
      <c r="G6" s="379"/>
      <c r="H6" s="434"/>
      <c r="I6" s="43" t="s">
        <v>460</v>
      </c>
    </row>
    <row r="7" spans="1:11" ht="18" x14ac:dyDescent="0.25">
      <c r="A7" s="443"/>
      <c r="B7" s="435"/>
      <c r="C7" s="436"/>
      <c r="D7" s="436"/>
      <c r="E7" s="436"/>
      <c r="F7" s="436"/>
      <c r="G7" s="436"/>
      <c r="H7" s="437"/>
      <c r="I7" s="55"/>
    </row>
    <row r="8" spans="1:11" ht="18" x14ac:dyDescent="0.25">
      <c r="A8" s="439" t="s">
        <v>457</v>
      </c>
      <c r="B8" s="440"/>
      <c r="C8" s="440"/>
      <c r="D8" s="440"/>
      <c r="E8" s="440"/>
      <c r="F8" s="440"/>
      <c r="G8" s="440"/>
      <c r="H8" s="440"/>
      <c r="I8" s="441"/>
    </row>
    <row r="9" spans="1:11" ht="36.75" thickBot="1" x14ac:dyDescent="0.3">
      <c r="A9" s="45" t="s">
        <v>7</v>
      </c>
      <c r="B9" s="419" t="s">
        <v>390</v>
      </c>
      <c r="C9" s="420"/>
      <c r="D9" s="46" t="s">
        <v>9</v>
      </c>
      <c r="E9" s="46" t="s">
        <v>461</v>
      </c>
      <c r="F9" s="45" t="s">
        <v>10</v>
      </c>
      <c r="G9" s="46" t="s">
        <v>462</v>
      </c>
      <c r="H9" s="46" t="s">
        <v>11</v>
      </c>
      <c r="I9" s="46" t="s">
        <v>463</v>
      </c>
      <c r="J9" s="56"/>
      <c r="K9" s="56"/>
    </row>
    <row r="10" spans="1:11" ht="144.75" thickBot="1" x14ac:dyDescent="0.3">
      <c r="A10" s="421" t="s">
        <v>753</v>
      </c>
      <c r="B10" s="11" t="s">
        <v>12</v>
      </c>
      <c r="C10" s="11" t="s">
        <v>464</v>
      </c>
      <c r="D10" s="12" t="s">
        <v>465</v>
      </c>
      <c r="E10" s="11" t="s">
        <v>466</v>
      </c>
      <c r="F10" s="12" t="s">
        <v>769</v>
      </c>
      <c r="G10" s="11" t="s">
        <v>770</v>
      </c>
      <c r="H10" s="13">
        <v>44926</v>
      </c>
      <c r="I10" s="11"/>
      <c r="J10" s="56"/>
      <c r="K10" s="56"/>
    </row>
    <row r="11" spans="1:11" ht="100.5" customHeight="1" thickBot="1" x14ac:dyDescent="0.3">
      <c r="A11" s="424"/>
      <c r="B11" s="11" t="s">
        <v>16</v>
      </c>
      <c r="C11" s="11" t="s">
        <v>467</v>
      </c>
      <c r="D11" s="12" t="s">
        <v>468</v>
      </c>
      <c r="E11" s="11" t="s">
        <v>469</v>
      </c>
      <c r="F11" s="11" t="s">
        <v>470</v>
      </c>
      <c r="G11" s="11" t="s">
        <v>471</v>
      </c>
      <c r="H11" s="13">
        <v>44926</v>
      </c>
      <c r="I11" s="11"/>
      <c r="J11" s="56"/>
      <c r="K11" s="56"/>
    </row>
    <row r="12" spans="1:11" ht="84" customHeight="1" thickBot="1" x14ac:dyDescent="0.3">
      <c r="A12" s="424"/>
      <c r="B12" s="12" t="s">
        <v>406</v>
      </c>
      <c r="C12" s="12" t="s">
        <v>472</v>
      </c>
      <c r="D12" s="12" t="s">
        <v>473</v>
      </c>
      <c r="E12" s="12" t="s">
        <v>474</v>
      </c>
      <c r="F12" s="12" t="s">
        <v>475</v>
      </c>
      <c r="G12" s="12" t="s">
        <v>476</v>
      </c>
      <c r="H12" s="13">
        <v>44926</v>
      </c>
      <c r="I12" s="11"/>
      <c r="J12" s="56"/>
      <c r="K12" s="56"/>
    </row>
    <row r="13" spans="1:11" ht="158.25" customHeight="1" thickBot="1" x14ac:dyDescent="0.3">
      <c r="A13" s="424"/>
      <c r="B13" s="12" t="s">
        <v>408</v>
      </c>
      <c r="C13" s="47" t="s">
        <v>732</v>
      </c>
      <c r="D13" s="48" t="s">
        <v>733</v>
      </c>
      <c r="E13" s="47" t="s">
        <v>734</v>
      </c>
      <c r="F13" s="48" t="s">
        <v>772</v>
      </c>
      <c r="G13" s="12" t="s">
        <v>773</v>
      </c>
      <c r="H13" s="47" t="s">
        <v>715</v>
      </c>
      <c r="I13" s="14"/>
      <c r="J13" s="56"/>
      <c r="K13" s="56"/>
    </row>
    <row r="14" spans="1:11" ht="158.25" customHeight="1" thickBot="1" x14ac:dyDescent="0.3">
      <c r="A14" s="424"/>
      <c r="B14" s="12" t="s">
        <v>410</v>
      </c>
      <c r="C14" s="47" t="s">
        <v>738</v>
      </c>
      <c r="D14" s="48" t="s">
        <v>739</v>
      </c>
      <c r="E14" s="48" t="s">
        <v>740</v>
      </c>
      <c r="F14" s="48" t="s">
        <v>741</v>
      </c>
      <c r="G14" s="219"/>
      <c r="H14" s="49">
        <v>44926</v>
      </c>
      <c r="I14" s="14"/>
      <c r="J14" s="57"/>
      <c r="K14" s="57"/>
    </row>
    <row r="15" spans="1:11" ht="91.5" customHeight="1" thickBot="1" x14ac:dyDescent="0.3">
      <c r="A15" s="424"/>
      <c r="B15" s="12" t="s">
        <v>413</v>
      </c>
      <c r="C15" s="12" t="s">
        <v>478</v>
      </c>
      <c r="D15" s="12" t="s">
        <v>479</v>
      </c>
      <c r="E15" s="12" t="s">
        <v>480</v>
      </c>
      <c r="F15" s="12" t="s">
        <v>15</v>
      </c>
      <c r="G15" s="12" t="s">
        <v>353</v>
      </c>
      <c r="H15" s="13" t="s">
        <v>649</v>
      </c>
      <c r="I15" s="14"/>
      <c r="J15" s="56"/>
      <c r="K15" s="56"/>
    </row>
    <row r="16" spans="1:11" ht="91.5" customHeight="1" thickBot="1" x14ac:dyDescent="0.3">
      <c r="A16" s="424"/>
      <c r="B16" s="12" t="s">
        <v>415</v>
      </c>
      <c r="C16" s="50" t="s">
        <v>720</v>
      </c>
      <c r="D16" s="50" t="s">
        <v>721</v>
      </c>
      <c r="E16" s="50" t="s">
        <v>722</v>
      </c>
      <c r="F16" s="51" t="s">
        <v>887</v>
      </c>
      <c r="G16" s="12" t="s">
        <v>771</v>
      </c>
      <c r="H16" s="50" t="s">
        <v>654</v>
      </c>
      <c r="I16" s="14"/>
      <c r="J16" s="57"/>
      <c r="K16" s="57"/>
    </row>
    <row r="17" spans="1:11" ht="91.5" customHeight="1" thickBot="1" x14ac:dyDescent="0.3">
      <c r="A17" s="424"/>
      <c r="B17" s="12" t="s">
        <v>416</v>
      </c>
      <c r="C17" s="50" t="s">
        <v>723</v>
      </c>
      <c r="D17" s="51" t="s">
        <v>724</v>
      </c>
      <c r="E17" s="50" t="s">
        <v>713</v>
      </c>
      <c r="F17" s="51" t="s">
        <v>725</v>
      </c>
      <c r="G17" s="220"/>
      <c r="H17" s="50" t="s">
        <v>715</v>
      </c>
      <c r="I17" s="14"/>
      <c r="J17" s="57"/>
      <c r="K17" s="57"/>
    </row>
    <row r="18" spans="1:11" ht="91.5" customHeight="1" thickBot="1" x14ac:dyDescent="0.3">
      <c r="A18" s="438"/>
      <c r="B18" s="12" t="s">
        <v>742</v>
      </c>
      <c r="C18" s="48" t="s">
        <v>735</v>
      </c>
      <c r="D18" s="48" t="s">
        <v>724</v>
      </c>
      <c r="E18" s="47" t="s">
        <v>713</v>
      </c>
      <c r="F18" s="48" t="s">
        <v>714</v>
      </c>
      <c r="G18" s="220"/>
      <c r="H18" s="47" t="s">
        <v>715</v>
      </c>
      <c r="I18" s="14"/>
      <c r="J18" s="57"/>
      <c r="K18" s="57"/>
    </row>
    <row r="19" spans="1:11" ht="91.5" customHeight="1" thickBot="1" x14ac:dyDescent="0.3">
      <c r="A19" s="421" t="s">
        <v>754</v>
      </c>
      <c r="B19" s="11" t="s">
        <v>19</v>
      </c>
      <c r="C19" s="12" t="s">
        <v>481</v>
      </c>
      <c r="D19" s="12" t="s">
        <v>482</v>
      </c>
      <c r="E19" s="12" t="s">
        <v>483</v>
      </c>
      <c r="F19" s="12" t="s">
        <v>484</v>
      </c>
      <c r="G19" s="12" t="s">
        <v>477</v>
      </c>
      <c r="H19" s="15">
        <v>44895</v>
      </c>
      <c r="I19" s="11"/>
      <c r="J19" s="56"/>
      <c r="K19" s="56"/>
    </row>
    <row r="20" spans="1:11" ht="120.75" customHeight="1" thickBot="1" x14ac:dyDescent="0.3">
      <c r="A20" s="424"/>
      <c r="B20" s="11">
        <v>2.2999999999999998</v>
      </c>
      <c r="C20" s="130" t="s">
        <v>743</v>
      </c>
      <c r="D20" s="48" t="s">
        <v>744</v>
      </c>
      <c r="E20" s="48" t="s">
        <v>745</v>
      </c>
      <c r="F20" s="48" t="s">
        <v>746</v>
      </c>
      <c r="G20" s="12"/>
      <c r="H20" s="52">
        <v>44925</v>
      </c>
      <c r="I20" s="11"/>
      <c r="J20" s="56"/>
      <c r="K20" s="56"/>
    </row>
    <row r="21" spans="1:11" ht="132.75" customHeight="1" thickBot="1" x14ac:dyDescent="0.3">
      <c r="A21" s="424"/>
      <c r="B21" s="11">
        <v>2.4</v>
      </c>
      <c r="C21" s="130" t="s">
        <v>747</v>
      </c>
      <c r="D21" s="48" t="s">
        <v>748</v>
      </c>
      <c r="E21" s="48" t="s">
        <v>748</v>
      </c>
      <c r="F21" s="48" t="s">
        <v>749</v>
      </c>
      <c r="G21" s="12"/>
      <c r="H21" s="52">
        <v>44925</v>
      </c>
      <c r="I21" s="11"/>
      <c r="J21" s="56"/>
      <c r="K21" s="56"/>
    </row>
    <row r="22" spans="1:11" ht="132.75" customHeight="1" thickBot="1" x14ac:dyDescent="0.3">
      <c r="A22" s="424"/>
      <c r="B22" s="11">
        <v>2.5</v>
      </c>
      <c r="C22" s="51" t="s">
        <v>711</v>
      </c>
      <c r="D22" s="51" t="s">
        <v>712</v>
      </c>
      <c r="E22" s="50" t="s">
        <v>713</v>
      </c>
      <c r="F22" s="51" t="s">
        <v>714</v>
      </c>
      <c r="G22" s="12"/>
      <c r="H22" s="50" t="s">
        <v>715</v>
      </c>
      <c r="I22" s="11"/>
      <c r="J22" s="57"/>
      <c r="K22" s="57"/>
    </row>
    <row r="23" spans="1:11" ht="132.75" customHeight="1" thickBot="1" x14ac:dyDescent="0.3">
      <c r="A23" s="424"/>
      <c r="B23" s="11">
        <v>2.6</v>
      </c>
      <c r="C23" s="53" t="s">
        <v>716</v>
      </c>
      <c r="D23" s="51" t="s">
        <v>717</v>
      </c>
      <c r="E23" s="51" t="s">
        <v>718</v>
      </c>
      <c r="F23" s="51" t="s">
        <v>719</v>
      </c>
      <c r="G23" s="12"/>
      <c r="H23" s="51" t="s">
        <v>653</v>
      </c>
      <c r="I23" s="11"/>
      <c r="J23" s="57"/>
      <c r="K23" s="57"/>
    </row>
    <row r="24" spans="1:11" ht="216.75" thickBot="1" x14ac:dyDescent="0.3">
      <c r="A24" s="421" t="s">
        <v>755</v>
      </c>
      <c r="B24" s="12" t="s">
        <v>39</v>
      </c>
      <c r="C24" s="12" t="s">
        <v>485</v>
      </c>
      <c r="D24" s="12" t="s">
        <v>486</v>
      </c>
      <c r="E24" s="12" t="s">
        <v>487</v>
      </c>
      <c r="F24" s="12" t="s">
        <v>488</v>
      </c>
      <c r="G24" s="12" t="s">
        <v>489</v>
      </c>
      <c r="H24" s="15">
        <v>44925</v>
      </c>
      <c r="I24" s="12"/>
      <c r="J24" s="56"/>
      <c r="K24" s="56"/>
    </row>
    <row r="25" spans="1:11" ht="138.75" customHeight="1" thickBot="1" x14ac:dyDescent="0.3">
      <c r="A25" s="422"/>
      <c r="B25" s="12" t="s">
        <v>42</v>
      </c>
      <c r="C25" s="12" t="s">
        <v>490</v>
      </c>
      <c r="D25" s="12" t="s">
        <v>491</v>
      </c>
      <c r="E25" s="12" t="s">
        <v>492</v>
      </c>
      <c r="F25" s="12" t="s">
        <v>493</v>
      </c>
      <c r="G25" s="12" t="s">
        <v>494</v>
      </c>
      <c r="H25" s="12" t="s">
        <v>495</v>
      </c>
      <c r="I25" s="12"/>
      <c r="J25" s="56"/>
      <c r="K25" s="56"/>
    </row>
    <row r="26" spans="1:11" ht="234.75" thickBot="1" x14ac:dyDescent="0.3">
      <c r="A26" s="422"/>
      <c r="B26" s="12" t="s">
        <v>426</v>
      </c>
      <c r="C26" s="12" t="s">
        <v>496</v>
      </c>
      <c r="D26" s="12" t="s">
        <v>497</v>
      </c>
      <c r="E26" s="11" t="s">
        <v>498</v>
      </c>
      <c r="F26" s="12" t="s">
        <v>493</v>
      </c>
      <c r="G26" s="12" t="s">
        <v>494</v>
      </c>
      <c r="H26" s="15">
        <v>44925</v>
      </c>
      <c r="I26" s="12"/>
      <c r="J26" s="56"/>
      <c r="K26" s="56"/>
    </row>
    <row r="27" spans="1:11" ht="68.25" customHeight="1" thickBot="1" x14ac:dyDescent="0.3">
      <c r="A27" s="422"/>
      <c r="B27" s="12" t="s">
        <v>429</v>
      </c>
      <c r="C27" s="12" t="s">
        <v>499</v>
      </c>
      <c r="D27" s="12" t="s">
        <v>500</v>
      </c>
      <c r="E27" s="12" t="s">
        <v>501</v>
      </c>
      <c r="F27" s="12" t="s">
        <v>502</v>
      </c>
      <c r="G27" s="12" t="s">
        <v>502</v>
      </c>
      <c r="H27" s="15">
        <v>44895</v>
      </c>
      <c r="I27" s="12"/>
      <c r="J27" s="56"/>
      <c r="K27" s="56"/>
    </row>
    <row r="28" spans="1:11" ht="72.75" customHeight="1" thickBot="1" x14ac:dyDescent="0.3">
      <c r="A28" s="423"/>
      <c r="B28" s="12" t="s">
        <v>432</v>
      </c>
      <c r="C28" s="12" t="s">
        <v>503</v>
      </c>
      <c r="D28" s="12" t="s">
        <v>504</v>
      </c>
      <c r="E28" s="12" t="s">
        <v>505</v>
      </c>
      <c r="F28" s="12" t="s">
        <v>506</v>
      </c>
      <c r="G28" s="12" t="s">
        <v>507</v>
      </c>
      <c r="H28" s="15">
        <v>44925</v>
      </c>
      <c r="I28" s="12"/>
      <c r="J28" s="56"/>
      <c r="K28" s="56"/>
    </row>
    <row r="29" spans="1:11" ht="15.75" customHeight="1" thickBot="1" x14ac:dyDescent="0.3">
      <c r="A29" s="421" t="s">
        <v>756</v>
      </c>
      <c r="B29" s="11" t="s">
        <v>45</v>
      </c>
      <c r="C29" s="11" t="s">
        <v>508</v>
      </c>
      <c r="D29" s="11" t="s">
        <v>509</v>
      </c>
      <c r="E29" s="11" t="s">
        <v>510</v>
      </c>
      <c r="F29" s="12" t="s">
        <v>511</v>
      </c>
      <c r="G29" s="12" t="s">
        <v>512</v>
      </c>
      <c r="H29" s="16">
        <v>44925</v>
      </c>
      <c r="I29" s="11"/>
      <c r="J29" s="56"/>
      <c r="K29" s="56"/>
    </row>
    <row r="30" spans="1:11" ht="95.25" customHeight="1" thickBot="1" x14ac:dyDescent="0.3">
      <c r="A30" s="425"/>
      <c r="B30" s="11" t="s">
        <v>50</v>
      </c>
      <c r="C30" s="11" t="s">
        <v>513</v>
      </c>
      <c r="D30" s="11" t="s">
        <v>514</v>
      </c>
      <c r="E30" s="12" t="s">
        <v>515</v>
      </c>
      <c r="F30" s="12" t="s">
        <v>493</v>
      </c>
      <c r="G30" s="12" t="s">
        <v>516</v>
      </c>
      <c r="H30" s="15">
        <v>44925</v>
      </c>
      <c r="I30" s="11"/>
      <c r="J30" s="56"/>
      <c r="K30" s="56"/>
    </row>
    <row r="31" spans="1:11" ht="104.25" customHeight="1" thickBot="1" x14ac:dyDescent="0.3">
      <c r="A31" s="421" t="s">
        <v>757</v>
      </c>
      <c r="B31" s="11" t="s">
        <v>63</v>
      </c>
      <c r="C31" s="12" t="s">
        <v>517</v>
      </c>
      <c r="D31" s="12" t="s">
        <v>650</v>
      </c>
      <c r="E31" s="12" t="s">
        <v>518</v>
      </c>
      <c r="F31" s="12" t="s">
        <v>488</v>
      </c>
      <c r="G31" s="12" t="s">
        <v>502</v>
      </c>
      <c r="H31" s="11" t="s">
        <v>651</v>
      </c>
      <c r="I31" s="11"/>
      <c r="J31" s="56"/>
      <c r="K31" s="56"/>
    </row>
    <row r="32" spans="1:11" s="124" customFormat="1" ht="74.25" customHeight="1" thickBot="1" x14ac:dyDescent="0.3">
      <c r="A32" s="424"/>
      <c r="B32" s="11" t="s">
        <v>452</v>
      </c>
      <c r="C32" s="12" t="s">
        <v>519</v>
      </c>
      <c r="D32" s="12" t="s">
        <v>520</v>
      </c>
      <c r="E32" s="12" t="s">
        <v>521</v>
      </c>
      <c r="F32" s="12" t="s">
        <v>488</v>
      </c>
      <c r="G32" s="12" t="s">
        <v>451</v>
      </c>
      <c r="H32" s="12" t="s">
        <v>495</v>
      </c>
      <c r="I32" s="11"/>
      <c r="J32" s="57"/>
      <c r="K32" s="57"/>
    </row>
    <row r="33" spans="1:11" s="126" customFormat="1" ht="234.75" thickBot="1" x14ac:dyDescent="0.3">
      <c r="A33" s="425"/>
      <c r="B33" s="12" t="s">
        <v>764</v>
      </c>
      <c r="C33" s="12" t="s">
        <v>847</v>
      </c>
      <c r="D33" s="12" t="s">
        <v>765</v>
      </c>
      <c r="E33" s="12" t="s">
        <v>766</v>
      </c>
      <c r="F33" s="12" t="s">
        <v>18</v>
      </c>
      <c r="G33" s="12" t="s">
        <v>768</v>
      </c>
      <c r="H33" s="12" t="s">
        <v>495</v>
      </c>
      <c r="I33" s="123" t="s">
        <v>767</v>
      </c>
      <c r="J33" s="125"/>
      <c r="K33" s="125"/>
    </row>
    <row r="34" spans="1:11" ht="15.75" customHeight="1" x14ac:dyDescent="0.25">
      <c r="A34" s="56"/>
      <c r="B34" s="56"/>
      <c r="C34" s="56"/>
      <c r="D34" s="56"/>
      <c r="E34" s="56"/>
      <c r="F34" s="221"/>
      <c r="G34" s="221"/>
      <c r="H34" s="56"/>
      <c r="I34" s="56"/>
      <c r="J34" s="56"/>
      <c r="K34" s="56"/>
    </row>
    <row r="35" spans="1:11" ht="15.75" customHeight="1" x14ac:dyDescent="0.25">
      <c r="A35" s="56"/>
      <c r="B35" s="56"/>
      <c r="C35" s="56"/>
      <c r="D35" s="56"/>
      <c r="E35" s="56"/>
      <c r="F35" s="221"/>
      <c r="G35" s="221"/>
      <c r="H35" s="56"/>
      <c r="I35" s="56"/>
      <c r="J35" s="56"/>
      <c r="K35" s="56"/>
    </row>
    <row r="36" spans="1:11" ht="15.75" customHeight="1" x14ac:dyDescent="0.25">
      <c r="F36" s="219"/>
      <c r="G36" s="219"/>
    </row>
    <row r="37" spans="1:11" ht="15.75" customHeight="1" x14ac:dyDescent="0.25">
      <c r="F37" s="219"/>
      <c r="G37" s="219"/>
    </row>
    <row r="38" spans="1:11" ht="15.75" customHeight="1" x14ac:dyDescent="0.25">
      <c r="F38" s="219"/>
      <c r="G38" s="219"/>
    </row>
    <row r="39" spans="1:11" ht="15.75" customHeight="1" x14ac:dyDescent="0.25">
      <c r="F39" s="219"/>
      <c r="G39" s="219"/>
    </row>
    <row r="40" spans="1:11" ht="15.75" customHeight="1" x14ac:dyDescent="0.25">
      <c r="F40" s="219"/>
      <c r="G40" s="219"/>
    </row>
    <row r="41" spans="1:11" ht="15.75" customHeight="1" x14ac:dyDescent="0.25">
      <c r="F41" s="219"/>
      <c r="G41" s="219"/>
    </row>
    <row r="42" spans="1:11" ht="15.75" customHeight="1" x14ac:dyDescent="0.25">
      <c r="F42" s="219"/>
      <c r="G42" s="219"/>
    </row>
    <row r="43" spans="1:11" ht="15.75" customHeight="1" x14ac:dyDescent="0.25">
      <c r="F43" s="219"/>
      <c r="G43" s="219"/>
    </row>
    <row r="44" spans="1:11" ht="15.75" customHeight="1" x14ac:dyDescent="0.25">
      <c r="F44" s="219"/>
      <c r="G44" s="219"/>
    </row>
    <row r="45" spans="1:11" ht="15.75" customHeight="1" x14ac:dyDescent="0.25">
      <c r="F45" s="219"/>
      <c r="G45" s="219"/>
    </row>
    <row r="46" spans="1:11" ht="15.75" customHeight="1" x14ac:dyDescent="0.25">
      <c r="F46" s="219"/>
      <c r="G46" s="219"/>
    </row>
    <row r="47" spans="1:11" ht="15.75" customHeight="1" x14ac:dyDescent="0.25">
      <c r="F47" s="219"/>
      <c r="G47" s="219"/>
    </row>
    <row r="48" spans="1:11" ht="15.75" customHeight="1" x14ac:dyDescent="0.25">
      <c r="F48" s="219"/>
      <c r="G48" s="219"/>
    </row>
    <row r="49" spans="6:7" ht="15.75" customHeight="1" x14ac:dyDescent="0.25">
      <c r="F49" s="219"/>
      <c r="G49" s="219"/>
    </row>
    <row r="50" spans="6:7" ht="15.75" customHeight="1" x14ac:dyDescent="0.25">
      <c r="F50" s="219"/>
      <c r="G50" s="219"/>
    </row>
    <row r="51" spans="6:7" ht="15.75" customHeight="1" x14ac:dyDescent="0.25">
      <c r="F51" s="219"/>
      <c r="G51" s="219"/>
    </row>
    <row r="52" spans="6:7" ht="15.75" customHeight="1" x14ac:dyDescent="0.25">
      <c r="F52" s="219"/>
      <c r="G52" s="219"/>
    </row>
    <row r="53" spans="6:7" ht="15.75" customHeight="1" x14ac:dyDescent="0.25">
      <c r="F53" s="219"/>
      <c r="G53" s="219"/>
    </row>
    <row r="54" spans="6:7" ht="15.75" customHeight="1" x14ac:dyDescent="0.25">
      <c r="F54" s="219"/>
      <c r="G54" s="219"/>
    </row>
    <row r="55" spans="6:7" ht="15.75" customHeight="1" x14ac:dyDescent="0.25">
      <c r="F55" s="219"/>
      <c r="G55" s="219"/>
    </row>
    <row r="56" spans="6:7" ht="15.75" customHeight="1" x14ac:dyDescent="0.25">
      <c r="F56" s="219"/>
      <c r="G56" s="219"/>
    </row>
    <row r="57" spans="6:7" ht="15.75" customHeight="1" x14ac:dyDescent="0.25">
      <c r="F57" s="219"/>
      <c r="G57" s="219"/>
    </row>
    <row r="58" spans="6:7" ht="15.75" customHeight="1" x14ac:dyDescent="0.25">
      <c r="F58" s="219"/>
      <c r="G58" s="219"/>
    </row>
    <row r="59" spans="6:7" ht="15.75" customHeight="1" x14ac:dyDescent="0.25">
      <c r="F59" s="219"/>
      <c r="G59" s="219"/>
    </row>
    <row r="60" spans="6:7" ht="15.75" customHeight="1" x14ac:dyDescent="0.25">
      <c r="F60" s="219"/>
      <c r="G60" s="219"/>
    </row>
    <row r="61" spans="6:7" ht="15.75" customHeight="1" x14ac:dyDescent="0.25">
      <c r="F61" s="219"/>
      <c r="G61" s="219"/>
    </row>
    <row r="62" spans="6:7" ht="15.75" customHeight="1" x14ac:dyDescent="0.25">
      <c r="F62" s="219"/>
      <c r="G62" s="219"/>
    </row>
    <row r="63" spans="6:7" ht="15.75" customHeight="1" x14ac:dyDescent="0.25">
      <c r="F63" s="219"/>
      <c r="G63" s="219"/>
    </row>
    <row r="64" spans="6:7" ht="15.75" customHeight="1" x14ac:dyDescent="0.25">
      <c r="F64" s="219"/>
      <c r="G64" s="219"/>
    </row>
    <row r="65" spans="6:7" ht="15.75" customHeight="1" x14ac:dyDescent="0.25">
      <c r="F65" s="219"/>
      <c r="G65" s="219"/>
    </row>
    <row r="66" spans="6:7" ht="15.75" customHeight="1" x14ac:dyDescent="0.25">
      <c r="F66" s="219"/>
      <c r="G66" s="219"/>
    </row>
    <row r="67" spans="6:7" ht="15.75" customHeight="1" x14ac:dyDescent="0.25">
      <c r="F67" s="219"/>
      <c r="G67" s="219"/>
    </row>
    <row r="68" spans="6:7" ht="15.75" customHeight="1" x14ac:dyDescent="0.25">
      <c r="F68" s="219"/>
      <c r="G68" s="219"/>
    </row>
    <row r="69" spans="6:7" ht="15.75" customHeight="1" x14ac:dyDescent="0.25">
      <c r="F69" s="219"/>
      <c r="G69" s="219"/>
    </row>
    <row r="70" spans="6:7" ht="15.75" customHeight="1" x14ac:dyDescent="0.25">
      <c r="F70" s="219"/>
      <c r="G70" s="219"/>
    </row>
    <row r="71" spans="6:7" ht="15.75" customHeight="1" x14ac:dyDescent="0.25">
      <c r="F71" s="219"/>
      <c r="G71" s="219"/>
    </row>
    <row r="72" spans="6:7" ht="15.75" customHeight="1" x14ac:dyDescent="0.25">
      <c r="F72" s="219"/>
      <c r="G72" s="219"/>
    </row>
    <row r="73" spans="6:7" ht="15.75" customHeight="1" x14ac:dyDescent="0.25">
      <c r="F73" s="219"/>
      <c r="G73" s="219"/>
    </row>
    <row r="74" spans="6:7" ht="15.75" customHeight="1" x14ac:dyDescent="0.25">
      <c r="F74" s="219"/>
      <c r="G74" s="219"/>
    </row>
    <row r="75" spans="6:7" ht="15.75" customHeight="1" x14ac:dyDescent="0.25">
      <c r="F75" s="219"/>
      <c r="G75" s="219"/>
    </row>
    <row r="76" spans="6:7" ht="15.75" customHeight="1" x14ac:dyDescent="0.25">
      <c r="F76" s="219"/>
      <c r="G76" s="219"/>
    </row>
    <row r="77" spans="6:7" ht="15.75" customHeight="1" x14ac:dyDescent="0.25">
      <c r="F77" s="219"/>
      <c r="G77" s="219"/>
    </row>
    <row r="78" spans="6:7" ht="15.75" customHeight="1" x14ac:dyDescent="0.25">
      <c r="F78" s="219"/>
      <c r="G78" s="219"/>
    </row>
    <row r="79" spans="6:7" ht="15.75" customHeight="1" x14ac:dyDescent="0.25">
      <c r="F79" s="219"/>
      <c r="G79" s="219"/>
    </row>
    <row r="80" spans="6:7" ht="15.75" customHeight="1" x14ac:dyDescent="0.25">
      <c r="F80" s="219"/>
      <c r="G80" s="219"/>
    </row>
    <row r="81" spans="6:7" ht="15.75" customHeight="1" x14ac:dyDescent="0.25">
      <c r="F81" s="219"/>
      <c r="G81" s="219"/>
    </row>
    <row r="82" spans="6:7" ht="15.75" customHeight="1" x14ac:dyDescent="0.25">
      <c r="F82" s="219"/>
      <c r="G82" s="219"/>
    </row>
    <row r="83" spans="6:7" ht="15.75" customHeight="1" x14ac:dyDescent="0.25"/>
    <row r="84" spans="6:7" ht="15.75" customHeight="1" x14ac:dyDescent="0.25"/>
    <row r="85" spans="6:7" ht="15.75" customHeight="1" x14ac:dyDescent="0.25"/>
    <row r="86" spans="6:7" ht="15.75" customHeight="1" x14ac:dyDescent="0.25"/>
    <row r="87" spans="6:7" ht="15.75" customHeight="1" x14ac:dyDescent="0.25"/>
    <row r="88" spans="6:7" ht="15.75" customHeight="1" x14ac:dyDescent="0.25"/>
    <row r="89" spans="6:7" ht="15.75" customHeight="1" x14ac:dyDescent="0.25"/>
    <row r="90" spans="6:7" ht="15.75" customHeight="1" x14ac:dyDescent="0.25"/>
    <row r="91" spans="6:7" ht="15.75" customHeight="1" x14ac:dyDescent="0.25"/>
    <row r="92" spans="6:7" ht="15.75" customHeight="1" x14ac:dyDescent="0.25"/>
    <row r="93" spans="6:7" ht="15.75" customHeight="1" x14ac:dyDescent="0.25"/>
    <row r="94" spans="6:7" ht="15.75" customHeight="1" x14ac:dyDescent="0.25"/>
    <row r="95" spans="6:7" ht="15.75" customHeight="1" x14ac:dyDescent="0.25"/>
    <row r="96" spans="6:7"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sheetData>
  <mergeCells count="13">
    <mergeCell ref="A24:A28"/>
    <mergeCell ref="A31:A33"/>
    <mergeCell ref="A29:A30"/>
    <mergeCell ref="A1:I1"/>
    <mergeCell ref="A2:I2"/>
    <mergeCell ref="A3:I3"/>
    <mergeCell ref="B4:H5"/>
    <mergeCell ref="B9:C9"/>
    <mergeCell ref="A10:A18"/>
    <mergeCell ref="A19:A23"/>
    <mergeCell ref="B6:H7"/>
    <mergeCell ref="A8:I8"/>
    <mergeCell ref="A4:A7"/>
  </mergeCell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U23"/>
  <sheetViews>
    <sheetView topLeftCell="A11" zoomScaleNormal="100" workbookViewId="0">
      <selection activeCell="A12" sqref="A12:A17"/>
    </sheetView>
  </sheetViews>
  <sheetFormatPr baseColWidth="10" defaultRowHeight="15" x14ac:dyDescent="0.25"/>
  <cols>
    <col min="1" max="1" width="27.28515625" style="143" bestFit="1" customWidth="1"/>
    <col min="2" max="2" width="11.42578125" style="143"/>
    <col min="3" max="3" width="23.42578125" style="143" customWidth="1"/>
    <col min="4" max="4" width="19" style="143" customWidth="1"/>
    <col min="5" max="5" width="17.5703125" style="143" customWidth="1"/>
    <col min="6" max="6" width="22" style="143" customWidth="1"/>
    <col min="7" max="8" width="20" style="143" customWidth="1"/>
    <col min="9" max="16384" width="11.42578125" style="143"/>
  </cols>
  <sheetData>
    <row r="2" spans="1:255" ht="18" x14ac:dyDescent="0.25">
      <c r="A2" s="446"/>
      <c r="B2" s="447" t="s">
        <v>774</v>
      </c>
      <c r="C2" s="447"/>
      <c r="D2" s="447"/>
      <c r="E2" s="447"/>
      <c r="F2" s="447"/>
      <c r="G2" s="447"/>
      <c r="H2" s="447"/>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c r="ED2" s="214"/>
      <c r="EE2" s="214"/>
      <c r="EF2" s="214"/>
      <c r="EG2" s="214"/>
      <c r="EH2" s="214"/>
      <c r="EI2" s="214"/>
      <c r="EJ2" s="214"/>
      <c r="EK2" s="214"/>
      <c r="EL2" s="214"/>
      <c r="EM2" s="214"/>
      <c r="EN2" s="214"/>
      <c r="EO2" s="214"/>
      <c r="EP2" s="214"/>
      <c r="EQ2" s="214"/>
      <c r="ER2" s="214"/>
      <c r="ES2" s="214"/>
      <c r="ET2" s="214"/>
      <c r="EU2" s="214"/>
      <c r="EV2" s="214"/>
      <c r="EW2" s="214"/>
      <c r="EX2" s="214"/>
      <c r="EY2" s="214"/>
      <c r="EZ2" s="214"/>
      <c r="FA2" s="214"/>
      <c r="FB2" s="214"/>
      <c r="FC2" s="214"/>
      <c r="FD2" s="214"/>
      <c r="FE2" s="214"/>
      <c r="FF2" s="214"/>
      <c r="FG2" s="214"/>
      <c r="FH2" s="214"/>
      <c r="FI2" s="214"/>
      <c r="FJ2" s="214"/>
      <c r="FK2" s="214"/>
      <c r="FL2" s="214"/>
      <c r="FM2" s="214"/>
      <c r="FN2" s="214"/>
      <c r="FO2" s="214"/>
      <c r="FP2" s="214"/>
      <c r="FQ2" s="214"/>
      <c r="FR2" s="214"/>
      <c r="FS2" s="214"/>
      <c r="FT2" s="214"/>
      <c r="FU2" s="214"/>
      <c r="FV2" s="214"/>
      <c r="FW2" s="214"/>
      <c r="FX2" s="214"/>
      <c r="FY2" s="214"/>
      <c r="FZ2" s="214"/>
      <c r="GA2" s="214"/>
      <c r="GB2" s="214"/>
      <c r="GC2" s="214"/>
      <c r="GD2" s="214"/>
      <c r="GE2" s="214"/>
      <c r="GF2" s="214"/>
      <c r="GG2" s="214"/>
      <c r="GH2" s="214"/>
      <c r="GI2" s="214"/>
      <c r="GJ2" s="214"/>
      <c r="GK2" s="214"/>
      <c r="GL2" s="214"/>
      <c r="GM2" s="214"/>
      <c r="GN2" s="214"/>
      <c r="GO2" s="214"/>
      <c r="GP2" s="214"/>
      <c r="GQ2" s="214"/>
      <c r="GR2" s="214"/>
      <c r="GS2" s="214"/>
      <c r="GT2" s="214"/>
      <c r="GU2" s="214"/>
      <c r="GV2" s="214"/>
      <c r="GW2" s="214"/>
      <c r="GX2" s="214"/>
      <c r="GY2" s="214"/>
      <c r="GZ2" s="214"/>
      <c r="HA2" s="214"/>
      <c r="HB2" s="214"/>
      <c r="HC2" s="214"/>
      <c r="HD2" s="214"/>
      <c r="HE2" s="214"/>
      <c r="HF2" s="214"/>
      <c r="HG2" s="214"/>
      <c r="HH2" s="214"/>
      <c r="HI2" s="214"/>
      <c r="HJ2" s="214"/>
      <c r="HK2" s="214"/>
      <c r="HL2" s="214"/>
      <c r="HM2" s="214"/>
      <c r="HN2" s="214"/>
      <c r="HO2" s="214"/>
      <c r="HP2" s="214"/>
      <c r="HQ2" s="214"/>
      <c r="HR2" s="214"/>
      <c r="HS2" s="214"/>
      <c r="HT2" s="214"/>
      <c r="HU2" s="214"/>
      <c r="HV2" s="214"/>
      <c r="HW2" s="214"/>
      <c r="HX2" s="214"/>
      <c r="HY2" s="214"/>
      <c r="HZ2" s="214"/>
      <c r="IA2" s="214"/>
      <c r="IB2" s="214"/>
      <c r="IC2" s="214"/>
      <c r="ID2" s="214"/>
      <c r="IE2" s="214"/>
      <c r="IF2" s="214"/>
      <c r="IG2" s="214"/>
      <c r="IH2" s="214"/>
      <c r="II2" s="214"/>
      <c r="IJ2" s="214"/>
      <c r="IK2" s="214"/>
      <c r="IL2" s="214"/>
      <c r="IM2" s="214"/>
      <c r="IN2" s="214"/>
      <c r="IO2" s="214"/>
      <c r="IP2" s="214"/>
      <c r="IQ2" s="214"/>
      <c r="IR2" s="214"/>
      <c r="IS2" s="214"/>
      <c r="IT2" s="214"/>
      <c r="IU2" s="214"/>
    </row>
    <row r="3" spans="1:255" ht="18" x14ac:dyDescent="0.25">
      <c r="A3" s="446"/>
      <c r="B3" s="448" t="s">
        <v>775</v>
      </c>
      <c r="C3" s="448"/>
      <c r="D3" s="448"/>
      <c r="E3" s="448"/>
      <c r="F3" s="448"/>
      <c r="G3" s="448"/>
      <c r="H3" s="448"/>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c r="ED3" s="214"/>
      <c r="EE3" s="214"/>
      <c r="EF3" s="214"/>
      <c r="EG3" s="214"/>
      <c r="EH3" s="214"/>
      <c r="EI3" s="214"/>
      <c r="EJ3" s="214"/>
      <c r="EK3" s="214"/>
      <c r="EL3" s="214"/>
      <c r="EM3" s="214"/>
      <c r="EN3" s="214"/>
      <c r="EO3" s="214"/>
      <c r="EP3" s="214"/>
      <c r="EQ3" s="214"/>
      <c r="ER3" s="214"/>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c r="FS3" s="214"/>
      <c r="FT3" s="214"/>
      <c r="FU3" s="214"/>
      <c r="FV3" s="214"/>
      <c r="FW3" s="214"/>
      <c r="FX3" s="214"/>
      <c r="FY3" s="214"/>
      <c r="FZ3" s="214"/>
      <c r="GA3" s="214"/>
      <c r="GB3" s="214"/>
      <c r="GC3" s="214"/>
      <c r="GD3" s="214"/>
      <c r="GE3" s="214"/>
      <c r="GF3" s="214"/>
      <c r="GG3" s="214"/>
      <c r="GH3" s="214"/>
      <c r="GI3" s="214"/>
      <c r="GJ3" s="214"/>
      <c r="GK3" s="214"/>
      <c r="GL3" s="214"/>
      <c r="GM3" s="214"/>
      <c r="GN3" s="214"/>
      <c r="GO3" s="214"/>
      <c r="GP3" s="214"/>
      <c r="GQ3" s="214"/>
      <c r="GR3" s="214"/>
      <c r="GS3" s="214"/>
      <c r="GT3" s="214"/>
      <c r="GU3" s="214"/>
      <c r="GV3" s="214"/>
      <c r="GW3" s="214"/>
      <c r="GX3" s="214"/>
      <c r="GY3" s="214"/>
      <c r="GZ3" s="214"/>
      <c r="HA3" s="214"/>
      <c r="HB3" s="214"/>
      <c r="HC3" s="214"/>
      <c r="HD3" s="214"/>
      <c r="HE3" s="214"/>
      <c r="HF3" s="214"/>
      <c r="HG3" s="214"/>
      <c r="HH3" s="214"/>
      <c r="HI3" s="214"/>
      <c r="HJ3" s="214"/>
      <c r="HK3" s="214"/>
      <c r="HL3" s="214"/>
      <c r="HM3" s="214"/>
      <c r="HN3" s="214"/>
      <c r="HO3" s="214"/>
      <c r="HP3" s="214"/>
      <c r="HQ3" s="214"/>
      <c r="HR3" s="214"/>
      <c r="HS3" s="214"/>
      <c r="HT3" s="214"/>
      <c r="HU3" s="214"/>
      <c r="HV3" s="214"/>
      <c r="HW3" s="214"/>
      <c r="HX3" s="214"/>
      <c r="HY3" s="214"/>
      <c r="HZ3" s="214"/>
      <c r="IA3" s="214"/>
      <c r="IB3" s="214"/>
      <c r="IC3" s="214"/>
      <c r="ID3" s="214"/>
      <c r="IE3" s="214"/>
      <c r="IF3" s="214"/>
      <c r="IG3" s="214"/>
      <c r="IH3" s="214"/>
      <c r="II3" s="214"/>
      <c r="IJ3" s="214"/>
      <c r="IK3" s="214"/>
      <c r="IL3" s="214"/>
      <c r="IM3" s="214"/>
      <c r="IN3" s="214"/>
      <c r="IO3" s="214"/>
      <c r="IP3" s="214"/>
      <c r="IQ3" s="214"/>
      <c r="IR3" s="214"/>
      <c r="IS3" s="214"/>
      <c r="IT3" s="214"/>
      <c r="IU3" s="214"/>
    </row>
    <row r="4" spans="1:255" ht="18" x14ac:dyDescent="0.25">
      <c r="A4" s="446"/>
      <c r="B4" s="448" t="s">
        <v>885</v>
      </c>
      <c r="C4" s="448"/>
      <c r="D4" s="448"/>
      <c r="E4" s="448"/>
      <c r="F4" s="448"/>
      <c r="G4" s="448"/>
      <c r="H4" s="448"/>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4"/>
      <c r="EB4" s="214"/>
      <c r="EC4" s="214"/>
      <c r="ED4" s="214"/>
      <c r="EE4" s="214"/>
      <c r="EF4" s="214"/>
      <c r="EG4" s="214"/>
      <c r="EH4" s="214"/>
      <c r="EI4" s="214"/>
      <c r="EJ4" s="214"/>
      <c r="EK4" s="214"/>
      <c r="EL4" s="214"/>
      <c r="EM4" s="214"/>
      <c r="EN4" s="214"/>
      <c r="EO4" s="214"/>
      <c r="EP4" s="214"/>
      <c r="EQ4" s="214"/>
      <c r="ER4" s="214"/>
      <c r="ES4" s="214"/>
      <c r="ET4" s="214"/>
      <c r="EU4" s="214"/>
      <c r="EV4" s="214"/>
      <c r="EW4" s="214"/>
      <c r="EX4" s="214"/>
      <c r="EY4" s="214"/>
      <c r="EZ4" s="214"/>
      <c r="FA4" s="214"/>
      <c r="FB4" s="214"/>
      <c r="FC4" s="214"/>
      <c r="FD4" s="214"/>
      <c r="FE4" s="214"/>
      <c r="FF4" s="214"/>
      <c r="FG4" s="214"/>
      <c r="FH4" s="214"/>
      <c r="FI4" s="214"/>
      <c r="FJ4" s="214"/>
      <c r="FK4" s="214"/>
      <c r="FL4" s="214"/>
      <c r="FM4" s="214"/>
      <c r="FN4" s="214"/>
      <c r="FO4" s="214"/>
      <c r="FP4" s="214"/>
      <c r="FQ4" s="214"/>
      <c r="FR4" s="214"/>
      <c r="FS4" s="214"/>
      <c r="FT4" s="214"/>
      <c r="FU4" s="214"/>
      <c r="FV4" s="214"/>
      <c r="FW4" s="214"/>
      <c r="FX4" s="214"/>
      <c r="FY4" s="214"/>
      <c r="FZ4" s="214"/>
      <c r="GA4" s="214"/>
      <c r="GB4" s="214"/>
      <c r="GC4" s="214"/>
      <c r="GD4" s="214"/>
      <c r="GE4" s="214"/>
      <c r="GF4" s="214"/>
      <c r="GG4" s="214"/>
      <c r="GH4" s="214"/>
      <c r="GI4" s="214"/>
      <c r="GJ4" s="214"/>
      <c r="GK4" s="214"/>
      <c r="GL4" s="214"/>
      <c r="GM4" s="214"/>
      <c r="GN4" s="214"/>
      <c r="GO4" s="214"/>
      <c r="GP4" s="214"/>
      <c r="GQ4" s="214"/>
      <c r="GR4" s="214"/>
      <c r="GS4" s="214"/>
      <c r="GT4" s="214"/>
      <c r="GU4" s="214"/>
      <c r="GV4" s="214"/>
      <c r="GW4" s="214"/>
      <c r="GX4" s="214"/>
      <c r="GY4" s="214"/>
      <c r="GZ4" s="214"/>
      <c r="HA4" s="214"/>
      <c r="HB4" s="214"/>
      <c r="HC4" s="214"/>
      <c r="HD4" s="214"/>
      <c r="HE4" s="214"/>
      <c r="HF4" s="214"/>
      <c r="HG4" s="214"/>
      <c r="HH4" s="214"/>
      <c r="HI4" s="214"/>
      <c r="HJ4" s="214"/>
      <c r="HK4" s="214"/>
      <c r="HL4" s="214"/>
      <c r="HM4" s="214"/>
      <c r="HN4" s="214"/>
      <c r="HO4" s="214"/>
      <c r="HP4" s="214"/>
      <c r="HQ4" s="214"/>
      <c r="HR4" s="214"/>
      <c r="HS4" s="214"/>
      <c r="HT4" s="214"/>
      <c r="HU4" s="214"/>
      <c r="HV4" s="214"/>
      <c r="HW4" s="214"/>
      <c r="HX4" s="214"/>
      <c r="HY4" s="214"/>
      <c r="HZ4" s="214"/>
      <c r="IA4" s="214"/>
      <c r="IB4" s="214"/>
      <c r="IC4" s="214"/>
      <c r="ID4" s="214"/>
      <c r="IE4" s="214"/>
      <c r="IF4" s="214"/>
      <c r="IG4" s="214"/>
      <c r="IH4" s="214"/>
      <c r="II4" s="214"/>
      <c r="IJ4" s="214"/>
      <c r="IK4" s="214"/>
      <c r="IL4" s="214"/>
      <c r="IM4" s="214"/>
      <c r="IN4" s="214"/>
      <c r="IO4" s="214"/>
      <c r="IP4" s="214"/>
      <c r="IQ4" s="214"/>
      <c r="IR4" s="214"/>
      <c r="IS4" s="214"/>
      <c r="IT4" s="214"/>
      <c r="IU4" s="214"/>
    </row>
    <row r="5" spans="1:255" ht="18.75" thickBot="1" x14ac:dyDescent="0.3">
      <c r="A5" s="214"/>
      <c r="B5" s="215"/>
      <c r="C5" s="215"/>
      <c r="D5" s="215"/>
      <c r="E5" s="215"/>
      <c r="F5" s="215"/>
      <c r="G5" s="215"/>
      <c r="H5" s="215"/>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c r="GK5" s="214"/>
      <c r="GL5" s="214"/>
      <c r="GM5" s="214"/>
      <c r="GN5" s="214"/>
      <c r="GO5" s="214"/>
      <c r="GP5" s="214"/>
      <c r="GQ5" s="214"/>
      <c r="GR5" s="214"/>
      <c r="GS5" s="214"/>
      <c r="GT5" s="214"/>
      <c r="GU5" s="214"/>
      <c r="GV5" s="214"/>
      <c r="GW5" s="214"/>
      <c r="GX5" s="214"/>
      <c r="GY5" s="214"/>
      <c r="GZ5" s="214"/>
      <c r="HA5" s="214"/>
      <c r="HB5" s="214"/>
      <c r="HC5" s="214"/>
      <c r="HD5" s="214"/>
      <c r="HE5" s="214"/>
      <c r="HF5" s="214"/>
      <c r="HG5" s="214"/>
      <c r="HH5" s="214"/>
      <c r="HI5" s="214"/>
      <c r="HJ5" s="214"/>
      <c r="HK5" s="214"/>
      <c r="HL5" s="214"/>
      <c r="HM5" s="214"/>
      <c r="HN5" s="214"/>
      <c r="HO5" s="214"/>
      <c r="HP5" s="214"/>
      <c r="HQ5" s="214"/>
      <c r="HR5" s="214"/>
      <c r="HS5" s="214"/>
      <c r="HT5" s="214"/>
      <c r="HU5" s="214"/>
      <c r="HV5" s="214"/>
      <c r="HW5" s="214"/>
      <c r="HX5" s="214"/>
      <c r="HY5" s="214"/>
      <c r="HZ5" s="214"/>
      <c r="IA5" s="214"/>
      <c r="IB5" s="214"/>
      <c r="IC5" s="214"/>
      <c r="ID5" s="214"/>
      <c r="IE5" s="214"/>
      <c r="IF5" s="214"/>
      <c r="IG5" s="214"/>
      <c r="IH5" s="214"/>
      <c r="II5" s="214"/>
      <c r="IJ5" s="214"/>
      <c r="IK5" s="214"/>
      <c r="IL5" s="214"/>
      <c r="IM5" s="214"/>
      <c r="IN5" s="214"/>
      <c r="IO5" s="214"/>
      <c r="IP5" s="214"/>
      <c r="IQ5" s="214"/>
      <c r="IR5" s="214"/>
      <c r="IS5" s="214"/>
      <c r="IT5" s="214"/>
      <c r="IU5" s="214"/>
    </row>
    <row r="6" spans="1:255" ht="21" thickBot="1" x14ac:dyDescent="0.3">
      <c r="A6" s="449" t="s">
        <v>776</v>
      </c>
      <c r="B6" s="451" t="s">
        <v>886</v>
      </c>
      <c r="C6" s="451"/>
      <c r="D6" s="451"/>
      <c r="E6" s="451"/>
      <c r="F6" s="451"/>
      <c r="G6" s="451"/>
      <c r="H6" s="451"/>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c r="CF6" s="214"/>
      <c r="CG6" s="214"/>
      <c r="CH6" s="214"/>
      <c r="CI6" s="21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c r="DK6" s="214"/>
      <c r="DL6" s="214"/>
      <c r="DM6" s="214"/>
      <c r="DN6" s="214"/>
      <c r="DO6" s="214"/>
      <c r="DP6" s="214"/>
      <c r="DQ6" s="214"/>
      <c r="DR6" s="214"/>
      <c r="DS6" s="214"/>
      <c r="DT6" s="214"/>
      <c r="DU6" s="214"/>
      <c r="DV6" s="214"/>
      <c r="DW6" s="214"/>
      <c r="DX6" s="214"/>
      <c r="DY6" s="214"/>
      <c r="DZ6" s="214"/>
      <c r="EA6" s="214"/>
      <c r="EB6" s="214"/>
      <c r="EC6" s="214"/>
      <c r="ED6" s="214"/>
      <c r="EE6" s="214"/>
      <c r="EF6" s="214"/>
      <c r="EG6" s="214"/>
      <c r="EH6" s="214"/>
      <c r="EI6" s="214"/>
      <c r="EJ6" s="214"/>
      <c r="EK6" s="214"/>
      <c r="EL6" s="214"/>
      <c r="EM6" s="214"/>
      <c r="EN6" s="214"/>
      <c r="EO6" s="214"/>
      <c r="EP6" s="214"/>
      <c r="EQ6" s="214"/>
      <c r="ER6" s="214"/>
      <c r="ES6" s="214"/>
      <c r="ET6" s="214"/>
      <c r="EU6" s="214"/>
      <c r="EV6" s="214"/>
      <c r="EW6" s="214"/>
      <c r="EX6" s="214"/>
      <c r="EY6" s="214"/>
      <c r="EZ6" s="214"/>
      <c r="FA6" s="214"/>
      <c r="FB6" s="214"/>
      <c r="FC6" s="214"/>
      <c r="FD6" s="214"/>
      <c r="FE6" s="214"/>
      <c r="FF6" s="214"/>
      <c r="FG6" s="214"/>
      <c r="FH6" s="214"/>
      <c r="FI6" s="214"/>
      <c r="FJ6" s="214"/>
      <c r="FK6" s="214"/>
      <c r="FL6" s="214"/>
      <c r="FM6" s="214"/>
      <c r="FN6" s="214"/>
      <c r="FO6" s="214"/>
      <c r="FP6" s="214"/>
      <c r="FQ6" s="214"/>
      <c r="FR6" s="214"/>
      <c r="FS6" s="214"/>
      <c r="FT6" s="214"/>
      <c r="FU6" s="214"/>
      <c r="FV6" s="214"/>
      <c r="FW6" s="214"/>
      <c r="FX6" s="214"/>
      <c r="FY6" s="214"/>
      <c r="FZ6" s="214"/>
      <c r="GA6" s="214"/>
      <c r="GB6" s="214"/>
      <c r="GC6" s="214"/>
      <c r="GD6" s="214"/>
      <c r="GE6" s="214"/>
      <c r="GF6" s="214"/>
      <c r="GG6" s="214"/>
      <c r="GH6" s="214"/>
      <c r="GI6" s="214"/>
      <c r="GJ6" s="214"/>
      <c r="GK6" s="214"/>
      <c r="GL6" s="214"/>
      <c r="GM6" s="214"/>
      <c r="GN6" s="214"/>
      <c r="GO6" s="214"/>
      <c r="GP6" s="214"/>
      <c r="GQ6" s="214"/>
      <c r="GR6" s="214"/>
      <c r="GS6" s="214"/>
      <c r="GT6" s="214"/>
      <c r="GU6" s="214"/>
      <c r="GV6" s="214"/>
      <c r="GW6" s="214"/>
      <c r="GX6" s="214"/>
      <c r="GY6" s="214"/>
      <c r="GZ6" s="214"/>
      <c r="HA6" s="214"/>
      <c r="HB6" s="214"/>
      <c r="HC6" s="214"/>
      <c r="HD6" s="214"/>
      <c r="HE6" s="214"/>
      <c r="HF6" s="214"/>
      <c r="HG6" s="214"/>
      <c r="HH6" s="214"/>
      <c r="HI6" s="214"/>
      <c r="HJ6" s="214"/>
      <c r="HK6" s="214"/>
      <c r="HL6" s="214"/>
      <c r="HM6" s="214"/>
      <c r="HN6" s="214"/>
      <c r="HO6" s="214"/>
      <c r="HP6" s="214"/>
      <c r="HQ6" s="214"/>
      <c r="HR6" s="214"/>
      <c r="HS6" s="214"/>
      <c r="HT6" s="214"/>
      <c r="HU6" s="214"/>
      <c r="HV6" s="214"/>
      <c r="HW6" s="214"/>
      <c r="HX6" s="214"/>
      <c r="HY6" s="214"/>
      <c r="HZ6" s="214"/>
      <c r="IA6" s="214"/>
      <c r="IB6" s="214"/>
      <c r="IC6" s="214"/>
      <c r="ID6" s="214"/>
      <c r="IE6" s="214"/>
      <c r="IF6" s="214"/>
      <c r="IG6" s="214"/>
      <c r="IH6" s="214"/>
      <c r="II6" s="214"/>
      <c r="IJ6" s="214"/>
      <c r="IK6" s="214"/>
      <c r="IL6" s="214"/>
      <c r="IM6" s="214"/>
      <c r="IN6" s="214"/>
      <c r="IO6" s="214"/>
      <c r="IP6" s="214"/>
      <c r="IQ6" s="214"/>
      <c r="IR6" s="214"/>
      <c r="IS6" s="214"/>
      <c r="IT6" s="214"/>
      <c r="IU6" s="214"/>
    </row>
    <row r="7" spans="1:255" ht="36.75" thickBot="1" x14ac:dyDescent="0.3">
      <c r="A7" s="450"/>
      <c r="B7" s="452" t="s">
        <v>390</v>
      </c>
      <c r="C7" s="453"/>
      <c r="D7" s="133" t="s">
        <v>777</v>
      </c>
      <c r="E7" s="133" t="s">
        <v>778</v>
      </c>
      <c r="F7" s="134" t="s">
        <v>779</v>
      </c>
      <c r="G7" s="133" t="s">
        <v>365</v>
      </c>
      <c r="H7" s="133" t="s">
        <v>780</v>
      </c>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214"/>
      <c r="HR7" s="214"/>
      <c r="HS7" s="214"/>
      <c r="HT7" s="214"/>
      <c r="HU7" s="214"/>
      <c r="HV7" s="214"/>
      <c r="HW7" s="214"/>
      <c r="HX7" s="214"/>
      <c r="HY7" s="214"/>
      <c r="HZ7" s="214"/>
      <c r="IA7" s="214"/>
      <c r="IB7" s="214"/>
      <c r="IC7" s="214"/>
      <c r="ID7" s="214"/>
      <c r="IE7" s="214"/>
      <c r="IF7" s="214"/>
      <c r="IG7" s="214"/>
      <c r="IH7" s="214"/>
      <c r="II7" s="214"/>
      <c r="IJ7" s="214"/>
      <c r="IK7" s="214"/>
      <c r="IL7" s="214"/>
      <c r="IM7" s="214"/>
      <c r="IN7" s="214"/>
      <c r="IO7" s="214"/>
      <c r="IP7" s="214"/>
      <c r="IQ7" s="214"/>
      <c r="IR7" s="214"/>
      <c r="IS7" s="214"/>
      <c r="IT7" s="214"/>
      <c r="IU7" s="214"/>
    </row>
    <row r="8" spans="1:255" ht="128.25" thickBot="1" x14ac:dyDescent="0.3">
      <c r="A8" s="444" t="s">
        <v>781</v>
      </c>
      <c r="B8" s="135" t="s">
        <v>12</v>
      </c>
      <c r="C8" s="136" t="s">
        <v>782</v>
      </c>
      <c r="D8" s="136" t="s">
        <v>783</v>
      </c>
      <c r="E8" s="136" t="s">
        <v>784</v>
      </c>
      <c r="F8" s="136" t="s">
        <v>785</v>
      </c>
      <c r="G8" s="136" t="s">
        <v>15</v>
      </c>
      <c r="H8" s="136" t="s">
        <v>888</v>
      </c>
      <c r="I8" s="216"/>
      <c r="J8" s="216"/>
      <c r="K8" s="216"/>
      <c r="L8" s="216"/>
      <c r="M8" s="216"/>
      <c r="N8" s="216"/>
      <c r="O8" s="216"/>
      <c r="P8" s="216"/>
      <c r="Q8" s="216"/>
      <c r="R8" s="216"/>
      <c r="S8" s="216"/>
      <c r="T8" s="216"/>
      <c r="U8" s="216"/>
      <c r="V8" s="216"/>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c r="EF8" s="214"/>
      <c r="EG8" s="214"/>
      <c r="EH8" s="214"/>
      <c r="EI8" s="214"/>
      <c r="EJ8" s="214"/>
      <c r="EK8" s="214"/>
      <c r="EL8" s="214"/>
      <c r="EM8" s="214"/>
      <c r="EN8" s="214"/>
      <c r="EO8" s="214"/>
      <c r="EP8" s="214"/>
      <c r="EQ8" s="214"/>
      <c r="ER8" s="214"/>
      <c r="ES8" s="214"/>
      <c r="ET8" s="214"/>
      <c r="EU8" s="214"/>
      <c r="EV8" s="214"/>
      <c r="EW8" s="214"/>
      <c r="EX8" s="214"/>
      <c r="EY8" s="214"/>
      <c r="EZ8" s="214"/>
      <c r="FA8" s="214"/>
      <c r="FB8" s="214"/>
      <c r="FC8" s="214"/>
      <c r="FD8" s="214"/>
      <c r="FE8" s="214"/>
      <c r="FF8" s="214"/>
      <c r="FG8" s="214"/>
      <c r="FH8" s="214"/>
      <c r="FI8" s="214"/>
      <c r="FJ8" s="214"/>
      <c r="FK8" s="214"/>
      <c r="FL8" s="214"/>
      <c r="FM8" s="214"/>
      <c r="FN8" s="214"/>
      <c r="FO8" s="214"/>
      <c r="FP8" s="214"/>
      <c r="FQ8" s="214"/>
      <c r="FR8" s="214"/>
      <c r="FS8" s="214"/>
      <c r="FT8" s="214"/>
      <c r="FU8" s="214"/>
      <c r="FV8" s="214"/>
      <c r="FW8" s="214"/>
      <c r="FX8" s="214"/>
      <c r="FY8" s="214"/>
      <c r="FZ8" s="214"/>
      <c r="GA8" s="214"/>
      <c r="GB8" s="214"/>
      <c r="GC8" s="214"/>
      <c r="GD8" s="214"/>
      <c r="GE8" s="214"/>
      <c r="GF8" s="214"/>
      <c r="GG8" s="214"/>
      <c r="GH8" s="214"/>
      <c r="GI8" s="214"/>
      <c r="GJ8" s="214"/>
      <c r="GK8" s="214"/>
      <c r="GL8" s="214"/>
      <c r="GM8" s="214"/>
      <c r="GN8" s="214"/>
      <c r="GO8" s="214"/>
      <c r="GP8" s="214"/>
      <c r="GQ8" s="214"/>
      <c r="GR8" s="214"/>
      <c r="GS8" s="214"/>
      <c r="GT8" s="214"/>
      <c r="GU8" s="214"/>
      <c r="GV8" s="214"/>
      <c r="GW8" s="214"/>
      <c r="GX8" s="214"/>
      <c r="GY8" s="214"/>
      <c r="GZ8" s="214"/>
      <c r="HA8" s="214"/>
      <c r="HB8" s="214"/>
      <c r="HC8" s="214"/>
      <c r="HD8" s="214"/>
      <c r="HE8" s="214"/>
      <c r="HF8" s="214"/>
      <c r="HG8" s="214"/>
      <c r="HH8" s="214"/>
      <c r="HI8" s="214"/>
      <c r="HJ8" s="214"/>
      <c r="HK8" s="214"/>
      <c r="HL8" s="214"/>
      <c r="HM8" s="214"/>
      <c r="HN8" s="214"/>
      <c r="HO8" s="214"/>
      <c r="HP8" s="214"/>
      <c r="HQ8" s="214"/>
      <c r="HR8" s="214"/>
      <c r="HS8" s="214"/>
      <c r="HT8" s="214"/>
      <c r="HU8" s="214"/>
      <c r="HV8" s="214"/>
      <c r="HW8" s="214"/>
      <c r="HX8" s="214"/>
      <c r="HY8" s="214"/>
      <c r="HZ8" s="214"/>
      <c r="IA8" s="214"/>
      <c r="IB8" s="214"/>
      <c r="IC8" s="214"/>
      <c r="ID8" s="214"/>
      <c r="IE8" s="214"/>
      <c r="IF8" s="214"/>
      <c r="IG8" s="214"/>
      <c r="IH8" s="214"/>
      <c r="II8" s="214"/>
      <c r="IJ8" s="214"/>
      <c r="IK8" s="214"/>
      <c r="IL8" s="214"/>
      <c r="IM8" s="214"/>
      <c r="IN8" s="214"/>
      <c r="IO8" s="214"/>
      <c r="IP8" s="214"/>
      <c r="IQ8" s="214"/>
      <c r="IR8" s="214"/>
      <c r="IS8" s="214"/>
      <c r="IT8" s="214"/>
      <c r="IU8" s="214"/>
    </row>
    <row r="9" spans="1:255" ht="64.5" thickBot="1" x14ac:dyDescent="0.3">
      <c r="A9" s="444"/>
      <c r="B9" s="135" t="s">
        <v>16</v>
      </c>
      <c r="C9" s="136" t="s">
        <v>786</v>
      </c>
      <c r="D9" s="136" t="s">
        <v>850</v>
      </c>
      <c r="E9" s="136" t="s">
        <v>787</v>
      </c>
      <c r="F9" s="136" t="s">
        <v>788</v>
      </c>
      <c r="G9" s="136" t="s">
        <v>15</v>
      </c>
      <c r="H9" s="136" t="s">
        <v>851</v>
      </c>
      <c r="I9" s="216"/>
      <c r="J9" s="216"/>
      <c r="K9" s="216"/>
      <c r="L9" s="216"/>
      <c r="M9" s="216"/>
      <c r="N9" s="216"/>
      <c r="O9" s="216"/>
      <c r="P9" s="216"/>
      <c r="Q9" s="216"/>
      <c r="R9" s="216"/>
      <c r="S9" s="216"/>
      <c r="T9" s="216"/>
      <c r="U9" s="216"/>
      <c r="V9" s="216"/>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c r="FV9" s="214"/>
      <c r="FW9" s="214"/>
      <c r="FX9" s="214"/>
      <c r="FY9" s="214"/>
      <c r="FZ9" s="214"/>
      <c r="GA9" s="214"/>
      <c r="GB9" s="214"/>
      <c r="GC9" s="214"/>
      <c r="GD9" s="214"/>
      <c r="GE9" s="214"/>
      <c r="GF9" s="214"/>
      <c r="GG9" s="214"/>
      <c r="GH9" s="214"/>
      <c r="GI9" s="214"/>
      <c r="GJ9" s="214"/>
      <c r="GK9" s="214"/>
      <c r="GL9" s="214"/>
      <c r="GM9" s="214"/>
      <c r="GN9" s="214"/>
      <c r="GO9" s="214"/>
      <c r="GP9" s="214"/>
      <c r="GQ9" s="214"/>
      <c r="GR9" s="214"/>
      <c r="GS9" s="214"/>
      <c r="GT9" s="214"/>
      <c r="GU9" s="214"/>
      <c r="GV9" s="214"/>
      <c r="GW9" s="214"/>
      <c r="GX9" s="214"/>
      <c r="GY9" s="214"/>
      <c r="GZ9" s="214"/>
      <c r="HA9" s="214"/>
      <c r="HB9" s="214"/>
      <c r="HC9" s="214"/>
      <c r="HD9" s="214"/>
      <c r="HE9" s="214"/>
      <c r="HF9" s="214"/>
      <c r="HG9" s="214"/>
      <c r="HH9" s="214"/>
      <c r="HI9" s="214"/>
      <c r="HJ9" s="214"/>
      <c r="HK9" s="214"/>
      <c r="HL9" s="214"/>
      <c r="HM9" s="214"/>
      <c r="HN9" s="214"/>
      <c r="HO9" s="214"/>
      <c r="HP9" s="214"/>
      <c r="HQ9" s="214"/>
      <c r="HR9" s="214"/>
      <c r="HS9" s="214"/>
      <c r="HT9" s="214"/>
      <c r="HU9" s="214"/>
      <c r="HV9" s="214"/>
      <c r="HW9" s="214"/>
      <c r="HX9" s="214"/>
      <c r="HY9" s="214"/>
      <c r="HZ9" s="214"/>
      <c r="IA9" s="214"/>
      <c r="IB9" s="214"/>
      <c r="IC9" s="214"/>
      <c r="ID9" s="214"/>
      <c r="IE9" s="214"/>
      <c r="IF9" s="214"/>
      <c r="IG9" s="214"/>
      <c r="IH9" s="214"/>
      <c r="II9" s="214"/>
      <c r="IJ9" s="214"/>
      <c r="IK9" s="214"/>
      <c r="IL9" s="214"/>
      <c r="IM9" s="214"/>
      <c r="IN9" s="214"/>
      <c r="IO9" s="214"/>
      <c r="IP9" s="214"/>
      <c r="IQ9" s="214"/>
      <c r="IR9" s="214"/>
      <c r="IS9" s="214"/>
      <c r="IT9" s="214"/>
      <c r="IU9" s="214"/>
    </row>
    <row r="10" spans="1:255" ht="77.25" thickBot="1" x14ac:dyDescent="0.3">
      <c r="A10" s="444"/>
      <c r="B10" s="135" t="s">
        <v>406</v>
      </c>
      <c r="C10" s="136" t="s">
        <v>789</v>
      </c>
      <c r="D10" s="136" t="s">
        <v>790</v>
      </c>
      <c r="E10" s="136" t="s">
        <v>791</v>
      </c>
      <c r="F10" s="136" t="s">
        <v>792</v>
      </c>
      <c r="G10" s="136" t="s">
        <v>15</v>
      </c>
      <c r="H10" s="136" t="s">
        <v>852</v>
      </c>
      <c r="I10" s="216"/>
      <c r="J10" s="216"/>
      <c r="K10" s="216"/>
      <c r="L10" s="216"/>
      <c r="M10" s="216"/>
      <c r="N10" s="216"/>
      <c r="O10" s="216"/>
      <c r="P10" s="216"/>
      <c r="Q10" s="216"/>
      <c r="R10" s="216"/>
      <c r="S10" s="216"/>
      <c r="T10" s="216"/>
      <c r="U10" s="216"/>
      <c r="V10" s="216"/>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4"/>
      <c r="DF10" s="214"/>
      <c r="DG10" s="214"/>
      <c r="DH10" s="214"/>
      <c r="DI10" s="214"/>
      <c r="DJ10" s="214"/>
      <c r="DK10" s="214"/>
      <c r="DL10" s="214"/>
      <c r="DM10" s="214"/>
      <c r="DN10" s="214"/>
      <c r="DO10" s="214"/>
      <c r="DP10" s="214"/>
      <c r="DQ10" s="214"/>
      <c r="DR10" s="214"/>
      <c r="DS10" s="214"/>
      <c r="DT10" s="214"/>
      <c r="DU10" s="214"/>
      <c r="DV10" s="214"/>
      <c r="DW10" s="214"/>
      <c r="DX10" s="214"/>
      <c r="DY10" s="214"/>
      <c r="DZ10" s="214"/>
      <c r="EA10" s="214"/>
      <c r="EB10" s="214"/>
      <c r="EC10" s="214"/>
      <c r="ED10" s="214"/>
      <c r="EE10" s="214"/>
      <c r="EF10" s="214"/>
      <c r="EG10" s="214"/>
      <c r="EH10" s="214"/>
      <c r="EI10" s="214"/>
      <c r="EJ10" s="214"/>
      <c r="EK10" s="214"/>
      <c r="EL10" s="214"/>
      <c r="EM10" s="214"/>
      <c r="EN10" s="214"/>
      <c r="EO10" s="214"/>
      <c r="EP10" s="214"/>
      <c r="EQ10" s="214"/>
      <c r="ER10" s="214"/>
      <c r="ES10" s="214"/>
      <c r="ET10" s="214"/>
      <c r="EU10" s="214"/>
      <c r="EV10" s="214"/>
      <c r="EW10" s="214"/>
      <c r="EX10" s="214"/>
      <c r="EY10" s="214"/>
      <c r="EZ10" s="214"/>
      <c r="FA10" s="214"/>
      <c r="FB10" s="214"/>
      <c r="FC10" s="214"/>
      <c r="FD10" s="214"/>
      <c r="FE10" s="214"/>
      <c r="FF10" s="214"/>
      <c r="FG10" s="214"/>
      <c r="FH10" s="214"/>
      <c r="FI10" s="214"/>
      <c r="FJ10" s="214"/>
      <c r="FK10" s="214"/>
      <c r="FL10" s="214"/>
      <c r="FM10" s="214"/>
      <c r="FN10" s="214"/>
      <c r="FO10" s="214"/>
      <c r="FP10" s="214"/>
      <c r="FQ10" s="214"/>
      <c r="FR10" s="214"/>
      <c r="FS10" s="214"/>
      <c r="FT10" s="214"/>
      <c r="FU10" s="214"/>
      <c r="FV10" s="214"/>
      <c r="FW10" s="214"/>
      <c r="FX10" s="214"/>
      <c r="FY10" s="214"/>
      <c r="FZ10" s="214"/>
      <c r="GA10" s="214"/>
      <c r="GB10" s="214"/>
      <c r="GC10" s="214"/>
      <c r="GD10" s="214"/>
      <c r="GE10" s="214"/>
      <c r="GF10" s="214"/>
      <c r="GG10" s="214"/>
      <c r="GH10" s="214"/>
      <c r="GI10" s="214"/>
      <c r="GJ10" s="214"/>
      <c r="GK10" s="214"/>
      <c r="GL10" s="214"/>
      <c r="GM10" s="214"/>
      <c r="GN10" s="214"/>
      <c r="GO10" s="214"/>
      <c r="GP10" s="214"/>
      <c r="GQ10" s="214"/>
      <c r="GR10" s="214"/>
      <c r="GS10" s="214"/>
      <c r="GT10" s="214"/>
      <c r="GU10" s="214"/>
      <c r="GV10" s="214"/>
      <c r="GW10" s="214"/>
      <c r="GX10" s="214"/>
      <c r="GY10" s="214"/>
      <c r="GZ10" s="214"/>
      <c r="HA10" s="214"/>
      <c r="HB10" s="214"/>
      <c r="HC10" s="214"/>
      <c r="HD10" s="214"/>
      <c r="HE10" s="214"/>
      <c r="HF10" s="214"/>
      <c r="HG10" s="214"/>
      <c r="HH10" s="214"/>
      <c r="HI10" s="214"/>
      <c r="HJ10" s="214"/>
      <c r="HK10" s="214"/>
      <c r="HL10" s="214"/>
      <c r="HM10" s="214"/>
      <c r="HN10" s="214"/>
      <c r="HO10" s="214"/>
      <c r="HP10" s="214"/>
      <c r="HQ10" s="214"/>
      <c r="HR10" s="214"/>
      <c r="HS10" s="214"/>
      <c r="HT10" s="214"/>
      <c r="HU10" s="214"/>
      <c r="HV10" s="214"/>
      <c r="HW10" s="214"/>
      <c r="HX10" s="214"/>
      <c r="HY10" s="214"/>
      <c r="HZ10" s="214"/>
      <c r="IA10" s="214"/>
      <c r="IB10" s="214"/>
      <c r="IC10" s="214"/>
      <c r="ID10" s="214"/>
      <c r="IE10" s="214"/>
      <c r="IF10" s="214"/>
      <c r="IG10" s="214"/>
      <c r="IH10" s="214"/>
      <c r="II10" s="214"/>
      <c r="IJ10" s="214"/>
      <c r="IK10" s="214"/>
      <c r="IL10" s="214"/>
      <c r="IM10" s="214"/>
      <c r="IN10" s="214"/>
      <c r="IO10" s="214"/>
      <c r="IP10" s="214"/>
      <c r="IQ10" s="214"/>
      <c r="IR10" s="214"/>
      <c r="IS10" s="214"/>
      <c r="IT10" s="214"/>
      <c r="IU10" s="214"/>
    </row>
    <row r="11" spans="1:255" ht="90" thickBot="1" x14ac:dyDescent="0.3">
      <c r="A11" s="444"/>
      <c r="B11" s="135" t="s">
        <v>408</v>
      </c>
      <c r="C11" s="136" t="s">
        <v>793</v>
      </c>
      <c r="D11" s="136" t="s">
        <v>794</v>
      </c>
      <c r="E11" s="136" t="s">
        <v>795</v>
      </c>
      <c r="F11" s="136" t="s">
        <v>796</v>
      </c>
      <c r="G11" s="136" t="s">
        <v>797</v>
      </c>
      <c r="H11" s="136" t="s">
        <v>853</v>
      </c>
      <c r="I11" s="216"/>
      <c r="J11" s="216"/>
      <c r="K11" s="216"/>
      <c r="L11" s="216"/>
      <c r="M11" s="216"/>
      <c r="N11" s="216"/>
      <c r="O11" s="216"/>
      <c r="P11" s="216"/>
      <c r="Q11" s="216"/>
      <c r="R11" s="216"/>
      <c r="S11" s="216"/>
      <c r="T11" s="216"/>
      <c r="U11" s="216"/>
      <c r="V11" s="216"/>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214"/>
      <c r="DJ11" s="214"/>
      <c r="DK11" s="214"/>
      <c r="DL11" s="214"/>
      <c r="DM11" s="214"/>
      <c r="DN11" s="214"/>
      <c r="DO11" s="214"/>
      <c r="DP11" s="214"/>
      <c r="DQ11" s="214"/>
      <c r="DR11" s="214"/>
      <c r="DS11" s="214"/>
      <c r="DT11" s="214"/>
      <c r="DU11" s="214"/>
      <c r="DV11" s="214"/>
      <c r="DW11" s="214"/>
      <c r="DX11" s="214"/>
      <c r="DY11" s="214"/>
      <c r="DZ11" s="214"/>
      <c r="EA11" s="214"/>
      <c r="EB11" s="214"/>
      <c r="EC11" s="214"/>
      <c r="ED11" s="214"/>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214"/>
      <c r="GC11" s="214"/>
      <c r="GD11" s="214"/>
      <c r="GE11" s="214"/>
      <c r="GF11" s="214"/>
      <c r="GG11" s="214"/>
      <c r="GH11" s="214"/>
      <c r="GI11" s="214"/>
      <c r="GJ11" s="214"/>
      <c r="GK11" s="214"/>
      <c r="GL11" s="214"/>
      <c r="GM11" s="214"/>
      <c r="GN11" s="214"/>
      <c r="GO11" s="214"/>
      <c r="GP11" s="214"/>
      <c r="GQ11" s="214"/>
      <c r="GR11" s="214"/>
      <c r="GS11" s="214"/>
      <c r="GT11" s="214"/>
      <c r="GU11" s="214"/>
      <c r="GV11" s="214"/>
      <c r="GW11" s="214"/>
      <c r="GX11" s="214"/>
      <c r="GY11" s="214"/>
      <c r="GZ11" s="214"/>
      <c r="HA11" s="214"/>
      <c r="HB11" s="214"/>
      <c r="HC11" s="214"/>
      <c r="HD11" s="214"/>
      <c r="HE11" s="214"/>
      <c r="HF11" s="214"/>
      <c r="HG11" s="214"/>
      <c r="HH11" s="214"/>
      <c r="HI11" s="214"/>
      <c r="HJ11" s="214"/>
      <c r="HK11" s="214"/>
      <c r="HL11" s="214"/>
      <c r="HM11" s="214"/>
      <c r="HN11" s="214"/>
      <c r="HO11" s="214"/>
      <c r="HP11" s="214"/>
      <c r="HQ11" s="214"/>
      <c r="HR11" s="214"/>
      <c r="HS11" s="214"/>
      <c r="HT11" s="214"/>
      <c r="HU11" s="214"/>
      <c r="HV11" s="214"/>
      <c r="HW11" s="214"/>
      <c r="HX11" s="214"/>
      <c r="HY11" s="214"/>
      <c r="HZ11" s="214"/>
      <c r="IA11" s="214"/>
      <c r="IB11" s="214"/>
      <c r="IC11" s="214"/>
      <c r="ID11" s="214"/>
      <c r="IE11" s="214"/>
      <c r="IF11" s="214"/>
      <c r="IG11" s="214"/>
      <c r="IH11" s="214"/>
      <c r="II11" s="214"/>
      <c r="IJ11" s="214"/>
      <c r="IK11" s="214"/>
      <c r="IL11" s="214"/>
      <c r="IM11" s="214"/>
      <c r="IN11" s="214"/>
      <c r="IO11" s="214"/>
      <c r="IP11" s="214"/>
      <c r="IQ11" s="214"/>
      <c r="IR11" s="214"/>
      <c r="IS11" s="214"/>
      <c r="IT11" s="214"/>
      <c r="IU11" s="214"/>
    </row>
    <row r="12" spans="1:255" ht="141" thickBot="1" x14ac:dyDescent="0.3">
      <c r="A12" s="445" t="s">
        <v>798</v>
      </c>
      <c r="B12" s="135" t="s">
        <v>19</v>
      </c>
      <c r="C12" s="136" t="s">
        <v>854</v>
      </c>
      <c r="D12" s="136" t="s">
        <v>855</v>
      </c>
      <c r="E12" s="136" t="s">
        <v>856</v>
      </c>
      <c r="F12" s="136" t="s">
        <v>857</v>
      </c>
      <c r="G12" s="136" t="s">
        <v>858</v>
      </c>
      <c r="H12" s="137">
        <v>44620</v>
      </c>
      <c r="I12" s="216"/>
      <c r="J12" s="216"/>
      <c r="K12" s="216"/>
      <c r="L12" s="216"/>
      <c r="M12" s="216"/>
      <c r="N12" s="216"/>
      <c r="O12" s="216"/>
      <c r="P12" s="216"/>
      <c r="Q12" s="216"/>
      <c r="R12" s="216"/>
      <c r="S12" s="216"/>
      <c r="T12" s="216"/>
      <c r="U12" s="216"/>
      <c r="V12" s="216"/>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4"/>
      <c r="DM12" s="214"/>
      <c r="DN12" s="214"/>
      <c r="DO12" s="214"/>
      <c r="DP12" s="214"/>
      <c r="DQ12" s="214"/>
      <c r="DR12" s="214"/>
      <c r="DS12" s="214"/>
      <c r="DT12" s="214"/>
      <c r="DU12" s="214"/>
      <c r="DV12" s="214"/>
      <c r="DW12" s="214"/>
      <c r="DX12" s="214"/>
      <c r="DY12" s="214"/>
      <c r="DZ12" s="214"/>
      <c r="EA12" s="214"/>
      <c r="EB12" s="214"/>
      <c r="EC12" s="214"/>
      <c r="ED12" s="214"/>
      <c r="EE12" s="214"/>
      <c r="EF12" s="214"/>
      <c r="EG12" s="214"/>
      <c r="EH12" s="214"/>
      <c r="EI12" s="214"/>
      <c r="EJ12" s="214"/>
      <c r="EK12" s="214"/>
      <c r="EL12" s="214"/>
      <c r="EM12" s="214"/>
      <c r="EN12" s="214"/>
      <c r="EO12" s="214"/>
      <c r="EP12" s="214"/>
      <c r="EQ12" s="214"/>
      <c r="ER12" s="214"/>
      <c r="ES12" s="214"/>
      <c r="ET12" s="214"/>
      <c r="EU12" s="214"/>
      <c r="EV12" s="214"/>
      <c r="EW12" s="214"/>
      <c r="EX12" s="214"/>
      <c r="EY12" s="214"/>
      <c r="EZ12" s="214"/>
      <c r="FA12" s="214"/>
      <c r="FB12" s="214"/>
      <c r="FC12" s="214"/>
      <c r="FD12" s="214"/>
      <c r="FE12" s="214"/>
      <c r="FF12" s="214"/>
      <c r="FG12" s="214"/>
      <c r="FH12" s="214"/>
      <c r="FI12" s="214"/>
      <c r="FJ12" s="214"/>
      <c r="FK12" s="214"/>
      <c r="FL12" s="214"/>
      <c r="FM12" s="214"/>
      <c r="FN12" s="214"/>
      <c r="FO12" s="214"/>
      <c r="FP12" s="214"/>
      <c r="FQ12" s="214"/>
      <c r="FR12" s="214"/>
      <c r="FS12" s="214"/>
      <c r="FT12" s="214"/>
      <c r="FU12" s="214"/>
      <c r="FV12" s="214"/>
      <c r="FW12" s="214"/>
      <c r="FX12" s="214"/>
      <c r="FY12" s="214"/>
      <c r="FZ12" s="214"/>
      <c r="GA12" s="214"/>
      <c r="GB12" s="214"/>
      <c r="GC12" s="214"/>
      <c r="GD12" s="214"/>
      <c r="GE12" s="214"/>
      <c r="GF12" s="214"/>
      <c r="GG12" s="214"/>
      <c r="GH12" s="214"/>
      <c r="GI12" s="214"/>
      <c r="GJ12" s="214"/>
      <c r="GK12" s="214"/>
      <c r="GL12" s="214"/>
      <c r="GM12" s="214"/>
      <c r="GN12" s="214"/>
      <c r="GO12" s="214"/>
      <c r="GP12" s="214"/>
      <c r="GQ12" s="214"/>
      <c r="GR12" s="214"/>
      <c r="GS12" s="214"/>
      <c r="GT12" s="214"/>
      <c r="GU12" s="214"/>
      <c r="GV12" s="214"/>
      <c r="GW12" s="214"/>
      <c r="GX12" s="214"/>
      <c r="GY12" s="214"/>
      <c r="GZ12" s="214"/>
      <c r="HA12" s="214"/>
      <c r="HB12" s="214"/>
      <c r="HC12" s="214"/>
      <c r="HD12" s="214"/>
      <c r="HE12" s="214"/>
      <c r="HF12" s="214"/>
      <c r="HG12" s="214"/>
      <c r="HH12" s="214"/>
      <c r="HI12" s="214"/>
      <c r="HJ12" s="214"/>
      <c r="HK12" s="214"/>
      <c r="HL12" s="214"/>
      <c r="HM12" s="214"/>
      <c r="HN12" s="214"/>
      <c r="HO12" s="214"/>
      <c r="HP12" s="214"/>
      <c r="HQ12" s="214"/>
      <c r="HR12" s="214"/>
      <c r="HS12" s="214"/>
      <c r="HT12" s="214"/>
      <c r="HU12" s="214"/>
      <c r="HV12" s="214"/>
      <c r="HW12" s="214"/>
      <c r="HX12" s="214"/>
      <c r="HY12" s="214"/>
      <c r="HZ12" s="214"/>
      <c r="IA12" s="214"/>
      <c r="IB12" s="214"/>
      <c r="IC12" s="214"/>
      <c r="ID12" s="214"/>
      <c r="IE12" s="214"/>
      <c r="IF12" s="214"/>
      <c r="IG12" s="214"/>
      <c r="IH12" s="214"/>
      <c r="II12" s="214"/>
      <c r="IJ12" s="214"/>
      <c r="IK12" s="214"/>
      <c r="IL12" s="214"/>
      <c r="IM12" s="214"/>
      <c r="IN12" s="214"/>
      <c r="IO12" s="214"/>
      <c r="IP12" s="214"/>
      <c r="IQ12" s="214"/>
      <c r="IR12" s="214"/>
      <c r="IS12" s="214"/>
      <c r="IT12" s="214"/>
      <c r="IU12" s="214"/>
    </row>
    <row r="13" spans="1:255" ht="102.75" thickBot="1" x14ac:dyDescent="0.3">
      <c r="A13" s="444"/>
      <c r="B13" s="217" t="s">
        <v>23</v>
      </c>
      <c r="C13" s="136" t="s">
        <v>859</v>
      </c>
      <c r="D13" s="136" t="s">
        <v>860</v>
      </c>
      <c r="E13" s="136" t="s">
        <v>861</v>
      </c>
      <c r="F13" s="136" t="s">
        <v>862</v>
      </c>
      <c r="G13" s="136" t="s">
        <v>858</v>
      </c>
      <c r="H13" s="137">
        <v>44578</v>
      </c>
      <c r="I13" s="216"/>
      <c r="J13" s="216"/>
      <c r="K13" s="216"/>
      <c r="L13" s="216"/>
      <c r="M13" s="216"/>
      <c r="N13" s="216"/>
      <c r="O13" s="216"/>
      <c r="P13" s="216"/>
      <c r="Q13" s="216"/>
      <c r="R13" s="216"/>
      <c r="S13" s="216"/>
      <c r="T13" s="216"/>
      <c r="U13" s="216"/>
      <c r="V13" s="216"/>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4"/>
      <c r="DM13" s="214"/>
      <c r="DN13" s="214"/>
      <c r="DO13" s="214"/>
      <c r="DP13" s="214"/>
      <c r="DQ13" s="214"/>
      <c r="DR13" s="214"/>
      <c r="DS13" s="214"/>
      <c r="DT13" s="214"/>
      <c r="DU13" s="214"/>
      <c r="DV13" s="214"/>
      <c r="DW13" s="214"/>
      <c r="DX13" s="214"/>
      <c r="DY13" s="214"/>
      <c r="DZ13" s="214"/>
      <c r="EA13" s="214"/>
      <c r="EB13" s="214"/>
      <c r="EC13" s="214"/>
      <c r="ED13" s="214"/>
      <c r="EE13" s="214"/>
      <c r="EF13" s="214"/>
      <c r="EG13" s="214"/>
      <c r="EH13" s="214"/>
      <c r="EI13" s="214"/>
      <c r="EJ13" s="214"/>
      <c r="EK13" s="214"/>
      <c r="EL13" s="214"/>
      <c r="EM13" s="214"/>
      <c r="EN13" s="214"/>
      <c r="EO13" s="214"/>
      <c r="EP13" s="214"/>
      <c r="EQ13" s="214"/>
      <c r="ER13" s="214"/>
      <c r="ES13" s="214"/>
      <c r="ET13" s="214"/>
      <c r="EU13" s="214"/>
      <c r="EV13" s="214"/>
      <c r="EW13" s="214"/>
      <c r="EX13" s="214"/>
      <c r="EY13" s="214"/>
      <c r="EZ13" s="214"/>
      <c r="FA13" s="214"/>
      <c r="FB13" s="214"/>
      <c r="FC13" s="214"/>
      <c r="FD13" s="214"/>
      <c r="FE13" s="214"/>
      <c r="FF13" s="214"/>
      <c r="FG13" s="214"/>
      <c r="FH13" s="214"/>
      <c r="FI13" s="214"/>
      <c r="FJ13" s="214"/>
      <c r="FK13" s="214"/>
      <c r="FL13" s="214"/>
      <c r="FM13" s="214"/>
      <c r="FN13" s="214"/>
      <c r="FO13" s="214"/>
      <c r="FP13" s="214"/>
      <c r="FQ13" s="214"/>
      <c r="FR13" s="214"/>
      <c r="FS13" s="214"/>
      <c r="FT13" s="214"/>
      <c r="FU13" s="214"/>
      <c r="FV13" s="214"/>
      <c r="FW13" s="214"/>
      <c r="FX13" s="214"/>
      <c r="FY13" s="214"/>
      <c r="FZ13" s="214"/>
      <c r="GA13" s="214"/>
      <c r="GB13" s="214"/>
      <c r="GC13" s="214"/>
      <c r="GD13" s="214"/>
      <c r="GE13" s="214"/>
      <c r="GF13" s="214"/>
      <c r="GG13" s="214"/>
      <c r="GH13" s="214"/>
      <c r="GI13" s="214"/>
      <c r="GJ13" s="214"/>
      <c r="GK13" s="214"/>
      <c r="GL13" s="214"/>
      <c r="GM13" s="214"/>
      <c r="GN13" s="214"/>
      <c r="GO13" s="214"/>
      <c r="GP13" s="214"/>
      <c r="GQ13" s="214"/>
      <c r="GR13" s="214"/>
      <c r="GS13" s="214"/>
      <c r="GT13" s="214"/>
      <c r="GU13" s="214"/>
      <c r="GV13" s="214"/>
      <c r="GW13" s="214"/>
      <c r="GX13" s="214"/>
      <c r="GY13" s="214"/>
      <c r="GZ13" s="214"/>
      <c r="HA13" s="214"/>
      <c r="HB13" s="214"/>
      <c r="HC13" s="214"/>
      <c r="HD13" s="214"/>
      <c r="HE13" s="214"/>
      <c r="HF13" s="214"/>
      <c r="HG13" s="214"/>
      <c r="HH13" s="214"/>
      <c r="HI13" s="214"/>
      <c r="HJ13" s="214"/>
      <c r="HK13" s="214"/>
      <c r="HL13" s="214"/>
      <c r="HM13" s="214"/>
      <c r="HN13" s="214"/>
      <c r="HO13" s="214"/>
      <c r="HP13" s="214"/>
      <c r="HQ13" s="214"/>
      <c r="HR13" s="214"/>
      <c r="HS13" s="214"/>
      <c r="HT13" s="214"/>
      <c r="HU13" s="214"/>
      <c r="HV13" s="214"/>
      <c r="HW13" s="214"/>
      <c r="HX13" s="214"/>
      <c r="HY13" s="214"/>
      <c r="HZ13" s="214"/>
      <c r="IA13" s="214"/>
      <c r="IB13" s="214"/>
      <c r="IC13" s="214"/>
      <c r="ID13" s="214"/>
      <c r="IE13" s="214"/>
      <c r="IF13" s="214"/>
      <c r="IG13" s="214"/>
      <c r="IH13" s="214"/>
      <c r="II13" s="214"/>
      <c r="IJ13" s="214"/>
      <c r="IK13" s="214"/>
      <c r="IL13" s="214"/>
      <c r="IM13" s="214"/>
      <c r="IN13" s="214"/>
      <c r="IO13" s="214"/>
      <c r="IP13" s="214"/>
      <c r="IQ13" s="214"/>
      <c r="IR13" s="214"/>
      <c r="IS13" s="214"/>
      <c r="IT13" s="214"/>
      <c r="IU13" s="214"/>
    </row>
    <row r="14" spans="1:255" ht="64.5" thickBot="1" x14ac:dyDescent="0.3">
      <c r="A14" s="444"/>
      <c r="B14" s="217" t="s">
        <v>26</v>
      </c>
      <c r="C14" s="136" t="s">
        <v>863</v>
      </c>
      <c r="D14" s="136" t="s">
        <v>864</v>
      </c>
      <c r="E14" s="136" t="s">
        <v>865</v>
      </c>
      <c r="F14" s="136" t="s">
        <v>866</v>
      </c>
      <c r="G14" s="136" t="s">
        <v>858</v>
      </c>
      <c r="H14" s="137">
        <v>44607</v>
      </c>
      <c r="I14" s="216"/>
      <c r="J14" s="216"/>
      <c r="K14" s="216"/>
      <c r="L14" s="216"/>
      <c r="M14" s="216"/>
      <c r="N14" s="216"/>
      <c r="O14" s="216"/>
      <c r="P14" s="216"/>
      <c r="Q14" s="216"/>
      <c r="R14" s="216"/>
      <c r="S14" s="216"/>
      <c r="T14" s="216"/>
      <c r="U14" s="216"/>
      <c r="V14" s="216"/>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4"/>
      <c r="DM14" s="214"/>
      <c r="DN14" s="214"/>
      <c r="DO14" s="214"/>
      <c r="DP14" s="214"/>
      <c r="DQ14" s="214"/>
      <c r="DR14" s="214"/>
      <c r="DS14" s="214"/>
      <c r="DT14" s="214"/>
      <c r="DU14" s="214"/>
      <c r="DV14" s="214"/>
      <c r="DW14" s="214"/>
      <c r="DX14" s="214"/>
      <c r="DY14" s="214"/>
      <c r="DZ14" s="214"/>
      <c r="EA14" s="214"/>
      <c r="EB14" s="214"/>
      <c r="EC14" s="214"/>
      <c r="ED14" s="214"/>
      <c r="EE14" s="214"/>
      <c r="EF14" s="214"/>
      <c r="EG14" s="214"/>
      <c r="EH14" s="214"/>
      <c r="EI14" s="214"/>
      <c r="EJ14" s="214"/>
      <c r="EK14" s="214"/>
      <c r="EL14" s="214"/>
      <c r="EM14" s="214"/>
      <c r="EN14" s="214"/>
      <c r="EO14" s="214"/>
      <c r="EP14" s="214"/>
      <c r="EQ14" s="214"/>
      <c r="ER14" s="214"/>
      <c r="ES14" s="214"/>
      <c r="ET14" s="214"/>
      <c r="EU14" s="214"/>
      <c r="EV14" s="214"/>
      <c r="EW14" s="214"/>
      <c r="EX14" s="214"/>
      <c r="EY14" s="214"/>
      <c r="EZ14" s="214"/>
      <c r="FA14" s="214"/>
      <c r="FB14" s="214"/>
      <c r="FC14" s="214"/>
      <c r="FD14" s="214"/>
      <c r="FE14" s="214"/>
      <c r="FF14" s="214"/>
      <c r="FG14" s="214"/>
      <c r="FH14" s="214"/>
      <c r="FI14" s="214"/>
      <c r="FJ14" s="214"/>
      <c r="FK14" s="214"/>
      <c r="FL14" s="214"/>
      <c r="FM14" s="214"/>
      <c r="FN14" s="214"/>
      <c r="FO14" s="214"/>
      <c r="FP14" s="214"/>
      <c r="FQ14" s="214"/>
      <c r="FR14" s="214"/>
      <c r="FS14" s="214"/>
      <c r="FT14" s="214"/>
      <c r="FU14" s="214"/>
      <c r="FV14" s="214"/>
      <c r="FW14" s="214"/>
      <c r="FX14" s="214"/>
      <c r="FY14" s="214"/>
      <c r="FZ14" s="214"/>
      <c r="GA14" s="214"/>
      <c r="GB14" s="214"/>
      <c r="GC14" s="214"/>
      <c r="GD14" s="214"/>
      <c r="GE14" s="214"/>
      <c r="GF14" s="214"/>
      <c r="GG14" s="214"/>
      <c r="GH14" s="214"/>
      <c r="GI14" s="214"/>
      <c r="GJ14" s="214"/>
      <c r="GK14" s="214"/>
      <c r="GL14" s="214"/>
      <c r="GM14" s="214"/>
      <c r="GN14" s="214"/>
      <c r="GO14" s="214"/>
      <c r="GP14" s="214"/>
      <c r="GQ14" s="214"/>
      <c r="GR14" s="214"/>
      <c r="GS14" s="214"/>
      <c r="GT14" s="214"/>
      <c r="GU14" s="214"/>
      <c r="GV14" s="214"/>
      <c r="GW14" s="214"/>
      <c r="GX14" s="214"/>
      <c r="GY14" s="214"/>
      <c r="GZ14" s="214"/>
      <c r="HA14" s="214"/>
      <c r="HB14" s="214"/>
      <c r="HC14" s="214"/>
      <c r="HD14" s="214"/>
      <c r="HE14" s="214"/>
      <c r="HF14" s="214"/>
      <c r="HG14" s="214"/>
      <c r="HH14" s="214"/>
      <c r="HI14" s="214"/>
      <c r="HJ14" s="214"/>
      <c r="HK14" s="214"/>
      <c r="HL14" s="214"/>
      <c r="HM14" s="214"/>
      <c r="HN14" s="214"/>
      <c r="HO14" s="214"/>
      <c r="HP14" s="214"/>
      <c r="HQ14" s="214"/>
      <c r="HR14" s="214"/>
      <c r="HS14" s="214"/>
      <c r="HT14" s="214"/>
      <c r="HU14" s="214"/>
      <c r="HV14" s="214"/>
      <c r="HW14" s="214"/>
      <c r="HX14" s="214"/>
      <c r="HY14" s="214"/>
      <c r="HZ14" s="214"/>
      <c r="IA14" s="214"/>
      <c r="IB14" s="214"/>
      <c r="IC14" s="214"/>
      <c r="ID14" s="214"/>
      <c r="IE14" s="214"/>
      <c r="IF14" s="214"/>
      <c r="IG14" s="214"/>
      <c r="IH14" s="214"/>
      <c r="II14" s="214"/>
      <c r="IJ14" s="214"/>
      <c r="IK14" s="214"/>
      <c r="IL14" s="214"/>
      <c r="IM14" s="214"/>
      <c r="IN14" s="214"/>
      <c r="IO14" s="214"/>
      <c r="IP14" s="214"/>
      <c r="IQ14" s="214"/>
      <c r="IR14" s="214"/>
      <c r="IS14" s="214"/>
      <c r="IT14" s="214"/>
      <c r="IU14" s="214"/>
    </row>
    <row r="15" spans="1:255" ht="115.5" thickBot="1" x14ac:dyDescent="0.3">
      <c r="A15" s="444"/>
      <c r="B15" s="217" t="s">
        <v>29</v>
      </c>
      <c r="C15" s="136" t="s">
        <v>867</v>
      </c>
      <c r="D15" s="136" t="s">
        <v>868</v>
      </c>
      <c r="E15" s="136" t="s">
        <v>869</v>
      </c>
      <c r="F15" s="136" t="s">
        <v>870</v>
      </c>
      <c r="G15" s="136" t="s">
        <v>871</v>
      </c>
      <c r="H15" s="136" t="s">
        <v>872</v>
      </c>
      <c r="I15" s="216"/>
      <c r="J15" s="216"/>
      <c r="K15" s="216"/>
      <c r="L15" s="216"/>
      <c r="M15" s="216"/>
      <c r="N15" s="216"/>
      <c r="O15" s="216"/>
      <c r="P15" s="216"/>
      <c r="Q15" s="216"/>
      <c r="R15" s="216"/>
      <c r="S15" s="216"/>
      <c r="T15" s="216"/>
      <c r="U15" s="216"/>
      <c r="V15" s="216"/>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4"/>
      <c r="CL15" s="214"/>
      <c r="CM15" s="214"/>
      <c r="CN15" s="214"/>
      <c r="CO15" s="214"/>
      <c r="CP15" s="214"/>
      <c r="CQ15" s="214"/>
      <c r="CR15" s="214"/>
      <c r="CS15" s="214"/>
      <c r="CT15" s="214"/>
      <c r="CU15" s="214"/>
      <c r="CV15" s="214"/>
      <c r="CW15" s="214"/>
      <c r="CX15" s="214"/>
      <c r="CY15" s="214"/>
      <c r="CZ15" s="214"/>
      <c r="DA15" s="214"/>
      <c r="DB15" s="214"/>
      <c r="DC15" s="214"/>
      <c r="DD15" s="214"/>
      <c r="DE15" s="214"/>
      <c r="DF15" s="214"/>
      <c r="DG15" s="214"/>
      <c r="DH15" s="214"/>
      <c r="DI15" s="214"/>
      <c r="DJ15" s="214"/>
      <c r="DK15" s="214"/>
      <c r="DL15" s="214"/>
      <c r="DM15" s="214"/>
      <c r="DN15" s="214"/>
      <c r="DO15" s="214"/>
      <c r="DP15" s="214"/>
      <c r="DQ15" s="214"/>
      <c r="DR15" s="214"/>
      <c r="DS15" s="214"/>
      <c r="DT15" s="214"/>
      <c r="DU15" s="214"/>
      <c r="DV15" s="214"/>
      <c r="DW15" s="214"/>
      <c r="DX15" s="214"/>
      <c r="DY15" s="214"/>
      <c r="DZ15" s="214"/>
      <c r="EA15" s="214"/>
      <c r="EB15" s="214"/>
      <c r="EC15" s="214"/>
      <c r="ED15" s="214"/>
      <c r="EE15" s="214"/>
      <c r="EF15" s="214"/>
      <c r="EG15" s="214"/>
      <c r="EH15" s="214"/>
      <c r="EI15" s="214"/>
      <c r="EJ15" s="214"/>
      <c r="EK15" s="214"/>
      <c r="EL15" s="214"/>
      <c r="EM15" s="214"/>
      <c r="EN15" s="214"/>
      <c r="EO15" s="214"/>
      <c r="EP15" s="214"/>
      <c r="EQ15" s="214"/>
      <c r="ER15" s="214"/>
      <c r="ES15" s="214"/>
      <c r="ET15" s="214"/>
      <c r="EU15" s="214"/>
      <c r="EV15" s="214"/>
      <c r="EW15" s="214"/>
      <c r="EX15" s="214"/>
      <c r="EY15" s="214"/>
      <c r="EZ15" s="214"/>
      <c r="FA15" s="214"/>
      <c r="FB15" s="214"/>
      <c r="FC15" s="214"/>
      <c r="FD15" s="214"/>
      <c r="FE15" s="214"/>
      <c r="FF15" s="214"/>
      <c r="FG15" s="214"/>
      <c r="FH15" s="214"/>
      <c r="FI15" s="214"/>
      <c r="FJ15" s="214"/>
      <c r="FK15" s="214"/>
      <c r="FL15" s="214"/>
      <c r="FM15" s="214"/>
      <c r="FN15" s="214"/>
      <c r="FO15" s="214"/>
      <c r="FP15" s="214"/>
      <c r="FQ15" s="214"/>
      <c r="FR15" s="214"/>
      <c r="FS15" s="214"/>
      <c r="FT15" s="214"/>
      <c r="FU15" s="214"/>
      <c r="FV15" s="214"/>
      <c r="FW15" s="214"/>
      <c r="FX15" s="214"/>
      <c r="FY15" s="214"/>
      <c r="FZ15" s="214"/>
      <c r="GA15" s="214"/>
      <c r="GB15" s="214"/>
      <c r="GC15" s="214"/>
      <c r="GD15" s="214"/>
      <c r="GE15" s="214"/>
      <c r="GF15" s="214"/>
      <c r="GG15" s="214"/>
      <c r="GH15" s="214"/>
      <c r="GI15" s="214"/>
      <c r="GJ15" s="214"/>
      <c r="GK15" s="214"/>
      <c r="GL15" s="214"/>
      <c r="GM15" s="214"/>
      <c r="GN15" s="214"/>
      <c r="GO15" s="214"/>
      <c r="GP15" s="214"/>
      <c r="GQ15" s="214"/>
      <c r="GR15" s="214"/>
      <c r="GS15" s="214"/>
      <c r="GT15" s="214"/>
      <c r="GU15" s="214"/>
      <c r="GV15" s="214"/>
      <c r="GW15" s="214"/>
      <c r="GX15" s="214"/>
      <c r="GY15" s="214"/>
      <c r="GZ15" s="214"/>
      <c r="HA15" s="214"/>
      <c r="HB15" s="214"/>
      <c r="HC15" s="214"/>
      <c r="HD15" s="214"/>
      <c r="HE15" s="214"/>
      <c r="HF15" s="214"/>
      <c r="HG15" s="214"/>
      <c r="HH15" s="214"/>
      <c r="HI15" s="214"/>
      <c r="HJ15" s="214"/>
      <c r="HK15" s="214"/>
      <c r="HL15" s="214"/>
      <c r="HM15" s="214"/>
      <c r="HN15" s="214"/>
      <c r="HO15" s="214"/>
      <c r="HP15" s="214"/>
      <c r="HQ15" s="214"/>
      <c r="HR15" s="214"/>
      <c r="HS15" s="214"/>
      <c r="HT15" s="214"/>
      <c r="HU15" s="214"/>
      <c r="HV15" s="214"/>
      <c r="HW15" s="214"/>
      <c r="HX15" s="214"/>
      <c r="HY15" s="214"/>
      <c r="HZ15" s="214"/>
      <c r="IA15" s="214"/>
      <c r="IB15" s="214"/>
      <c r="IC15" s="214"/>
      <c r="ID15" s="214"/>
      <c r="IE15" s="214"/>
      <c r="IF15" s="214"/>
      <c r="IG15" s="214"/>
      <c r="IH15" s="214"/>
      <c r="II15" s="214"/>
      <c r="IJ15" s="214"/>
      <c r="IK15" s="214"/>
      <c r="IL15" s="214"/>
      <c r="IM15" s="214"/>
      <c r="IN15" s="214"/>
      <c r="IO15" s="214"/>
      <c r="IP15" s="214"/>
      <c r="IQ15" s="214"/>
      <c r="IR15" s="214"/>
      <c r="IS15" s="214"/>
      <c r="IT15" s="214"/>
      <c r="IU15" s="214"/>
    </row>
    <row r="16" spans="1:255" ht="51.75" thickBot="1" x14ac:dyDescent="0.3">
      <c r="A16" s="444"/>
      <c r="B16" s="217" t="s">
        <v>33</v>
      </c>
      <c r="C16" s="136" t="s">
        <v>873</v>
      </c>
      <c r="D16" s="136" t="s">
        <v>874</v>
      </c>
      <c r="E16" s="136" t="s">
        <v>875</v>
      </c>
      <c r="F16" s="136" t="s">
        <v>876</v>
      </c>
      <c r="G16" s="136" t="s">
        <v>871</v>
      </c>
      <c r="H16" s="136" t="s">
        <v>889</v>
      </c>
      <c r="I16" s="216"/>
      <c r="J16" s="216"/>
      <c r="K16" s="216"/>
      <c r="L16" s="216"/>
      <c r="M16" s="216"/>
      <c r="N16" s="216"/>
      <c r="O16" s="216"/>
      <c r="P16" s="216"/>
      <c r="Q16" s="216"/>
      <c r="R16" s="216"/>
      <c r="S16" s="216"/>
      <c r="T16" s="216"/>
      <c r="U16" s="216"/>
      <c r="V16" s="216"/>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c r="EI16" s="214"/>
      <c r="EJ16" s="214"/>
      <c r="EK16" s="214"/>
      <c r="EL16" s="214"/>
      <c r="EM16" s="214"/>
      <c r="EN16" s="214"/>
      <c r="EO16" s="214"/>
      <c r="EP16" s="214"/>
      <c r="EQ16" s="214"/>
      <c r="ER16" s="214"/>
      <c r="ES16" s="214"/>
      <c r="ET16" s="214"/>
      <c r="EU16" s="214"/>
      <c r="EV16" s="214"/>
      <c r="EW16" s="214"/>
      <c r="EX16" s="214"/>
      <c r="EY16" s="214"/>
      <c r="EZ16" s="214"/>
      <c r="FA16" s="214"/>
      <c r="FB16" s="214"/>
      <c r="FC16" s="214"/>
      <c r="FD16" s="214"/>
      <c r="FE16" s="214"/>
      <c r="FF16" s="214"/>
      <c r="FG16" s="214"/>
      <c r="FH16" s="214"/>
      <c r="FI16" s="214"/>
      <c r="FJ16" s="214"/>
      <c r="FK16" s="214"/>
      <c r="FL16" s="214"/>
      <c r="FM16" s="214"/>
      <c r="FN16" s="214"/>
      <c r="FO16" s="214"/>
      <c r="FP16" s="214"/>
      <c r="FQ16" s="214"/>
      <c r="FR16" s="214"/>
      <c r="FS16" s="214"/>
      <c r="FT16" s="214"/>
      <c r="FU16" s="214"/>
      <c r="FV16" s="214"/>
      <c r="FW16" s="214"/>
      <c r="FX16" s="214"/>
      <c r="FY16" s="214"/>
      <c r="FZ16" s="214"/>
      <c r="GA16" s="214"/>
      <c r="GB16" s="214"/>
      <c r="GC16" s="214"/>
      <c r="GD16" s="214"/>
      <c r="GE16" s="214"/>
      <c r="GF16" s="214"/>
      <c r="GG16" s="214"/>
      <c r="GH16" s="214"/>
      <c r="GI16" s="214"/>
      <c r="GJ16" s="214"/>
      <c r="GK16" s="214"/>
      <c r="GL16" s="214"/>
      <c r="GM16" s="214"/>
      <c r="GN16" s="214"/>
      <c r="GO16" s="214"/>
      <c r="GP16" s="214"/>
      <c r="GQ16" s="214"/>
      <c r="GR16" s="214"/>
      <c r="GS16" s="214"/>
      <c r="GT16" s="214"/>
      <c r="GU16" s="214"/>
      <c r="GV16" s="214"/>
      <c r="GW16" s="214"/>
      <c r="GX16" s="214"/>
      <c r="GY16" s="214"/>
      <c r="GZ16" s="214"/>
      <c r="HA16" s="214"/>
      <c r="HB16" s="214"/>
      <c r="HC16" s="214"/>
      <c r="HD16" s="214"/>
      <c r="HE16" s="214"/>
      <c r="HF16" s="214"/>
      <c r="HG16" s="214"/>
      <c r="HH16" s="214"/>
      <c r="HI16" s="214"/>
      <c r="HJ16" s="214"/>
      <c r="HK16" s="214"/>
      <c r="HL16" s="214"/>
      <c r="HM16" s="214"/>
      <c r="HN16" s="214"/>
      <c r="HO16" s="214"/>
      <c r="HP16" s="214"/>
      <c r="HQ16" s="214"/>
      <c r="HR16" s="214"/>
      <c r="HS16" s="214"/>
      <c r="HT16" s="214"/>
      <c r="HU16" s="214"/>
      <c r="HV16" s="214"/>
      <c r="HW16" s="214"/>
      <c r="HX16" s="214"/>
      <c r="HY16" s="214"/>
      <c r="HZ16" s="214"/>
      <c r="IA16" s="214"/>
      <c r="IB16" s="214"/>
      <c r="IC16" s="214"/>
      <c r="ID16" s="214"/>
      <c r="IE16" s="214"/>
      <c r="IF16" s="214"/>
      <c r="IG16" s="214"/>
      <c r="IH16" s="214"/>
      <c r="II16" s="214"/>
      <c r="IJ16" s="214"/>
      <c r="IK16" s="214"/>
      <c r="IL16" s="214"/>
      <c r="IM16" s="214"/>
      <c r="IN16" s="214"/>
      <c r="IO16" s="214"/>
      <c r="IP16" s="214"/>
      <c r="IQ16" s="214"/>
      <c r="IR16" s="214"/>
      <c r="IS16" s="214"/>
      <c r="IT16" s="214"/>
      <c r="IU16" s="214"/>
    </row>
    <row r="17" spans="1:22" ht="102.75" thickBot="1" x14ac:dyDescent="0.3">
      <c r="A17" s="444"/>
      <c r="B17" s="217" t="s">
        <v>35</v>
      </c>
      <c r="C17" s="136" t="s">
        <v>877</v>
      </c>
      <c r="D17" s="136" t="s">
        <v>878</v>
      </c>
      <c r="E17" s="136" t="s">
        <v>879</v>
      </c>
      <c r="F17" s="136" t="s">
        <v>880</v>
      </c>
      <c r="G17" s="136" t="s">
        <v>858</v>
      </c>
      <c r="H17" s="136" t="s">
        <v>881</v>
      </c>
      <c r="I17" s="216"/>
      <c r="J17" s="216"/>
      <c r="K17" s="216"/>
      <c r="L17" s="216"/>
      <c r="M17" s="216"/>
      <c r="N17" s="216"/>
      <c r="O17" s="216"/>
      <c r="P17" s="216"/>
      <c r="Q17" s="216"/>
      <c r="R17" s="216"/>
      <c r="S17" s="216"/>
      <c r="T17" s="216"/>
      <c r="U17" s="216"/>
      <c r="V17" s="216"/>
    </row>
    <row r="18" spans="1:22" x14ac:dyDescent="0.25">
      <c r="A18" s="218"/>
      <c r="B18" s="218"/>
      <c r="C18" s="218"/>
      <c r="D18" s="218"/>
      <c r="E18" s="218"/>
      <c r="F18" s="218"/>
      <c r="G18" s="218"/>
      <c r="H18" s="218"/>
      <c r="I18" s="216"/>
      <c r="J18" s="216"/>
      <c r="K18" s="216"/>
      <c r="L18" s="216"/>
      <c r="M18" s="216"/>
      <c r="N18" s="216"/>
      <c r="O18" s="216"/>
      <c r="P18" s="216"/>
      <c r="Q18" s="216"/>
      <c r="R18" s="216"/>
      <c r="S18" s="216"/>
      <c r="T18" s="216"/>
      <c r="U18" s="216"/>
      <c r="V18" s="216"/>
    </row>
    <row r="19" spans="1:22" x14ac:dyDescent="0.25">
      <c r="A19" s="218"/>
      <c r="B19" s="218"/>
      <c r="C19" s="218"/>
      <c r="D19" s="218"/>
      <c r="E19" s="218"/>
      <c r="F19" s="218"/>
      <c r="G19" s="218"/>
      <c r="H19" s="218"/>
      <c r="I19" s="216"/>
      <c r="J19" s="216"/>
      <c r="K19" s="216"/>
      <c r="L19" s="216"/>
      <c r="M19" s="216"/>
      <c r="N19" s="216"/>
      <c r="O19" s="216"/>
      <c r="P19" s="216"/>
      <c r="Q19" s="216"/>
      <c r="R19" s="216"/>
      <c r="S19" s="216"/>
      <c r="T19" s="216"/>
      <c r="U19" s="216"/>
      <c r="V19" s="216"/>
    </row>
    <row r="20" spans="1:22" x14ac:dyDescent="0.25">
      <c r="A20" s="218"/>
      <c r="B20" s="218"/>
      <c r="C20" s="218"/>
      <c r="D20" s="218"/>
      <c r="E20" s="218"/>
      <c r="F20" s="218"/>
      <c r="G20" s="218"/>
      <c r="H20" s="218"/>
      <c r="I20" s="216"/>
      <c r="J20" s="216"/>
      <c r="K20" s="216"/>
      <c r="L20" s="216"/>
      <c r="M20" s="216"/>
      <c r="N20" s="216"/>
      <c r="O20" s="216"/>
      <c r="P20" s="216"/>
      <c r="Q20" s="216"/>
      <c r="R20" s="216"/>
      <c r="S20" s="216"/>
      <c r="T20" s="216"/>
      <c r="U20" s="216"/>
      <c r="V20" s="216"/>
    </row>
    <row r="21" spans="1:22" x14ac:dyDescent="0.25">
      <c r="A21" s="218"/>
      <c r="B21" s="218"/>
      <c r="C21" s="218"/>
      <c r="D21" s="218"/>
      <c r="E21" s="218"/>
      <c r="F21" s="218"/>
      <c r="G21" s="218"/>
      <c r="H21" s="218"/>
      <c r="I21" s="216"/>
      <c r="J21" s="216"/>
      <c r="K21" s="216"/>
      <c r="L21" s="216"/>
      <c r="M21" s="216"/>
      <c r="N21" s="216"/>
      <c r="O21" s="216"/>
      <c r="P21" s="216"/>
      <c r="Q21" s="216"/>
      <c r="R21" s="216"/>
      <c r="S21" s="216"/>
      <c r="T21" s="216"/>
      <c r="U21" s="216"/>
      <c r="V21" s="216"/>
    </row>
    <row r="22" spans="1:22" x14ac:dyDescent="0.25">
      <c r="A22" s="218"/>
      <c r="B22" s="218"/>
      <c r="C22" s="218"/>
      <c r="D22" s="218"/>
      <c r="E22" s="218"/>
      <c r="F22" s="218"/>
      <c r="G22" s="218"/>
      <c r="H22" s="218"/>
      <c r="I22" s="216"/>
      <c r="J22" s="216"/>
      <c r="K22" s="216"/>
      <c r="L22" s="216"/>
      <c r="M22" s="216"/>
      <c r="N22" s="216"/>
      <c r="O22" s="216"/>
      <c r="P22" s="216"/>
      <c r="Q22" s="216"/>
      <c r="R22" s="216"/>
      <c r="S22" s="216"/>
      <c r="T22" s="216"/>
      <c r="U22" s="216"/>
      <c r="V22" s="216"/>
    </row>
    <row r="23" spans="1:22" x14ac:dyDescent="0.25">
      <c r="A23" s="218"/>
      <c r="B23" s="218"/>
      <c r="C23" s="218"/>
      <c r="D23" s="218"/>
      <c r="E23" s="218"/>
      <c r="F23" s="218"/>
      <c r="G23" s="218"/>
      <c r="H23" s="218"/>
      <c r="I23" s="216"/>
      <c r="J23" s="216"/>
      <c r="K23" s="216"/>
      <c r="L23" s="216"/>
      <c r="M23" s="216"/>
      <c r="N23" s="216"/>
      <c r="O23" s="216"/>
      <c r="P23" s="216"/>
      <c r="Q23" s="216"/>
      <c r="R23" s="216"/>
      <c r="S23" s="216"/>
      <c r="T23" s="216"/>
      <c r="U23" s="216"/>
      <c r="V23" s="216"/>
    </row>
  </sheetData>
  <mergeCells count="9">
    <mergeCell ref="A8:A11"/>
    <mergeCell ref="A12:A17"/>
    <mergeCell ref="A2:A4"/>
    <mergeCell ref="B2:H2"/>
    <mergeCell ref="B3:H3"/>
    <mergeCell ref="B4:H4"/>
    <mergeCell ref="A6:A7"/>
    <mergeCell ref="B6:H6"/>
    <mergeCell ref="B7:C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
  <sheetViews>
    <sheetView workbookViewId="0"/>
  </sheetViews>
  <sheetFormatPr baseColWidth="10" defaultColWidth="14.42578125" defaultRowHeight="15" customHeight="1" x14ac:dyDescent="0.25"/>
  <cols>
    <col min="1" max="1" width="5.85546875" customWidth="1"/>
    <col min="2" max="2" width="17" customWidth="1"/>
    <col min="3" max="4" width="17.140625" customWidth="1"/>
    <col min="5" max="5" width="13.85546875" customWidth="1"/>
    <col min="6" max="6" width="10.7109375" customWidth="1"/>
    <col min="7" max="8" width="16.7109375" customWidth="1"/>
    <col min="9" max="9" width="35.7109375" customWidth="1"/>
    <col min="10" max="10" width="29.42578125" customWidth="1"/>
    <col min="11" max="12" width="10.7109375" customWidth="1"/>
    <col min="13" max="13" width="13" customWidth="1"/>
    <col min="14" max="14" width="16" customWidth="1"/>
    <col min="15" max="15" width="35.42578125" customWidth="1"/>
    <col min="16" max="17" width="10.7109375" customWidth="1"/>
    <col min="18" max="18" width="13" customWidth="1"/>
    <col min="19" max="19" width="15.42578125" customWidth="1"/>
    <col min="20" max="20" width="38.28515625" customWidth="1"/>
    <col min="21" max="22" width="10.7109375" customWidth="1"/>
    <col min="23" max="24" width="17" customWidth="1"/>
    <col min="25" max="25" width="34.42578125" customWidth="1"/>
    <col min="26" max="27" width="10.7109375" customWidth="1"/>
    <col min="28" max="29" width="16.140625" customWidth="1"/>
    <col min="30" max="30" width="37.85546875" customWidth="1"/>
    <col min="31" max="32" width="10.7109375" customWidth="1"/>
    <col min="33" max="33" width="32.42578125" customWidth="1"/>
    <col min="34" max="34" width="10.7109375" customWidth="1"/>
    <col min="35" max="35" width="14.7109375" customWidth="1"/>
    <col min="36" max="39" width="10.7109375" customWidth="1"/>
  </cols>
  <sheetData>
    <row r="1" spans="1:39" x14ac:dyDescent="0.25">
      <c r="B1" s="6" t="s">
        <v>522</v>
      </c>
      <c r="C1" s="7"/>
      <c r="D1" s="6" t="s">
        <v>523</v>
      </c>
      <c r="F1" s="454" t="s">
        <v>524</v>
      </c>
      <c r="G1" s="313"/>
      <c r="H1" s="313"/>
      <c r="I1" s="313"/>
      <c r="J1" s="314"/>
      <c r="L1" s="454" t="s">
        <v>525</v>
      </c>
      <c r="M1" s="313"/>
      <c r="N1" s="313"/>
      <c r="O1" s="314"/>
      <c r="Q1" s="454" t="s">
        <v>526</v>
      </c>
      <c r="R1" s="313"/>
      <c r="S1" s="313"/>
      <c r="T1" s="314"/>
      <c r="V1" s="454" t="s">
        <v>527</v>
      </c>
      <c r="W1" s="313"/>
      <c r="X1" s="313"/>
      <c r="Y1" s="314"/>
      <c r="AA1" s="454" t="s">
        <v>528</v>
      </c>
      <c r="AB1" s="313"/>
      <c r="AC1" s="313"/>
      <c r="AD1" s="314"/>
    </row>
    <row r="2" spans="1:39" x14ac:dyDescent="0.25">
      <c r="B2" s="6" t="s">
        <v>529</v>
      </c>
      <c r="C2" s="7"/>
      <c r="D2" s="6" t="s">
        <v>530</v>
      </c>
      <c r="F2" s="17" t="s">
        <v>531</v>
      </c>
      <c r="G2" s="17" t="s">
        <v>532</v>
      </c>
      <c r="H2" s="17"/>
      <c r="I2" s="17" t="s">
        <v>533</v>
      </c>
      <c r="J2" s="17" t="s">
        <v>137</v>
      </c>
      <c r="L2" s="17" t="s">
        <v>531</v>
      </c>
      <c r="M2" s="17" t="s">
        <v>532</v>
      </c>
      <c r="N2" s="17"/>
      <c r="O2" s="17" t="s">
        <v>533</v>
      </c>
      <c r="Q2" s="17" t="s">
        <v>531</v>
      </c>
      <c r="R2" s="17" t="s">
        <v>532</v>
      </c>
      <c r="S2" s="17"/>
      <c r="T2" s="17" t="s">
        <v>533</v>
      </c>
      <c r="V2" s="17" t="s">
        <v>531</v>
      </c>
      <c r="W2" s="17" t="s">
        <v>532</v>
      </c>
      <c r="X2" s="17"/>
      <c r="Y2" s="17" t="s">
        <v>533</v>
      </c>
      <c r="AA2" s="17" t="s">
        <v>531</v>
      </c>
      <c r="AB2" s="17" t="s">
        <v>532</v>
      </c>
      <c r="AC2" s="17"/>
      <c r="AD2" s="17" t="s">
        <v>533</v>
      </c>
      <c r="AG2" t="s">
        <v>534</v>
      </c>
      <c r="AI2" t="s">
        <v>535</v>
      </c>
      <c r="AM2" t="s">
        <v>150</v>
      </c>
    </row>
    <row r="3" spans="1:39" ht="45" x14ac:dyDescent="0.25">
      <c r="B3" s="6" t="s">
        <v>536</v>
      </c>
      <c r="C3" s="7"/>
      <c r="D3" s="6" t="s">
        <v>537</v>
      </c>
      <c r="F3" s="17">
        <v>1</v>
      </c>
      <c r="G3" s="17" t="s">
        <v>538</v>
      </c>
      <c r="H3" s="17" t="str">
        <f t="shared" ref="H3:H7" si="0">CONCATENATE(F3,"-",G3)</f>
        <v>1-Rara vez</v>
      </c>
      <c r="I3" s="17" t="s">
        <v>539</v>
      </c>
      <c r="J3" s="17" t="s">
        <v>540</v>
      </c>
      <c r="L3" s="6">
        <v>1</v>
      </c>
      <c r="M3" s="17" t="s">
        <v>541</v>
      </c>
      <c r="N3" s="17" t="str">
        <f t="shared" ref="N3:N7" si="1">CONCATENATE(L3,"-",M3)</f>
        <v>1-Insignificante</v>
      </c>
      <c r="O3" s="17" t="s">
        <v>542</v>
      </c>
      <c r="Q3" s="6">
        <v>1</v>
      </c>
      <c r="R3" s="17" t="s">
        <v>541</v>
      </c>
      <c r="S3" s="17" t="str">
        <f t="shared" ref="S3:S7" si="2">CONCATENATE(Q3,"-",R3)</f>
        <v>1-Insignificante</v>
      </c>
      <c r="T3" s="17" t="s">
        <v>543</v>
      </c>
      <c r="V3" s="6">
        <v>1</v>
      </c>
      <c r="W3" s="17" t="s">
        <v>541</v>
      </c>
      <c r="X3" s="17" t="str">
        <f t="shared" ref="X3:X7" si="3">CONCATENATE(V3,"-",W3)</f>
        <v>1-Insignificante</v>
      </c>
      <c r="Y3" s="17" t="s">
        <v>544</v>
      </c>
      <c r="AA3" s="6">
        <v>1</v>
      </c>
      <c r="AB3" s="17" t="s">
        <v>541</v>
      </c>
      <c r="AC3" s="17" t="str">
        <f t="shared" ref="AC3:AC7" si="4">CONCATENATE(AA3,"-",AB3)</f>
        <v>1-Insignificante</v>
      </c>
      <c r="AD3" s="17"/>
      <c r="AG3" t="s">
        <v>545</v>
      </c>
      <c r="AI3" t="s">
        <v>151</v>
      </c>
      <c r="AK3" t="s">
        <v>546</v>
      </c>
      <c r="AM3" t="s">
        <v>83</v>
      </c>
    </row>
    <row r="4" spans="1:39" ht="45" x14ac:dyDescent="0.25">
      <c r="B4" s="6" t="s">
        <v>547</v>
      </c>
      <c r="C4" s="7"/>
      <c r="D4" s="6" t="s">
        <v>548</v>
      </c>
      <c r="F4" s="17">
        <v>2</v>
      </c>
      <c r="G4" s="17" t="s">
        <v>549</v>
      </c>
      <c r="H4" s="17" t="str">
        <f t="shared" si="0"/>
        <v>2-Improbable</v>
      </c>
      <c r="I4" s="17" t="s">
        <v>550</v>
      </c>
      <c r="J4" s="17" t="s">
        <v>551</v>
      </c>
      <c r="L4" s="17">
        <v>2</v>
      </c>
      <c r="M4" s="17" t="s">
        <v>552</v>
      </c>
      <c r="N4" s="17" t="str">
        <f t="shared" si="1"/>
        <v>2-Menor</v>
      </c>
      <c r="O4" s="17" t="s">
        <v>553</v>
      </c>
      <c r="Q4" s="17">
        <v>2</v>
      </c>
      <c r="R4" s="17" t="s">
        <v>552</v>
      </c>
      <c r="S4" s="17" t="str">
        <f t="shared" si="2"/>
        <v>2-Menor</v>
      </c>
      <c r="T4" s="17" t="s">
        <v>554</v>
      </c>
      <c r="V4" s="17">
        <v>2</v>
      </c>
      <c r="W4" s="17" t="s">
        <v>552</v>
      </c>
      <c r="X4" s="17" t="str">
        <f t="shared" si="3"/>
        <v>2-Menor</v>
      </c>
      <c r="Y4" s="17" t="s">
        <v>555</v>
      </c>
      <c r="AA4" s="17">
        <v>2</v>
      </c>
      <c r="AB4" s="17" t="s">
        <v>552</v>
      </c>
      <c r="AC4" s="17" t="str">
        <f t="shared" si="4"/>
        <v>2-Menor</v>
      </c>
      <c r="AD4" s="17"/>
      <c r="AG4" t="s">
        <v>556</v>
      </c>
      <c r="AI4" t="s">
        <v>557</v>
      </c>
      <c r="AK4" t="s">
        <v>558</v>
      </c>
    </row>
    <row r="5" spans="1:39" ht="45" x14ac:dyDescent="0.25">
      <c r="B5" s="6" t="s">
        <v>559</v>
      </c>
      <c r="C5" s="7"/>
      <c r="D5" s="6" t="s">
        <v>560</v>
      </c>
      <c r="F5" s="17">
        <v>3</v>
      </c>
      <c r="G5" s="17" t="s">
        <v>561</v>
      </c>
      <c r="H5" s="17" t="str">
        <f t="shared" si="0"/>
        <v>3-Posible</v>
      </c>
      <c r="I5" s="17" t="s">
        <v>562</v>
      </c>
      <c r="J5" s="17" t="s">
        <v>563</v>
      </c>
      <c r="L5" s="17">
        <v>3</v>
      </c>
      <c r="M5" s="17" t="s">
        <v>564</v>
      </c>
      <c r="N5" s="17" t="str">
        <f t="shared" si="1"/>
        <v>3-Moderado</v>
      </c>
      <c r="O5" s="17" t="s">
        <v>565</v>
      </c>
      <c r="Q5" s="17">
        <v>3</v>
      </c>
      <c r="R5" s="17" t="s">
        <v>564</v>
      </c>
      <c r="S5" s="17" t="str">
        <f t="shared" si="2"/>
        <v>3-Moderado</v>
      </c>
      <c r="T5" s="17" t="s">
        <v>566</v>
      </c>
      <c r="V5" s="17">
        <v>3</v>
      </c>
      <c r="W5" s="17" t="s">
        <v>564</v>
      </c>
      <c r="X5" s="17" t="str">
        <f t="shared" si="3"/>
        <v>3-Moderado</v>
      </c>
      <c r="Y5" s="17" t="s">
        <v>567</v>
      </c>
      <c r="AA5" s="17">
        <v>3</v>
      </c>
      <c r="AB5" s="17" t="s">
        <v>564</v>
      </c>
      <c r="AC5" s="17" t="str">
        <f t="shared" si="4"/>
        <v>3-Moderado</v>
      </c>
      <c r="AD5" s="17" t="s">
        <v>568</v>
      </c>
      <c r="AG5" t="s">
        <v>569</v>
      </c>
      <c r="AI5" t="s">
        <v>199</v>
      </c>
    </row>
    <row r="6" spans="1:39" ht="45" x14ac:dyDescent="0.25">
      <c r="B6" s="6" t="s">
        <v>570</v>
      </c>
      <c r="C6" s="7"/>
      <c r="D6" s="6" t="s">
        <v>571</v>
      </c>
      <c r="F6" s="17">
        <v>4</v>
      </c>
      <c r="G6" s="17" t="s">
        <v>572</v>
      </c>
      <c r="H6" s="17" t="str">
        <f t="shared" si="0"/>
        <v>4-Probable</v>
      </c>
      <c r="I6" s="17" t="s">
        <v>573</v>
      </c>
      <c r="J6" s="17" t="s">
        <v>574</v>
      </c>
      <c r="L6" s="17">
        <v>4</v>
      </c>
      <c r="M6" s="17" t="s">
        <v>575</v>
      </c>
      <c r="N6" s="17" t="str">
        <f t="shared" si="1"/>
        <v>4-Mayor</v>
      </c>
      <c r="O6" s="17" t="s">
        <v>576</v>
      </c>
      <c r="Q6" s="17">
        <v>4</v>
      </c>
      <c r="R6" s="17" t="s">
        <v>575</v>
      </c>
      <c r="S6" s="17" t="str">
        <f t="shared" si="2"/>
        <v>4-Mayor</v>
      </c>
      <c r="T6" s="17" t="s">
        <v>577</v>
      </c>
      <c r="V6" s="17">
        <v>4</v>
      </c>
      <c r="W6" s="17" t="s">
        <v>575</v>
      </c>
      <c r="X6" s="17" t="str">
        <f t="shared" si="3"/>
        <v>4-Mayor</v>
      </c>
      <c r="Y6" s="17" t="s">
        <v>578</v>
      </c>
      <c r="AA6" s="17">
        <v>4</v>
      </c>
      <c r="AB6" s="17" t="s">
        <v>575</v>
      </c>
      <c r="AC6" s="17" t="str">
        <f t="shared" si="4"/>
        <v>4-Mayor</v>
      </c>
      <c r="AD6" s="17" t="s">
        <v>579</v>
      </c>
      <c r="AG6" t="s">
        <v>548</v>
      </c>
      <c r="AI6" t="s">
        <v>580</v>
      </c>
    </row>
    <row r="7" spans="1:39" ht="45" x14ac:dyDescent="0.25">
      <c r="B7" s="18" t="s">
        <v>581</v>
      </c>
      <c r="D7" s="6" t="s">
        <v>582</v>
      </c>
      <c r="F7" s="17">
        <v>5</v>
      </c>
      <c r="G7" s="17" t="s">
        <v>583</v>
      </c>
      <c r="H7" s="17" t="str">
        <f t="shared" si="0"/>
        <v>5-Casi seguro</v>
      </c>
      <c r="I7" s="17" t="s">
        <v>584</v>
      </c>
      <c r="J7" s="17" t="s">
        <v>585</v>
      </c>
      <c r="L7" s="17">
        <v>5</v>
      </c>
      <c r="M7" s="17" t="s">
        <v>586</v>
      </c>
      <c r="N7" s="17" t="str">
        <f t="shared" si="1"/>
        <v>5-Catastrofico</v>
      </c>
      <c r="O7" s="17" t="s">
        <v>587</v>
      </c>
      <c r="Q7" s="17">
        <v>5</v>
      </c>
      <c r="R7" s="17" t="s">
        <v>586</v>
      </c>
      <c r="S7" s="17" t="str">
        <f t="shared" si="2"/>
        <v>5-Catastrofico</v>
      </c>
      <c r="T7" s="17" t="s">
        <v>588</v>
      </c>
      <c r="V7" s="17">
        <v>5</v>
      </c>
      <c r="W7" s="17" t="s">
        <v>586</v>
      </c>
      <c r="X7" s="17" t="str">
        <f t="shared" si="3"/>
        <v>5-Catastrofico</v>
      </c>
      <c r="Y7" s="17" t="s">
        <v>589</v>
      </c>
      <c r="AA7" s="17">
        <v>5</v>
      </c>
      <c r="AB7" s="17" t="s">
        <v>586</v>
      </c>
      <c r="AC7" s="17" t="str">
        <f t="shared" si="4"/>
        <v>5-Catastrofico</v>
      </c>
      <c r="AD7" s="17" t="s">
        <v>590</v>
      </c>
    </row>
    <row r="8" spans="1:39" x14ac:dyDescent="0.25">
      <c r="B8" s="18" t="s">
        <v>591</v>
      </c>
      <c r="D8" s="18" t="s">
        <v>592</v>
      </c>
    </row>
    <row r="15" spans="1:39" x14ac:dyDescent="0.25">
      <c r="A15" s="455" t="s">
        <v>524</v>
      </c>
      <c r="B15" s="19"/>
      <c r="C15" s="458" t="s">
        <v>83</v>
      </c>
      <c r="D15" s="316"/>
      <c r="E15" s="316"/>
      <c r="F15" s="316"/>
      <c r="G15" s="317"/>
    </row>
    <row r="16" spans="1:39" x14ac:dyDescent="0.25">
      <c r="A16" s="456"/>
      <c r="B16" s="19"/>
      <c r="C16" s="19" t="s">
        <v>593</v>
      </c>
      <c r="D16" s="19" t="s">
        <v>594</v>
      </c>
      <c r="E16" s="19" t="s">
        <v>595</v>
      </c>
      <c r="F16" s="19" t="s">
        <v>596</v>
      </c>
      <c r="G16" s="19" t="s">
        <v>597</v>
      </c>
    </row>
    <row r="17" spans="1:7" x14ac:dyDescent="0.25">
      <c r="A17" s="456"/>
      <c r="B17" s="19" t="s">
        <v>598</v>
      </c>
      <c r="C17" s="20">
        <v>1</v>
      </c>
      <c r="D17" s="20">
        <v>2</v>
      </c>
      <c r="E17" s="21">
        <v>3</v>
      </c>
      <c r="F17" s="22">
        <v>4</v>
      </c>
      <c r="G17" s="23">
        <v>5</v>
      </c>
    </row>
    <row r="18" spans="1:7" x14ac:dyDescent="0.25">
      <c r="A18" s="456"/>
      <c r="B18" s="19" t="s">
        <v>599</v>
      </c>
      <c r="C18" s="24">
        <v>2</v>
      </c>
      <c r="D18" s="24">
        <v>4</v>
      </c>
      <c r="E18" s="21">
        <v>6</v>
      </c>
      <c r="F18" s="25">
        <v>8</v>
      </c>
      <c r="G18" s="23">
        <v>10</v>
      </c>
    </row>
    <row r="19" spans="1:7" x14ac:dyDescent="0.25">
      <c r="A19" s="456"/>
      <c r="B19" s="19" t="s">
        <v>600</v>
      </c>
      <c r="C19" s="24">
        <v>3</v>
      </c>
      <c r="D19" s="21">
        <v>6</v>
      </c>
      <c r="E19" s="25">
        <v>9</v>
      </c>
      <c r="F19" s="23">
        <v>12</v>
      </c>
      <c r="G19" s="23">
        <v>15</v>
      </c>
    </row>
    <row r="20" spans="1:7" x14ac:dyDescent="0.25">
      <c r="A20" s="456"/>
      <c r="B20" s="19" t="s">
        <v>601</v>
      </c>
      <c r="C20" s="21">
        <v>4</v>
      </c>
      <c r="D20" s="25">
        <v>8</v>
      </c>
      <c r="E20" s="25">
        <v>12</v>
      </c>
      <c r="F20" s="23">
        <v>16</v>
      </c>
      <c r="G20" s="26">
        <v>20</v>
      </c>
    </row>
    <row r="21" spans="1:7" ht="15.75" customHeight="1" x14ac:dyDescent="0.25">
      <c r="A21" s="457"/>
      <c r="B21" s="19" t="s">
        <v>602</v>
      </c>
      <c r="C21" s="25">
        <v>5</v>
      </c>
      <c r="D21" s="25">
        <v>10</v>
      </c>
      <c r="E21" s="23">
        <v>15</v>
      </c>
      <c r="F21" s="23">
        <v>20</v>
      </c>
      <c r="G21" s="26">
        <v>25</v>
      </c>
    </row>
    <row r="22" spans="1:7" ht="15.75" customHeight="1" x14ac:dyDescent="0.25"/>
    <row r="23" spans="1:7" ht="15.75" customHeight="1" x14ac:dyDescent="0.25"/>
    <row r="24" spans="1:7" ht="15.75" customHeight="1" x14ac:dyDescent="0.25"/>
    <row r="25" spans="1:7" ht="15.75" customHeight="1" x14ac:dyDescent="0.25">
      <c r="B25" t="s">
        <v>603</v>
      </c>
      <c r="C25" t="s">
        <v>604</v>
      </c>
      <c r="D25">
        <v>11</v>
      </c>
      <c r="E25" t="s">
        <v>605</v>
      </c>
      <c r="F25">
        <v>1</v>
      </c>
    </row>
    <row r="26" spans="1:7" ht="15.75" customHeight="1" x14ac:dyDescent="0.25">
      <c r="C26" t="s">
        <v>606</v>
      </c>
      <c r="D26">
        <v>12</v>
      </c>
      <c r="E26" t="s">
        <v>607</v>
      </c>
      <c r="F26">
        <v>2</v>
      </c>
    </row>
    <row r="27" spans="1:7" ht="15.75" customHeight="1" x14ac:dyDescent="0.25">
      <c r="C27" t="s">
        <v>608</v>
      </c>
      <c r="D27">
        <v>13</v>
      </c>
      <c r="E27" t="s">
        <v>609</v>
      </c>
      <c r="F27">
        <v>3</v>
      </c>
    </row>
    <row r="28" spans="1:7" ht="15.75" customHeight="1" x14ac:dyDescent="0.25">
      <c r="C28" t="s">
        <v>610</v>
      </c>
      <c r="D28">
        <v>14</v>
      </c>
      <c r="E28" t="s">
        <v>611</v>
      </c>
      <c r="F28">
        <v>4</v>
      </c>
    </row>
    <row r="29" spans="1:7" ht="15.75" customHeight="1" x14ac:dyDescent="0.25">
      <c r="C29" t="s">
        <v>612</v>
      </c>
      <c r="D29">
        <v>15</v>
      </c>
      <c r="E29" t="s">
        <v>613</v>
      </c>
      <c r="F29">
        <v>5</v>
      </c>
    </row>
    <row r="30" spans="1:7" ht="15.75" customHeight="1" x14ac:dyDescent="0.25">
      <c r="B30" t="s">
        <v>614</v>
      </c>
      <c r="C30" t="s">
        <v>604</v>
      </c>
      <c r="D30">
        <v>21</v>
      </c>
      <c r="E30" t="s">
        <v>607</v>
      </c>
      <c r="F30">
        <v>6</v>
      </c>
    </row>
    <row r="31" spans="1:7" ht="15.75" customHeight="1" x14ac:dyDescent="0.25">
      <c r="C31" t="s">
        <v>606</v>
      </c>
      <c r="D31">
        <v>22</v>
      </c>
      <c r="E31" t="s">
        <v>615</v>
      </c>
      <c r="F31">
        <v>7</v>
      </c>
    </row>
    <row r="32" spans="1:7" ht="15.75" customHeight="1" x14ac:dyDescent="0.25">
      <c r="C32" t="s">
        <v>608</v>
      </c>
      <c r="D32">
        <v>23</v>
      </c>
      <c r="E32" t="s">
        <v>616</v>
      </c>
      <c r="F32">
        <v>8</v>
      </c>
    </row>
    <row r="33" spans="2:6" ht="15.75" customHeight="1" x14ac:dyDescent="0.25">
      <c r="C33" t="s">
        <v>610</v>
      </c>
      <c r="D33">
        <v>24</v>
      </c>
      <c r="E33" t="s">
        <v>617</v>
      </c>
      <c r="F33">
        <v>9</v>
      </c>
    </row>
    <row r="34" spans="2:6" ht="15.75" customHeight="1" x14ac:dyDescent="0.25">
      <c r="C34" t="s">
        <v>612</v>
      </c>
      <c r="D34">
        <v>25</v>
      </c>
      <c r="E34" t="s">
        <v>618</v>
      </c>
      <c r="F34">
        <v>10</v>
      </c>
    </row>
    <row r="35" spans="2:6" ht="15.75" customHeight="1" x14ac:dyDescent="0.25">
      <c r="B35" t="s">
        <v>619</v>
      </c>
      <c r="C35" t="s">
        <v>604</v>
      </c>
      <c r="D35">
        <v>31</v>
      </c>
      <c r="E35" t="s">
        <v>620</v>
      </c>
      <c r="F35">
        <v>11</v>
      </c>
    </row>
    <row r="36" spans="2:6" ht="15.75" customHeight="1" x14ac:dyDescent="0.25">
      <c r="C36" t="s">
        <v>606</v>
      </c>
      <c r="D36">
        <v>32</v>
      </c>
      <c r="E36" t="s">
        <v>616</v>
      </c>
      <c r="F36">
        <v>12</v>
      </c>
    </row>
    <row r="37" spans="2:6" ht="15.75" customHeight="1" x14ac:dyDescent="0.25">
      <c r="C37" t="s">
        <v>608</v>
      </c>
      <c r="D37">
        <v>33</v>
      </c>
      <c r="E37" t="s">
        <v>621</v>
      </c>
      <c r="F37">
        <v>13</v>
      </c>
    </row>
    <row r="38" spans="2:6" ht="15.75" customHeight="1" x14ac:dyDescent="0.25">
      <c r="C38" t="s">
        <v>610</v>
      </c>
      <c r="D38">
        <v>34</v>
      </c>
      <c r="E38" t="s">
        <v>622</v>
      </c>
      <c r="F38">
        <v>14</v>
      </c>
    </row>
    <row r="39" spans="2:6" ht="15.75" customHeight="1" x14ac:dyDescent="0.25">
      <c r="C39" t="s">
        <v>612</v>
      </c>
      <c r="D39">
        <v>35</v>
      </c>
      <c r="E39" t="s">
        <v>623</v>
      </c>
      <c r="F39">
        <v>15</v>
      </c>
    </row>
    <row r="40" spans="2:6" ht="15.75" customHeight="1" x14ac:dyDescent="0.25">
      <c r="B40" t="s">
        <v>624</v>
      </c>
      <c r="C40" t="s">
        <v>604</v>
      </c>
      <c r="D40">
        <v>41</v>
      </c>
      <c r="E40" t="s">
        <v>625</v>
      </c>
      <c r="F40">
        <v>16</v>
      </c>
    </row>
    <row r="41" spans="2:6" ht="15.75" customHeight="1" x14ac:dyDescent="0.25">
      <c r="C41" t="s">
        <v>606</v>
      </c>
      <c r="D41">
        <v>42</v>
      </c>
      <c r="E41" t="s">
        <v>617</v>
      </c>
      <c r="F41">
        <v>17</v>
      </c>
    </row>
    <row r="42" spans="2:6" ht="15.75" customHeight="1" x14ac:dyDescent="0.25">
      <c r="C42" t="s">
        <v>608</v>
      </c>
      <c r="D42">
        <v>43</v>
      </c>
      <c r="E42" t="s">
        <v>626</v>
      </c>
      <c r="F42">
        <v>18</v>
      </c>
    </row>
    <row r="43" spans="2:6" ht="15.75" customHeight="1" x14ac:dyDescent="0.25">
      <c r="C43" t="s">
        <v>610</v>
      </c>
      <c r="D43">
        <v>44</v>
      </c>
      <c r="E43" t="s">
        <v>627</v>
      </c>
      <c r="F43">
        <v>19</v>
      </c>
    </row>
    <row r="44" spans="2:6" ht="15.75" customHeight="1" x14ac:dyDescent="0.25">
      <c r="C44" t="s">
        <v>612</v>
      </c>
      <c r="D44">
        <v>45</v>
      </c>
      <c r="E44" t="s">
        <v>628</v>
      </c>
      <c r="F44">
        <v>20</v>
      </c>
    </row>
    <row r="45" spans="2:6" ht="15.75" customHeight="1" x14ac:dyDescent="0.25">
      <c r="B45" t="s">
        <v>629</v>
      </c>
      <c r="C45" t="s">
        <v>604</v>
      </c>
      <c r="D45">
        <v>51</v>
      </c>
      <c r="E45" t="s">
        <v>630</v>
      </c>
      <c r="F45">
        <v>21</v>
      </c>
    </row>
    <row r="46" spans="2:6" ht="15.75" customHeight="1" x14ac:dyDescent="0.25">
      <c r="C46" t="s">
        <v>606</v>
      </c>
      <c r="D46">
        <v>52</v>
      </c>
      <c r="E46" t="s">
        <v>631</v>
      </c>
      <c r="F46">
        <v>22</v>
      </c>
    </row>
    <row r="47" spans="2:6" ht="15.75" customHeight="1" x14ac:dyDescent="0.25">
      <c r="C47" t="s">
        <v>608</v>
      </c>
      <c r="D47">
        <v>53</v>
      </c>
      <c r="E47" t="s">
        <v>623</v>
      </c>
      <c r="F47">
        <v>23</v>
      </c>
    </row>
    <row r="48" spans="2:6" ht="15.75" customHeight="1" x14ac:dyDescent="0.25">
      <c r="C48" t="s">
        <v>610</v>
      </c>
      <c r="D48">
        <v>54</v>
      </c>
      <c r="E48" t="s">
        <v>628</v>
      </c>
      <c r="F48">
        <v>24</v>
      </c>
    </row>
    <row r="49" spans="2:6" ht="15.75" customHeight="1" x14ac:dyDescent="0.25">
      <c r="C49" t="s">
        <v>612</v>
      </c>
      <c r="D49">
        <v>55</v>
      </c>
      <c r="E49" t="s">
        <v>632</v>
      </c>
      <c r="F49">
        <v>25</v>
      </c>
    </row>
    <row r="50" spans="2:6" ht="15.75" customHeight="1" x14ac:dyDescent="0.25"/>
    <row r="51" spans="2:6" ht="15.75" customHeight="1" x14ac:dyDescent="0.25"/>
    <row r="52" spans="2:6" ht="15.75" customHeight="1" x14ac:dyDescent="0.25"/>
    <row r="53" spans="2:6" ht="15.75" customHeight="1" x14ac:dyDescent="0.25">
      <c r="B53" t="s">
        <v>603</v>
      </c>
      <c r="C53" t="s">
        <v>633</v>
      </c>
      <c r="D53">
        <v>5</v>
      </c>
      <c r="E53" t="s">
        <v>634</v>
      </c>
    </row>
    <row r="54" spans="2:6" ht="15.75" customHeight="1" x14ac:dyDescent="0.25">
      <c r="C54" t="s">
        <v>635</v>
      </c>
      <c r="D54">
        <v>10</v>
      </c>
      <c r="E54" t="s">
        <v>631</v>
      </c>
    </row>
    <row r="55" spans="2:6" ht="15.75" customHeight="1" x14ac:dyDescent="0.25">
      <c r="C55" t="s">
        <v>636</v>
      </c>
      <c r="D55">
        <v>20</v>
      </c>
      <c r="E55" t="s">
        <v>628</v>
      </c>
    </row>
    <row r="56" spans="2:6" ht="15.75" customHeight="1" x14ac:dyDescent="0.25">
      <c r="B56" t="s">
        <v>614</v>
      </c>
      <c r="C56" t="s">
        <v>637</v>
      </c>
      <c r="D56">
        <v>10</v>
      </c>
      <c r="E56" t="s">
        <v>638</v>
      </c>
    </row>
    <row r="57" spans="2:6" ht="15.75" customHeight="1" x14ac:dyDescent="0.25">
      <c r="C57" t="s">
        <v>639</v>
      </c>
      <c r="D57">
        <v>20</v>
      </c>
      <c r="E57" t="s">
        <v>640</v>
      </c>
    </row>
    <row r="58" spans="2:6" ht="15.75" customHeight="1" x14ac:dyDescent="0.25">
      <c r="C58" t="s">
        <v>641</v>
      </c>
      <c r="D58">
        <v>40</v>
      </c>
      <c r="E58" t="s">
        <v>642</v>
      </c>
    </row>
    <row r="59" spans="2:6" ht="15.75" customHeight="1" x14ac:dyDescent="0.25">
      <c r="B59" t="s">
        <v>619</v>
      </c>
      <c r="C59" t="s">
        <v>637</v>
      </c>
      <c r="D59">
        <v>15</v>
      </c>
      <c r="E59" t="s">
        <v>643</v>
      </c>
    </row>
    <row r="60" spans="2:6" ht="15.75" customHeight="1" x14ac:dyDescent="0.25">
      <c r="C60" t="s">
        <v>639</v>
      </c>
      <c r="D60">
        <v>30</v>
      </c>
      <c r="E60" t="s">
        <v>644</v>
      </c>
    </row>
    <row r="61" spans="2:6" ht="15.75" customHeight="1" x14ac:dyDescent="0.25">
      <c r="C61" t="s">
        <v>641</v>
      </c>
      <c r="D61">
        <v>60</v>
      </c>
      <c r="E61" t="s">
        <v>645</v>
      </c>
    </row>
    <row r="62" spans="2:6" ht="15.75" customHeight="1" x14ac:dyDescent="0.25">
      <c r="B62" t="s">
        <v>624</v>
      </c>
      <c r="C62" t="s">
        <v>637</v>
      </c>
      <c r="D62">
        <v>20</v>
      </c>
      <c r="E62" t="s">
        <v>640</v>
      </c>
    </row>
    <row r="63" spans="2:6" ht="15.75" customHeight="1" x14ac:dyDescent="0.25">
      <c r="C63" t="s">
        <v>639</v>
      </c>
      <c r="D63">
        <v>40</v>
      </c>
      <c r="E63" t="s">
        <v>642</v>
      </c>
    </row>
    <row r="64" spans="2:6" ht="15.75" customHeight="1" x14ac:dyDescent="0.25">
      <c r="C64" t="s">
        <v>641</v>
      </c>
      <c r="D64">
        <v>80</v>
      </c>
      <c r="E64" t="s">
        <v>646</v>
      </c>
    </row>
    <row r="65" spans="2:5" ht="15.75" customHeight="1" x14ac:dyDescent="0.25">
      <c r="B65" t="s">
        <v>629</v>
      </c>
      <c r="C65" t="s">
        <v>637</v>
      </c>
      <c r="D65">
        <v>25</v>
      </c>
      <c r="E65" t="s">
        <v>632</v>
      </c>
    </row>
    <row r="66" spans="2:5" ht="15.75" customHeight="1" x14ac:dyDescent="0.25">
      <c r="C66" t="s">
        <v>639</v>
      </c>
      <c r="D66">
        <v>50</v>
      </c>
      <c r="E66" t="s">
        <v>647</v>
      </c>
    </row>
    <row r="67" spans="2:5" ht="15.75" customHeight="1" x14ac:dyDescent="0.25">
      <c r="C67" t="s">
        <v>641</v>
      </c>
      <c r="D67">
        <v>100</v>
      </c>
      <c r="E67" t="s">
        <v>648</v>
      </c>
    </row>
    <row r="68" spans="2:5" ht="15.75" customHeight="1" x14ac:dyDescent="0.25"/>
    <row r="69" spans="2:5" ht="15.75" customHeight="1" x14ac:dyDescent="0.25"/>
    <row r="70" spans="2:5" ht="15.75" customHeight="1" x14ac:dyDescent="0.25"/>
    <row r="71" spans="2:5" ht="15.75" customHeight="1" x14ac:dyDescent="0.25"/>
    <row r="72" spans="2:5" ht="15.75" customHeight="1" x14ac:dyDescent="0.25"/>
    <row r="73" spans="2:5" ht="15.75" customHeight="1" x14ac:dyDescent="0.25"/>
    <row r="74" spans="2:5" ht="15.75" customHeight="1" x14ac:dyDescent="0.25"/>
    <row r="75" spans="2:5" ht="15.75" customHeight="1" x14ac:dyDescent="0.25"/>
    <row r="76" spans="2:5" ht="15.75" customHeight="1" x14ac:dyDescent="0.25"/>
    <row r="77" spans="2:5" ht="15.75" customHeight="1" x14ac:dyDescent="0.25"/>
    <row r="78" spans="2:5" ht="15.75" customHeight="1" x14ac:dyDescent="0.25"/>
    <row r="79" spans="2:5" ht="15.75" customHeight="1" x14ac:dyDescent="0.25"/>
    <row r="80" spans="2:5"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Gestión de Riesgos</vt:lpstr>
      <vt:lpstr>Riesgos de corrupción</vt:lpstr>
      <vt:lpstr>Racionalización de trámites </vt:lpstr>
      <vt:lpstr>RendiciónCuentas</vt:lpstr>
      <vt:lpstr>Atención al Ciudadano</vt:lpstr>
      <vt:lpstr>Transparencia y Acceso a Inf. </vt:lpstr>
      <vt:lpstr>Política de Integridad</vt:lpstr>
      <vt:lpstr>Hoja2</vt:lpstr>
      <vt:lpstr>Afecta</vt:lpstr>
      <vt:lpstr>Confidencialidad</vt:lpstr>
      <vt:lpstr>ControlTipo</vt:lpstr>
      <vt:lpstr>Posibilidad</vt:lpstr>
      <vt:lpstr>SiNo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Carlos Ernesto Guevara Ulloa</cp:lastModifiedBy>
  <cp:lastPrinted>2019-01-30T16:42:27Z</cp:lastPrinted>
  <dcterms:created xsi:type="dcterms:W3CDTF">2017-01-23T15:51:20Z</dcterms:created>
  <dcterms:modified xsi:type="dcterms:W3CDTF">2022-01-31T20:02:23Z</dcterms:modified>
</cp:coreProperties>
</file>