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cgallego\Desktop\cuadros indicadores\2019\PLAN ACCION\"/>
    </mc:Choice>
  </mc:AlternateContent>
  <bookViews>
    <workbookView xWindow="0" yWindow="0" windowWidth="14925" windowHeight="11760" tabRatio="715" firstSheet="1" activeTab="1"/>
  </bookViews>
  <sheets>
    <sheet name="Listas" sheetId="1" state="hidden" r:id="rId1"/>
    <sheet name="PlanAccion" sheetId="2" r:id="rId2"/>
    <sheet name="DetalleMetas" sheetId="5" r:id="rId3"/>
    <sheet name="CuadroControl" sheetId="3" r:id="rId4"/>
    <sheet name="ControlAsignación" sheetId="4" state="hidden" r:id="rId5"/>
  </sheets>
  <definedNames>
    <definedName name="_xlnm._FilterDatabase" localSheetId="2" hidden="1">DetalleMetas!$A$3:$B$30</definedName>
    <definedName name="_xlnm._FilterDatabase" localSheetId="0" hidden="1">Listas!$C$2:$D$35</definedName>
    <definedName name="_xlnm._FilterDatabase" localSheetId="1" hidden="1">PlanAccion!$A$12:$AC$133</definedName>
    <definedName name="_xlnm.Print_Area" localSheetId="3">CuadroControl!$A$1:$P$53</definedName>
    <definedName name="_xlnm.Print_Area" localSheetId="1">PlanAccion!$A$10:$AC$142</definedName>
    <definedName name="Print_Titles_0" localSheetId="1">PlanAccion!$1:$12</definedName>
    <definedName name="Print_Titles_0_0" localSheetId="1">PlanAccion!$1:$12</definedName>
    <definedName name="Roles">#REF!</definedName>
    <definedName name="ROLES_OCI" localSheetId="1">PlanAccion!#REF!</definedName>
    <definedName name="ROLES_OCI">#REF!</definedName>
    <definedName name="_xlnm.Print_Titles" localSheetId="1">PlanAccion!$9:$12</definedName>
  </definedNames>
  <calcPr calcId="152511"/>
</workbook>
</file>

<file path=xl/calcChain.xml><?xml version="1.0" encoding="utf-8"?>
<calcChain xmlns="http://schemas.openxmlformats.org/spreadsheetml/2006/main">
  <c r="C138" i="2" l="1"/>
  <c r="C49" i="3" l="1"/>
  <c r="AP125" i="2"/>
  <c r="AZ18" i="2" l="1"/>
  <c r="AC88" i="2" l="1"/>
  <c r="AC87" i="2"/>
  <c r="AC86" i="2"/>
  <c r="AC85" i="2"/>
  <c r="AC84" i="2"/>
  <c r="AC13" i="2" l="1"/>
  <c r="AC130" i="2" l="1"/>
  <c r="AC119" i="2"/>
  <c r="AC15" i="2" l="1"/>
  <c r="AC78" i="2"/>
  <c r="AC79" i="2"/>
  <c r="AC80" i="2"/>
  <c r="AC81" i="2"/>
  <c r="AC82" i="2"/>
  <c r="AC41" i="2"/>
  <c r="AC100" i="2" l="1"/>
  <c r="AC24" i="2"/>
  <c r="AC112" i="2" l="1"/>
  <c r="AC109" i="2"/>
  <c r="AC108" i="2"/>
  <c r="B25" i="5" s="1"/>
  <c r="AC104" i="2"/>
  <c r="AC91" i="2"/>
  <c r="B18" i="5" s="1"/>
  <c r="AC115" i="2"/>
  <c r="P23" i="4" l="1"/>
  <c r="J13" i="4"/>
  <c r="I3" i="4"/>
  <c r="H3" i="4"/>
  <c r="D18" i="4"/>
  <c r="J18" i="4" s="1"/>
  <c r="D16" i="4"/>
  <c r="M16" i="4" s="1"/>
  <c r="D23" i="4"/>
  <c r="K23" i="4" s="1"/>
  <c r="D13" i="4"/>
  <c r="N13" i="4" s="1"/>
  <c r="D6" i="4"/>
  <c r="N6" i="4" s="1"/>
  <c r="D29" i="4"/>
  <c r="D9" i="4"/>
  <c r="P9" i="4" s="1"/>
  <c r="D19" i="4"/>
  <c r="R19" i="4" s="1"/>
  <c r="D12" i="4"/>
  <c r="M12" i="4" s="1"/>
  <c r="D15" i="4"/>
  <c r="L15" i="4" s="1"/>
  <c r="D28" i="4"/>
  <c r="D3" i="4"/>
  <c r="O3" i="4" s="1"/>
  <c r="D27" i="4"/>
  <c r="D20" i="4"/>
  <c r="G20" i="4" s="1"/>
  <c r="D26" i="4"/>
  <c r="D11" i="4"/>
  <c r="H11" i="4" s="1"/>
  <c r="D10" i="4"/>
  <c r="K10" i="4" s="1"/>
  <c r="D22" i="4"/>
  <c r="F22" i="4" s="1"/>
  <c r="D21" i="4"/>
  <c r="F21" i="4" s="1"/>
  <c r="D8" i="4"/>
  <c r="F8" i="4" s="1"/>
  <c r="D14" i="4"/>
  <c r="E14" i="4" s="1"/>
  <c r="D4" i="4"/>
  <c r="E4" i="4" s="1"/>
  <c r="D25" i="4"/>
  <c r="D17" i="4"/>
  <c r="S17" i="4" s="1"/>
  <c r="D24" i="4"/>
  <c r="D7" i="4"/>
  <c r="M7" i="4" s="1"/>
  <c r="D5" i="4"/>
  <c r="R5" i="4" s="1"/>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BC88" i="2"/>
  <c r="BB88" i="2"/>
  <c r="BA88" i="2"/>
  <c r="AZ88" i="2"/>
  <c r="AY88" i="2"/>
  <c r="AX88" i="2"/>
  <c r="AW88" i="2"/>
  <c r="AV88" i="2"/>
  <c r="AU88" i="2"/>
  <c r="AT88" i="2"/>
  <c r="AS88" i="2"/>
  <c r="AR88" i="2"/>
  <c r="AP88" i="2"/>
  <c r="U88" i="2" s="1"/>
  <c r="AO88" i="2"/>
  <c r="T88" i="2" s="1"/>
  <c r="AN88" i="2"/>
  <c r="S88" i="2" s="1"/>
  <c r="AM88" i="2"/>
  <c r="R88" i="2" s="1"/>
  <c r="AL88" i="2"/>
  <c r="Q88" i="2" s="1"/>
  <c r="AK88" i="2"/>
  <c r="P88" i="2" s="1"/>
  <c r="AJ88" i="2"/>
  <c r="O88" i="2" s="1"/>
  <c r="AI88" i="2"/>
  <c r="N88" i="2" s="1"/>
  <c r="AH88" i="2"/>
  <c r="M88" i="2" s="1"/>
  <c r="AG88" i="2"/>
  <c r="L88" i="2" s="1"/>
  <c r="AF88" i="2"/>
  <c r="K88" i="2" s="1"/>
  <c r="AE88" i="2"/>
  <c r="J88" i="2" s="1"/>
  <c r="BC87" i="2"/>
  <c r="BB87" i="2"/>
  <c r="BA87" i="2"/>
  <c r="AZ87" i="2"/>
  <c r="AY87" i="2"/>
  <c r="AX87" i="2"/>
  <c r="AW87" i="2"/>
  <c r="AV87" i="2"/>
  <c r="AU87" i="2"/>
  <c r="AT87" i="2"/>
  <c r="AS87" i="2"/>
  <c r="AR87" i="2"/>
  <c r="AP87" i="2"/>
  <c r="U87" i="2" s="1"/>
  <c r="AO87" i="2"/>
  <c r="T87" i="2" s="1"/>
  <c r="AN87" i="2"/>
  <c r="S87" i="2" s="1"/>
  <c r="AM87" i="2"/>
  <c r="R87" i="2" s="1"/>
  <c r="AL87" i="2"/>
  <c r="Q87" i="2" s="1"/>
  <c r="AK87" i="2"/>
  <c r="P87" i="2" s="1"/>
  <c r="AJ87" i="2"/>
  <c r="O87" i="2" s="1"/>
  <c r="AI87" i="2"/>
  <c r="N87" i="2" s="1"/>
  <c r="AH87" i="2"/>
  <c r="M87" i="2" s="1"/>
  <c r="AG87" i="2"/>
  <c r="L87" i="2" s="1"/>
  <c r="AF87" i="2"/>
  <c r="K87" i="2" s="1"/>
  <c r="AE87" i="2"/>
  <c r="J87" i="2" s="1"/>
  <c r="BC86" i="2"/>
  <c r="BB86" i="2"/>
  <c r="BA86" i="2"/>
  <c r="AZ86" i="2"/>
  <c r="AY86" i="2"/>
  <c r="AX86" i="2"/>
  <c r="AW86" i="2"/>
  <c r="AV86" i="2"/>
  <c r="AU86" i="2"/>
  <c r="AT86" i="2"/>
  <c r="AS86" i="2"/>
  <c r="AR86" i="2"/>
  <c r="AP86" i="2"/>
  <c r="U86" i="2" s="1"/>
  <c r="AO86" i="2"/>
  <c r="T86" i="2" s="1"/>
  <c r="AN86" i="2"/>
  <c r="S86" i="2" s="1"/>
  <c r="AM86" i="2"/>
  <c r="R86" i="2" s="1"/>
  <c r="AL86" i="2"/>
  <c r="Q86" i="2" s="1"/>
  <c r="AK86" i="2"/>
  <c r="P86" i="2" s="1"/>
  <c r="AJ86" i="2"/>
  <c r="O86" i="2" s="1"/>
  <c r="AI86" i="2"/>
  <c r="N86" i="2" s="1"/>
  <c r="AH86" i="2"/>
  <c r="M86" i="2" s="1"/>
  <c r="AG86" i="2"/>
  <c r="L86" i="2" s="1"/>
  <c r="AF86" i="2"/>
  <c r="K86" i="2" s="1"/>
  <c r="AE86" i="2"/>
  <c r="J86" i="2" s="1"/>
  <c r="BC85" i="2"/>
  <c r="BB85" i="2"/>
  <c r="BA85" i="2"/>
  <c r="AZ85" i="2"/>
  <c r="AY85" i="2"/>
  <c r="AX85" i="2"/>
  <c r="AW85" i="2"/>
  <c r="AV85" i="2"/>
  <c r="AU85" i="2"/>
  <c r="AT85" i="2"/>
  <c r="AS85" i="2"/>
  <c r="AR85" i="2"/>
  <c r="AP85" i="2"/>
  <c r="U85" i="2" s="1"/>
  <c r="AO85" i="2"/>
  <c r="T85" i="2" s="1"/>
  <c r="AN85" i="2"/>
  <c r="S85" i="2" s="1"/>
  <c r="AM85" i="2"/>
  <c r="R85" i="2" s="1"/>
  <c r="AL85" i="2"/>
  <c r="Q85" i="2" s="1"/>
  <c r="AK85" i="2"/>
  <c r="P85" i="2" s="1"/>
  <c r="AJ85" i="2"/>
  <c r="O85" i="2" s="1"/>
  <c r="AI85" i="2"/>
  <c r="N85" i="2" s="1"/>
  <c r="AH85" i="2"/>
  <c r="M85" i="2" s="1"/>
  <c r="AG85" i="2"/>
  <c r="L85" i="2" s="1"/>
  <c r="AF85" i="2"/>
  <c r="K85" i="2" s="1"/>
  <c r="AE85" i="2"/>
  <c r="J85" i="2" s="1"/>
  <c r="BC84" i="2"/>
  <c r="BB84" i="2"/>
  <c r="BA84" i="2"/>
  <c r="AZ84" i="2"/>
  <c r="AY84" i="2"/>
  <c r="AX84" i="2"/>
  <c r="AW84" i="2"/>
  <c r="AV84" i="2"/>
  <c r="AU84" i="2"/>
  <c r="AT84" i="2"/>
  <c r="AS84" i="2"/>
  <c r="AR84" i="2"/>
  <c r="AP84" i="2"/>
  <c r="U84" i="2" s="1"/>
  <c r="AO84" i="2"/>
  <c r="T84" i="2" s="1"/>
  <c r="AN84" i="2"/>
  <c r="S84" i="2" s="1"/>
  <c r="AM84" i="2"/>
  <c r="R84" i="2" s="1"/>
  <c r="AL84" i="2"/>
  <c r="Q84" i="2" s="1"/>
  <c r="AK84" i="2"/>
  <c r="P84" i="2" s="1"/>
  <c r="AJ84" i="2"/>
  <c r="O84" i="2" s="1"/>
  <c r="AI84" i="2"/>
  <c r="N84" i="2" s="1"/>
  <c r="AH84" i="2"/>
  <c r="M84" i="2" s="1"/>
  <c r="AG84" i="2"/>
  <c r="L84" i="2" s="1"/>
  <c r="AF84" i="2"/>
  <c r="K84" i="2" s="1"/>
  <c r="AE84" i="2"/>
  <c r="J84" i="2" s="1"/>
  <c r="BC82" i="2"/>
  <c r="BB82" i="2"/>
  <c r="BA82" i="2"/>
  <c r="AZ82" i="2"/>
  <c r="AY82" i="2"/>
  <c r="AX82" i="2"/>
  <c r="AW82" i="2"/>
  <c r="AV82" i="2"/>
  <c r="AU82" i="2"/>
  <c r="AT82" i="2"/>
  <c r="AS82" i="2"/>
  <c r="AR82" i="2"/>
  <c r="AP82" i="2"/>
  <c r="U82" i="2" s="1"/>
  <c r="AO82" i="2"/>
  <c r="T82" i="2" s="1"/>
  <c r="AN82" i="2"/>
  <c r="S82" i="2" s="1"/>
  <c r="AM82" i="2"/>
  <c r="R82" i="2" s="1"/>
  <c r="AL82" i="2"/>
  <c r="Q82" i="2" s="1"/>
  <c r="AK82" i="2"/>
  <c r="P82" i="2" s="1"/>
  <c r="AJ82" i="2"/>
  <c r="O82" i="2" s="1"/>
  <c r="AI82" i="2"/>
  <c r="N82" i="2" s="1"/>
  <c r="AH82" i="2"/>
  <c r="M82" i="2" s="1"/>
  <c r="AG82" i="2"/>
  <c r="L82" i="2" s="1"/>
  <c r="AF82" i="2"/>
  <c r="K82" i="2" s="1"/>
  <c r="AE82" i="2"/>
  <c r="J82" i="2" s="1"/>
  <c r="BC81" i="2"/>
  <c r="BB81" i="2"/>
  <c r="BA81" i="2"/>
  <c r="AZ81" i="2"/>
  <c r="AY81" i="2"/>
  <c r="AX81" i="2"/>
  <c r="AW81" i="2"/>
  <c r="AV81" i="2"/>
  <c r="AU81" i="2"/>
  <c r="AT81" i="2"/>
  <c r="AS81" i="2"/>
  <c r="AR81" i="2"/>
  <c r="AP81" i="2"/>
  <c r="U81" i="2" s="1"/>
  <c r="AO81" i="2"/>
  <c r="T81" i="2" s="1"/>
  <c r="AN81" i="2"/>
  <c r="S81" i="2" s="1"/>
  <c r="AM81" i="2"/>
  <c r="R81" i="2" s="1"/>
  <c r="AL81" i="2"/>
  <c r="Q81" i="2" s="1"/>
  <c r="AK81" i="2"/>
  <c r="P81" i="2" s="1"/>
  <c r="AJ81" i="2"/>
  <c r="O81" i="2" s="1"/>
  <c r="AI81" i="2"/>
  <c r="N81" i="2" s="1"/>
  <c r="AH81" i="2"/>
  <c r="M81" i="2" s="1"/>
  <c r="AG81" i="2"/>
  <c r="L81" i="2" s="1"/>
  <c r="AF81" i="2"/>
  <c r="K81" i="2" s="1"/>
  <c r="AE81" i="2"/>
  <c r="J81" i="2" s="1"/>
  <c r="BC80" i="2"/>
  <c r="BB80" i="2"/>
  <c r="BA80" i="2"/>
  <c r="AZ80" i="2"/>
  <c r="AY80" i="2"/>
  <c r="AX80" i="2"/>
  <c r="AW80" i="2"/>
  <c r="AV80" i="2"/>
  <c r="AU80" i="2"/>
  <c r="AT80" i="2"/>
  <c r="AS80" i="2"/>
  <c r="AR80" i="2"/>
  <c r="AP80" i="2"/>
  <c r="U80" i="2" s="1"/>
  <c r="AO80" i="2"/>
  <c r="T80" i="2" s="1"/>
  <c r="AN80" i="2"/>
  <c r="S80" i="2" s="1"/>
  <c r="AM80" i="2"/>
  <c r="R80" i="2" s="1"/>
  <c r="AL80" i="2"/>
  <c r="Q80" i="2" s="1"/>
  <c r="AK80" i="2"/>
  <c r="P80" i="2" s="1"/>
  <c r="AJ80" i="2"/>
  <c r="O80" i="2" s="1"/>
  <c r="AI80" i="2"/>
  <c r="N80" i="2" s="1"/>
  <c r="AH80" i="2"/>
  <c r="M80" i="2" s="1"/>
  <c r="AG80" i="2"/>
  <c r="L80" i="2" s="1"/>
  <c r="AF80" i="2"/>
  <c r="K80" i="2" s="1"/>
  <c r="AE80" i="2"/>
  <c r="J80" i="2" s="1"/>
  <c r="BC79" i="2"/>
  <c r="BB79" i="2"/>
  <c r="BA79" i="2"/>
  <c r="AZ79" i="2"/>
  <c r="AY79" i="2"/>
  <c r="AX79" i="2"/>
  <c r="AW79" i="2"/>
  <c r="AV79" i="2"/>
  <c r="AU79" i="2"/>
  <c r="AT79" i="2"/>
  <c r="AS79" i="2"/>
  <c r="AR79" i="2"/>
  <c r="AP79" i="2"/>
  <c r="U79" i="2" s="1"/>
  <c r="AO79" i="2"/>
  <c r="T79" i="2" s="1"/>
  <c r="AN79" i="2"/>
  <c r="S79" i="2" s="1"/>
  <c r="AM79" i="2"/>
  <c r="R79" i="2" s="1"/>
  <c r="AL79" i="2"/>
  <c r="Q79" i="2" s="1"/>
  <c r="AK79" i="2"/>
  <c r="P79" i="2" s="1"/>
  <c r="AJ79" i="2"/>
  <c r="O79" i="2" s="1"/>
  <c r="AI79" i="2"/>
  <c r="N79" i="2" s="1"/>
  <c r="AH79" i="2"/>
  <c r="M79" i="2" s="1"/>
  <c r="AG79" i="2"/>
  <c r="L79" i="2" s="1"/>
  <c r="AF79" i="2"/>
  <c r="K79" i="2" s="1"/>
  <c r="AE79" i="2"/>
  <c r="J79" i="2" s="1"/>
  <c r="BC78" i="2"/>
  <c r="BB78" i="2"/>
  <c r="BA78" i="2"/>
  <c r="AZ78" i="2"/>
  <c r="AY78" i="2"/>
  <c r="AX78" i="2"/>
  <c r="AW78" i="2"/>
  <c r="AV78" i="2"/>
  <c r="AU78" i="2"/>
  <c r="AT78" i="2"/>
  <c r="AS78" i="2"/>
  <c r="AR78" i="2"/>
  <c r="AP78" i="2"/>
  <c r="U78" i="2" s="1"/>
  <c r="AO78" i="2"/>
  <c r="T78" i="2" s="1"/>
  <c r="AN78" i="2"/>
  <c r="S78" i="2" s="1"/>
  <c r="AM78" i="2"/>
  <c r="R78" i="2" s="1"/>
  <c r="AL78" i="2"/>
  <c r="Q78" i="2" s="1"/>
  <c r="AK78" i="2"/>
  <c r="P78" i="2" s="1"/>
  <c r="AJ78" i="2"/>
  <c r="O78" i="2" s="1"/>
  <c r="AI78" i="2"/>
  <c r="N78" i="2" s="1"/>
  <c r="AH78" i="2"/>
  <c r="M78" i="2" s="1"/>
  <c r="AG78" i="2"/>
  <c r="L78" i="2" s="1"/>
  <c r="AF78" i="2"/>
  <c r="K78" i="2" s="1"/>
  <c r="AE78" i="2"/>
  <c r="J78" i="2" s="1"/>
  <c r="L3" i="4" l="1"/>
  <c r="F23" i="4"/>
  <c r="P3" i="4"/>
  <c r="H23" i="4"/>
  <c r="P13" i="4"/>
  <c r="L23" i="4"/>
  <c r="K3" i="4"/>
  <c r="K1" i="4" s="1"/>
  <c r="I11" i="4"/>
  <c r="F13" i="4"/>
  <c r="M23" i="4"/>
  <c r="O13" i="4"/>
  <c r="J11" i="4"/>
  <c r="I13" i="4"/>
  <c r="O23" i="4"/>
  <c r="R17" i="4"/>
  <c r="M17" i="4"/>
  <c r="L10" i="4"/>
  <c r="N10" i="4"/>
  <c r="O10" i="4"/>
  <c r="O1" i="4" s="1"/>
  <c r="K11" i="4"/>
  <c r="J3" i="4"/>
  <c r="S3" i="4"/>
  <c r="H13" i="4"/>
  <c r="S13" i="4"/>
  <c r="N23" i="4"/>
  <c r="F10" i="4"/>
  <c r="P10" i="4"/>
  <c r="E20" i="4"/>
  <c r="H10" i="4"/>
  <c r="H1" i="4" s="1"/>
  <c r="S10" i="4"/>
  <c r="I10" i="4"/>
  <c r="I1" i="4" s="1"/>
  <c r="E11" i="4"/>
  <c r="E3" i="4"/>
  <c r="M3" i="4"/>
  <c r="Q19" i="4"/>
  <c r="Q1" i="4" s="1"/>
  <c r="K13" i="4"/>
  <c r="I23" i="4"/>
  <c r="S23" i="4"/>
  <c r="S5" i="4"/>
  <c r="S1" i="4" s="1"/>
  <c r="J10" i="4"/>
  <c r="J1" i="4" s="1"/>
  <c r="G11" i="4"/>
  <c r="F3" i="4"/>
  <c r="N3" i="4"/>
  <c r="L13" i="4"/>
  <c r="J23" i="4"/>
  <c r="G3" i="4"/>
  <c r="R1" i="4"/>
  <c r="M5" i="4"/>
  <c r="D1" i="4"/>
  <c r="BD88" i="2"/>
  <c r="BD78" i="2"/>
  <c r="BD79" i="2"/>
  <c r="BD82" i="2"/>
  <c r="BD84" i="2"/>
  <c r="BD85" i="2"/>
  <c r="BD86" i="2"/>
  <c r="BD87" i="2"/>
  <c r="BD80" i="2"/>
  <c r="BD81" i="2"/>
  <c r="BC108" i="2"/>
  <c r="BB108" i="2"/>
  <c r="BA108" i="2"/>
  <c r="AZ108" i="2"/>
  <c r="AY108" i="2"/>
  <c r="AX108" i="2"/>
  <c r="AW108" i="2"/>
  <c r="AV108" i="2"/>
  <c r="AU108" i="2"/>
  <c r="AT108" i="2"/>
  <c r="AS108" i="2"/>
  <c r="AR108" i="2"/>
  <c r="AP108" i="2"/>
  <c r="U108" i="2" s="1"/>
  <c r="AO108" i="2"/>
  <c r="T108" i="2" s="1"/>
  <c r="AN108" i="2"/>
  <c r="S108" i="2" s="1"/>
  <c r="AM108" i="2"/>
  <c r="R108" i="2" s="1"/>
  <c r="AL108" i="2"/>
  <c r="Q108" i="2" s="1"/>
  <c r="AK108" i="2"/>
  <c r="P108" i="2" s="1"/>
  <c r="AJ108" i="2"/>
  <c r="O108" i="2" s="1"/>
  <c r="AI108" i="2"/>
  <c r="N108" i="2" s="1"/>
  <c r="AH108" i="2"/>
  <c r="M108" i="2" s="1"/>
  <c r="AG108" i="2"/>
  <c r="L108" i="2" s="1"/>
  <c r="AF108" i="2"/>
  <c r="K108" i="2" s="1"/>
  <c r="AE108" i="2"/>
  <c r="J108" i="2" s="1"/>
  <c r="P1" i="4" l="1"/>
  <c r="E1" i="4"/>
  <c r="F1" i="4"/>
  <c r="N1" i="4"/>
  <c r="L1" i="4"/>
  <c r="M1" i="4"/>
  <c r="G1" i="4"/>
  <c r="BD108" i="2"/>
  <c r="AC126" i="2"/>
  <c r="BC126" i="2" s="1"/>
  <c r="AC125" i="2"/>
  <c r="AC124" i="2"/>
  <c r="BA124" i="2" s="1"/>
  <c r="AC123" i="2"/>
  <c r="AC122" i="2"/>
  <c r="AY122" i="2" s="1"/>
  <c r="AC121" i="2"/>
  <c r="AC120" i="2"/>
  <c r="AW120" i="2" s="1"/>
  <c r="AC118" i="2"/>
  <c r="AU118" i="2" s="1"/>
  <c r="AC117" i="2"/>
  <c r="AT117" i="2" s="1"/>
  <c r="AC60" i="2"/>
  <c r="BC60" i="2" s="1"/>
  <c r="AC35" i="2"/>
  <c r="BA35" i="2" s="1"/>
  <c r="AC34" i="2"/>
  <c r="AC33" i="2"/>
  <c r="AZ33" i="2" s="1"/>
  <c r="AC32" i="2"/>
  <c r="AX32" i="2" s="1"/>
  <c r="AC31" i="2"/>
  <c r="AW31" i="2" s="1"/>
  <c r="AC30" i="2"/>
  <c r="AV30" i="2" s="1"/>
  <c r="AC29" i="2"/>
  <c r="AP132" i="2"/>
  <c r="AO132" i="2"/>
  <c r="AN132" i="2"/>
  <c r="AM132" i="2"/>
  <c r="AL132" i="2"/>
  <c r="AK132" i="2"/>
  <c r="AJ132" i="2"/>
  <c r="AI132" i="2"/>
  <c r="AH132" i="2"/>
  <c r="AG132" i="2"/>
  <c r="AF132" i="2"/>
  <c r="AE132" i="2"/>
  <c r="AP131" i="2"/>
  <c r="AO131" i="2"/>
  <c r="AN131" i="2"/>
  <c r="AM131" i="2"/>
  <c r="AL131" i="2"/>
  <c r="AK131" i="2"/>
  <c r="AJ131" i="2"/>
  <c r="AI131" i="2"/>
  <c r="AH131" i="2"/>
  <c r="AG131" i="2"/>
  <c r="AF131" i="2"/>
  <c r="AE131" i="2"/>
  <c r="AP129" i="2"/>
  <c r="AO129" i="2"/>
  <c r="AN129" i="2"/>
  <c r="AM129" i="2"/>
  <c r="AL129" i="2"/>
  <c r="AK129" i="2"/>
  <c r="AJ129" i="2"/>
  <c r="AI129" i="2"/>
  <c r="AH129" i="2"/>
  <c r="AG129" i="2"/>
  <c r="AF129" i="2"/>
  <c r="AE129" i="2"/>
  <c r="AP130" i="2"/>
  <c r="AO130" i="2"/>
  <c r="AN130" i="2"/>
  <c r="AM130" i="2"/>
  <c r="AL130" i="2"/>
  <c r="AK130" i="2"/>
  <c r="AJ130" i="2"/>
  <c r="AI130" i="2"/>
  <c r="AH130" i="2"/>
  <c r="AG130" i="2"/>
  <c r="AF130" i="2"/>
  <c r="AE130" i="2"/>
  <c r="AP127" i="2"/>
  <c r="AO127" i="2"/>
  <c r="AN127" i="2"/>
  <c r="AM127" i="2"/>
  <c r="AL127" i="2"/>
  <c r="AK127" i="2"/>
  <c r="AJ127" i="2"/>
  <c r="AI127" i="2"/>
  <c r="AH127" i="2"/>
  <c r="AG127" i="2"/>
  <c r="AF127" i="2"/>
  <c r="AE127" i="2"/>
  <c r="AP128" i="2"/>
  <c r="AO128" i="2"/>
  <c r="AN128" i="2"/>
  <c r="AM128" i="2"/>
  <c r="AL128" i="2"/>
  <c r="AK128" i="2"/>
  <c r="AJ128" i="2"/>
  <c r="AI128" i="2"/>
  <c r="AH128" i="2"/>
  <c r="AG128" i="2"/>
  <c r="AF128" i="2"/>
  <c r="AE128" i="2"/>
  <c r="AP126" i="2"/>
  <c r="U126" i="2" s="1"/>
  <c r="AO126" i="2"/>
  <c r="T126" i="2" s="1"/>
  <c r="AN126" i="2"/>
  <c r="S126" i="2" s="1"/>
  <c r="AM126" i="2"/>
  <c r="R126" i="2" s="1"/>
  <c r="AL126" i="2"/>
  <c r="Q126" i="2" s="1"/>
  <c r="AK126" i="2"/>
  <c r="P126" i="2" s="1"/>
  <c r="AJ126" i="2"/>
  <c r="O126" i="2" s="1"/>
  <c r="AI126" i="2"/>
  <c r="N126" i="2" s="1"/>
  <c r="AH126" i="2"/>
  <c r="M126" i="2" s="1"/>
  <c r="AG126" i="2"/>
  <c r="L126" i="2" s="1"/>
  <c r="AF126" i="2"/>
  <c r="K126" i="2" s="1"/>
  <c r="AE126" i="2"/>
  <c r="J126" i="2" s="1"/>
  <c r="U125" i="2"/>
  <c r="AO125" i="2"/>
  <c r="T125" i="2" s="1"/>
  <c r="AN125" i="2"/>
  <c r="S125" i="2" s="1"/>
  <c r="AM125" i="2"/>
  <c r="R125" i="2" s="1"/>
  <c r="AL125" i="2"/>
  <c r="Q125" i="2" s="1"/>
  <c r="AK125" i="2"/>
  <c r="P125" i="2" s="1"/>
  <c r="AJ125" i="2"/>
  <c r="O125" i="2" s="1"/>
  <c r="AI125" i="2"/>
  <c r="N125" i="2" s="1"/>
  <c r="AH125" i="2"/>
  <c r="M125" i="2" s="1"/>
  <c r="AG125" i="2"/>
  <c r="L125" i="2" s="1"/>
  <c r="AF125" i="2"/>
  <c r="K125" i="2" s="1"/>
  <c r="AE125" i="2"/>
  <c r="J125" i="2" s="1"/>
  <c r="AP124" i="2"/>
  <c r="U124" i="2" s="1"/>
  <c r="AO124" i="2"/>
  <c r="T124" i="2" s="1"/>
  <c r="AN124" i="2"/>
  <c r="S124" i="2" s="1"/>
  <c r="AM124" i="2"/>
  <c r="R124" i="2" s="1"/>
  <c r="AL124" i="2"/>
  <c r="Q124" i="2" s="1"/>
  <c r="AK124" i="2"/>
  <c r="P124" i="2" s="1"/>
  <c r="AJ124" i="2"/>
  <c r="O124" i="2" s="1"/>
  <c r="AI124" i="2"/>
  <c r="N124" i="2" s="1"/>
  <c r="AH124" i="2"/>
  <c r="M124" i="2" s="1"/>
  <c r="AG124" i="2"/>
  <c r="L124" i="2" s="1"/>
  <c r="AF124" i="2"/>
  <c r="K124" i="2" s="1"/>
  <c r="AE124" i="2"/>
  <c r="J124" i="2" s="1"/>
  <c r="AP123" i="2"/>
  <c r="U123" i="2" s="1"/>
  <c r="AO123" i="2"/>
  <c r="T123" i="2" s="1"/>
  <c r="AN123" i="2"/>
  <c r="S123" i="2" s="1"/>
  <c r="AM123" i="2"/>
  <c r="R123" i="2" s="1"/>
  <c r="AL123" i="2"/>
  <c r="Q123" i="2" s="1"/>
  <c r="AK123" i="2"/>
  <c r="P123" i="2" s="1"/>
  <c r="AJ123" i="2"/>
  <c r="O123" i="2" s="1"/>
  <c r="AI123" i="2"/>
  <c r="N123" i="2" s="1"/>
  <c r="AH123" i="2"/>
  <c r="M123" i="2" s="1"/>
  <c r="AG123" i="2"/>
  <c r="L123" i="2" s="1"/>
  <c r="AF123" i="2"/>
  <c r="K123" i="2" s="1"/>
  <c r="AE123" i="2"/>
  <c r="J123" i="2" s="1"/>
  <c r="AP122" i="2"/>
  <c r="AO122" i="2"/>
  <c r="T122" i="2" s="1"/>
  <c r="AN122" i="2"/>
  <c r="S122" i="2" s="1"/>
  <c r="AM122" i="2"/>
  <c r="R122" i="2" s="1"/>
  <c r="AL122" i="2"/>
  <c r="Q122" i="2" s="1"/>
  <c r="AK122" i="2"/>
  <c r="P122" i="2" s="1"/>
  <c r="AJ122" i="2"/>
  <c r="O122" i="2" s="1"/>
  <c r="AI122" i="2"/>
  <c r="N122" i="2" s="1"/>
  <c r="AH122" i="2"/>
  <c r="M122" i="2" s="1"/>
  <c r="AG122" i="2"/>
  <c r="L122" i="2" s="1"/>
  <c r="AF122" i="2"/>
  <c r="K122" i="2" s="1"/>
  <c r="AE122" i="2"/>
  <c r="J122" i="2" s="1"/>
  <c r="AP121" i="2"/>
  <c r="U121" i="2" s="1"/>
  <c r="AO121" i="2"/>
  <c r="T121" i="2" s="1"/>
  <c r="AN121" i="2"/>
  <c r="S121" i="2" s="1"/>
  <c r="AM121" i="2"/>
  <c r="R121" i="2" s="1"/>
  <c r="AL121" i="2"/>
  <c r="Q121" i="2" s="1"/>
  <c r="AK121" i="2"/>
  <c r="P121" i="2" s="1"/>
  <c r="AJ121" i="2"/>
  <c r="O121" i="2" s="1"/>
  <c r="AI121" i="2"/>
  <c r="N121" i="2" s="1"/>
  <c r="AH121" i="2"/>
  <c r="M121" i="2" s="1"/>
  <c r="AG121" i="2"/>
  <c r="L121" i="2" s="1"/>
  <c r="AF121" i="2"/>
  <c r="K121" i="2" s="1"/>
  <c r="AE121" i="2"/>
  <c r="J121" i="2" s="1"/>
  <c r="AP120" i="2"/>
  <c r="U120" i="2" s="1"/>
  <c r="AO120" i="2"/>
  <c r="T120" i="2" s="1"/>
  <c r="AN120" i="2"/>
  <c r="S120" i="2" s="1"/>
  <c r="AM120" i="2"/>
  <c r="R120" i="2" s="1"/>
  <c r="AL120" i="2"/>
  <c r="Q120" i="2" s="1"/>
  <c r="AK120" i="2"/>
  <c r="P120" i="2" s="1"/>
  <c r="AJ120" i="2"/>
  <c r="O120" i="2" s="1"/>
  <c r="AI120" i="2"/>
  <c r="N120" i="2" s="1"/>
  <c r="AH120" i="2"/>
  <c r="M120" i="2" s="1"/>
  <c r="AG120" i="2"/>
  <c r="L120" i="2" s="1"/>
  <c r="AF120" i="2"/>
  <c r="K120" i="2" s="1"/>
  <c r="AE120" i="2"/>
  <c r="J120" i="2" s="1"/>
  <c r="AP119" i="2"/>
  <c r="U119" i="2" s="1"/>
  <c r="AO119" i="2"/>
  <c r="T119" i="2" s="1"/>
  <c r="AN119" i="2"/>
  <c r="S119" i="2" s="1"/>
  <c r="AM119" i="2"/>
  <c r="R119" i="2" s="1"/>
  <c r="AL119" i="2"/>
  <c r="Q119" i="2" s="1"/>
  <c r="AK119" i="2"/>
  <c r="P119" i="2" s="1"/>
  <c r="AJ119" i="2"/>
  <c r="O119" i="2" s="1"/>
  <c r="AI119" i="2"/>
  <c r="N119" i="2" s="1"/>
  <c r="AH119" i="2"/>
  <c r="M119" i="2" s="1"/>
  <c r="AG119" i="2"/>
  <c r="L119" i="2" s="1"/>
  <c r="AF119" i="2"/>
  <c r="K119" i="2" s="1"/>
  <c r="AE119" i="2"/>
  <c r="J119" i="2" s="1"/>
  <c r="AP118" i="2"/>
  <c r="U118" i="2" s="1"/>
  <c r="AO118" i="2"/>
  <c r="T118" i="2" s="1"/>
  <c r="AN118" i="2"/>
  <c r="S118" i="2" s="1"/>
  <c r="AM118" i="2"/>
  <c r="R118" i="2" s="1"/>
  <c r="AL118" i="2"/>
  <c r="Q118" i="2" s="1"/>
  <c r="AK118" i="2"/>
  <c r="P118" i="2" s="1"/>
  <c r="AJ118" i="2"/>
  <c r="O118" i="2" s="1"/>
  <c r="AI118" i="2"/>
  <c r="N118" i="2" s="1"/>
  <c r="AH118" i="2"/>
  <c r="M118" i="2" s="1"/>
  <c r="AG118" i="2"/>
  <c r="L118" i="2" s="1"/>
  <c r="AF118" i="2"/>
  <c r="K118" i="2" s="1"/>
  <c r="AE118" i="2"/>
  <c r="J118" i="2" s="1"/>
  <c r="AP117" i="2"/>
  <c r="U117" i="2" s="1"/>
  <c r="AO117" i="2"/>
  <c r="T117" i="2" s="1"/>
  <c r="AN117" i="2"/>
  <c r="S117" i="2" s="1"/>
  <c r="AM117" i="2"/>
  <c r="R117" i="2" s="1"/>
  <c r="AL117" i="2"/>
  <c r="Q117" i="2" s="1"/>
  <c r="AK117" i="2"/>
  <c r="P117" i="2" s="1"/>
  <c r="AJ117" i="2"/>
  <c r="O117" i="2" s="1"/>
  <c r="AI117" i="2"/>
  <c r="N117" i="2" s="1"/>
  <c r="AH117" i="2"/>
  <c r="M117" i="2" s="1"/>
  <c r="AG117" i="2"/>
  <c r="L117" i="2" s="1"/>
  <c r="AF117" i="2"/>
  <c r="K117" i="2" s="1"/>
  <c r="AE117" i="2"/>
  <c r="J117" i="2" s="1"/>
  <c r="AP116" i="2"/>
  <c r="AO116" i="2"/>
  <c r="AN116" i="2"/>
  <c r="AM116" i="2"/>
  <c r="AL116" i="2"/>
  <c r="AK116" i="2"/>
  <c r="AJ116" i="2"/>
  <c r="AI116" i="2"/>
  <c r="AH116" i="2"/>
  <c r="AG116" i="2"/>
  <c r="AF116" i="2"/>
  <c r="AE116" i="2"/>
  <c r="AP115" i="2"/>
  <c r="AO115" i="2"/>
  <c r="AN115" i="2"/>
  <c r="AM115" i="2"/>
  <c r="AL115" i="2"/>
  <c r="AK115" i="2"/>
  <c r="AJ115" i="2"/>
  <c r="AI115" i="2"/>
  <c r="AH115" i="2"/>
  <c r="AG115" i="2"/>
  <c r="AF115" i="2"/>
  <c r="AE115" i="2"/>
  <c r="AP112" i="2"/>
  <c r="AO112" i="2"/>
  <c r="AN112" i="2"/>
  <c r="AM112" i="2"/>
  <c r="AL112" i="2"/>
  <c r="AK112" i="2"/>
  <c r="AJ112" i="2"/>
  <c r="AI112" i="2"/>
  <c r="AH112" i="2"/>
  <c r="AG112" i="2"/>
  <c r="AF112" i="2"/>
  <c r="AE112" i="2"/>
  <c r="AP114" i="2"/>
  <c r="AO114" i="2"/>
  <c r="AN114" i="2"/>
  <c r="AM114" i="2"/>
  <c r="AL114" i="2"/>
  <c r="AK114" i="2"/>
  <c r="AJ114" i="2"/>
  <c r="AI114" i="2"/>
  <c r="AH114" i="2"/>
  <c r="AG114" i="2"/>
  <c r="AF114" i="2"/>
  <c r="AE114" i="2"/>
  <c r="AP113" i="2"/>
  <c r="AO113" i="2"/>
  <c r="AN113" i="2"/>
  <c r="AM113" i="2"/>
  <c r="AL113" i="2"/>
  <c r="AK113" i="2"/>
  <c r="AJ113" i="2"/>
  <c r="AI113" i="2"/>
  <c r="AH113" i="2"/>
  <c r="AG113" i="2"/>
  <c r="AF113" i="2"/>
  <c r="AE113" i="2"/>
  <c r="AP109" i="2"/>
  <c r="AO109" i="2"/>
  <c r="AN109" i="2"/>
  <c r="AM109" i="2"/>
  <c r="AL109" i="2"/>
  <c r="AK109" i="2"/>
  <c r="AJ109" i="2"/>
  <c r="AI109" i="2"/>
  <c r="AH109" i="2"/>
  <c r="AG109" i="2"/>
  <c r="AF109" i="2"/>
  <c r="AE109" i="2"/>
  <c r="AP110" i="2"/>
  <c r="AO110" i="2"/>
  <c r="AN110" i="2"/>
  <c r="AM110" i="2"/>
  <c r="AL110" i="2"/>
  <c r="AK110" i="2"/>
  <c r="AJ110" i="2"/>
  <c r="AI110" i="2"/>
  <c r="AH110" i="2"/>
  <c r="AG110" i="2"/>
  <c r="AF110" i="2"/>
  <c r="AE110" i="2"/>
  <c r="AP111" i="2"/>
  <c r="AO111" i="2"/>
  <c r="AN111" i="2"/>
  <c r="AM111" i="2"/>
  <c r="AL111" i="2"/>
  <c r="AK111" i="2"/>
  <c r="AJ111" i="2"/>
  <c r="AI111" i="2"/>
  <c r="AH111" i="2"/>
  <c r="AG111" i="2"/>
  <c r="AF111" i="2"/>
  <c r="AE111" i="2"/>
  <c r="AP107" i="2"/>
  <c r="AO107" i="2"/>
  <c r="AN107" i="2"/>
  <c r="AM107" i="2"/>
  <c r="AL107" i="2"/>
  <c r="AK107" i="2"/>
  <c r="AJ107" i="2"/>
  <c r="AI107" i="2"/>
  <c r="AH107" i="2"/>
  <c r="AG107" i="2"/>
  <c r="AF107" i="2"/>
  <c r="AE107" i="2"/>
  <c r="AP106" i="2"/>
  <c r="AO106" i="2"/>
  <c r="AN106" i="2"/>
  <c r="AM106" i="2"/>
  <c r="AL106" i="2"/>
  <c r="AK106" i="2"/>
  <c r="AJ106" i="2"/>
  <c r="AI106" i="2"/>
  <c r="AH106" i="2"/>
  <c r="AG106" i="2"/>
  <c r="AF106" i="2"/>
  <c r="AE106" i="2"/>
  <c r="AP105" i="2"/>
  <c r="AO105" i="2"/>
  <c r="AN105" i="2"/>
  <c r="AM105" i="2"/>
  <c r="AL105" i="2"/>
  <c r="AK105" i="2"/>
  <c r="AJ105" i="2"/>
  <c r="AI105" i="2"/>
  <c r="AH105" i="2"/>
  <c r="AG105" i="2"/>
  <c r="AF105" i="2"/>
  <c r="AE105" i="2"/>
  <c r="AP104" i="2"/>
  <c r="AO104" i="2"/>
  <c r="AN104" i="2"/>
  <c r="AM104" i="2"/>
  <c r="AL104" i="2"/>
  <c r="AK104" i="2"/>
  <c r="AJ104" i="2"/>
  <c r="AI104" i="2"/>
  <c r="AH104" i="2"/>
  <c r="AG104" i="2"/>
  <c r="AF104" i="2"/>
  <c r="AE104" i="2"/>
  <c r="AP102" i="2"/>
  <c r="AO102" i="2"/>
  <c r="AN102" i="2"/>
  <c r="AM102" i="2"/>
  <c r="AL102" i="2"/>
  <c r="AK102" i="2"/>
  <c r="AJ102" i="2"/>
  <c r="AI102" i="2"/>
  <c r="AH102" i="2"/>
  <c r="AG102" i="2"/>
  <c r="AF102" i="2"/>
  <c r="AE102" i="2"/>
  <c r="AP103" i="2"/>
  <c r="AO103" i="2"/>
  <c r="AN103" i="2"/>
  <c r="AM103" i="2"/>
  <c r="AL103" i="2"/>
  <c r="AK103" i="2"/>
  <c r="AJ103" i="2"/>
  <c r="AI103" i="2"/>
  <c r="AH103" i="2"/>
  <c r="AG103" i="2"/>
  <c r="AF103" i="2"/>
  <c r="AE103" i="2"/>
  <c r="AP100" i="2"/>
  <c r="AO100" i="2"/>
  <c r="AN100" i="2"/>
  <c r="AM100" i="2"/>
  <c r="AL100" i="2"/>
  <c r="AK100" i="2"/>
  <c r="AJ100" i="2"/>
  <c r="AI100" i="2"/>
  <c r="AH100" i="2"/>
  <c r="AG100" i="2"/>
  <c r="AF100" i="2"/>
  <c r="AE100" i="2"/>
  <c r="AP101" i="2"/>
  <c r="AO101" i="2"/>
  <c r="AN101" i="2"/>
  <c r="AM101" i="2"/>
  <c r="AL101" i="2"/>
  <c r="AK101" i="2"/>
  <c r="AJ101" i="2"/>
  <c r="AI101" i="2"/>
  <c r="AH101" i="2"/>
  <c r="AG101" i="2"/>
  <c r="AF101" i="2"/>
  <c r="AE101" i="2"/>
  <c r="AP99" i="2"/>
  <c r="AO99" i="2"/>
  <c r="AN99" i="2"/>
  <c r="AM99" i="2"/>
  <c r="AL99" i="2"/>
  <c r="AK99" i="2"/>
  <c r="AJ99" i="2"/>
  <c r="AI99" i="2"/>
  <c r="AH99" i="2"/>
  <c r="AG99" i="2"/>
  <c r="AF99" i="2"/>
  <c r="AE99" i="2"/>
  <c r="AP98" i="2"/>
  <c r="AO98" i="2"/>
  <c r="AN98" i="2"/>
  <c r="AM98" i="2"/>
  <c r="AL98" i="2"/>
  <c r="AK98" i="2"/>
  <c r="AJ98" i="2"/>
  <c r="AI98" i="2"/>
  <c r="AH98" i="2"/>
  <c r="AG98" i="2"/>
  <c r="AF98" i="2"/>
  <c r="AE98" i="2"/>
  <c r="AP97" i="2"/>
  <c r="U97" i="2" s="1"/>
  <c r="AO97" i="2"/>
  <c r="T97" i="2" s="1"/>
  <c r="AN97" i="2"/>
  <c r="S97" i="2" s="1"/>
  <c r="AM97" i="2"/>
  <c r="R97" i="2" s="1"/>
  <c r="AL97" i="2"/>
  <c r="Q97" i="2" s="1"/>
  <c r="AK97" i="2"/>
  <c r="P97" i="2" s="1"/>
  <c r="AJ97" i="2"/>
  <c r="O97" i="2" s="1"/>
  <c r="AI97" i="2"/>
  <c r="N97" i="2" s="1"/>
  <c r="AH97" i="2"/>
  <c r="M97" i="2" s="1"/>
  <c r="AG97" i="2"/>
  <c r="L97" i="2" s="1"/>
  <c r="AF97" i="2"/>
  <c r="K97" i="2" s="1"/>
  <c r="AE97" i="2"/>
  <c r="J97" i="2" s="1"/>
  <c r="AP96" i="2"/>
  <c r="U96" i="2" s="1"/>
  <c r="AO96" i="2"/>
  <c r="T96" i="2" s="1"/>
  <c r="AN96" i="2"/>
  <c r="S96" i="2" s="1"/>
  <c r="AM96" i="2"/>
  <c r="R96" i="2" s="1"/>
  <c r="AL96" i="2"/>
  <c r="Q96" i="2" s="1"/>
  <c r="AK96" i="2"/>
  <c r="P96" i="2" s="1"/>
  <c r="AJ96" i="2"/>
  <c r="O96" i="2" s="1"/>
  <c r="AI96" i="2"/>
  <c r="N96" i="2" s="1"/>
  <c r="AH96" i="2"/>
  <c r="M96" i="2" s="1"/>
  <c r="AG96" i="2"/>
  <c r="L96" i="2" s="1"/>
  <c r="AF96" i="2"/>
  <c r="K96" i="2" s="1"/>
  <c r="AE96" i="2"/>
  <c r="J96" i="2" s="1"/>
  <c r="AP95" i="2"/>
  <c r="AO95" i="2"/>
  <c r="T95" i="2" s="1"/>
  <c r="AN95" i="2"/>
  <c r="S95" i="2" s="1"/>
  <c r="AM95" i="2"/>
  <c r="R95" i="2" s="1"/>
  <c r="AL95" i="2"/>
  <c r="Q95" i="2" s="1"/>
  <c r="AK95" i="2"/>
  <c r="P95" i="2" s="1"/>
  <c r="AJ95" i="2"/>
  <c r="O95" i="2" s="1"/>
  <c r="AI95" i="2"/>
  <c r="N95" i="2" s="1"/>
  <c r="AH95" i="2"/>
  <c r="M95" i="2" s="1"/>
  <c r="AG95" i="2"/>
  <c r="L95" i="2" s="1"/>
  <c r="AF95" i="2"/>
  <c r="K95" i="2" s="1"/>
  <c r="AE95" i="2"/>
  <c r="J95" i="2" s="1"/>
  <c r="AP94" i="2"/>
  <c r="U94" i="2" s="1"/>
  <c r="AO94" i="2"/>
  <c r="T94" i="2" s="1"/>
  <c r="AN94" i="2"/>
  <c r="S94" i="2" s="1"/>
  <c r="AM94" i="2"/>
  <c r="R94" i="2" s="1"/>
  <c r="AL94" i="2"/>
  <c r="Q94" i="2" s="1"/>
  <c r="AK94" i="2"/>
  <c r="P94" i="2" s="1"/>
  <c r="AJ94" i="2"/>
  <c r="O94" i="2" s="1"/>
  <c r="AI94" i="2"/>
  <c r="N94" i="2" s="1"/>
  <c r="AH94" i="2"/>
  <c r="M94" i="2" s="1"/>
  <c r="AG94" i="2"/>
  <c r="L94" i="2" s="1"/>
  <c r="AF94" i="2"/>
  <c r="K94" i="2" s="1"/>
  <c r="AE94" i="2"/>
  <c r="J94" i="2" s="1"/>
  <c r="AP93" i="2"/>
  <c r="U93" i="2" s="1"/>
  <c r="AO93" i="2"/>
  <c r="T93" i="2" s="1"/>
  <c r="AN93" i="2"/>
  <c r="S93" i="2" s="1"/>
  <c r="AM93" i="2"/>
  <c r="R93" i="2" s="1"/>
  <c r="AL93" i="2"/>
  <c r="Q93" i="2" s="1"/>
  <c r="AK93" i="2"/>
  <c r="P93" i="2" s="1"/>
  <c r="AJ93" i="2"/>
  <c r="O93" i="2" s="1"/>
  <c r="AI93" i="2"/>
  <c r="N93" i="2" s="1"/>
  <c r="AH93" i="2"/>
  <c r="M93" i="2" s="1"/>
  <c r="AG93" i="2"/>
  <c r="L93" i="2" s="1"/>
  <c r="AF93" i="2"/>
  <c r="K93" i="2" s="1"/>
  <c r="AE93" i="2"/>
  <c r="J93" i="2" s="1"/>
  <c r="AP92" i="2"/>
  <c r="U92" i="2" s="1"/>
  <c r="AO92" i="2"/>
  <c r="T92" i="2" s="1"/>
  <c r="AN92" i="2"/>
  <c r="S92" i="2" s="1"/>
  <c r="AM92" i="2"/>
  <c r="R92" i="2" s="1"/>
  <c r="AL92" i="2"/>
  <c r="Q92" i="2" s="1"/>
  <c r="AK92" i="2"/>
  <c r="P92" i="2" s="1"/>
  <c r="AJ92" i="2"/>
  <c r="O92" i="2" s="1"/>
  <c r="AI92" i="2"/>
  <c r="N92" i="2" s="1"/>
  <c r="AH92" i="2"/>
  <c r="M92" i="2" s="1"/>
  <c r="AG92" i="2"/>
  <c r="L92" i="2" s="1"/>
  <c r="AF92" i="2"/>
  <c r="K92" i="2" s="1"/>
  <c r="AE92" i="2"/>
  <c r="J92" i="2" s="1"/>
  <c r="AP91" i="2"/>
  <c r="AO91" i="2"/>
  <c r="AN91" i="2"/>
  <c r="AM91" i="2"/>
  <c r="AL91" i="2"/>
  <c r="AK91" i="2"/>
  <c r="AJ91" i="2"/>
  <c r="AI91" i="2"/>
  <c r="AH91" i="2"/>
  <c r="AG91" i="2"/>
  <c r="AF91" i="2"/>
  <c r="AE91" i="2"/>
  <c r="AP90" i="2"/>
  <c r="AO90" i="2"/>
  <c r="AN90" i="2"/>
  <c r="AM90" i="2"/>
  <c r="AL90" i="2"/>
  <c r="AK90" i="2"/>
  <c r="AJ90" i="2"/>
  <c r="AI90" i="2"/>
  <c r="AH90" i="2"/>
  <c r="AG90" i="2"/>
  <c r="AF90" i="2"/>
  <c r="AE90" i="2"/>
  <c r="AP89" i="2"/>
  <c r="AO89" i="2"/>
  <c r="AN89" i="2"/>
  <c r="AM89" i="2"/>
  <c r="AL89" i="2"/>
  <c r="AK89" i="2"/>
  <c r="AJ89" i="2"/>
  <c r="AI89" i="2"/>
  <c r="AH89" i="2"/>
  <c r="AG89" i="2"/>
  <c r="AF89" i="2"/>
  <c r="AE89" i="2"/>
  <c r="AP83" i="2"/>
  <c r="AO83" i="2"/>
  <c r="AN83" i="2"/>
  <c r="AM83" i="2"/>
  <c r="AL83" i="2"/>
  <c r="AK83" i="2"/>
  <c r="AJ83" i="2"/>
  <c r="AI83" i="2"/>
  <c r="AH83" i="2"/>
  <c r="AG83" i="2"/>
  <c r="AF83" i="2"/>
  <c r="AE83" i="2"/>
  <c r="AP76" i="2"/>
  <c r="AO76" i="2"/>
  <c r="AN76" i="2"/>
  <c r="AM76" i="2"/>
  <c r="AL76" i="2"/>
  <c r="AK76" i="2"/>
  <c r="AJ76" i="2"/>
  <c r="AI76" i="2"/>
  <c r="AH76" i="2"/>
  <c r="AG76" i="2"/>
  <c r="AF76" i="2"/>
  <c r="AE76" i="2"/>
  <c r="AP77" i="2"/>
  <c r="AO77" i="2"/>
  <c r="AN77" i="2"/>
  <c r="AM77" i="2"/>
  <c r="AL77" i="2"/>
  <c r="AK77" i="2"/>
  <c r="AJ77" i="2"/>
  <c r="AI77" i="2"/>
  <c r="AH77" i="2"/>
  <c r="AG77" i="2"/>
  <c r="AF77" i="2"/>
  <c r="AE77" i="2"/>
  <c r="AP73" i="2"/>
  <c r="AO73" i="2"/>
  <c r="AN73" i="2"/>
  <c r="AM73" i="2"/>
  <c r="AL73" i="2"/>
  <c r="AK73" i="2"/>
  <c r="AJ73" i="2"/>
  <c r="AI73" i="2"/>
  <c r="AH73" i="2"/>
  <c r="AG73" i="2"/>
  <c r="AF73" i="2"/>
  <c r="AE73" i="2"/>
  <c r="AP75" i="2"/>
  <c r="AO75" i="2"/>
  <c r="AN75" i="2"/>
  <c r="AM75" i="2"/>
  <c r="AL75" i="2"/>
  <c r="AK75" i="2"/>
  <c r="AJ75" i="2"/>
  <c r="AI75" i="2"/>
  <c r="AH75" i="2"/>
  <c r="AG75" i="2"/>
  <c r="AF75" i="2"/>
  <c r="AE75" i="2"/>
  <c r="AP74" i="2"/>
  <c r="AO74" i="2"/>
  <c r="AN74" i="2"/>
  <c r="AM74" i="2"/>
  <c r="AL74" i="2"/>
  <c r="AK74" i="2"/>
  <c r="AJ74" i="2"/>
  <c r="AI74" i="2"/>
  <c r="AH74" i="2"/>
  <c r="AG74" i="2"/>
  <c r="AF74" i="2"/>
  <c r="AE74" i="2"/>
  <c r="AP72" i="2"/>
  <c r="U72" i="2" s="1"/>
  <c r="AO72" i="2"/>
  <c r="T72" i="2" s="1"/>
  <c r="AN72" i="2"/>
  <c r="S72" i="2" s="1"/>
  <c r="AM72" i="2"/>
  <c r="R72" i="2" s="1"/>
  <c r="AL72" i="2"/>
  <c r="Q72" i="2" s="1"/>
  <c r="AK72" i="2"/>
  <c r="P72" i="2" s="1"/>
  <c r="AJ72" i="2"/>
  <c r="O72" i="2" s="1"/>
  <c r="AI72" i="2"/>
  <c r="N72" i="2" s="1"/>
  <c r="AH72" i="2"/>
  <c r="M72" i="2" s="1"/>
  <c r="AG72" i="2"/>
  <c r="L72" i="2" s="1"/>
  <c r="AF72" i="2"/>
  <c r="K72" i="2" s="1"/>
  <c r="AE72" i="2"/>
  <c r="J72" i="2" s="1"/>
  <c r="AP71" i="2"/>
  <c r="U71" i="2" s="1"/>
  <c r="AO71" i="2"/>
  <c r="T71" i="2" s="1"/>
  <c r="AN71" i="2"/>
  <c r="S71" i="2" s="1"/>
  <c r="AM71" i="2"/>
  <c r="R71" i="2" s="1"/>
  <c r="AL71" i="2"/>
  <c r="Q71" i="2" s="1"/>
  <c r="AK71" i="2"/>
  <c r="P71" i="2" s="1"/>
  <c r="AJ71" i="2"/>
  <c r="O71" i="2" s="1"/>
  <c r="AI71" i="2"/>
  <c r="N71" i="2" s="1"/>
  <c r="AH71" i="2"/>
  <c r="M71" i="2" s="1"/>
  <c r="AG71" i="2"/>
  <c r="L71" i="2" s="1"/>
  <c r="AF71" i="2"/>
  <c r="K71" i="2" s="1"/>
  <c r="AE71" i="2"/>
  <c r="J71" i="2" s="1"/>
  <c r="AP70" i="2"/>
  <c r="U70" i="2" s="1"/>
  <c r="AO70" i="2"/>
  <c r="T70" i="2" s="1"/>
  <c r="AN70" i="2"/>
  <c r="S70" i="2" s="1"/>
  <c r="AM70" i="2"/>
  <c r="R70" i="2" s="1"/>
  <c r="AL70" i="2"/>
  <c r="Q70" i="2" s="1"/>
  <c r="AK70" i="2"/>
  <c r="P70" i="2" s="1"/>
  <c r="AJ70" i="2"/>
  <c r="O70" i="2" s="1"/>
  <c r="AI70" i="2"/>
  <c r="N70" i="2" s="1"/>
  <c r="AH70" i="2"/>
  <c r="M70" i="2" s="1"/>
  <c r="AG70" i="2"/>
  <c r="L70" i="2" s="1"/>
  <c r="AF70" i="2"/>
  <c r="K70" i="2" s="1"/>
  <c r="AE70" i="2"/>
  <c r="J70" i="2" s="1"/>
  <c r="AP69" i="2"/>
  <c r="U69" i="2" s="1"/>
  <c r="AO69" i="2"/>
  <c r="T69" i="2" s="1"/>
  <c r="AN69" i="2"/>
  <c r="S69" i="2" s="1"/>
  <c r="AM69" i="2"/>
  <c r="R69" i="2" s="1"/>
  <c r="AL69" i="2"/>
  <c r="Q69" i="2" s="1"/>
  <c r="AK69" i="2"/>
  <c r="P69" i="2" s="1"/>
  <c r="AJ69" i="2"/>
  <c r="O69" i="2" s="1"/>
  <c r="AI69" i="2"/>
  <c r="N69" i="2" s="1"/>
  <c r="AH69" i="2"/>
  <c r="M69" i="2" s="1"/>
  <c r="AG69" i="2"/>
  <c r="L69" i="2" s="1"/>
  <c r="AF69" i="2"/>
  <c r="K69" i="2" s="1"/>
  <c r="AE69" i="2"/>
  <c r="J69" i="2" s="1"/>
  <c r="AP68" i="2"/>
  <c r="U68" i="2" s="1"/>
  <c r="AO68" i="2"/>
  <c r="T68" i="2" s="1"/>
  <c r="AN68" i="2"/>
  <c r="S68" i="2" s="1"/>
  <c r="AM68" i="2"/>
  <c r="R68" i="2" s="1"/>
  <c r="AL68" i="2"/>
  <c r="Q68" i="2" s="1"/>
  <c r="AK68" i="2"/>
  <c r="P68" i="2" s="1"/>
  <c r="AJ68" i="2"/>
  <c r="O68" i="2" s="1"/>
  <c r="AI68" i="2"/>
  <c r="N68" i="2" s="1"/>
  <c r="AH68" i="2"/>
  <c r="M68" i="2" s="1"/>
  <c r="AG68" i="2"/>
  <c r="L68" i="2" s="1"/>
  <c r="AF68" i="2"/>
  <c r="K68" i="2" s="1"/>
  <c r="AE68" i="2"/>
  <c r="J68" i="2" s="1"/>
  <c r="AP67" i="2"/>
  <c r="U67" i="2" s="1"/>
  <c r="AO67" i="2"/>
  <c r="T67" i="2" s="1"/>
  <c r="AN67" i="2"/>
  <c r="S67" i="2" s="1"/>
  <c r="AM67" i="2"/>
  <c r="R67" i="2" s="1"/>
  <c r="AL67" i="2"/>
  <c r="Q67" i="2" s="1"/>
  <c r="AK67" i="2"/>
  <c r="P67" i="2" s="1"/>
  <c r="AJ67" i="2"/>
  <c r="O67" i="2" s="1"/>
  <c r="AI67" i="2"/>
  <c r="N67" i="2" s="1"/>
  <c r="AH67" i="2"/>
  <c r="M67" i="2" s="1"/>
  <c r="AG67" i="2"/>
  <c r="L67" i="2" s="1"/>
  <c r="AF67" i="2"/>
  <c r="K67" i="2" s="1"/>
  <c r="AE67" i="2"/>
  <c r="J67" i="2" s="1"/>
  <c r="AP66" i="2"/>
  <c r="U66" i="2" s="1"/>
  <c r="AO66" i="2"/>
  <c r="T66" i="2" s="1"/>
  <c r="AN66" i="2"/>
  <c r="S66" i="2" s="1"/>
  <c r="AM66" i="2"/>
  <c r="R66" i="2" s="1"/>
  <c r="AL66" i="2"/>
  <c r="Q66" i="2" s="1"/>
  <c r="AK66" i="2"/>
  <c r="P66" i="2" s="1"/>
  <c r="AJ66" i="2"/>
  <c r="O66" i="2" s="1"/>
  <c r="AI66" i="2"/>
  <c r="N66" i="2" s="1"/>
  <c r="AH66" i="2"/>
  <c r="M66" i="2" s="1"/>
  <c r="AG66" i="2"/>
  <c r="L66" i="2" s="1"/>
  <c r="AF66" i="2"/>
  <c r="K66" i="2" s="1"/>
  <c r="AE66" i="2"/>
  <c r="J66" i="2" s="1"/>
  <c r="AP65" i="2"/>
  <c r="U65" i="2" s="1"/>
  <c r="AO65" i="2"/>
  <c r="T65" i="2" s="1"/>
  <c r="AN65" i="2"/>
  <c r="S65" i="2" s="1"/>
  <c r="AM65" i="2"/>
  <c r="R65" i="2" s="1"/>
  <c r="AL65" i="2"/>
  <c r="Q65" i="2" s="1"/>
  <c r="AK65" i="2"/>
  <c r="P65" i="2" s="1"/>
  <c r="AJ65" i="2"/>
  <c r="O65" i="2" s="1"/>
  <c r="AI65" i="2"/>
  <c r="N65" i="2" s="1"/>
  <c r="AH65" i="2"/>
  <c r="M65" i="2" s="1"/>
  <c r="AG65" i="2"/>
  <c r="L65" i="2" s="1"/>
  <c r="AF65" i="2"/>
  <c r="K65" i="2" s="1"/>
  <c r="AE65" i="2"/>
  <c r="J65" i="2" s="1"/>
  <c r="AP64" i="2"/>
  <c r="AO64" i="2"/>
  <c r="AN64" i="2"/>
  <c r="AM64" i="2"/>
  <c r="AL64" i="2"/>
  <c r="AK64" i="2"/>
  <c r="AJ64" i="2"/>
  <c r="AI64" i="2"/>
  <c r="AH64" i="2"/>
  <c r="AG64" i="2"/>
  <c r="AF64" i="2"/>
  <c r="AE64" i="2"/>
  <c r="AP63" i="2"/>
  <c r="AO63" i="2"/>
  <c r="AN63" i="2"/>
  <c r="AM63" i="2"/>
  <c r="AL63" i="2"/>
  <c r="AK63" i="2"/>
  <c r="AJ63" i="2"/>
  <c r="AI63" i="2"/>
  <c r="AH63" i="2"/>
  <c r="AG63" i="2"/>
  <c r="AF63" i="2"/>
  <c r="AE63" i="2"/>
  <c r="AP62" i="2"/>
  <c r="AO62" i="2"/>
  <c r="AN62" i="2"/>
  <c r="AM62" i="2"/>
  <c r="AL62" i="2"/>
  <c r="AK62" i="2"/>
  <c r="AJ62" i="2"/>
  <c r="AI62" i="2"/>
  <c r="AH62" i="2"/>
  <c r="AG62" i="2"/>
  <c r="AF62" i="2"/>
  <c r="AE62" i="2"/>
  <c r="AP61" i="2"/>
  <c r="AO61" i="2"/>
  <c r="AN61" i="2"/>
  <c r="AM61" i="2"/>
  <c r="AL61" i="2"/>
  <c r="AK61" i="2"/>
  <c r="AJ61" i="2"/>
  <c r="AI61" i="2"/>
  <c r="AH61" i="2"/>
  <c r="AG61" i="2"/>
  <c r="AF61" i="2"/>
  <c r="AE61" i="2"/>
  <c r="AP60" i="2"/>
  <c r="U60" i="2" s="1"/>
  <c r="AO60" i="2"/>
  <c r="T60" i="2" s="1"/>
  <c r="AN60" i="2"/>
  <c r="S60" i="2" s="1"/>
  <c r="AM60" i="2"/>
  <c r="R60" i="2" s="1"/>
  <c r="AL60" i="2"/>
  <c r="Q60" i="2" s="1"/>
  <c r="AK60" i="2"/>
  <c r="P60" i="2" s="1"/>
  <c r="AJ60" i="2"/>
  <c r="O60" i="2" s="1"/>
  <c r="AI60" i="2"/>
  <c r="N60" i="2" s="1"/>
  <c r="AH60" i="2"/>
  <c r="M60" i="2" s="1"/>
  <c r="AG60" i="2"/>
  <c r="L60" i="2" s="1"/>
  <c r="AF60" i="2"/>
  <c r="K60" i="2" s="1"/>
  <c r="AE60" i="2"/>
  <c r="J60" i="2" s="1"/>
  <c r="AP59" i="2"/>
  <c r="U59" i="2" s="1"/>
  <c r="AO59" i="2"/>
  <c r="T59" i="2" s="1"/>
  <c r="AN59" i="2"/>
  <c r="S59" i="2" s="1"/>
  <c r="AM59" i="2"/>
  <c r="R59" i="2" s="1"/>
  <c r="AL59" i="2"/>
  <c r="Q59" i="2" s="1"/>
  <c r="AK59" i="2"/>
  <c r="P59" i="2" s="1"/>
  <c r="AJ59" i="2"/>
  <c r="O59" i="2" s="1"/>
  <c r="AI59" i="2"/>
  <c r="N59" i="2" s="1"/>
  <c r="AH59" i="2"/>
  <c r="M59" i="2" s="1"/>
  <c r="AG59" i="2"/>
  <c r="L59" i="2" s="1"/>
  <c r="AF59" i="2"/>
  <c r="K59" i="2" s="1"/>
  <c r="AE59" i="2"/>
  <c r="J59" i="2" s="1"/>
  <c r="AP58" i="2"/>
  <c r="U58" i="2" s="1"/>
  <c r="AO58" i="2"/>
  <c r="T58" i="2" s="1"/>
  <c r="AN58" i="2"/>
  <c r="S58" i="2" s="1"/>
  <c r="AM58" i="2"/>
  <c r="R58" i="2" s="1"/>
  <c r="AL58" i="2"/>
  <c r="Q58" i="2" s="1"/>
  <c r="AK58" i="2"/>
  <c r="P58" i="2" s="1"/>
  <c r="AJ58" i="2"/>
  <c r="O58" i="2" s="1"/>
  <c r="AI58" i="2"/>
  <c r="N58" i="2" s="1"/>
  <c r="AH58" i="2"/>
  <c r="M58" i="2" s="1"/>
  <c r="AG58" i="2"/>
  <c r="L58" i="2" s="1"/>
  <c r="AF58" i="2"/>
  <c r="K58" i="2" s="1"/>
  <c r="AE58" i="2"/>
  <c r="J58" i="2" s="1"/>
  <c r="AP57" i="2"/>
  <c r="U57" i="2" s="1"/>
  <c r="AO57" i="2"/>
  <c r="T57" i="2" s="1"/>
  <c r="AN57" i="2"/>
  <c r="S57" i="2" s="1"/>
  <c r="AM57" i="2"/>
  <c r="R57" i="2" s="1"/>
  <c r="AL57" i="2"/>
  <c r="Q57" i="2" s="1"/>
  <c r="AK57" i="2"/>
  <c r="P57" i="2" s="1"/>
  <c r="AJ57" i="2"/>
  <c r="O57" i="2" s="1"/>
  <c r="AI57" i="2"/>
  <c r="N57" i="2" s="1"/>
  <c r="AH57" i="2"/>
  <c r="M57" i="2" s="1"/>
  <c r="AG57" i="2"/>
  <c r="L57" i="2" s="1"/>
  <c r="AF57" i="2"/>
  <c r="K57" i="2" s="1"/>
  <c r="AE57" i="2"/>
  <c r="J57" i="2" s="1"/>
  <c r="AP56" i="2"/>
  <c r="U56" i="2" s="1"/>
  <c r="AO56" i="2"/>
  <c r="T56" i="2" s="1"/>
  <c r="AN56" i="2"/>
  <c r="S56" i="2" s="1"/>
  <c r="AM56" i="2"/>
  <c r="R56" i="2" s="1"/>
  <c r="AL56" i="2"/>
  <c r="Q56" i="2" s="1"/>
  <c r="AK56" i="2"/>
  <c r="P56" i="2" s="1"/>
  <c r="AJ56" i="2"/>
  <c r="O56" i="2" s="1"/>
  <c r="AI56" i="2"/>
  <c r="N56" i="2" s="1"/>
  <c r="AH56" i="2"/>
  <c r="M56" i="2" s="1"/>
  <c r="AG56" i="2"/>
  <c r="L56" i="2" s="1"/>
  <c r="AF56" i="2"/>
  <c r="K56" i="2" s="1"/>
  <c r="AE56" i="2"/>
  <c r="J56" i="2" s="1"/>
  <c r="AP55" i="2"/>
  <c r="U55" i="2" s="1"/>
  <c r="AO55" i="2"/>
  <c r="T55" i="2" s="1"/>
  <c r="AN55" i="2"/>
  <c r="S55" i="2" s="1"/>
  <c r="AM55" i="2"/>
  <c r="R55" i="2" s="1"/>
  <c r="AL55" i="2"/>
  <c r="Q55" i="2" s="1"/>
  <c r="AK55" i="2"/>
  <c r="P55" i="2" s="1"/>
  <c r="AJ55" i="2"/>
  <c r="O55" i="2" s="1"/>
  <c r="AI55" i="2"/>
  <c r="N55" i="2" s="1"/>
  <c r="AH55" i="2"/>
  <c r="M55" i="2" s="1"/>
  <c r="AG55" i="2"/>
  <c r="L55" i="2" s="1"/>
  <c r="AF55" i="2"/>
  <c r="K55" i="2" s="1"/>
  <c r="AE55" i="2"/>
  <c r="J55" i="2" s="1"/>
  <c r="AP54" i="2"/>
  <c r="U54" i="2" s="1"/>
  <c r="AO54" i="2"/>
  <c r="T54" i="2" s="1"/>
  <c r="AN54" i="2"/>
  <c r="S54" i="2" s="1"/>
  <c r="AM54" i="2"/>
  <c r="R54" i="2" s="1"/>
  <c r="AL54" i="2"/>
  <c r="Q54" i="2" s="1"/>
  <c r="AK54" i="2"/>
  <c r="P54" i="2" s="1"/>
  <c r="AJ54" i="2"/>
  <c r="O54" i="2" s="1"/>
  <c r="AI54" i="2"/>
  <c r="N54" i="2" s="1"/>
  <c r="AH54" i="2"/>
  <c r="M54" i="2" s="1"/>
  <c r="AG54" i="2"/>
  <c r="L54" i="2" s="1"/>
  <c r="AF54" i="2"/>
  <c r="K54" i="2" s="1"/>
  <c r="AE54" i="2"/>
  <c r="J54" i="2" s="1"/>
  <c r="AP53" i="2"/>
  <c r="U53" i="2" s="1"/>
  <c r="AO53" i="2"/>
  <c r="T53" i="2" s="1"/>
  <c r="AN53" i="2"/>
  <c r="S53" i="2" s="1"/>
  <c r="AM53" i="2"/>
  <c r="R53" i="2" s="1"/>
  <c r="AL53" i="2"/>
  <c r="Q53" i="2" s="1"/>
  <c r="AK53" i="2"/>
  <c r="P53" i="2" s="1"/>
  <c r="AJ53" i="2"/>
  <c r="O53" i="2" s="1"/>
  <c r="AI53" i="2"/>
  <c r="N53" i="2" s="1"/>
  <c r="AH53" i="2"/>
  <c r="M53" i="2" s="1"/>
  <c r="AG53" i="2"/>
  <c r="L53" i="2" s="1"/>
  <c r="AF53" i="2"/>
  <c r="K53" i="2" s="1"/>
  <c r="AE53" i="2"/>
  <c r="J53" i="2" s="1"/>
  <c r="AP52" i="2"/>
  <c r="U52" i="2" s="1"/>
  <c r="AO52" i="2"/>
  <c r="T52" i="2" s="1"/>
  <c r="AN52" i="2"/>
  <c r="S52" i="2" s="1"/>
  <c r="AM52" i="2"/>
  <c r="R52" i="2" s="1"/>
  <c r="AL52" i="2"/>
  <c r="Q52" i="2" s="1"/>
  <c r="AK52" i="2"/>
  <c r="P52" i="2" s="1"/>
  <c r="AJ52" i="2"/>
  <c r="O52" i="2" s="1"/>
  <c r="AI52" i="2"/>
  <c r="N52" i="2" s="1"/>
  <c r="AH52" i="2"/>
  <c r="M52" i="2" s="1"/>
  <c r="AG52" i="2"/>
  <c r="L52" i="2" s="1"/>
  <c r="AF52" i="2"/>
  <c r="K52" i="2" s="1"/>
  <c r="AE52" i="2"/>
  <c r="J52" i="2" s="1"/>
  <c r="AP51" i="2"/>
  <c r="U51" i="2" s="1"/>
  <c r="AO51" i="2"/>
  <c r="T51" i="2" s="1"/>
  <c r="AN51" i="2"/>
  <c r="S51" i="2" s="1"/>
  <c r="AM51" i="2"/>
  <c r="R51" i="2" s="1"/>
  <c r="AL51" i="2"/>
  <c r="Q51" i="2" s="1"/>
  <c r="AK51" i="2"/>
  <c r="P51" i="2" s="1"/>
  <c r="AJ51" i="2"/>
  <c r="O51" i="2" s="1"/>
  <c r="AI51" i="2"/>
  <c r="N51" i="2" s="1"/>
  <c r="AH51" i="2"/>
  <c r="M51" i="2" s="1"/>
  <c r="AG51" i="2"/>
  <c r="L51" i="2" s="1"/>
  <c r="AF51" i="2"/>
  <c r="K51" i="2" s="1"/>
  <c r="AE51" i="2"/>
  <c r="J51" i="2" s="1"/>
  <c r="AP50" i="2"/>
  <c r="AO50" i="2"/>
  <c r="AN50" i="2"/>
  <c r="AM50" i="2"/>
  <c r="AL50" i="2"/>
  <c r="AK50" i="2"/>
  <c r="AJ50" i="2"/>
  <c r="AI50" i="2"/>
  <c r="AH50" i="2"/>
  <c r="AG50" i="2"/>
  <c r="AF50" i="2"/>
  <c r="AE50" i="2"/>
  <c r="AP49" i="2"/>
  <c r="AO49" i="2"/>
  <c r="AN49" i="2"/>
  <c r="AM49" i="2"/>
  <c r="AL49" i="2"/>
  <c r="AK49" i="2"/>
  <c r="AJ49" i="2"/>
  <c r="AI49" i="2"/>
  <c r="AH49" i="2"/>
  <c r="AG49" i="2"/>
  <c r="AF49" i="2"/>
  <c r="AE49" i="2"/>
  <c r="AP46" i="2"/>
  <c r="AO46" i="2"/>
  <c r="AN46" i="2"/>
  <c r="AM46" i="2"/>
  <c r="AL46" i="2"/>
  <c r="AK46" i="2"/>
  <c r="AJ46" i="2"/>
  <c r="AI46" i="2"/>
  <c r="AH46" i="2"/>
  <c r="AG46" i="2"/>
  <c r="AF46" i="2"/>
  <c r="AE46" i="2"/>
  <c r="AP47" i="2"/>
  <c r="AO47" i="2"/>
  <c r="AN47" i="2"/>
  <c r="AM47" i="2"/>
  <c r="AL47" i="2"/>
  <c r="AK47" i="2"/>
  <c r="AJ47" i="2"/>
  <c r="AI47" i="2"/>
  <c r="AH47" i="2"/>
  <c r="AG47" i="2"/>
  <c r="AF47" i="2"/>
  <c r="AE47" i="2"/>
  <c r="AP48" i="2"/>
  <c r="AO48" i="2"/>
  <c r="AN48" i="2"/>
  <c r="AM48" i="2"/>
  <c r="AL48" i="2"/>
  <c r="AK48" i="2"/>
  <c r="AJ48" i="2"/>
  <c r="AI48" i="2"/>
  <c r="AH48" i="2"/>
  <c r="AG48" i="2"/>
  <c r="AF48" i="2"/>
  <c r="AE48" i="2"/>
  <c r="AP42" i="2"/>
  <c r="AO42" i="2"/>
  <c r="AN42" i="2"/>
  <c r="AM42" i="2"/>
  <c r="AL42" i="2"/>
  <c r="AK42" i="2"/>
  <c r="AJ42" i="2"/>
  <c r="AI42" i="2"/>
  <c r="AH42" i="2"/>
  <c r="AG42" i="2"/>
  <c r="AF42" i="2"/>
  <c r="AE42" i="2"/>
  <c r="AP40" i="2"/>
  <c r="AO40" i="2"/>
  <c r="AN40" i="2"/>
  <c r="AM40" i="2"/>
  <c r="AL40" i="2"/>
  <c r="AK40" i="2"/>
  <c r="AJ40" i="2"/>
  <c r="AI40" i="2"/>
  <c r="AH40" i="2"/>
  <c r="AG40" i="2"/>
  <c r="AF40" i="2"/>
  <c r="AE40" i="2"/>
  <c r="AP43" i="2"/>
  <c r="AO43" i="2"/>
  <c r="AN43" i="2"/>
  <c r="AM43" i="2"/>
  <c r="AL43" i="2"/>
  <c r="AK43" i="2"/>
  <c r="AJ43" i="2"/>
  <c r="AI43" i="2"/>
  <c r="AH43" i="2"/>
  <c r="AG43" i="2"/>
  <c r="AF43" i="2"/>
  <c r="AE43" i="2"/>
  <c r="AP44" i="2"/>
  <c r="AO44" i="2"/>
  <c r="AN44" i="2"/>
  <c r="AM44" i="2"/>
  <c r="AL44" i="2"/>
  <c r="AK44" i="2"/>
  <c r="AJ44" i="2"/>
  <c r="AI44" i="2"/>
  <c r="AH44" i="2"/>
  <c r="AG44" i="2"/>
  <c r="AF44" i="2"/>
  <c r="AE44" i="2"/>
  <c r="AP39" i="2"/>
  <c r="AO39" i="2"/>
  <c r="AN39" i="2"/>
  <c r="AM39" i="2"/>
  <c r="AL39" i="2"/>
  <c r="AK39" i="2"/>
  <c r="AJ39" i="2"/>
  <c r="AI39" i="2"/>
  <c r="AH39" i="2"/>
  <c r="AG39" i="2"/>
  <c r="AF39" i="2"/>
  <c r="AE39" i="2"/>
  <c r="AP38" i="2"/>
  <c r="AO38" i="2"/>
  <c r="AN38" i="2"/>
  <c r="AM38" i="2"/>
  <c r="AL38" i="2"/>
  <c r="AK38" i="2"/>
  <c r="AJ38" i="2"/>
  <c r="AI38" i="2"/>
  <c r="AH38" i="2"/>
  <c r="AG38" i="2"/>
  <c r="AF38" i="2"/>
  <c r="AE38" i="2"/>
  <c r="AP37" i="2"/>
  <c r="AO37" i="2"/>
  <c r="AN37" i="2"/>
  <c r="AM37" i="2"/>
  <c r="AL37" i="2"/>
  <c r="AK37" i="2"/>
  <c r="AJ37" i="2"/>
  <c r="AI37" i="2"/>
  <c r="AH37" i="2"/>
  <c r="AG37" i="2"/>
  <c r="AF37" i="2"/>
  <c r="AE37" i="2"/>
  <c r="AP45" i="2"/>
  <c r="AO45" i="2"/>
  <c r="AN45" i="2"/>
  <c r="AM45" i="2"/>
  <c r="AL45" i="2"/>
  <c r="AK45" i="2"/>
  <c r="AJ45" i="2"/>
  <c r="AI45" i="2"/>
  <c r="AH45" i="2"/>
  <c r="AG45" i="2"/>
  <c r="AF45" i="2"/>
  <c r="AE45" i="2"/>
  <c r="AP41" i="2"/>
  <c r="AO41" i="2"/>
  <c r="AN41" i="2"/>
  <c r="AM41" i="2"/>
  <c r="AL41" i="2"/>
  <c r="AK41" i="2"/>
  <c r="AJ41" i="2"/>
  <c r="AI41" i="2"/>
  <c r="AH41" i="2"/>
  <c r="AG41" i="2"/>
  <c r="AF41" i="2"/>
  <c r="AE41" i="2"/>
  <c r="AP36" i="2"/>
  <c r="AO36" i="2"/>
  <c r="AN36" i="2"/>
  <c r="AM36" i="2"/>
  <c r="AL36" i="2"/>
  <c r="AK36" i="2"/>
  <c r="AJ36" i="2"/>
  <c r="AI36" i="2"/>
  <c r="AH36" i="2"/>
  <c r="AG36" i="2"/>
  <c r="AF36" i="2"/>
  <c r="AE36" i="2"/>
  <c r="AP35" i="2"/>
  <c r="U35" i="2" s="1"/>
  <c r="AO35" i="2"/>
  <c r="T35" i="2" s="1"/>
  <c r="AN35" i="2"/>
  <c r="S35" i="2" s="1"/>
  <c r="AM35" i="2"/>
  <c r="R35" i="2" s="1"/>
  <c r="AL35" i="2"/>
  <c r="Q35" i="2" s="1"/>
  <c r="AK35" i="2"/>
  <c r="P35" i="2" s="1"/>
  <c r="AJ35" i="2"/>
  <c r="O35" i="2" s="1"/>
  <c r="AI35" i="2"/>
  <c r="N35" i="2" s="1"/>
  <c r="AH35" i="2"/>
  <c r="M35" i="2" s="1"/>
  <c r="AG35" i="2"/>
  <c r="L35" i="2" s="1"/>
  <c r="AF35" i="2"/>
  <c r="K35" i="2" s="1"/>
  <c r="AE35" i="2"/>
  <c r="J35" i="2" s="1"/>
  <c r="AP34" i="2"/>
  <c r="U34" i="2" s="1"/>
  <c r="AO34" i="2"/>
  <c r="T34" i="2" s="1"/>
  <c r="AN34" i="2"/>
  <c r="S34" i="2" s="1"/>
  <c r="AM34" i="2"/>
  <c r="R34" i="2" s="1"/>
  <c r="AL34" i="2"/>
  <c r="Q34" i="2" s="1"/>
  <c r="AK34" i="2"/>
  <c r="P34" i="2" s="1"/>
  <c r="AJ34" i="2"/>
  <c r="O34" i="2" s="1"/>
  <c r="AI34" i="2"/>
  <c r="N34" i="2" s="1"/>
  <c r="AH34" i="2"/>
  <c r="M34" i="2" s="1"/>
  <c r="AG34" i="2"/>
  <c r="L34" i="2" s="1"/>
  <c r="AF34" i="2"/>
  <c r="K34" i="2" s="1"/>
  <c r="AE34" i="2"/>
  <c r="J34" i="2" s="1"/>
  <c r="AP33" i="2"/>
  <c r="U33" i="2" s="1"/>
  <c r="AO33" i="2"/>
  <c r="T33" i="2" s="1"/>
  <c r="AN33" i="2"/>
  <c r="S33" i="2" s="1"/>
  <c r="AM33" i="2"/>
  <c r="R33" i="2" s="1"/>
  <c r="AL33" i="2"/>
  <c r="Q33" i="2" s="1"/>
  <c r="AK33" i="2"/>
  <c r="P33" i="2" s="1"/>
  <c r="AJ33" i="2"/>
  <c r="O33" i="2" s="1"/>
  <c r="AI33" i="2"/>
  <c r="N33" i="2" s="1"/>
  <c r="AH33" i="2"/>
  <c r="M33" i="2" s="1"/>
  <c r="AG33" i="2"/>
  <c r="L33" i="2" s="1"/>
  <c r="AF33" i="2"/>
  <c r="K33" i="2" s="1"/>
  <c r="AE33" i="2"/>
  <c r="J33" i="2" s="1"/>
  <c r="AP32" i="2"/>
  <c r="U32" i="2" s="1"/>
  <c r="AO32" i="2"/>
  <c r="T32" i="2" s="1"/>
  <c r="AN32" i="2"/>
  <c r="S32" i="2" s="1"/>
  <c r="AM32" i="2"/>
  <c r="R32" i="2" s="1"/>
  <c r="AL32" i="2"/>
  <c r="Q32" i="2" s="1"/>
  <c r="AK32" i="2"/>
  <c r="P32" i="2" s="1"/>
  <c r="AJ32" i="2"/>
  <c r="O32" i="2" s="1"/>
  <c r="AI32" i="2"/>
  <c r="N32" i="2" s="1"/>
  <c r="AH32" i="2"/>
  <c r="M32" i="2" s="1"/>
  <c r="AG32" i="2"/>
  <c r="L32" i="2" s="1"/>
  <c r="AF32" i="2"/>
  <c r="K32" i="2" s="1"/>
  <c r="AE32" i="2"/>
  <c r="J32" i="2" s="1"/>
  <c r="AP31" i="2"/>
  <c r="U31" i="2" s="1"/>
  <c r="AO31" i="2"/>
  <c r="T31" i="2" s="1"/>
  <c r="AN31" i="2"/>
  <c r="S31" i="2" s="1"/>
  <c r="AM31" i="2"/>
  <c r="R31" i="2" s="1"/>
  <c r="AL31" i="2"/>
  <c r="Q31" i="2" s="1"/>
  <c r="AK31" i="2"/>
  <c r="P31" i="2" s="1"/>
  <c r="AJ31" i="2"/>
  <c r="O31" i="2" s="1"/>
  <c r="AI31" i="2"/>
  <c r="N31" i="2" s="1"/>
  <c r="AH31" i="2"/>
  <c r="M31" i="2" s="1"/>
  <c r="AG31" i="2"/>
  <c r="L31" i="2" s="1"/>
  <c r="AF31" i="2"/>
  <c r="K31" i="2" s="1"/>
  <c r="AE31" i="2"/>
  <c r="J31" i="2" s="1"/>
  <c r="AP30" i="2"/>
  <c r="U30" i="2" s="1"/>
  <c r="AO30" i="2"/>
  <c r="T30" i="2" s="1"/>
  <c r="AN30" i="2"/>
  <c r="S30" i="2" s="1"/>
  <c r="AM30" i="2"/>
  <c r="R30" i="2" s="1"/>
  <c r="AL30" i="2"/>
  <c r="Q30" i="2" s="1"/>
  <c r="AK30" i="2"/>
  <c r="P30" i="2" s="1"/>
  <c r="AJ30" i="2"/>
  <c r="O30" i="2" s="1"/>
  <c r="AI30" i="2"/>
  <c r="N30" i="2" s="1"/>
  <c r="AH30" i="2"/>
  <c r="M30" i="2" s="1"/>
  <c r="AG30" i="2"/>
  <c r="L30" i="2" s="1"/>
  <c r="AF30" i="2"/>
  <c r="K30" i="2" s="1"/>
  <c r="AE30" i="2"/>
  <c r="J30" i="2" s="1"/>
  <c r="AP29" i="2"/>
  <c r="U29" i="2" s="1"/>
  <c r="AO29" i="2"/>
  <c r="T29" i="2" s="1"/>
  <c r="AN29" i="2"/>
  <c r="S29" i="2" s="1"/>
  <c r="AM29" i="2"/>
  <c r="R29" i="2" s="1"/>
  <c r="AL29" i="2"/>
  <c r="Q29" i="2" s="1"/>
  <c r="AK29" i="2"/>
  <c r="P29" i="2" s="1"/>
  <c r="AJ29" i="2"/>
  <c r="O29" i="2" s="1"/>
  <c r="AI29" i="2"/>
  <c r="N29" i="2" s="1"/>
  <c r="AH29" i="2"/>
  <c r="M29" i="2" s="1"/>
  <c r="AG29" i="2"/>
  <c r="L29" i="2" s="1"/>
  <c r="AF29" i="2"/>
  <c r="K29" i="2" s="1"/>
  <c r="AE29" i="2"/>
  <c r="J29" i="2" s="1"/>
  <c r="AP28" i="2"/>
  <c r="AO28" i="2"/>
  <c r="AN28" i="2"/>
  <c r="AM28" i="2"/>
  <c r="AL28" i="2"/>
  <c r="AK28" i="2"/>
  <c r="AJ28" i="2"/>
  <c r="AI28" i="2"/>
  <c r="AH28" i="2"/>
  <c r="AG28" i="2"/>
  <c r="AF28" i="2"/>
  <c r="AE28" i="2"/>
  <c r="AP27" i="2"/>
  <c r="AO27" i="2"/>
  <c r="AN27" i="2"/>
  <c r="AM27" i="2"/>
  <c r="AL27" i="2"/>
  <c r="AK27" i="2"/>
  <c r="AJ27" i="2"/>
  <c r="AI27" i="2"/>
  <c r="AH27" i="2"/>
  <c r="AG27" i="2"/>
  <c r="AF27" i="2"/>
  <c r="AE27" i="2"/>
  <c r="AP26" i="2"/>
  <c r="AO26" i="2"/>
  <c r="AN26" i="2"/>
  <c r="AM26" i="2"/>
  <c r="AL26" i="2"/>
  <c r="AK26" i="2"/>
  <c r="AJ26" i="2"/>
  <c r="AI26" i="2"/>
  <c r="AH26" i="2"/>
  <c r="AG26" i="2"/>
  <c r="AF26" i="2"/>
  <c r="AE26" i="2"/>
  <c r="AP25" i="2"/>
  <c r="AO25" i="2"/>
  <c r="AN25" i="2"/>
  <c r="AM25" i="2"/>
  <c r="AL25" i="2"/>
  <c r="AK25" i="2"/>
  <c r="AJ25" i="2"/>
  <c r="AI25" i="2"/>
  <c r="AH25" i="2"/>
  <c r="AG25" i="2"/>
  <c r="AF25" i="2"/>
  <c r="AE25" i="2"/>
  <c r="AP24" i="2"/>
  <c r="AO24" i="2"/>
  <c r="AN24" i="2"/>
  <c r="AM24" i="2"/>
  <c r="AL24" i="2"/>
  <c r="AK24" i="2"/>
  <c r="AJ24" i="2"/>
  <c r="AI24" i="2"/>
  <c r="AH24" i="2"/>
  <c r="AG24" i="2"/>
  <c r="AF24" i="2"/>
  <c r="AE24" i="2"/>
  <c r="AP23" i="2"/>
  <c r="AO23" i="2"/>
  <c r="AN23" i="2"/>
  <c r="AM23" i="2"/>
  <c r="AL23" i="2"/>
  <c r="AK23" i="2"/>
  <c r="AJ23" i="2"/>
  <c r="AI23" i="2"/>
  <c r="AH23" i="2"/>
  <c r="AG23" i="2"/>
  <c r="AF23" i="2"/>
  <c r="AE23" i="2"/>
  <c r="AP22" i="2"/>
  <c r="AO22" i="2"/>
  <c r="AN22" i="2"/>
  <c r="AM22" i="2"/>
  <c r="AL22" i="2"/>
  <c r="AK22" i="2"/>
  <c r="AJ22" i="2"/>
  <c r="AI22" i="2"/>
  <c r="AH22" i="2"/>
  <c r="AG22" i="2"/>
  <c r="AF22" i="2"/>
  <c r="AE22" i="2"/>
  <c r="AP21" i="2"/>
  <c r="U21" i="2" s="1"/>
  <c r="AO21" i="2"/>
  <c r="T21" i="2" s="1"/>
  <c r="AN21" i="2"/>
  <c r="S21" i="2" s="1"/>
  <c r="AM21" i="2"/>
  <c r="R21" i="2" s="1"/>
  <c r="AL21" i="2"/>
  <c r="Q21" i="2" s="1"/>
  <c r="AK21" i="2"/>
  <c r="P21" i="2" s="1"/>
  <c r="AJ21" i="2"/>
  <c r="O21" i="2" s="1"/>
  <c r="AI21" i="2"/>
  <c r="N21" i="2" s="1"/>
  <c r="AH21" i="2"/>
  <c r="M21" i="2" s="1"/>
  <c r="AG21" i="2"/>
  <c r="L21" i="2" s="1"/>
  <c r="AF21" i="2"/>
  <c r="K21" i="2" s="1"/>
  <c r="AE21" i="2"/>
  <c r="J21" i="2" s="1"/>
  <c r="AP20" i="2"/>
  <c r="U20" i="2" s="1"/>
  <c r="AO20" i="2"/>
  <c r="T20" i="2" s="1"/>
  <c r="AN20" i="2"/>
  <c r="S20" i="2" s="1"/>
  <c r="AM20" i="2"/>
  <c r="R20" i="2" s="1"/>
  <c r="AL20" i="2"/>
  <c r="Q20" i="2" s="1"/>
  <c r="AK20" i="2"/>
  <c r="P20" i="2" s="1"/>
  <c r="AJ20" i="2"/>
  <c r="O20" i="2" s="1"/>
  <c r="AI20" i="2"/>
  <c r="N20" i="2" s="1"/>
  <c r="AH20" i="2"/>
  <c r="M20" i="2" s="1"/>
  <c r="AG20" i="2"/>
  <c r="L20" i="2" s="1"/>
  <c r="AF20" i="2"/>
  <c r="K20" i="2" s="1"/>
  <c r="AE20" i="2"/>
  <c r="J20" i="2" s="1"/>
  <c r="AP19" i="2"/>
  <c r="U19" i="2" s="1"/>
  <c r="AO19" i="2"/>
  <c r="T19" i="2" s="1"/>
  <c r="AN19" i="2"/>
  <c r="S19" i="2" s="1"/>
  <c r="AM19" i="2"/>
  <c r="R19" i="2" s="1"/>
  <c r="AL19" i="2"/>
  <c r="Q19" i="2" s="1"/>
  <c r="AK19" i="2"/>
  <c r="P19" i="2" s="1"/>
  <c r="AJ19" i="2"/>
  <c r="O19" i="2" s="1"/>
  <c r="AI19" i="2"/>
  <c r="N19" i="2" s="1"/>
  <c r="AH19" i="2"/>
  <c r="M19" i="2" s="1"/>
  <c r="AG19" i="2"/>
  <c r="L19" i="2" s="1"/>
  <c r="AF19" i="2"/>
  <c r="K19" i="2" s="1"/>
  <c r="AE19" i="2"/>
  <c r="J19" i="2" s="1"/>
  <c r="AP18" i="2"/>
  <c r="U18" i="2" s="1"/>
  <c r="AO18" i="2"/>
  <c r="T18" i="2" s="1"/>
  <c r="AN18" i="2"/>
  <c r="S18" i="2" s="1"/>
  <c r="AM18" i="2"/>
  <c r="R18" i="2" s="1"/>
  <c r="AL18" i="2"/>
  <c r="Q18" i="2" s="1"/>
  <c r="AK18" i="2"/>
  <c r="P18" i="2" s="1"/>
  <c r="AJ18" i="2"/>
  <c r="O18" i="2" s="1"/>
  <c r="AI18" i="2"/>
  <c r="N18" i="2" s="1"/>
  <c r="AH18" i="2"/>
  <c r="M18" i="2" s="1"/>
  <c r="AG18" i="2"/>
  <c r="L18" i="2" s="1"/>
  <c r="AF18" i="2"/>
  <c r="K18" i="2" s="1"/>
  <c r="AE18" i="2"/>
  <c r="J18" i="2" s="1"/>
  <c r="AP17" i="2"/>
  <c r="U17" i="2" s="1"/>
  <c r="AO17" i="2"/>
  <c r="T17" i="2" s="1"/>
  <c r="AN17" i="2"/>
  <c r="S17" i="2" s="1"/>
  <c r="AM17" i="2"/>
  <c r="R17" i="2" s="1"/>
  <c r="AL17" i="2"/>
  <c r="Q17" i="2" s="1"/>
  <c r="AK17" i="2"/>
  <c r="P17" i="2" s="1"/>
  <c r="AJ17" i="2"/>
  <c r="O17" i="2" s="1"/>
  <c r="AI17" i="2"/>
  <c r="N17" i="2" s="1"/>
  <c r="AH17" i="2"/>
  <c r="M17" i="2" s="1"/>
  <c r="AG17" i="2"/>
  <c r="L17" i="2" s="1"/>
  <c r="AF17" i="2"/>
  <c r="K17" i="2" s="1"/>
  <c r="AE17" i="2"/>
  <c r="J17" i="2" s="1"/>
  <c r="AP16" i="2"/>
  <c r="U16" i="2" s="1"/>
  <c r="AO16" i="2"/>
  <c r="T16" i="2" s="1"/>
  <c r="AN16" i="2"/>
  <c r="S16" i="2" s="1"/>
  <c r="AM16" i="2"/>
  <c r="R16" i="2" s="1"/>
  <c r="AL16" i="2"/>
  <c r="Q16" i="2" s="1"/>
  <c r="AK16" i="2"/>
  <c r="P16" i="2" s="1"/>
  <c r="AJ16" i="2"/>
  <c r="O16" i="2" s="1"/>
  <c r="AI16" i="2"/>
  <c r="N16" i="2" s="1"/>
  <c r="AH16" i="2"/>
  <c r="M16" i="2" s="1"/>
  <c r="AG16" i="2"/>
  <c r="L16" i="2" s="1"/>
  <c r="AF16" i="2"/>
  <c r="K16" i="2" s="1"/>
  <c r="AE16" i="2"/>
  <c r="J16" i="2" s="1"/>
  <c r="AP15" i="2"/>
  <c r="U15" i="2" s="1"/>
  <c r="AO15" i="2"/>
  <c r="T15" i="2" s="1"/>
  <c r="AN15" i="2"/>
  <c r="S15" i="2" s="1"/>
  <c r="AM15" i="2"/>
  <c r="R15" i="2" s="1"/>
  <c r="AL15" i="2"/>
  <c r="Q15" i="2" s="1"/>
  <c r="AK15" i="2"/>
  <c r="P15" i="2" s="1"/>
  <c r="AJ15" i="2"/>
  <c r="O15" i="2" s="1"/>
  <c r="AI15" i="2"/>
  <c r="N15" i="2" s="1"/>
  <c r="AH15" i="2"/>
  <c r="M15" i="2" s="1"/>
  <c r="AG15" i="2"/>
  <c r="L15" i="2" s="1"/>
  <c r="AF15" i="2"/>
  <c r="K15" i="2" s="1"/>
  <c r="AE15" i="2"/>
  <c r="J15" i="2" s="1"/>
  <c r="AP14" i="2"/>
  <c r="U14" i="2" s="1"/>
  <c r="AO14" i="2"/>
  <c r="T14" i="2" s="1"/>
  <c r="AN14" i="2"/>
  <c r="S14" i="2" s="1"/>
  <c r="AM14" i="2"/>
  <c r="R14" i="2" s="1"/>
  <c r="AL14" i="2"/>
  <c r="Q14" i="2" s="1"/>
  <c r="AK14" i="2"/>
  <c r="P14" i="2" s="1"/>
  <c r="AJ14" i="2"/>
  <c r="O14" i="2" s="1"/>
  <c r="AI14" i="2"/>
  <c r="N14" i="2" s="1"/>
  <c r="AH14" i="2"/>
  <c r="M14" i="2" s="1"/>
  <c r="AG14" i="2"/>
  <c r="L14" i="2" s="1"/>
  <c r="AF14" i="2"/>
  <c r="K14" i="2" s="1"/>
  <c r="AE14" i="2"/>
  <c r="J14" i="2" s="1"/>
  <c r="AP13" i="2"/>
  <c r="U13" i="2" s="1"/>
  <c r="AO13" i="2"/>
  <c r="T13" i="2" s="1"/>
  <c r="AN13" i="2"/>
  <c r="S13" i="2" s="1"/>
  <c r="AM13" i="2"/>
  <c r="R13" i="2" s="1"/>
  <c r="AL13" i="2"/>
  <c r="Q13" i="2" s="1"/>
  <c r="AK13" i="2"/>
  <c r="P13" i="2" s="1"/>
  <c r="AJ13" i="2"/>
  <c r="O13" i="2" s="1"/>
  <c r="AI13" i="2"/>
  <c r="N13" i="2" s="1"/>
  <c r="AH13" i="2"/>
  <c r="M13" i="2" s="1"/>
  <c r="AG13" i="2"/>
  <c r="L13" i="2" s="1"/>
  <c r="AF13" i="2"/>
  <c r="K13" i="2" s="1"/>
  <c r="AE13" i="2"/>
  <c r="AC72" i="2"/>
  <c r="BC72" i="2" s="1"/>
  <c r="AC71" i="2"/>
  <c r="BB71" i="2" s="1"/>
  <c r="AC70" i="2"/>
  <c r="BA70" i="2" s="1"/>
  <c r="AC69" i="2"/>
  <c r="AZ69" i="2" s="1"/>
  <c r="AC68" i="2"/>
  <c r="AY68" i="2" s="1"/>
  <c r="AC67" i="2"/>
  <c r="AX67" i="2" s="1"/>
  <c r="AC66" i="2"/>
  <c r="AW66" i="2" s="1"/>
  <c r="AC65" i="2"/>
  <c r="AV65" i="2" s="1"/>
  <c r="AC59" i="2"/>
  <c r="BB59" i="2" s="1"/>
  <c r="AC58" i="2"/>
  <c r="BA58" i="2" s="1"/>
  <c r="AC57" i="2"/>
  <c r="AZ57" i="2" s="1"/>
  <c r="AC56" i="2"/>
  <c r="AY56" i="2" s="1"/>
  <c r="AC55" i="2"/>
  <c r="AX55" i="2" s="1"/>
  <c r="AC54" i="2"/>
  <c r="AW54" i="2" s="1"/>
  <c r="AC53" i="2"/>
  <c r="AV53" i="2" s="1"/>
  <c r="AC97" i="2"/>
  <c r="BA97" i="2" s="1"/>
  <c r="AC96" i="2"/>
  <c r="AZ96" i="2" s="1"/>
  <c r="AC95" i="2"/>
  <c r="AC94" i="2"/>
  <c r="AX94" i="2" s="1"/>
  <c r="AC93" i="2"/>
  <c r="AC92" i="2"/>
  <c r="BB126" i="2"/>
  <c r="BA126" i="2"/>
  <c r="AZ126" i="2"/>
  <c r="AY126" i="2"/>
  <c r="AX126" i="2"/>
  <c r="AW126" i="2"/>
  <c r="AV126" i="2"/>
  <c r="AU126" i="2"/>
  <c r="AT126" i="2"/>
  <c r="AS126" i="2"/>
  <c r="AR126" i="2"/>
  <c r="BC125" i="2"/>
  <c r="BB125" i="2"/>
  <c r="BA125" i="2"/>
  <c r="AZ125" i="2"/>
  <c r="AY125" i="2"/>
  <c r="AX125" i="2"/>
  <c r="AW125" i="2"/>
  <c r="AV125" i="2"/>
  <c r="AU125" i="2"/>
  <c r="AT125" i="2"/>
  <c r="AS125" i="2"/>
  <c r="AR125" i="2"/>
  <c r="BC124" i="2"/>
  <c r="BB124" i="2"/>
  <c r="AZ124" i="2"/>
  <c r="AY124" i="2"/>
  <c r="AX124" i="2"/>
  <c r="AW124" i="2"/>
  <c r="AV124" i="2"/>
  <c r="AU124" i="2"/>
  <c r="AT124" i="2"/>
  <c r="AS124" i="2"/>
  <c r="AR124" i="2"/>
  <c r="BC123" i="2"/>
  <c r="BB123" i="2"/>
  <c r="BA123" i="2"/>
  <c r="AZ123" i="2"/>
  <c r="AY123" i="2"/>
  <c r="AX123" i="2"/>
  <c r="AW123" i="2"/>
  <c r="AV123" i="2"/>
  <c r="AU123" i="2"/>
  <c r="AT123" i="2"/>
  <c r="AS123" i="2"/>
  <c r="AR123" i="2"/>
  <c r="BC122" i="2"/>
  <c r="BB122" i="2"/>
  <c r="BA122" i="2"/>
  <c r="AZ122" i="2"/>
  <c r="AX122" i="2"/>
  <c r="AW122" i="2"/>
  <c r="AV122" i="2"/>
  <c r="AU122" i="2"/>
  <c r="AT122" i="2"/>
  <c r="AS122" i="2"/>
  <c r="AR122" i="2"/>
  <c r="BC121" i="2"/>
  <c r="BB121" i="2"/>
  <c r="BA121" i="2"/>
  <c r="AZ121" i="2"/>
  <c r="AY121" i="2"/>
  <c r="AX121" i="2"/>
  <c r="AW121" i="2"/>
  <c r="AV121" i="2"/>
  <c r="AU121" i="2"/>
  <c r="AT121" i="2"/>
  <c r="AS121" i="2"/>
  <c r="AR121" i="2"/>
  <c r="BC120" i="2"/>
  <c r="BB120" i="2"/>
  <c r="BA120" i="2"/>
  <c r="AZ120" i="2"/>
  <c r="AY120" i="2"/>
  <c r="AX120" i="2"/>
  <c r="AV120" i="2"/>
  <c r="AU120" i="2"/>
  <c r="AT120" i="2"/>
  <c r="AS120" i="2"/>
  <c r="AR120" i="2"/>
  <c r="BC119" i="2"/>
  <c r="BB119" i="2"/>
  <c r="BA119" i="2"/>
  <c r="AZ119" i="2"/>
  <c r="AY119" i="2"/>
  <c r="AX119" i="2"/>
  <c r="AW119" i="2"/>
  <c r="AV119" i="2"/>
  <c r="AU119" i="2"/>
  <c r="AT119" i="2"/>
  <c r="AS119" i="2"/>
  <c r="AR119" i="2"/>
  <c r="BC118" i="2"/>
  <c r="BB118" i="2"/>
  <c r="BA118" i="2"/>
  <c r="AZ118" i="2"/>
  <c r="AY118" i="2"/>
  <c r="AX118" i="2"/>
  <c r="AW118" i="2"/>
  <c r="AV118" i="2"/>
  <c r="AT118" i="2"/>
  <c r="AS118" i="2"/>
  <c r="AR118" i="2"/>
  <c r="BC117" i="2"/>
  <c r="BB117" i="2"/>
  <c r="BA117" i="2"/>
  <c r="AZ117" i="2"/>
  <c r="AY117" i="2"/>
  <c r="AX117" i="2"/>
  <c r="AW117" i="2"/>
  <c r="AV117" i="2"/>
  <c r="AU117" i="2"/>
  <c r="AS117" i="2"/>
  <c r="AR117" i="2"/>
  <c r="BC97" i="2"/>
  <c r="BB97" i="2"/>
  <c r="AZ97" i="2"/>
  <c r="AY97" i="2"/>
  <c r="AX97" i="2"/>
  <c r="AW97" i="2"/>
  <c r="AV97" i="2"/>
  <c r="AU97" i="2"/>
  <c r="AT97" i="2"/>
  <c r="AS97" i="2"/>
  <c r="AR97" i="2"/>
  <c r="BC96" i="2"/>
  <c r="BB96" i="2"/>
  <c r="BA96" i="2"/>
  <c r="AY96" i="2"/>
  <c r="AX96" i="2"/>
  <c r="AW96" i="2"/>
  <c r="AV96" i="2"/>
  <c r="AU96" i="2"/>
  <c r="AT96" i="2"/>
  <c r="AS96" i="2"/>
  <c r="AR96" i="2"/>
  <c r="BC95" i="2"/>
  <c r="BB95" i="2"/>
  <c r="BA95" i="2"/>
  <c r="AZ95" i="2"/>
  <c r="AY95" i="2"/>
  <c r="AX95" i="2"/>
  <c r="AW95" i="2"/>
  <c r="AV95" i="2"/>
  <c r="AU95" i="2"/>
  <c r="AT95" i="2"/>
  <c r="AS95" i="2"/>
  <c r="AR95" i="2"/>
  <c r="BC94" i="2"/>
  <c r="BB94" i="2"/>
  <c r="BA94" i="2"/>
  <c r="AZ94" i="2"/>
  <c r="AY94" i="2"/>
  <c r="AW94" i="2"/>
  <c r="AV94" i="2"/>
  <c r="AU94" i="2"/>
  <c r="AT94" i="2"/>
  <c r="AS94" i="2"/>
  <c r="AR94" i="2"/>
  <c r="BC93" i="2"/>
  <c r="BB93" i="2"/>
  <c r="BA93" i="2"/>
  <c r="AZ93" i="2"/>
  <c r="AY93" i="2"/>
  <c r="AX93" i="2"/>
  <c r="AW93" i="2"/>
  <c r="AV93" i="2"/>
  <c r="AU93" i="2"/>
  <c r="AT93" i="2"/>
  <c r="AS93" i="2"/>
  <c r="AR93" i="2"/>
  <c r="BC92" i="2"/>
  <c r="BB92" i="2"/>
  <c r="BA92" i="2"/>
  <c r="AZ92" i="2"/>
  <c r="AY92" i="2"/>
  <c r="AX92" i="2"/>
  <c r="AW92" i="2"/>
  <c r="AU92" i="2"/>
  <c r="AT92" i="2"/>
  <c r="AS92" i="2"/>
  <c r="AR92" i="2"/>
  <c r="BB72" i="2"/>
  <c r="BA72" i="2"/>
  <c r="AZ72" i="2"/>
  <c r="AY72" i="2"/>
  <c r="AX72" i="2"/>
  <c r="AW72" i="2"/>
  <c r="AV72" i="2"/>
  <c r="AU72" i="2"/>
  <c r="AT72" i="2"/>
  <c r="AS72" i="2"/>
  <c r="AR72" i="2"/>
  <c r="BC71" i="2"/>
  <c r="BA71" i="2"/>
  <c r="AZ71" i="2"/>
  <c r="AY71" i="2"/>
  <c r="AX71" i="2"/>
  <c r="AW71" i="2"/>
  <c r="AV71" i="2"/>
  <c r="AU71" i="2"/>
  <c r="AT71" i="2"/>
  <c r="AS71" i="2"/>
  <c r="AR71" i="2"/>
  <c r="BC70" i="2"/>
  <c r="BB70" i="2"/>
  <c r="AZ70" i="2"/>
  <c r="AY70" i="2"/>
  <c r="AX70" i="2"/>
  <c r="AW70" i="2"/>
  <c r="AV70" i="2"/>
  <c r="AU70" i="2"/>
  <c r="AT70" i="2"/>
  <c r="AS70" i="2"/>
  <c r="AR70" i="2"/>
  <c r="BC69" i="2"/>
  <c r="BB69" i="2"/>
  <c r="BA69" i="2"/>
  <c r="AY69" i="2"/>
  <c r="AX69" i="2"/>
  <c r="AW69" i="2"/>
  <c r="AV69" i="2"/>
  <c r="AU69" i="2"/>
  <c r="AT69" i="2"/>
  <c r="AS69" i="2"/>
  <c r="AR69" i="2"/>
  <c r="BC68" i="2"/>
  <c r="BB68" i="2"/>
  <c r="BA68" i="2"/>
  <c r="AZ68" i="2"/>
  <c r="AX68" i="2"/>
  <c r="AW68" i="2"/>
  <c r="AV68" i="2"/>
  <c r="AU68" i="2"/>
  <c r="AT68" i="2"/>
  <c r="AS68" i="2"/>
  <c r="AR68" i="2"/>
  <c r="BC67" i="2"/>
  <c r="BB67" i="2"/>
  <c r="BA67" i="2"/>
  <c r="AZ67" i="2"/>
  <c r="AY67" i="2"/>
  <c r="AW67" i="2"/>
  <c r="AV67" i="2"/>
  <c r="AU67" i="2"/>
  <c r="AT67" i="2"/>
  <c r="AS67" i="2"/>
  <c r="AR67" i="2"/>
  <c r="BC66" i="2"/>
  <c r="BB66" i="2"/>
  <c r="BA66" i="2"/>
  <c r="AZ66" i="2"/>
  <c r="AY66" i="2"/>
  <c r="AX66" i="2"/>
  <c r="AV66" i="2"/>
  <c r="AU66" i="2"/>
  <c r="AT66" i="2"/>
  <c r="AS66" i="2"/>
  <c r="AR66" i="2"/>
  <c r="BC65" i="2"/>
  <c r="BB65" i="2"/>
  <c r="BA65" i="2"/>
  <c r="AZ65" i="2"/>
  <c r="AY65" i="2"/>
  <c r="AX65" i="2"/>
  <c r="AW65" i="2"/>
  <c r="AU65" i="2"/>
  <c r="AT65" i="2"/>
  <c r="AS65" i="2"/>
  <c r="AR65" i="2"/>
  <c r="BB60" i="2"/>
  <c r="BA60" i="2"/>
  <c r="AZ60" i="2"/>
  <c r="AY60" i="2"/>
  <c r="AX60" i="2"/>
  <c r="AW60" i="2"/>
  <c r="AV60" i="2"/>
  <c r="AU60" i="2"/>
  <c r="AT60" i="2"/>
  <c r="AS60" i="2"/>
  <c r="AR60" i="2"/>
  <c r="BC59" i="2"/>
  <c r="BA59" i="2"/>
  <c r="AZ59" i="2"/>
  <c r="AY59" i="2"/>
  <c r="AX59" i="2"/>
  <c r="AW59" i="2"/>
  <c r="AV59" i="2"/>
  <c r="AU59" i="2"/>
  <c r="AT59" i="2"/>
  <c r="AS59" i="2"/>
  <c r="AR59" i="2"/>
  <c r="BC58" i="2"/>
  <c r="BB58" i="2"/>
  <c r="AZ58" i="2"/>
  <c r="AY58" i="2"/>
  <c r="AX58" i="2"/>
  <c r="AW58" i="2"/>
  <c r="AV58" i="2"/>
  <c r="AU58" i="2"/>
  <c r="AT58" i="2"/>
  <c r="AS58" i="2"/>
  <c r="AR58" i="2"/>
  <c r="BC57" i="2"/>
  <c r="BB57" i="2"/>
  <c r="BA57" i="2"/>
  <c r="AY57" i="2"/>
  <c r="AX57" i="2"/>
  <c r="AW57" i="2"/>
  <c r="AV57" i="2"/>
  <c r="AU57" i="2"/>
  <c r="AT57" i="2"/>
  <c r="AS57" i="2"/>
  <c r="AR57" i="2"/>
  <c r="BC56" i="2"/>
  <c r="BB56" i="2"/>
  <c r="BA56" i="2"/>
  <c r="AZ56" i="2"/>
  <c r="AX56" i="2"/>
  <c r="AW56" i="2"/>
  <c r="AV56" i="2"/>
  <c r="AU56" i="2"/>
  <c r="AT56" i="2"/>
  <c r="AS56" i="2"/>
  <c r="AR56" i="2"/>
  <c r="BC55" i="2"/>
  <c r="BB55" i="2"/>
  <c r="BA55" i="2"/>
  <c r="AZ55" i="2"/>
  <c r="AY55" i="2"/>
  <c r="AW55" i="2"/>
  <c r="AV55" i="2"/>
  <c r="AU55" i="2"/>
  <c r="AT55" i="2"/>
  <c r="AS55" i="2"/>
  <c r="AR55" i="2"/>
  <c r="BC54" i="2"/>
  <c r="BB54" i="2"/>
  <c r="BA54" i="2"/>
  <c r="AZ54" i="2"/>
  <c r="AY54" i="2"/>
  <c r="AX54" i="2"/>
  <c r="AV54" i="2"/>
  <c r="AU54" i="2"/>
  <c r="AT54" i="2"/>
  <c r="AS54" i="2"/>
  <c r="AR54" i="2"/>
  <c r="BC53" i="2"/>
  <c r="BB53" i="2"/>
  <c r="BA53" i="2"/>
  <c r="AZ53" i="2"/>
  <c r="AY53" i="2"/>
  <c r="AX53" i="2"/>
  <c r="AW53" i="2"/>
  <c r="AU53" i="2"/>
  <c r="AT53" i="2"/>
  <c r="AS53" i="2"/>
  <c r="AR53" i="2"/>
  <c r="BC35" i="2"/>
  <c r="BB35" i="2"/>
  <c r="AZ35" i="2"/>
  <c r="AY35" i="2"/>
  <c r="AX35" i="2"/>
  <c r="AW35" i="2"/>
  <c r="AV35" i="2"/>
  <c r="AU35" i="2"/>
  <c r="AT35" i="2"/>
  <c r="AS35" i="2"/>
  <c r="AR35" i="2"/>
  <c r="BC34" i="2"/>
  <c r="BB34" i="2"/>
  <c r="BA34" i="2"/>
  <c r="AZ34" i="2"/>
  <c r="AY34" i="2"/>
  <c r="AX34" i="2"/>
  <c r="AW34" i="2"/>
  <c r="AV34" i="2"/>
  <c r="AU34" i="2"/>
  <c r="AT34" i="2"/>
  <c r="AS34" i="2"/>
  <c r="AR34" i="2"/>
  <c r="BC33" i="2"/>
  <c r="BB33" i="2"/>
  <c r="BA33" i="2"/>
  <c r="AY33" i="2"/>
  <c r="AX33" i="2"/>
  <c r="AW33" i="2"/>
  <c r="AV33" i="2"/>
  <c r="AU33" i="2"/>
  <c r="AT33" i="2"/>
  <c r="AS33" i="2"/>
  <c r="AR33" i="2"/>
  <c r="BC32" i="2"/>
  <c r="BB32" i="2"/>
  <c r="BA32" i="2"/>
  <c r="AZ32" i="2"/>
  <c r="AY32" i="2"/>
  <c r="AW32" i="2"/>
  <c r="AV32" i="2"/>
  <c r="AU32" i="2"/>
  <c r="AT32" i="2"/>
  <c r="AS32" i="2"/>
  <c r="AR32" i="2"/>
  <c r="BC31" i="2"/>
  <c r="BB31" i="2"/>
  <c r="BA31" i="2"/>
  <c r="AZ31" i="2"/>
  <c r="AY31" i="2"/>
  <c r="AX31" i="2"/>
  <c r="AV31" i="2"/>
  <c r="AU31" i="2"/>
  <c r="AT31" i="2"/>
  <c r="AS31" i="2"/>
  <c r="AR31" i="2"/>
  <c r="BC30" i="2"/>
  <c r="BB30" i="2"/>
  <c r="BA30" i="2"/>
  <c r="AZ30" i="2"/>
  <c r="AY30" i="2"/>
  <c r="AX30" i="2"/>
  <c r="AW30" i="2"/>
  <c r="AU30" i="2"/>
  <c r="AT30" i="2"/>
  <c r="AS30" i="2"/>
  <c r="AR30" i="2"/>
  <c r="BC29" i="2"/>
  <c r="BB29" i="2"/>
  <c r="BA29" i="2"/>
  <c r="AZ29" i="2"/>
  <c r="AY29" i="2"/>
  <c r="AX29" i="2"/>
  <c r="AW29" i="2"/>
  <c r="AV29" i="2"/>
  <c r="AT29" i="2"/>
  <c r="AS29" i="2"/>
  <c r="AR29" i="2"/>
  <c r="BB132" i="2"/>
  <c r="AZ132" i="2"/>
  <c r="AY132" i="2"/>
  <c r="AX132" i="2"/>
  <c r="AW132" i="2"/>
  <c r="AV132" i="2"/>
  <c r="AU132" i="2"/>
  <c r="AT132" i="2"/>
  <c r="AS132" i="2"/>
  <c r="AR132" i="2"/>
  <c r="BC131" i="2"/>
  <c r="BB131" i="2"/>
  <c r="BA131" i="2"/>
  <c r="AZ131" i="2"/>
  <c r="AY131" i="2"/>
  <c r="AW131" i="2"/>
  <c r="AV131" i="2"/>
  <c r="AU131" i="2"/>
  <c r="AT131" i="2"/>
  <c r="AS131" i="2"/>
  <c r="AR131" i="2"/>
  <c r="BC129" i="2"/>
  <c r="BB129" i="2"/>
  <c r="BA129" i="2"/>
  <c r="AZ129" i="2"/>
  <c r="AY129" i="2"/>
  <c r="AX129" i="2"/>
  <c r="AW129" i="2"/>
  <c r="AV129" i="2"/>
  <c r="AU129" i="2"/>
  <c r="AT129" i="2"/>
  <c r="AS129" i="2"/>
  <c r="BC130" i="2"/>
  <c r="BB130" i="2"/>
  <c r="BA130" i="2"/>
  <c r="AZ130" i="2"/>
  <c r="AY130" i="2"/>
  <c r="AX130" i="2"/>
  <c r="AW130" i="2"/>
  <c r="AV130" i="2"/>
  <c r="AT130" i="2"/>
  <c r="AS130" i="2"/>
  <c r="AR130" i="2"/>
  <c r="BC127" i="2"/>
  <c r="BB127" i="2"/>
  <c r="BA127" i="2"/>
  <c r="AZ127" i="2"/>
  <c r="AY127" i="2"/>
  <c r="AX127" i="2"/>
  <c r="AW127" i="2"/>
  <c r="AV127" i="2"/>
  <c r="AU127" i="2"/>
  <c r="AT127" i="2"/>
  <c r="AS127" i="2"/>
  <c r="BC128" i="2"/>
  <c r="BB128" i="2"/>
  <c r="BA128" i="2"/>
  <c r="AZ128" i="2"/>
  <c r="AY128" i="2"/>
  <c r="AW128" i="2"/>
  <c r="AV128" i="2"/>
  <c r="AU128" i="2"/>
  <c r="AT128" i="2"/>
  <c r="AS128" i="2"/>
  <c r="AR128" i="2"/>
  <c r="BC116" i="2"/>
  <c r="BB116" i="2"/>
  <c r="BA116" i="2"/>
  <c r="AZ116" i="2"/>
  <c r="AY116" i="2"/>
  <c r="AX116" i="2"/>
  <c r="AW116" i="2"/>
  <c r="AV116" i="2"/>
  <c r="AU116" i="2"/>
  <c r="AT116" i="2"/>
  <c r="AR116" i="2"/>
  <c r="BC115" i="2"/>
  <c r="BB115" i="2"/>
  <c r="BA115" i="2"/>
  <c r="AZ115" i="2"/>
  <c r="AY115" i="2"/>
  <c r="AX115" i="2"/>
  <c r="AW115" i="2"/>
  <c r="AV115" i="2"/>
  <c r="AU115" i="2"/>
  <c r="AT115" i="2"/>
  <c r="AS115" i="2"/>
  <c r="BC112" i="2"/>
  <c r="BB112" i="2"/>
  <c r="BA112" i="2"/>
  <c r="AZ112" i="2"/>
  <c r="AY112" i="2"/>
  <c r="AX112" i="2"/>
  <c r="AW112" i="2"/>
  <c r="AV112" i="2"/>
  <c r="AU112" i="2"/>
  <c r="AT112" i="2"/>
  <c r="AR112" i="2"/>
  <c r="BC114" i="2"/>
  <c r="BB114" i="2"/>
  <c r="BA114" i="2"/>
  <c r="AY114" i="2"/>
  <c r="AX114" i="2"/>
  <c r="AW114" i="2"/>
  <c r="AV114" i="2"/>
  <c r="AU114" i="2"/>
  <c r="AT114" i="2"/>
  <c r="AS114" i="2"/>
  <c r="AR114" i="2"/>
  <c r="BC113" i="2"/>
  <c r="BB113" i="2"/>
  <c r="BA113" i="2"/>
  <c r="AZ113" i="2"/>
  <c r="AY113" i="2"/>
  <c r="AX113" i="2"/>
  <c r="AW113" i="2"/>
  <c r="AU113" i="2"/>
  <c r="AT113" i="2"/>
  <c r="AS113" i="2"/>
  <c r="AR113" i="2"/>
  <c r="BC109" i="2"/>
  <c r="BB109" i="2"/>
  <c r="BA109" i="2"/>
  <c r="AZ109" i="2"/>
  <c r="AY109" i="2"/>
  <c r="AX109" i="2"/>
  <c r="AW109" i="2"/>
  <c r="AV109" i="2"/>
  <c r="AU109" i="2"/>
  <c r="AS109" i="2"/>
  <c r="AR109" i="2"/>
  <c r="BC110" i="2"/>
  <c r="BB110" i="2"/>
  <c r="BA110" i="2"/>
  <c r="AZ110" i="2"/>
  <c r="AY110" i="2"/>
  <c r="AW110" i="2"/>
  <c r="AV110" i="2"/>
  <c r="AU110" i="2"/>
  <c r="AT110" i="2"/>
  <c r="AS110" i="2"/>
  <c r="AR110" i="2"/>
  <c r="BC111" i="2"/>
  <c r="BA111" i="2"/>
  <c r="AZ111" i="2"/>
  <c r="AY111" i="2"/>
  <c r="AX111" i="2"/>
  <c r="AW111" i="2"/>
  <c r="AV111" i="2"/>
  <c r="AU111" i="2"/>
  <c r="AT111" i="2"/>
  <c r="AS111" i="2"/>
  <c r="AR111" i="2"/>
  <c r="BC107" i="2"/>
  <c r="BB107" i="2"/>
  <c r="AZ107" i="2"/>
  <c r="AY107" i="2"/>
  <c r="AX107" i="2"/>
  <c r="AW107" i="2"/>
  <c r="AV107" i="2"/>
  <c r="AU107" i="2"/>
  <c r="AT107" i="2"/>
  <c r="AS107" i="2"/>
  <c r="AR107" i="2"/>
  <c r="BC106" i="2"/>
  <c r="BB106" i="2"/>
  <c r="BA106" i="2"/>
  <c r="AZ106" i="2"/>
  <c r="AY106" i="2"/>
  <c r="AW106" i="2"/>
  <c r="AV106" i="2"/>
  <c r="AU106" i="2"/>
  <c r="AT106" i="2"/>
  <c r="AS106" i="2"/>
  <c r="AR106" i="2"/>
  <c r="BC105" i="2"/>
  <c r="BB105" i="2"/>
  <c r="BA105" i="2"/>
  <c r="AZ105" i="2"/>
  <c r="AY105" i="2"/>
  <c r="AX105" i="2"/>
  <c r="AW105" i="2"/>
  <c r="AV105" i="2"/>
  <c r="AT105" i="2"/>
  <c r="AS105" i="2"/>
  <c r="AR105" i="2"/>
  <c r="BC104" i="2"/>
  <c r="BB104" i="2"/>
  <c r="BA104" i="2"/>
  <c r="AZ104" i="2"/>
  <c r="AY104" i="2"/>
  <c r="AX104" i="2"/>
  <c r="AW104" i="2"/>
  <c r="AV104" i="2"/>
  <c r="AU104" i="2"/>
  <c r="AT104" i="2"/>
  <c r="AS104" i="2"/>
  <c r="BC102" i="2"/>
  <c r="BB102" i="2"/>
  <c r="BA102" i="2"/>
  <c r="AZ102" i="2"/>
  <c r="AX102" i="2"/>
  <c r="AW102" i="2"/>
  <c r="AV102" i="2"/>
  <c r="AU102" i="2"/>
  <c r="AT102" i="2"/>
  <c r="AS102" i="2"/>
  <c r="AR102" i="2"/>
  <c r="BB103" i="2"/>
  <c r="BA103" i="2"/>
  <c r="AZ103" i="2"/>
  <c r="AY103" i="2"/>
  <c r="AX103" i="2"/>
  <c r="AW103" i="2"/>
  <c r="AV103" i="2"/>
  <c r="AU103" i="2"/>
  <c r="AT103" i="2"/>
  <c r="AS103" i="2"/>
  <c r="AR103" i="2"/>
  <c r="BC100" i="2"/>
  <c r="BB100" i="2"/>
  <c r="BA100" i="2"/>
  <c r="AZ100" i="2"/>
  <c r="AY100" i="2"/>
  <c r="AX100" i="2"/>
  <c r="AW100" i="2"/>
  <c r="AV100" i="2"/>
  <c r="AU100" i="2"/>
  <c r="AT100" i="2"/>
  <c r="AR100" i="2"/>
  <c r="BC101" i="2"/>
  <c r="BB101" i="2"/>
  <c r="BA101" i="2"/>
  <c r="AX101" i="2"/>
  <c r="AW101" i="2"/>
  <c r="AV101" i="2"/>
  <c r="AU101" i="2"/>
  <c r="AT101" i="2"/>
  <c r="AS101" i="2"/>
  <c r="AR101" i="2"/>
  <c r="BC99" i="2"/>
  <c r="BA99" i="2"/>
  <c r="AY99" i="2"/>
  <c r="AX99" i="2"/>
  <c r="AW99" i="2"/>
  <c r="AV99" i="2"/>
  <c r="AU99" i="2"/>
  <c r="AT99" i="2"/>
  <c r="AS99" i="2"/>
  <c r="AR99" i="2"/>
  <c r="BC98" i="2"/>
  <c r="BB98" i="2"/>
  <c r="BA98" i="2"/>
  <c r="AZ98" i="2"/>
  <c r="AY98" i="2"/>
  <c r="AX98" i="2"/>
  <c r="AW98" i="2"/>
  <c r="AV98" i="2"/>
  <c r="AT98" i="2"/>
  <c r="AS98" i="2"/>
  <c r="AR98" i="2"/>
  <c r="BC91" i="2"/>
  <c r="BB91" i="2"/>
  <c r="BA91" i="2"/>
  <c r="AZ91" i="2"/>
  <c r="AY91" i="2"/>
  <c r="AX91" i="2"/>
  <c r="AW91" i="2"/>
  <c r="AV91" i="2"/>
  <c r="AU91" i="2"/>
  <c r="AT91" i="2"/>
  <c r="AR91" i="2"/>
  <c r="BC90" i="2"/>
  <c r="BB90" i="2"/>
  <c r="BA90" i="2"/>
  <c r="AZ90" i="2"/>
  <c r="AY90" i="2"/>
  <c r="AX90" i="2"/>
  <c r="AV90" i="2"/>
  <c r="AT90" i="2"/>
  <c r="AS90" i="2"/>
  <c r="AR90" i="2"/>
  <c r="BC89" i="2"/>
  <c r="BB89" i="2"/>
  <c r="BA89" i="2"/>
  <c r="AZ89" i="2"/>
  <c r="AY89" i="2"/>
  <c r="AX89" i="2"/>
  <c r="AW89" i="2"/>
  <c r="AV89" i="2"/>
  <c r="AU89" i="2"/>
  <c r="AS89" i="2"/>
  <c r="AR89" i="2"/>
  <c r="BC83" i="2"/>
  <c r="BB83" i="2"/>
  <c r="BA83" i="2"/>
  <c r="AY83" i="2"/>
  <c r="AX83" i="2"/>
  <c r="AW83" i="2"/>
  <c r="AV83" i="2"/>
  <c r="AU83" i="2"/>
  <c r="AT83" i="2"/>
  <c r="AS83" i="2"/>
  <c r="AR83" i="2"/>
  <c r="BC76" i="2"/>
  <c r="BB76" i="2"/>
  <c r="BA76" i="2"/>
  <c r="AZ76" i="2"/>
  <c r="AY76" i="2"/>
  <c r="AX76" i="2"/>
  <c r="AW76" i="2"/>
  <c r="AV76" i="2"/>
  <c r="AU76" i="2"/>
  <c r="AT76" i="2"/>
  <c r="AS76" i="2"/>
  <c r="BC77" i="2"/>
  <c r="BB77" i="2"/>
  <c r="BA77" i="2"/>
  <c r="AZ77" i="2"/>
  <c r="AY77" i="2"/>
  <c r="AX77" i="2"/>
  <c r="AW77" i="2"/>
  <c r="AU77" i="2"/>
  <c r="AT77" i="2"/>
  <c r="AS77" i="2"/>
  <c r="AR77" i="2"/>
  <c r="BC73" i="2"/>
  <c r="BB73" i="2"/>
  <c r="BA73" i="2"/>
  <c r="AZ73" i="2"/>
  <c r="AY73" i="2"/>
  <c r="AX73" i="2"/>
  <c r="AW73" i="2"/>
  <c r="AV73" i="2"/>
  <c r="AU73" i="2"/>
  <c r="AT73" i="2"/>
  <c r="AR73" i="2"/>
  <c r="BB75" i="2"/>
  <c r="BA75" i="2"/>
  <c r="AY75" i="2"/>
  <c r="AX75" i="2"/>
  <c r="AW75" i="2"/>
  <c r="AV75" i="2"/>
  <c r="AU75" i="2"/>
  <c r="AT75" i="2"/>
  <c r="AS75" i="2"/>
  <c r="AR75" i="2"/>
  <c r="BC74" i="2"/>
  <c r="BB74" i="2"/>
  <c r="BA74" i="2"/>
  <c r="AZ74" i="2"/>
  <c r="AY74" i="2"/>
  <c r="AX74" i="2"/>
  <c r="AU74" i="2"/>
  <c r="AT74" i="2"/>
  <c r="AS74" i="2"/>
  <c r="AR74" i="2"/>
  <c r="BC64" i="2"/>
  <c r="BB64" i="2"/>
  <c r="BA64" i="2"/>
  <c r="AZ64" i="2"/>
  <c r="AY64" i="2"/>
  <c r="AX64" i="2"/>
  <c r="AW64" i="2"/>
  <c r="AV64" i="2"/>
  <c r="AT64" i="2"/>
  <c r="AS64" i="2"/>
  <c r="AR64" i="2"/>
  <c r="BC63" i="2"/>
  <c r="BB63" i="2"/>
  <c r="BA63" i="2"/>
  <c r="AZ63" i="2"/>
  <c r="AY63" i="2"/>
  <c r="AX63" i="2"/>
  <c r="AW63" i="2"/>
  <c r="AV63" i="2"/>
  <c r="AU63" i="2"/>
  <c r="AS63" i="2"/>
  <c r="AR63" i="2"/>
  <c r="BC62" i="2"/>
  <c r="BB62" i="2"/>
  <c r="BA62" i="2"/>
  <c r="AZ62" i="2"/>
  <c r="AY62" i="2"/>
  <c r="AX62" i="2"/>
  <c r="AW62" i="2"/>
  <c r="AV62" i="2"/>
  <c r="AU62" i="2"/>
  <c r="AT62" i="2"/>
  <c r="AR62" i="2"/>
  <c r="BC61" i="2"/>
  <c r="BB61" i="2"/>
  <c r="BA61" i="2"/>
  <c r="AZ61" i="2"/>
  <c r="AY61" i="2"/>
  <c r="AX61" i="2"/>
  <c r="AW61" i="2"/>
  <c r="AV61" i="2"/>
  <c r="AU61" i="2"/>
  <c r="AT61" i="2"/>
  <c r="AS61" i="2"/>
  <c r="BC52" i="2"/>
  <c r="BB52" i="2"/>
  <c r="BA52" i="2"/>
  <c r="AZ52" i="2"/>
  <c r="AY52" i="2"/>
  <c r="AX52" i="2"/>
  <c r="AW52" i="2"/>
  <c r="AV52" i="2"/>
  <c r="AT52" i="2"/>
  <c r="AS52" i="2"/>
  <c r="AR52" i="2"/>
  <c r="BC51" i="2"/>
  <c r="BB51" i="2"/>
  <c r="BA51" i="2"/>
  <c r="AZ51" i="2"/>
  <c r="AY51" i="2"/>
  <c r="AX51" i="2"/>
  <c r="AW51" i="2"/>
  <c r="AV51" i="2"/>
  <c r="AU51" i="2"/>
  <c r="AS51" i="2"/>
  <c r="AR51" i="2"/>
  <c r="BC50" i="2"/>
  <c r="BB50" i="2"/>
  <c r="BA50" i="2"/>
  <c r="AZ50" i="2"/>
  <c r="AY50" i="2"/>
  <c r="AX50" i="2"/>
  <c r="AW50" i="2"/>
  <c r="AV50" i="2"/>
  <c r="AU50" i="2"/>
  <c r="AT50" i="2"/>
  <c r="AR50" i="2"/>
  <c r="BC49" i="2"/>
  <c r="BB49" i="2"/>
  <c r="BA49" i="2"/>
  <c r="AZ49" i="2"/>
  <c r="AY49" i="2"/>
  <c r="AX49" i="2"/>
  <c r="AW49" i="2"/>
  <c r="AV49" i="2"/>
  <c r="AU49" i="2"/>
  <c r="AT49" i="2"/>
  <c r="AS49" i="2"/>
  <c r="BC46" i="2"/>
  <c r="BB46" i="2"/>
  <c r="AZ46" i="2"/>
  <c r="AY46" i="2"/>
  <c r="AX46" i="2"/>
  <c r="AW46" i="2"/>
  <c r="AV46" i="2"/>
  <c r="AU46" i="2"/>
  <c r="AT46" i="2"/>
  <c r="AS46" i="2"/>
  <c r="AR46" i="2"/>
  <c r="BC47" i="2"/>
  <c r="BA47" i="2"/>
  <c r="AZ47" i="2"/>
  <c r="AY47" i="2"/>
  <c r="AX47" i="2"/>
  <c r="AW47" i="2"/>
  <c r="AV47" i="2"/>
  <c r="AU47" i="2"/>
  <c r="AT47" i="2"/>
  <c r="AS47" i="2"/>
  <c r="AR47" i="2"/>
  <c r="BB48" i="2"/>
  <c r="BA48" i="2"/>
  <c r="AZ48" i="2"/>
  <c r="AY48" i="2"/>
  <c r="AX48" i="2"/>
  <c r="AW48" i="2"/>
  <c r="AV48" i="2"/>
  <c r="AU48" i="2"/>
  <c r="AT48" i="2"/>
  <c r="AS48" i="2"/>
  <c r="AR48" i="2"/>
  <c r="BC42" i="2"/>
  <c r="BB42" i="2"/>
  <c r="BA42" i="2"/>
  <c r="AZ42" i="2"/>
  <c r="AY42" i="2"/>
  <c r="AX42" i="2"/>
  <c r="AV42" i="2"/>
  <c r="AU42" i="2"/>
  <c r="AT42" i="2"/>
  <c r="AS42" i="2"/>
  <c r="AR42" i="2"/>
  <c r="BC40" i="2"/>
  <c r="BB40" i="2"/>
  <c r="BA40" i="2"/>
  <c r="AZ40" i="2"/>
  <c r="AY40" i="2"/>
  <c r="AX40" i="2"/>
  <c r="AW40" i="2"/>
  <c r="AV40" i="2"/>
  <c r="AS40" i="2"/>
  <c r="AR40" i="2"/>
  <c r="BC43" i="2"/>
  <c r="BB43" i="2"/>
  <c r="BA43" i="2"/>
  <c r="AZ43" i="2"/>
  <c r="AY43" i="2"/>
  <c r="AV43" i="2"/>
  <c r="AU43" i="2"/>
  <c r="AT43" i="2"/>
  <c r="AS43" i="2"/>
  <c r="AR43" i="2"/>
  <c r="BC44" i="2"/>
  <c r="BB44" i="2"/>
  <c r="BA44" i="2"/>
  <c r="AZ44" i="2"/>
  <c r="AW44" i="2"/>
  <c r="AV44" i="2"/>
  <c r="AU44" i="2"/>
  <c r="AT44" i="2"/>
  <c r="AS44" i="2"/>
  <c r="AR44" i="2"/>
  <c r="BC39" i="2"/>
  <c r="BB39" i="2"/>
  <c r="BA39" i="2"/>
  <c r="AZ39" i="2"/>
  <c r="AY39" i="2"/>
  <c r="AX39" i="2"/>
  <c r="AW39" i="2"/>
  <c r="AV39" i="2"/>
  <c r="AU39" i="2"/>
  <c r="AS39" i="2"/>
  <c r="AR39" i="2"/>
  <c r="BC38" i="2"/>
  <c r="BB38" i="2"/>
  <c r="BA38" i="2"/>
  <c r="AZ38" i="2"/>
  <c r="AY38" i="2"/>
  <c r="AX38" i="2"/>
  <c r="AW38" i="2"/>
  <c r="AV38" i="2"/>
  <c r="AU38" i="2"/>
  <c r="AT38" i="2"/>
  <c r="AR38" i="2"/>
  <c r="BC37" i="2"/>
  <c r="BB37" i="2"/>
  <c r="BA37" i="2"/>
  <c r="AZ37" i="2"/>
  <c r="AY37" i="2"/>
  <c r="AX37" i="2"/>
  <c r="AW37" i="2"/>
  <c r="AV37" i="2"/>
  <c r="AU37" i="2"/>
  <c r="AT37" i="2"/>
  <c r="AS37" i="2"/>
  <c r="BC45" i="2"/>
  <c r="BB45" i="2"/>
  <c r="BA45" i="2"/>
  <c r="AY45" i="2"/>
  <c r="AX45" i="2"/>
  <c r="AW45" i="2"/>
  <c r="AV45" i="2"/>
  <c r="AU45" i="2"/>
  <c r="AT45" i="2"/>
  <c r="AS45" i="2"/>
  <c r="AR45" i="2"/>
  <c r="BC41" i="2"/>
  <c r="BB41" i="2"/>
  <c r="BA41" i="2"/>
  <c r="AZ41" i="2"/>
  <c r="AY41" i="2"/>
  <c r="AX41" i="2"/>
  <c r="AW41" i="2"/>
  <c r="AU41" i="2"/>
  <c r="AT41" i="2"/>
  <c r="AS41" i="2"/>
  <c r="AR41" i="2"/>
  <c r="BC36" i="2"/>
  <c r="BB36" i="2"/>
  <c r="BA36" i="2"/>
  <c r="AZ36" i="2"/>
  <c r="AY36" i="2"/>
  <c r="AX36" i="2"/>
  <c r="AW36" i="2"/>
  <c r="AV36" i="2"/>
  <c r="AT36" i="2"/>
  <c r="AS36" i="2"/>
  <c r="AR36" i="2"/>
  <c r="BC28" i="2"/>
  <c r="BB28" i="2"/>
  <c r="BA28" i="2"/>
  <c r="AZ28" i="2"/>
  <c r="AY28" i="2"/>
  <c r="AX28" i="2"/>
  <c r="AW28" i="2"/>
  <c r="AV28" i="2"/>
  <c r="AU28" i="2"/>
  <c r="AT28" i="2"/>
  <c r="AS28" i="2"/>
  <c r="BC27" i="2"/>
  <c r="BB27" i="2"/>
  <c r="AZ27" i="2"/>
  <c r="AY27" i="2"/>
  <c r="AX27" i="2"/>
  <c r="AW27" i="2"/>
  <c r="AV27" i="2"/>
  <c r="AU27" i="2"/>
  <c r="AT27" i="2"/>
  <c r="AS27" i="2"/>
  <c r="AR27" i="2"/>
  <c r="BC26" i="2"/>
  <c r="BB26" i="2"/>
  <c r="BA26" i="2"/>
  <c r="AZ26" i="2"/>
  <c r="AY26" i="2"/>
  <c r="AW26" i="2"/>
  <c r="AV26" i="2"/>
  <c r="AU26" i="2"/>
  <c r="AT26" i="2"/>
  <c r="AS26" i="2"/>
  <c r="AR26" i="2"/>
  <c r="BC25" i="2"/>
  <c r="BB25" i="2"/>
  <c r="BA25" i="2"/>
  <c r="AZ25" i="2"/>
  <c r="AY25" i="2"/>
  <c r="AX25" i="2"/>
  <c r="AW25" i="2"/>
  <c r="AV25" i="2"/>
  <c r="AT25" i="2"/>
  <c r="AS25" i="2"/>
  <c r="AR25" i="2"/>
  <c r="BC24" i="2"/>
  <c r="BB24" i="2"/>
  <c r="BA24" i="2"/>
  <c r="AZ24" i="2"/>
  <c r="AY24" i="2"/>
  <c r="AX24" i="2"/>
  <c r="AW24" i="2"/>
  <c r="AV24" i="2"/>
  <c r="AU24" i="2"/>
  <c r="AT24" i="2"/>
  <c r="AS24" i="2"/>
  <c r="BC23" i="2"/>
  <c r="BB23" i="2"/>
  <c r="BA23" i="2"/>
  <c r="AZ23" i="2"/>
  <c r="AY23" i="2"/>
  <c r="AX23" i="2"/>
  <c r="AW23" i="2"/>
  <c r="AV23" i="2"/>
  <c r="AU23" i="2"/>
  <c r="AT23" i="2"/>
  <c r="AS23" i="2"/>
  <c r="BC22" i="2"/>
  <c r="BB22" i="2"/>
  <c r="BA22" i="2"/>
  <c r="AZ22" i="2"/>
  <c r="AY22" i="2"/>
  <c r="AX22" i="2"/>
  <c r="AW22" i="2"/>
  <c r="AS22" i="2"/>
  <c r="AR22" i="2"/>
  <c r="BB21" i="2"/>
  <c r="BA21" i="2"/>
  <c r="AZ21" i="2"/>
  <c r="AY21" i="2"/>
  <c r="AX21" i="2"/>
  <c r="AW21" i="2"/>
  <c r="AV21" i="2"/>
  <c r="AU21" i="2"/>
  <c r="AT21" i="2"/>
  <c r="AS21" i="2"/>
  <c r="AR21" i="2"/>
  <c r="BC20" i="2"/>
  <c r="BA20" i="2"/>
  <c r="AZ20" i="2"/>
  <c r="AY20" i="2"/>
  <c r="AX20" i="2"/>
  <c r="AW20" i="2"/>
  <c r="AV20" i="2"/>
  <c r="AU20" i="2"/>
  <c r="AT20" i="2"/>
  <c r="AS20" i="2"/>
  <c r="AR20" i="2"/>
  <c r="BB19" i="2"/>
  <c r="AZ19" i="2"/>
  <c r="AY19" i="2"/>
  <c r="AX19" i="2"/>
  <c r="AW19" i="2"/>
  <c r="AV19" i="2"/>
  <c r="AU19" i="2"/>
  <c r="AT19" i="2"/>
  <c r="AS19" i="2"/>
  <c r="AR19" i="2"/>
  <c r="BC18" i="2"/>
  <c r="BB18" i="2"/>
  <c r="BA18" i="2"/>
  <c r="AY18" i="2"/>
  <c r="AX18" i="2"/>
  <c r="AW18" i="2"/>
  <c r="AV18" i="2"/>
  <c r="AU18" i="2"/>
  <c r="AT18" i="2"/>
  <c r="AS18" i="2"/>
  <c r="AR18" i="2"/>
  <c r="BC17" i="2"/>
  <c r="BB17" i="2"/>
  <c r="BA17" i="2"/>
  <c r="AZ17" i="2"/>
  <c r="AX17" i="2"/>
  <c r="AW17" i="2"/>
  <c r="AV17" i="2"/>
  <c r="AU17" i="2"/>
  <c r="AT17" i="2"/>
  <c r="AS17" i="2"/>
  <c r="AR17" i="2"/>
  <c r="BC16" i="2"/>
  <c r="BB16" i="2"/>
  <c r="BA16" i="2"/>
  <c r="AZ16" i="2"/>
  <c r="AY16" i="2"/>
  <c r="AW16" i="2"/>
  <c r="AV16" i="2"/>
  <c r="AU16" i="2"/>
  <c r="AT16" i="2"/>
  <c r="AS16" i="2"/>
  <c r="AR16" i="2"/>
  <c r="BC15" i="2"/>
  <c r="BB15" i="2"/>
  <c r="BA15" i="2"/>
  <c r="AZ15" i="2"/>
  <c r="AY15" i="2"/>
  <c r="AX15" i="2"/>
  <c r="AV15" i="2"/>
  <c r="AU15" i="2"/>
  <c r="AT15" i="2"/>
  <c r="AS15" i="2"/>
  <c r="AR15" i="2"/>
  <c r="BC14" i="2"/>
  <c r="BB14" i="2"/>
  <c r="BA14" i="2"/>
  <c r="AZ14" i="2"/>
  <c r="AY14" i="2"/>
  <c r="AX14" i="2"/>
  <c r="AW14" i="2"/>
  <c r="AU14" i="2"/>
  <c r="AT14" i="2"/>
  <c r="AS14" i="2"/>
  <c r="AR14" i="2"/>
  <c r="BC13" i="2"/>
  <c r="BB13" i="2"/>
  <c r="BA13" i="2"/>
  <c r="AZ13" i="2"/>
  <c r="AY13" i="2"/>
  <c r="AX13" i="2"/>
  <c r="AW13" i="2"/>
  <c r="AV13" i="2"/>
  <c r="AT13" i="2"/>
  <c r="AS13" i="2"/>
  <c r="AR13" i="2"/>
  <c r="AC132" i="2"/>
  <c r="BA132" i="2" s="1"/>
  <c r="AC131" i="2"/>
  <c r="AX131" i="2" s="1"/>
  <c r="AC129" i="2"/>
  <c r="AU130" i="2"/>
  <c r="AC127" i="2"/>
  <c r="AC128" i="2"/>
  <c r="AX128" i="2" s="1"/>
  <c r="AC116" i="2"/>
  <c r="AR115" i="2"/>
  <c r="AS112" i="2"/>
  <c r="AC114" i="2"/>
  <c r="AZ114" i="2" s="1"/>
  <c r="AC113" i="2"/>
  <c r="AT109" i="2"/>
  <c r="AC110" i="2"/>
  <c r="AC111" i="2"/>
  <c r="BB111" i="2" s="1"/>
  <c r="AC107" i="2"/>
  <c r="BA107" i="2" s="1"/>
  <c r="AC106" i="2"/>
  <c r="AX106" i="2" s="1"/>
  <c r="AC105" i="2"/>
  <c r="AR104" i="2"/>
  <c r="AC102" i="2"/>
  <c r="AC103" i="2"/>
  <c r="BC103" i="2" s="1"/>
  <c r="AS100" i="2"/>
  <c r="AC101" i="2"/>
  <c r="AC99" i="2"/>
  <c r="AC98" i="2"/>
  <c r="AS91" i="2"/>
  <c r="AC90" i="2"/>
  <c r="AC89" i="2"/>
  <c r="AC83" i="2"/>
  <c r="AZ83" i="2" s="1"/>
  <c r="AC76" i="2"/>
  <c r="AC77" i="2"/>
  <c r="AV77" i="2" s="1"/>
  <c r="AC73" i="2"/>
  <c r="AC75" i="2"/>
  <c r="AZ75" i="2" s="1"/>
  <c r="AC74" i="2"/>
  <c r="AV74" i="2" s="1"/>
  <c r="AC64" i="2"/>
  <c r="AU64" i="2" s="1"/>
  <c r="AC63" i="2"/>
  <c r="AT63" i="2" s="1"/>
  <c r="AC62" i="2"/>
  <c r="AS62" i="2" s="1"/>
  <c r="AC61" i="2"/>
  <c r="AC52" i="2"/>
  <c r="AU52" i="2" s="1"/>
  <c r="AC51" i="2"/>
  <c r="AT51" i="2" s="1"/>
  <c r="AC50" i="2"/>
  <c r="AS50" i="2" s="1"/>
  <c r="AC49" i="2"/>
  <c r="AC46" i="2"/>
  <c r="BA46" i="2" s="1"/>
  <c r="AC47" i="2"/>
  <c r="BB47" i="2" s="1"/>
  <c r="AC48" i="2"/>
  <c r="BC48" i="2" s="1"/>
  <c r="AC42" i="2"/>
  <c r="AW42" i="2" s="1"/>
  <c r="AC40" i="2"/>
  <c r="AU40" i="2" s="1"/>
  <c r="AC43" i="2"/>
  <c r="AX43" i="2" s="1"/>
  <c r="AC44" i="2"/>
  <c r="AY44" i="2" s="1"/>
  <c r="AC39" i="2"/>
  <c r="AT39" i="2" s="1"/>
  <c r="AC38" i="2"/>
  <c r="AS38" i="2" s="1"/>
  <c r="AC37" i="2"/>
  <c r="AC45" i="2"/>
  <c r="AZ45" i="2" s="1"/>
  <c r="AV41" i="2"/>
  <c r="AC36" i="2"/>
  <c r="AC28" i="2"/>
  <c r="AC27" i="2"/>
  <c r="BA27" i="2" s="1"/>
  <c r="AC26" i="2"/>
  <c r="AX26" i="2" s="1"/>
  <c r="AC25" i="2"/>
  <c r="AR24" i="2"/>
  <c r="AC23" i="2"/>
  <c r="AC22" i="2"/>
  <c r="AC21" i="2"/>
  <c r="BC21" i="2" s="1"/>
  <c r="AC20" i="2"/>
  <c r="BB20" i="2" s="1"/>
  <c r="AC19" i="2"/>
  <c r="BA19" i="2" s="1"/>
  <c r="AC18" i="2"/>
  <c r="AC17" i="2"/>
  <c r="AY17" i="2" s="1"/>
  <c r="AC16" i="2"/>
  <c r="AX16" i="2" s="1"/>
  <c r="AW15" i="2"/>
  <c r="AC14" i="2"/>
  <c r="AU13" i="2"/>
  <c r="P18" i="3"/>
  <c r="Q7" i="3"/>
  <c r="P12" i="3" s="1"/>
  <c r="B4" i="5" l="1"/>
  <c r="J13" i="2"/>
  <c r="AE134" i="2"/>
  <c r="AU105" i="2"/>
  <c r="BD105" i="2" s="1"/>
  <c r="B24" i="5"/>
  <c r="AU98" i="2"/>
  <c r="BD98" i="2" s="1"/>
  <c r="B20" i="5"/>
  <c r="AR28" i="2"/>
  <c r="BD28" i="2" s="1"/>
  <c r="B8" i="5"/>
  <c r="AS73" i="2"/>
  <c r="B14" i="5"/>
  <c r="AZ99" i="2"/>
  <c r="B21" i="5"/>
  <c r="AS116" i="2"/>
  <c r="BD116" i="2" s="1"/>
  <c r="B28" i="5"/>
  <c r="AU36" i="2"/>
  <c r="BD36" i="2" s="1"/>
  <c r="B10" i="5"/>
  <c r="AY101" i="2"/>
  <c r="B22" i="5"/>
  <c r="AV14" i="2"/>
  <c r="BD14" i="2" s="1"/>
  <c r="AR76" i="2"/>
  <c r="BD76" i="2" s="1"/>
  <c r="B15" i="5"/>
  <c r="AX110" i="2"/>
  <c r="BD110" i="2" s="1"/>
  <c r="B26" i="5"/>
  <c r="AR127" i="2"/>
  <c r="BD127" i="2" s="1"/>
  <c r="B29" i="5"/>
  <c r="AR61" i="2"/>
  <c r="BD61" i="2" s="1"/>
  <c r="B13" i="5"/>
  <c r="AR23" i="2"/>
  <c r="BD23" i="2" s="1"/>
  <c r="B6" i="5"/>
  <c r="AT22" i="2"/>
  <c r="B5" i="5"/>
  <c r="AY102" i="2"/>
  <c r="BD102" i="2" s="1"/>
  <c r="B23" i="5"/>
  <c r="AR129" i="2"/>
  <c r="BD129" i="2" s="1"/>
  <c r="B30" i="5"/>
  <c r="AV92" i="2"/>
  <c r="BD92" i="2" s="1"/>
  <c r="B19" i="5"/>
  <c r="AR49" i="2"/>
  <c r="BD49" i="2" s="1"/>
  <c r="B12" i="5"/>
  <c r="AR37" i="2"/>
  <c r="BD37" i="2" s="1"/>
  <c r="B11" i="5"/>
  <c r="AT89" i="2"/>
  <c r="BD89" i="2" s="1"/>
  <c r="B16" i="5"/>
  <c r="AV113" i="2"/>
  <c r="BD113" i="2" s="1"/>
  <c r="B27" i="5"/>
  <c r="AU25" i="2"/>
  <c r="BD25" i="2" s="1"/>
  <c r="B7" i="5"/>
  <c r="AW90" i="2"/>
  <c r="B17" i="5"/>
  <c r="AU29" i="2"/>
  <c r="BD29" i="2" s="1"/>
  <c r="B9" i="5"/>
  <c r="BC132" i="2"/>
  <c r="BD132" i="2" s="1"/>
  <c r="BB99" i="2"/>
  <c r="BB134" i="2" s="1"/>
  <c r="BC75" i="2"/>
  <c r="BD75" i="2" s="1"/>
  <c r="BC19" i="2"/>
  <c r="BD19" i="2" s="1"/>
  <c r="AZ101" i="2"/>
  <c r="BD101" i="2" s="1"/>
  <c r="AX44" i="2"/>
  <c r="BD44" i="2" s="1"/>
  <c r="AW43" i="2"/>
  <c r="BD43" i="2" s="1"/>
  <c r="AW74" i="2"/>
  <c r="BD74" i="2" s="1"/>
  <c r="AT40" i="2"/>
  <c r="AV22" i="2"/>
  <c r="AU90" i="2"/>
  <c r="AU22" i="2"/>
  <c r="BA134" i="2"/>
  <c r="BD18" i="2"/>
  <c r="BD26" i="2"/>
  <c r="BD45" i="2"/>
  <c r="BD62" i="2"/>
  <c r="BD83" i="2"/>
  <c r="BD103" i="2"/>
  <c r="BD109" i="2"/>
  <c r="BD56" i="2"/>
  <c r="BD57" i="2"/>
  <c r="BD50" i="2"/>
  <c r="BD106" i="2"/>
  <c r="BD130" i="2"/>
  <c r="BD54" i="2"/>
  <c r="BD119" i="2"/>
  <c r="BD120" i="2"/>
  <c r="BD121" i="2"/>
  <c r="BD30" i="2"/>
  <c r="BD31" i="2"/>
  <c r="BD32" i="2"/>
  <c r="BD33" i="2"/>
  <c r="BD34" i="2"/>
  <c r="BD35" i="2"/>
  <c r="BD55" i="2"/>
  <c r="BD117" i="2"/>
  <c r="BD24" i="2"/>
  <c r="BD104" i="2"/>
  <c r="BD13" i="2"/>
  <c r="BD17" i="2"/>
  <c r="BD21" i="2"/>
  <c r="BD41" i="2"/>
  <c r="BD42" i="2"/>
  <c r="BD91" i="2"/>
  <c r="BD100" i="2"/>
  <c r="BD112" i="2"/>
  <c r="BD53" i="2"/>
  <c r="BD97" i="2"/>
  <c r="BD48" i="2"/>
  <c r="BD16" i="2"/>
  <c r="BD20" i="2"/>
  <c r="BD38" i="2"/>
  <c r="BD46" i="2"/>
  <c r="BD52" i="2"/>
  <c r="BD64" i="2"/>
  <c r="BD77" i="2"/>
  <c r="BD111" i="2"/>
  <c r="BD114" i="2"/>
  <c r="BD128" i="2"/>
  <c r="BD131" i="2"/>
  <c r="BD93" i="2"/>
  <c r="BD94" i="2"/>
  <c r="BD95" i="2"/>
  <c r="BD96" i="2"/>
  <c r="BD118" i="2"/>
  <c r="BD122" i="2"/>
  <c r="BD126" i="2"/>
  <c r="BD115" i="2"/>
  <c r="BD15" i="2"/>
  <c r="BD27" i="2"/>
  <c r="BD73" i="2"/>
  <c r="BD107" i="2"/>
  <c r="BD58" i="2"/>
  <c r="BD59" i="2"/>
  <c r="BD60" i="2"/>
  <c r="BD65" i="2"/>
  <c r="BD66" i="2"/>
  <c r="BD67" i="2"/>
  <c r="BD68" i="2"/>
  <c r="BD69" i="2"/>
  <c r="BD70" i="2"/>
  <c r="BD71" i="2"/>
  <c r="BD72" i="2"/>
  <c r="BD123" i="2"/>
  <c r="BD124" i="2"/>
  <c r="BD125" i="2"/>
  <c r="BD39" i="2"/>
  <c r="BD47" i="2"/>
  <c r="BD51" i="2"/>
  <c r="BD63" i="2"/>
  <c r="P11" i="3"/>
  <c r="AV134" i="2" l="1"/>
  <c r="AS134" i="2"/>
  <c r="AR134" i="2"/>
  <c r="AX134" i="2"/>
  <c r="AZ134" i="2"/>
  <c r="AY134" i="2"/>
  <c r="AT134" i="2"/>
  <c r="BD90" i="2"/>
  <c r="BD99" i="2"/>
  <c r="BD40" i="2"/>
  <c r="AW134" i="2"/>
  <c r="BD22" i="2"/>
  <c r="AU134" i="2"/>
  <c r="L132" i="2"/>
  <c r="L131" i="2"/>
  <c r="L129" i="2"/>
  <c r="L130" i="2"/>
  <c r="L127" i="2"/>
  <c r="L128" i="2"/>
  <c r="L116" i="2"/>
  <c r="L115" i="2"/>
  <c r="L112" i="2"/>
  <c r="L114" i="2"/>
  <c r="L113" i="2"/>
  <c r="L109" i="2"/>
  <c r="L110" i="2"/>
  <c r="L111" i="2"/>
  <c r="L107" i="2"/>
  <c r="L106" i="2"/>
  <c r="L105" i="2"/>
  <c r="L104" i="2"/>
  <c r="L102" i="2"/>
  <c r="L103" i="2"/>
  <c r="L100" i="2"/>
  <c r="L101" i="2"/>
  <c r="L99" i="2"/>
  <c r="L98" i="2"/>
  <c r="L91" i="2"/>
  <c r="L90" i="2"/>
  <c r="L89" i="2"/>
  <c r="L83" i="2"/>
  <c r="L76" i="2"/>
  <c r="L77" i="2"/>
  <c r="L73" i="2"/>
  <c r="L75" i="2"/>
  <c r="L74" i="2"/>
  <c r="L64" i="2"/>
  <c r="L63" i="2"/>
  <c r="L62" i="2"/>
  <c r="L50" i="2"/>
  <c r="L49" i="2"/>
  <c r="L46" i="2"/>
  <c r="L47" i="2"/>
  <c r="L48" i="2"/>
  <c r="L42" i="2"/>
  <c r="L40" i="2"/>
  <c r="L43" i="2"/>
  <c r="L44" i="2"/>
  <c r="L39" i="2"/>
  <c r="L38" i="2"/>
  <c r="L37" i="2"/>
  <c r="L45" i="2"/>
  <c r="L41" i="2"/>
  <c r="L36" i="2"/>
  <c r="L28" i="2"/>
  <c r="L27" i="2"/>
  <c r="L26" i="2"/>
  <c r="L25" i="2"/>
  <c r="L24" i="2"/>
  <c r="L23" i="2"/>
  <c r="L22" i="2"/>
  <c r="U132" i="2"/>
  <c r="T132" i="2"/>
  <c r="S132" i="2"/>
  <c r="R132" i="2"/>
  <c r="Q132" i="2"/>
  <c r="P132" i="2"/>
  <c r="O132" i="2"/>
  <c r="N132" i="2"/>
  <c r="M132" i="2"/>
  <c r="K132" i="2"/>
  <c r="J132" i="2"/>
  <c r="U131" i="2"/>
  <c r="T131" i="2"/>
  <c r="S131" i="2"/>
  <c r="R131" i="2"/>
  <c r="Q131" i="2"/>
  <c r="P131" i="2"/>
  <c r="O131" i="2"/>
  <c r="N131" i="2"/>
  <c r="M131" i="2"/>
  <c r="K131" i="2"/>
  <c r="J131" i="2"/>
  <c r="U129" i="2"/>
  <c r="T129" i="2"/>
  <c r="S129" i="2"/>
  <c r="R129" i="2"/>
  <c r="Q129" i="2"/>
  <c r="P129" i="2"/>
  <c r="O129" i="2"/>
  <c r="N129" i="2"/>
  <c r="M129" i="2"/>
  <c r="K129" i="2"/>
  <c r="J129" i="2"/>
  <c r="U130" i="2"/>
  <c r="T130" i="2"/>
  <c r="S130" i="2"/>
  <c r="R130" i="2"/>
  <c r="Q130" i="2"/>
  <c r="P130" i="2"/>
  <c r="O130" i="2"/>
  <c r="N130" i="2"/>
  <c r="M130" i="2"/>
  <c r="K130" i="2"/>
  <c r="J130" i="2"/>
  <c r="U127" i="2"/>
  <c r="T127" i="2"/>
  <c r="S127" i="2"/>
  <c r="R127" i="2"/>
  <c r="Q127" i="2"/>
  <c r="P127" i="2"/>
  <c r="O127" i="2"/>
  <c r="N127" i="2"/>
  <c r="M127" i="2"/>
  <c r="K127" i="2"/>
  <c r="J127" i="2"/>
  <c r="U128" i="2"/>
  <c r="T128" i="2"/>
  <c r="S128" i="2"/>
  <c r="R128" i="2"/>
  <c r="Q128" i="2"/>
  <c r="P128" i="2"/>
  <c r="O128" i="2"/>
  <c r="N128" i="2"/>
  <c r="M128" i="2"/>
  <c r="K128" i="2"/>
  <c r="J128" i="2"/>
  <c r="U116" i="2"/>
  <c r="T116" i="2"/>
  <c r="S116" i="2"/>
  <c r="R116" i="2"/>
  <c r="Q116" i="2"/>
  <c r="P116" i="2"/>
  <c r="O116" i="2"/>
  <c r="N116" i="2"/>
  <c r="M116" i="2"/>
  <c r="K116" i="2"/>
  <c r="J116" i="2"/>
  <c r="U115" i="2"/>
  <c r="T115" i="2"/>
  <c r="S115" i="2"/>
  <c r="R115" i="2"/>
  <c r="Q115" i="2"/>
  <c r="P115" i="2"/>
  <c r="O115" i="2"/>
  <c r="N115" i="2"/>
  <c r="M115" i="2"/>
  <c r="K115" i="2"/>
  <c r="J115" i="2"/>
  <c r="U112" i="2"/>
  <c r="T112" i="2"/>
  <c r="S112" i="2"/>
  <c r="R112" i="2"/>
  <c r="Q112" i="2"/>
  <c r="P112" i="2"/>
  <c r="O112" i="2"/>
  <c r="N112" i="2"/>
  <c r="M112" i="2"/>
  <c r="K112" i="2"/>
  <c r="J112" i="2"/>
  <c r="U114" i="2"/>
  <c r="T114" i="2"/>
  <c r="S114" i="2"/>
  <c r="R114" i="2"/>
  <c r="Q114" i="2"/>
  <c r="P114" i="2"/>
  <c r="O114" i="2"/>
  <c r="N114" i="2"/>
  <c r="M114" i="2"/>
  <c r="K114" i="2"/>
  <c r="J114" i="2"/>
  <c r="U113" i="2"/>
  <c r="T113" i="2"/>
  <c r="S113" i="2"/>
  <c r="R113" i="2"/>
  <c r="Q113" i="2"/>
  <c r="P113" i="2"/>
  <c r="O113" i="2"/>
  <c r="N113" i="2"/>
  <c r="M113" i="2"/>
  <c r="K113" i="2"/>
  <c r="J113" i="2"/>
  <c r="U109" i="2"/>
  <c r="T109" i="2"/>
  <c r="S109" i="2"/>
  <c r="R109" i="2"/>
  <c r="Q109" i="2"/>
  <c r="P109" i="2"/>
  <c r="O109" i="2"/>
  <c r="N109" i="2"/>
  <c r="M109" i="2"/>
  <c r="K109" i="2"/>
  <c r="J109" i="2"/>
  <c r="U110" i="2"/>
  <c r="T110" i="2"/>
  <c r="S110" i="2"/>
  <c r="R110" i="2"/>
  <c r="Q110" i="2"/>
  <c r="P110" i="2"/>
  <c r="O110" i="2"/>
  <c r="N110" i="2"/>
  <c r="M110" i="2"/>
  <c r="K110" i="2"/>
  <c r="J110" i="2"/>
  <c r="U111" i="2"/>
  <c r="T111" i="2"/>
  <c r="S111" i="2"/>
  <c r="R111" i="2"/>
  <c r="Q111" i="2"/>
  <c r="P111" i="2"/>
  <c r="O111" i="2"/>
  <c r="N111" i="2"/>
  <c r="M111" i="2"/>
  <c r="K111" i="2"/>
  <c r="J111" i="2"/>
  <c r="U107" i="2"/>
  <c r="T107" i="2"/>
  <c r="S107" i="2"/>
  <c r="R107" i="2"/>
  <c r="Q107" i="2"/>
  <c r="P107" i="2"/>
  <c r="O107" i="2"/>
  <c r="N107" i="2"/>
  <c r="M107" i="2"/>
  <c r="K107" i="2"/>
  <c r="J107" i="2"/>
  <c r="U106" i="2"/>
  <c r="T106" i="2"/>
  <c r="S106" i="2"/>
  <c r="R106" i="2"/>
  <c r="Q106" i="2"/>
  <c r="P106" i="2"/>
  <c r="O106" i="2"/>
  <c r="N106" i="2"/>
  <c r="M106" i="2"/>
  <c r="K106" i="2"/>
  <c r="J106" i="2"/>
  <c r="U105" i="2"/>
  <c r="T105" i="2"/>
  <c r="S105" i="2"/>
  <c r="R105" i="2"/>
  <c r="Q105" i="2"/>
  <c r="P105" i="2"/>
  <c r="O105" i="2"/>
  <c r="N105" i="2"/>
  <c r="M105" i="2"/>
  <c r="K105" i="2"/>
  <c r="J105" i="2"/>
  <c r="U104" i="2"/>
  <c r="T104" i="2"/>
  <c r="S104" i="2"/>
  <c r="R104" i="2"/>
  <c r="Q104" i="2"/>
  <c r="P104" i="2"/>
  <c r="O104" i="2"/>
  <c r="N104" i="2"/>
  <c r="M104" i="2"/>
  <c r="K104" i="2"/>
  <c r="J104" i="2"/>
  <c r="U102" i="2"/>
  <c r="T102" i="2"/>
  <c r="S102" i="2"/>
  <c r="R102" i="2"/>
  <c r="Q102" i="2"/>
  <c r="P102" i="2"/>
  <c r="O102" i="2"/>
  <c r="N102" i="2"/>
  <c r="M102" i="2"/>
  <c r="K102" i="2"/>
  <c r="J102" i="2"/>
  <c r="U103" i="2"/>
  <c r="T103" i="2"/>
  <c r="S103" i="2"/>
  <c r="R103" i="2"/>
  <c r="Q103" i="2"/>
  <c r="P103" i="2"/>
  <c r="O103" i="2"/>
  <c r="N103" i="2"/>
  <c r="M103" i="2"/>
  <c r="K103" i="2"/>
  <c r="J103" i="2"/>
  <c r="U100" i="2"/>
  <c r="T100" i="2"/>
  <c r="S100" i="2"/>
  <c r="R100" i="2"/>
  <c r="Q100" i="2"/>
  <c r="P100" i="2"/>
  <c r="O100" i="2"/>
  <c r="N100" i="2"/>
  <c r="M100" i="2"/>
  <c r="K100" i="2"/>
  <c r="J100" i="2"/>
  <c r="U101" i="2"/>
  <c r="T101" i="2"/>
  <c r="S101" i="2"/>
  <c r="R101" i="2"/>
  <c r="Q101" i="2"/>
  <c r="P101" i="2"/>
  <c r="O101" i="2"/>
  <c r="N101" i="2"/>
  <c r="M101" i="2"/>
  <c r="K101" i="2"/>
  <c r="J101" i="2"/>
  <c r="U99" i="2"/>
  <c r="T99" i="2"/>
  <c r="S99" i="2"/>
  <c r="R99" i="2"/>
  <c r="Q99" i="2"/>
  <c r="P99" i="2"/>
  <c r="O99" i="2"/>
  <c r="N99" i="2"/>
  <c r="M99" i="2"/>
  <c r="K99" i="2"/>
  <c r="J99" i="2"/>
  <c r="U98" i="2"/>
  <c r="T98" i="2"/>
  <c r="S98" i="2"/>
  <c r="R98" i="2"/>
  <c r="Q98" i="2"/>
  <c r="P98" i="2"/>
  <c r="O98" i="2"/>
  <c r="N98" i="2"/>
  <c r="M98" i="2"/>
  <c r="K98" i="2"/>
  <c r="J98" i="2"/>
  <c r="U91" i="2"/>
  <c r="T91" i="2"/>
  <c r="S91" i="2"/>
  <c r="R91" i="2"/>
  <c r="Q91" i="2"/>
  <c r="P91" i="2"/>
  <c r="O91" i="2"/>
  <c r="N91" i="2"/>
  <c r="M91" i="2"/>
  <c r="K91" i="2"/>
  <c r="J91" i="2"/>
  <c r="U90" i="2"/>
  <c r="T90" i="2"/>
  <c r="S90" i="2"/>
  <c r="R90" i="2"/>
  <c r="Q90" i="2"/>
  <c r="P90" i="2"/>
  <c r="O90" i="2"/>
  <c r="N90" i="2"/>
  <c r="M90" i="2"/>
  <c r="K90" i="2"/>
  <c r="J90" i="2"/>
  <c r="U89" i="2"/>
  <c r="T89" i="2"/>
  <c r="S89" i="2"/>
  <c r="R89" i="2"/>
  <c r="Q89" i="2"/>
  <c r="P89" i="2"/>
  <c r="O89" i="2"/>
  <c r="N89" i="2"/>
  <c r="M89" i="2"/>
  <c r="K89" i="2"/>
  <c r="J89" i="2"/>
  <c r="U83" i="2"/>
  <c r="T83" i="2"/>
  <c r="S83" i="2"/>
  <c r="R83" i="2"/>
  <c r="Q83" i="2"/>
  <c r="P83" i="2"/>
  <c r="O83" i="2"/>
  <c r="N83" i="2"/>
  <c r="M83" i="2"/>
  <c r="K83" i="2"/>
  <c r="J83" i="2"/>
  <c r="U76" i="2"/>
  <c r="T76" i="2"/>
  <c r="S76" i="2"/>
  <c r="R76" i="2"/>
  <c r="Q76" i="2"/>
  <c r="P76" i="2"/>
  <c r="O76" i="2"/>
  <c r="N76" i="2"/>
  <c r="M76" i="2"/>
  <c r="K76" i="2"/>
  <c r="J76" i="2"/>
  <c r="U77" i="2"/>
  <c r="T77" i="2"/>
  <c r="S77" i="2"/>
  <c r="R77" i="2"/>
  <c r="Q77" i="2"/>
  <c r="P77" i="2"/>
  <c r="O77" i="2"/>
  <c r="N77" i="2"/>
  <c r="M77" i="2"/>
  <c r="K77" i="2"/>
  <c r="J77" i="2"/>
  <c r="U73" i="2"/>
  <c r="T73" i="2"/>
  <c r="S73" i="2"/>
  <c r="R73" i="2"/>
  <c r="Q73" i="2"/>
  <c r="P73" i="2"/>
  <c r="O73" i="2"/>
  <c r="N73" i="2"/>
  <c r="M73" i="2"/>
  <c r="K73" i="2"/>
  <c r="J73" i="2"/>
  <c r="U75" i="2"/>
  <c r="T75" i="2"/>
  <c r="S75" i="2"/>
  <c r="R75" i="2"/>
  <c r="Q75" i="2"/>
  <c r="P75" i="2"/>
  <c r="O75" i="2"/>
  <c r="N75" i="2"/>
  <c r="M75" i="2"/>
  <c r="K75" i="2"/>
  <c r="J75" i="2"/>
  <c r="U74" i="2"/>
  <c r="T74" i="2"/>
  <c r="S74" i="2"/>
  <c r="R74" i="2"/>
  <c r="Q74" i="2"/>
  <c r="P74" i="2"/>
  <c r="O74" i="2"/>
  <c r="N74" i="2"/>
  <c r="M74" i="2"/>
  <c r="K74" i="2"/>
  <c r="J74" i="2"/>
  <c r="U64" i="2"/>
  <c r="T64" i="2"/>
  <c r="S64" i="2"/>
  <c r="R64" i="2"/>
  <c r="Q64" i="2"/>
  <c r="P64" i="2"/>
  <c r="O64" i="2"/>
  <c r="N64" i="2"/>
  <c r="M64" i="2"/>
  <c r="K64" i="2"/>
  <c r="J64" i="2"/>
  <c r="U63" i="2"/>
  <c r="T63" i="2"/>
  <c r="S63" i="2"/>
  <c r="R63" i="2"/>
  <c r="Q63" i="2"/>
  <c r="P63" i="2"/>
  <c r="O63" i="2"/>
  <c r="N63" i="2"/>
  <c r="M63" i="2"/>
  <c r="K63" i="2"/>
  <c r="J63" i="2"/>
  <c r="U62" i="2"/>
  <c r="T62" i="2"/>
  <c r="S62" i="2"/>
  <c r="R62" i="2"/>
  <c r="Q62" i="2"/>
  <c r="P62" i="2"/>
  <c r="O62" i="2"/>
  <c r="N62" i="2"/>
  <c r="M62" i="2"/>
  <c r="K62" i="2"/>
  <c r="J62" i="2"/>
  <c r="U50" i="2"/>
  <c r="T50" i="2"/>
  <c r="S50" i="2"/>
  <c r="R50" i="2"/>
  <c r="Q50" i="2"/>
  <c r="P50" i="2"/>
  <c r="O50" i="2"/>
  <c r="N50" i="2"/>
  <c r="M50" i="2"/>
  <c r="K50" i="2"/>
  <c r="J50" i="2"/>
  <c r="U49" i="2"/>
  <c r="T49" i="2"/>
  <c r="S49" i="2"/>
  <c r="R49" i="2"/>
  <c r="Q49" i="2"/>
  <c r="P49" i="2"/>
  <c r="O49" i="2"/>
  <c r="N49" i="2"/>
  <c r="M49" i="2"/>
  <c r="K49" i="2"/>
  <c r="J49" i="2"/>
  <c r="U46" i="2"/>
  <c r="T46" i="2"/>
  <c r="S46" i="2"/>
  <c r="R46" i="2"/>
  <c r="Q46" i="2"/>
  <c r="P46" i="2"/>
  <c r="O46" i="2"/>
  <c r="N46" i="2"/>
  <c r="M46" i="2"/>
  <c r="K46" i="2"/>
  <c r="J46" i="2"/>
  <c r="U47" i="2"/>
  <c r="T47" i="2"/>
  <c r="S47" i="2"/>
  <c r="R47" i="2"/>
  <c r="Q47" i="2"/>
  <c r="P47" i="2"/>
  <c r="O47" i="2"/>
  <c r="N47" i="2"/>
  <c r="M47" i="2"/>
  <c r="K47" i="2"/>
  <c r="J47" i="2"/>
  <c r="U48" i="2"/>
  <c r="T48" i="2"/>
  <c r="S48" i="2"/>
  <c r="R48" i="2"/>
  <c r="Q48" i="2"/>
  <c r="P48" i="2"/>
  <c r="O48" i="2"/>
  <c r="N48" i="2"/>
  <c r="M48" i="2"/>
  <c r="K48" i="2"/>
  <c r="J48" i="2"/>
  <c r="U42" i="2"/>
  <c r="T42" i="2"/>
  <c r="S42" i="2"/>
  <c r="R42" i="2"/>
  <c r="Q42" i="2"/>
  <c r="P42" i="2"/>
  <c r="O42" i="2"/>
  <c r="N42" i="2"/>
  <c r="M42" i="2"/>
  <c r="K42" i="2"/>
  <c r="J42" i="2"/>
  <c r="U40" i="2"/>
  <c r="T40" i="2"/>
  <c r="S40" i="2"/>
  <c r="R40" i="2"/>
  <c r="Q40" i="2"/>
  <c r="P40" i="2"/>
  <c r="O40" i="2"/>
  <c r="N40" i="2"/>
  <c r="M40" i="2"/>
  <c r="K40" i="2"/>
  <c r="J40" i="2"/>
  <c r="U43" i="2"/>
  <c r="T43" i="2"/>
  <c r="S43" i="2"/>
  <c r="R43" i="2"/>
  <c r="Q43" i="2"/>
  <c r="P43" i="2"/>
  <c r="O43" i="2"/>
  <c r="N43" i="2"/>
  <c r="M43" i="2"/>
  <c r="K43" i="2"/>
  <c r="J43" i="2"/>
  <c r="U44" i="2"/>
  <c r="T44" i="2"/>
  <c r="S44" i="2"/>
  <c r="R44" i="2"/>
  <c r="Q44" i="2"/>
  <c r="P44" i="2"/>
  <c r="O44" i="2"/>
  <c r="N44" i="2"/>
  <c r="M44" i="2"/>
  <c r="K44" i="2"/>
  <c r="J44" i="2"/>
  <c r="U39" i="2"/>
  <c r="T39" i="2"/>
  <c r="S39" i="2"/>
  <c r="R39" i="2"/>
  <c r="Q39" i="2"/>
  <c r="P39" i="2"/>
  <c r="O39" i="2"/>
  <c r="N39" i="2"/>
  <c r="M39" i="2"/>
  <c r="K39" i="2"/>
  <c r="J39" i="2"/>
  <c r="U38" i="2"/>
  <c r="T38" i="2"/>
  <c r="S38" i="2"/>
  <c r="R38" i="2"/>
  <c r="Q38" i="2"/>
  <c r="P38" i="2"/>
  <c r="O38" i="2"/>
  <c r="N38" i="2"/>
  <c r="M38" i="2"/>
  <c r="K38" i="2"/>
  <c r="J38" i="2"/>
  <c r="U37" i="2"/>
  <c r="T37" i="2"/>
  <c r="S37" i="2"/>
  <c r="R37" i="2"/>
  <c r="Q37" i="2"/>
  <c r="P37" i="2"/>
  <c r="O37" i="2"/>
  <c r="N37" i="2"/>
  <c r="M37" i="2"/>
  <c r="K37" i="2"/>
  <c r="J37" i="2"/>
  <c r="U45" i="2"/>
  <c r="T45" i="2"/>
  <c r="S45" i="2"/>
  <c r="R45" i="2"/>
  <c r="Q45" i="2"/>
  <c r="P45" i="2"/>
  <c r="O45" i="2"/>
  <c r="N45" i="2"/>
  <c r="M45" i="2"/>
  <c r="K45" i="2"/>
  <c r="J45" i="2"/>
  <c r="U41" i="2"/>
  <c r="T41" i="2"/>
  <c r="S41" i="2"/>
  <c r="R41" i="2"/>
  <c r="Q41" i="2"/>
  <c r="P41" i="2"/>
  <c r="O41" i="2"/>
  <c r="N41" i="2"/>
  <c r="M41" i="2"/>
  <c r="K41" i="2"/>
  <c r="J41" i="2"/>
  <c r="U36" i="2"/>
  <c r="T36" i="2"/>
  <c r="S36" i="2"/>
  <c r="R36" i="2"/>
  <c r="Q36" i="2"/>
  <c r="P36" i="2"/>
  <c r="O36" i="2"/>
  <c r="N36" i="2"/>
  <c r="M36" i="2"/>
  <c r="K36" i="2"/>
  <c r="J36" i="2"/>
  <c r="U28" i="2"/>
  <c r="T28" i="2"/>
  <c r="S28" i="2"/>
  <c r="R28" i="2"/>
  <c r="Q28" i="2"/>
  <c r="P28" i="2"/>
  <c r="O28" i="2"/>
  <c r="N28" i="2"/>
  <c r="M28" i="2"/>
  <c r="K28" i="2"/>
  <c r="J28" i="2"/>
  <c r="U27" i="2"/>
  <c r="T27" i="2"/>
  <c r="S27" i="2"/>
  <c r="R27" i="2"/>
  <c r="Q27" i="2"/>
  <c r="P27" i="2"/>
  <c r="O27" i="2"/>
  <c r="N27" i="2"/>
  <c r="M27" i="2"/>
  <c r="K27" i="2"/>
  <c r="J27" i="2"/>
  <c r="U26" i="2"/>
  <c r="T26" i="2"/>
  <c r="S26" i="2"/>
  <c r="R26" i="2"/>
  <c r="Q26" i="2"/>
  <c r="P26" i="2"/>
  <c r="O26" i="2"/>
  <c r="N26" i="2"/>
  <c r="M26" i="2"/>
  <c r="K26" i="2"/>
  <c r="J26" i="2"/>
  <c r="U25" i="2"/>
  <c r="T25" i="2"/>
  <c r="S25" i="2"/>
  <c r="R25" i="2"/>
  <c r="Q25" i="2"/>
  <c r="P25" i="2"/>
  <c r="O25" i="2"/>
  <c r="N25" i="2"/>
  <c r="M25" i="2"/>
  <c r="K25" i="2"/>
  <c r="J25" i="2"/>
  <c r="U24" i="2"/>
  <c r="T24" i="2"/>
  <c r="S24" i="2"/>
  <c r="R24" i="2"/>
  <c r="Q24" i="2"/>
  <c r="P24" i="2"/>
  <c r="O24" i="2"/>
  <c r="N24" i="2"/>
  <c r="M24" i="2"/>
  <c r="K24" i="2"/>
  <c r="J24" i="2"/>
  <c r="U23" i="2"/>
  <c r="T23" i="2"/>
  <c r="S23" i="2"/>
  <c r="R23" i="2"/>
  <c r="Q23" i="2"/>
  <c r="P23" i="2"/>
  <c r="O23" i="2"/>
  <c r="N23" i="2"/>
  <c r="M23" i="2"/>
  <c r="K23" i="2"/>
  <c r="J23" i="2"/>
  <c r="U22" i="2"/>
  <c r="T22" i="2"/>
  <c r="S22" i="2"/>
  <c r="R22" i="2"/>
  <c r="Q22" i="2"/>
  <c r="P22" i="2"/>
  <c r="O22" i="2"/>
  <c r="N22" i="2"/>
  <c r="M22" i="2"/>
  <c r="K22" i="2"/>
  <c r="J22" i="2"/>
  <c r="Y9" i="3" l="1"/>
  <c r="R61" i="2"/>
  <c r="R9" i="3"/>
  <c r="K61" i="2"/>
  <c r="AA9" i="3"/>
  <c r="AA10" i="3" s="1"/>
  <c r="T61" i="2"/>
  <c r="S9" i="3"/>
  <c r="L61" i="2"/>
  <c r="U9" i="3"/>
  <c r="N61" i="2"/>
  <c r="Q9" i="3"/>
  <c r="J61" i="2"/>
  <c r="V9" i="3"/>
  <c r="O61" i="2"/>
  <c r="Z9" i="3"/>
  <c r="S61" i="2"/>
  <c r="W9" i="3"/>
  <c r="P61" i="2"/>
  <c r="M61" i="2"/>
  <c r="T9" i="3"/>
  <c r="Q61" i="2"/>
  <c r="X9" i="3"/>
  <c r="U61" i="2"/>
  <c r="AB9" i="3"/>
  <c r="AP134" i="2"/>
  <c r="AH134" i="2"/>
  <c r="AI134" i="2"/>
  <c r="AM134" i="2"/>
  <c r="AG134" i="2"/>
  <c r="AL134" i="2"/>
  <c r="AK134" i="2"/>
  <c r="AO134" i="2"/>
  <c r="AJ134" i="2"/>
  <c r="AN134" i="2"/>
  <c r="AF134" i="2"/>
  <c r="BC134" i="2"/>
  <c r="W10" i="3" l="1"/>
  <c r="W13" i="3" s="1"/>
  <c r="U10" i="3"/>
  <c r="U13" i="3" s="1"/>
  <c r="Z10" i="3"/>
  <c r="Z13" i="3" s="1"/>
  <c r="Y10" i="3"/>
  <c r="Y13" i="3" s="1"/>
  <c r="X10" i="3"/>
  <c r="X13" i="3" s="1"/>
  <c r="V10" i="3"/>
  <c r="V13" i="3" s="1"/>
  <c r="AB10" i="3"/>
  <c r="T10" i="3"/>
  <c r="T13" i="3" s="1"/>
  <c r="R10" i="3"/>
  <c r="R13" i="3" s="1"/>
  <c r="Q10" i="3"/>
  <c r="Q15" i="3" s="1"/>
  <c r="S12" i="3"/>
  <c r="S10" i="3"/>
  <c r="BD134" i="2"/>
  <c r="AB13" i="3"/>
  <c r="S13" i="3"/>
  <c r="AA13" i="3"/>
  <c r="AQ134" i="2"/>
  <c r="AI135" i="2" s="1"/>
  <c r="Q13" i="3" l="1"/>
  <c r="R15" i="3"/>
  <c r="S15" i="3" s="1"/>
  <c r="T15" i="3" s="1"/>
  <c r="U15" i="3" s="1"/>
  <c r="V15" i="3" s="1"/>
  <c r="W15" i="3" s="1"/>
  <c r="X15" i="3" s="1"/>
  <c r="Y15" i="3" s="1"/>
  <c r="Z15" i="3" s="1"/>
  <c r="AA15" i="3" s="1"/>
  <c r="AB15" i="3" s="1"/>
  <c r="AP135" i="2"/>
  <c r="N10" i="3" s="1"/>
  <c r="AR135" i="2"/>
  <c r="AT135" i="2"/>
  <c r="E11" i="3" s="1"/>
  <c r="AH135" i="2"/>
  <c r="F10" i="3" s="1"/>
  <c r="AM135" i="2"/>
  <c r="K10" i="3" s="1"/>
  <c r="AG135" i="2"/>
  <c r="E10" i="3" s="1"/>
  <c r="AW135" i="2"/>
  <c r="H11" i="3" s="1"/>
  <c r="BB135" i="2"/>
  <c r="M11" i="3" s="1"/>
  <c r="AZ135" i="2"/>
  <c r="K11" i="3" s="1"/>
  <c r="BA135" i="2"/>
  <c r="L11" i="3" s="1"/>
  <c r="AU135" i="2"/>
  <c r="F11" i="3" s="1"/>
  <c r="AS135" i="2"/>
  <c r="D11" i="3" s="1"/>
  <c r="AY135" i="2"/>
  <c r="J11" i="3" s="1"/>
  <c r="AX135" i="2"/>
  <c r="I11" i="3" s="1"/>
  <c r="AV135" i="2"/>
  <c r="G11" i="3" s="1"/>
  <c r="AL135" i="2"/>
  <c r="J10" i="3" s="1"/>
  <c r="AO135" i="2"/>
  <c r="M10" i="3" s="1"/>
  <c r="AE135" i="2"/>
  <c r="AE136" i="2" s="1"/>
  <c r="AK135" i="2"/>
  <c r="I10" i="3" s="1"/>
  <c r="AJ135" i="2"/>
  <c r="H10" i="3" s="1"/>
  <c r="AF135" i="2"/>
  <c r="D10" i="3" s="1"/>
  <c r="BC135" i="2"/>
  <c r="N11" i="3" s="1"/>
  <c r="AN135" i="2"/>
  <c r="L10" i="3" s="1"/>
  <c r="G10" i="3"/>
  <c r="AR136" i="2" l="1"/>
  <c r="C8" i="3" s="1"/>
  <c r="C11" i="3"/>
  <c r="AF136" i="2"/>
  <c r="AG136" i="2" s="1"/>
  <c r="AH136" i="2" s="1"/>
  <c r="AI136" i="2" s="1"/>
  <c r="AJ136" i="2" s="1"/>
  <c r="AK136" i="2" s="1"/>
  <c r="AL136" i="2" s="1"/>
  <c r="AM136" i="2" s="1"/>
  <c r="AN136" i="2" s="1"/>
  <c r="AO136" i="2" s="1"/>
  <c r="AP136" i="2" s="1"/>
  <c r="N7" i="3" s="1"/>
  <c r="C10" i="3"/>
  <c r="Q5" i="3"/>
  <c r="Q12" i="3" s="1"/>
  <c r="T12" i="3" l="1"/>
  <c r="R12" i="3"/>
  <c r="AB12" i="3"/>
  <c r="X12" i="3"/>
  <c r="AA12" i="3"/>
  <c r="U12" i="3"/>
  <c r="V12" i="3"/>
  <c r="Z12" i="3"/>
  <c r="W12" i="3"/>
  <c r="Y12" i="3"/>
  <c r="AS136" i="2"/>
  <c r="D8" i="3" s="1"/>
  <c r="V11" i="3"/>
  <c r="X11" i="3"/>
  <c r="U11" i="3"/>
  <c r="Q11" i="3"/>
  <c r="AB11" i="3"/>
  <c r="Z11" i="3"/>
  <c r="R11" i="3"/>
  <c r="AA11" i="3"/>
  <c r="T11" i="3"/>
  <c r="S11" i="3"/>
  <c r="Y11" i="3"/>
  <c r="W11" i="3"/>
  <c r="C7" i="3"/>
  <c r="C9" i="3" s="1"/>
  <c r="AT136" i="2" l="1"/>
  <c r="E8" i="3" s="1"/>
  <c r="W14" i="3"/>
  <c r="S14" i="3"/>
  <c r="V14" i="3"/>
  <c r="Y14" i="3"/>
  <c r="X14" i="3"/>
  <c r="AB14" i="3"/>
  <c r="R14" i="3"/>
  <c r="Z14" i="3"/>
  <c r="U14" i="3"/>
  <c r="AA14" i="3"/>
  <c r="Q14" i="3"/>
  <c r="Q16" i="3" s="1"/>
  <c r="T14" i="3"/>
  <c r="D7" i="3"/>
  <c r="D9" i="3" s="1"/>
  <c r="AU136" i="2" l="1"/>
  <c r="F8" i="3" s="1"/>
  <c r="R16" i="3"/>
  <c r="S16" i="3" s="1"/>
  <c r="T16" i="3" s="1"/>
  <c r="U16" i="3" s="1"/>
  <c r="V16" i="3" s="1"/>
  <c r="W16" i="3" s="1"/>
  <c r="X16" i="3" s="1"/>
  <c r="Y16" i="3" s="1"/>
  <c r="Z16" i="3" s="1"/>
  <c r="AA16" i="3" s="1"/>
  <c r="AB16" i="3" s="1"/>
  <c r="E7" i="3"/>
  <c r="E9" i="3" s="1"/>
  <c r="AV136" i="2" l="1"/>
  <c r="G8" i="3" s="1"/>
  <c r="F7" i="3"/>
  <c r="F9" i="3" s="1"/>
  <c r="AW136" i="2" l="1"/>
  <c r="H8" i="3" s="1"/>
  <c r="G7" i="3"/>
  <c r="G9" i="3" s="1"/>
  <c r="AX136" i="2" l="1"/>
  <c r="I8" i="3" s="1"/>
  <c r="H7" i="3"/>
  <c r="H9" i="3" s="1"/>
  <c r="AY136" i="2" l="1"/>
  <c r="J8" i="3" s="1"/>
  <c r="I7" i="3"/>
  <c r="I9" i="3" s="1"/>
  <c r="B73" i="2"/>
  <c r="B23" i="2"/>
  <c r="B25" i="2" s="1"/>
  <c r="B26" i="2" s="1"/>
  <c r="B27" i="2" s="1"/>
  <c r="B36" i="2"/>
  <c r="B40" i="2" l="1"/>
  <c r="B41" i="2" s="1"/>
  <c r="AZ136" i="2"/>
  <c r="K8" i="3" s="1"/>
  <c r="J7" i="3"/>
  <c r="J9" i="3" s="1"/>
  <c r="B28" i="2"/>
  <c r="B74" i="2"/>
  <c r="B75" i="2"/>
  <c r="B42" i="2" l="1"/>
  <c r="BA136" i="2"/>
  <c r="L8" i="3" s="1"/>
  <c r="K7" i="3"/>
  <c r="K9" i="3" s="1"/>
  <c r="BB136" i="2" l="1"/>
  <c r="M8" i="3" s="1"/>
  <c r="L7" i="3"/>
  <c r="L9" i="3" s="1"/>
  <c r="BC136" i="2" l="1"/>
  <c r="N8" i="3" s="1"/>
  <c r="M7" i="3"/>
  <c r="M9" i="3" s="1"/>
  <c r="N9" i="3" l="1"/>
  <c r="B43" i="2"/>
  <c r="B44" i="2" s="1"/>
  <c r="B45" i="2" s="1"/>
  <c r="B46" i="2" s="1"/>
  <c r="B47" i="2" s="1"/>
  <c r="B48" i="2" s="1"/>
  <c r="B49" i="2" s="1"/>
  <c r="B51" i="2" s="1"/>
  <c r="B52" i="2" s="1"/>
  <c r="B61" i="2" s="1"/>
  <c r="B63" i="2" s="1"/>
  <c r="B64" i="2" s="1"/>
  <c r="B76" i="2"/>
  <c r="B77" i="2" s="1"/>
  <c r="B83" i="2" s="1"/>
  <c r="B89" i="2" s="1"/>
  <c r="B90" i="2" s="1"/>
  <c r="B91" i="2" s="1"/>
  <c r="B128" i="2"/>
  <c r="B129" i="2" s="1"/>
  <c r="B130" i="2" s="1"/>
  <c r="B131" i="2" s="1"/>
  <c r="B132" i="2" s="1"/>
  <c r="B127" i="2"/>
  <c r="B98" i="2" l="1"/>
  <c r="B99" i="2" s="1"/>
  <c r="B100" i="2" s="1"/>
  <c r="B101" i="2" s="1"/>
  <c r="B102" i="2" s="1"/>
  <c r="B103" i="2" s="1"/>
  <c r="B104" i="2" s="1"/>
  <c r="B105" i="2" s="1"/>
  <c r="B106" i="2" s="1"/>
  <c r="B107" i="2" s="1"/>
  <c r="B109" i="2" s="1"/>
  <c r="B110" i="2" s="1"/>
  <c r="B111" i="2" s="1"/>
  <c r="B113" i="2" s="1"/>
  <c r="B114" i="2" s="1"/>
  <c r="B115" i="2" s="1"/>
  <c r="B116" i="2" s="1"/>
</calcChain>
</file>

<file path=xl/comments1.xml><?xml version="1.0" encoding="utf-8"?>
<comments xmlns="http://schemas.openxmlformats.org/spreadsheetml/2006/main">
  <authors>
    <author>Martha Cecilia Gallego Cardona</author>
  </authors>
  <commentList>
    <comment ref="AA15" authorId="0" shapeId="0">
      <text>
        <r>
          <rPr>
            <b/>
            <sz val="9"/>
            <color indexed="81"/>
            <rFont val="Tahoma"/>
            <family val="2"/>
          </rPr>
          <t>Martha Cecilia Gallego Cardona:</t>
        </r>
        <r>
          <rPr>
            <sz val="9"/>
            <color indexed="81"/>
            <rFont val="Tahoma"/>
            <family val="2"/>
          </rPr>
          <t xml:space="preserve">
Pendiente de reporgramación
</t>
        </r>
      </text>
    </comment>
    <comment ref="Z22" authorId="0" shapeId="0">
      <text>
        <r>
          <rPr>
            <b/>
            <sz val="9"/>
            <color indexed="81"/>
            <rFont val="Tahoma"/>
            <family val="2"/>
          </rPr>
          <t>Martha Cecilia Gallego Cardona:</t>
        </r>
        <r>
          <rPr>
            <sz val="9"/>
            <color indexed="81"/>
            <rFont val="Tahoma"/>
            <family val="2"/>
          </rPr>
          <t xml:space="preserve">
Se aprobó el plan de auditorias 2019 en el comité de control interno del 16 de mayo de 2019, y se modificó con fecha 29 de mayo de 2019, según acta.
</t>
        </r>
      </text>
    </comment>
    <comment ref="AA41" authorId="0" shapeId="0">
      <text>
        <r>
          <rPr>
            <b/>
            <sz val="9"/>
            <color indexed="81"/>
            <rFont val="Tahoma"/>
            <family val="2"/>
          </rPr>
          <t>Martha Cecilia Gallego Cardona:</t>
        </r>
        <r>
          <rPr>
            <sz val="9"/>
            <color indexed="81"/>
            <rFont val="Tahoma"/>
            <family val="2"/>
          </rPr>
          <t xml:space="preserve">
con acta del 20 de mayo se informa que no se realizó el informe de abril y no se realizará el de mayo toda vez que no se cuenta con el personal suficiente para esta actividad
</t>
        </r>
      </text>
    </comment>
    <comment ref="AA42" authorId="0" shapeId="0">
      <text>
        <r>
          <rPr>
            <b/>
            <sz val="9"/>
            <color indexed="81"/>
            <rFont val="Tahoma"/>
            <family val="2"/>
          </rPr>
          <t>Martha Cecilia Gallego Cardona:</t>
        </r>
        <r>
          <rPr>
            <sz val="9"/>
            <color indexed="81"/>
            <rFont val="Tahoma"/>
            <family val="2"/>
          </rPr>
          <t xml:space="preserve">
Con acta del 20 de mayo se informa que no srealizará el informe del mes de mayo por no contrse con el personal suficiente para su elaboración
</t>
        </r>
      </text>
    </comment>
    <comment ref="AA65" authorId="0" shapeId="0">
      <text>
        <r>
          <rPr>
            <b/>
            <sz val="9"/>
            <color indexed="81"/>
            <rFont val="Tahoma"/>
            <family val="2"/>
          </rPr>
          <t>Martha Cecilia Gallego Cardona:</t>
        </r>
        <r>
          <rPr>
            <sz val="9"/>
            <color indexed="81"/>
            <rFont val="Tahoma"/>
            <family val="2"/>
          </rPr>
          <t xml:space="preserve">
No se asiste a los comité del 29 y 31 d emayo de 2019 por encontrarse en auditorias, hay acta
</t>
        </r>
      </text>
    </comment>
    <comment ref="Z74" authorId="0" shapeId="0">
      <text>
        <r>
          <rPr>
            <b/>
            <sz val="9"/>
            <color indexed="81"/>
            <rFont val="Tahoma"/>
            <family val="2"/>
          </rPr>
          <t>Martha Cecilia Gallego Cardona:</t>
        </r>
        <r>
          <rPr>
            <sz val="9"/>
            <color indexed="81"/>
            <rFont val="Tahoma"/>
            <family val="2"/>
          </rPr>
          <t xml:space="preserve">
De acuerdo con acta del 31-05-19, de comité primario se modifica la fecha al 30-06-19
</t>
        </r>
      </text>
    </comment>
    <comment ref="AA99" authorId="0" shapeId="0">
      <text>
        <r>
          <rPr>
            <b/>
            <sz val="9"/>
            <color indexed="81"/>
            <rFont val="Tahoma"/>
            <family val="2"/>
          </rPr>
          <t>Martha Cecilia Gallego Cardona:</t>
        </r>
        <r>
          <rPr>
            <sz val="9"/>
            <color indexed="81"/>
            <rFont val="Tahoma"/>
            <family val="2"/>
          </rPr>
          <t xml:space="preserve">
Se cambia para el 30 de noviembre según acta del 17 de junio del equipo de mejoramiento
</t>
        </r>
      </text>
    </comment>
    <comment ref="AA130" authorId="0" shapeId="0">
      <text>
        <r>
          <rPr>
            <b/>
            <sz val="9"/>
            <color indexed="81"/>
            <rFont val="Tahoma"/>
            <family val="2"/>
          </rPr>
          <t>Martha Cecilia Gallego Cardona:</t>
        </r>
        <r>
          <rPr>
            <sz val="9"/>
            <color indexed="81"/>
            <rFont val="Tahoma"/>
            <family val="2"/>
          </rPr>
          <t xml:space="preserve">
Con acta de reunión mesa temática de archivo
 de fecha 6 de junio de 2019 se determinó reformulación al PMA por parte del Comité Institucional de Gestión y Desempeño para luego ser remitido al AGN</t>
        </r>
      </text>
    </comment>
  </commentList>
</comments>
</file>

<file path=xl/sharedStrings.xml><?xml version="1.0" encoding="utf-8"?>
<sst xmlns="http://schemas.openxmlformats.org/spreadsheetml/2006/main" count="1503" uniqueCount="494">
  <si>
    <t>ROLES</t>
  </si>
  <si>
    <t>METAS</t>
  </si>
  <si>
    <t>UNIDAD META</t>
  </si>
  <si>
    <t>1. Liderazgo estratégico</t>
  </si>
  <si>
    <t>Programa</t>
  </si>
  <si>
    <t>2. Enfoque hacia la prevención</t>
  </si>
  <si>
    <t>Elaborar 1 programa de fomento de la cultura de autocontrol</t>
  </si>
  <si>
    <t>3. Evaluación de la gestión del riesgo</t>
  </si>
  <si>
    <t>Verificar el 100% de los planes de mejoramiento vigentes suscrito con la Contraloría General de la República</t>
  </si>
  <si>
    <t>4. Relación con entes externos de control</t>
  </si>
  <si>
    <t>Verificar el 100% de los planes de mejoramiento vigentes suscrito con la Contraloría de Cundinamarca</t>
  </si>
  <si>
    <t>Porcentaje</t>
  </si>
  <si>
    <t>5. Evaluación y seguimiento</t>
  </si>
  <si>
    <t>Verificar el 100% de las acciones asociadas a los planes de mejoramiento vigentes suscrito con la Oficina de Control Interno</t>
  </si>
  <si>
    <t>Informe</t>
  </si>
  <si>
    <t>Verificar el 100% de los planes de acción de los riesgos por proceso</t>
  </si>
  <si>
    <t>Verificar la ejecución del 100%  de las actividades programadas en el plan de lucha contra la corrupción y atención al ciudadano</t>
  </si>
  <si>
    <t>Elaborar los 4 informes de seguimiento a la ejecución presupuestal</t>
  </si>
  <si>
    <t>Elaborar los 2 informes de evaluación del tramite de las peticiones quejas, reclamos y suigerencias recibidos en el nivel central de la gobernación de cundinamarca</t>
  </si>
  <si>
    <t>Elaborar el 100% de los informes de gestión de las secretarías/depedencias del nivel central de la gobernación</t>
  </si>
  <si>
    <t>Elaborar los 2 informes de seguimiento a la inscripción de trámites en el sistema único de información de trámites -SUIT-</t>
  </si>
  <si>
    <t>Elaborar el informe de seguimiento a los derechos de autor conforme a directivas presidenciales 001 de 1999 y 12 de 2007</t>
  </si>
  <si>
    <t>Elaborar los 4 informes de austeridad del gasto</t>
  </si>
  <si>
    <t>Elaborar informe de seguimiento a cajas menores</t>
  </si>
  <si>
    <t>Elaborar y publicar los 3 informes pormenorizados de evaluación del sistema de control interno</t>
  </si>
  <si>
    <t>Elaborar y enviar el informe (1) de control interno contable conforme a las directrices vigentes emitidas por al cgn</t>
  </si>
  <si>
    <t>Ejecutar el 100% las auditorías internas que se programen</t>
  </si>
  <si>
    <t>Desarrollar el 100% de las actividades campaña de fomento de la cultura del autocontrol programada</t>
  </si>
  <si>
    <t>Evaluar el 100% de los mapas de los mapas de riesgos por proceso del nivel central de la Gobernación de Cundinamarca</t>
  </si>
  <si>
    <t>Hacer acompañamiento y asesoría a la formulación del plan delucha contra la corrupción y atención al ciudadano</t>
  </si>
  <si>
    <t>Elaborar el informe formato_f97 correspondiente a la cuenta anual que se rinde a través del SIA</t>
  </si>
  <si>
    <r>
      <rPr>
        <sz val="11"/>
        <color rgb="FFFF0000"/>
        <rFont val="Calibri"/>
        <family val="2"/>
        <charset val="1"/>
      </rPr>
      <t xml:space="preserve">                      </t>
    </r>
    <r>
      <rPr>
        <sz val="12"/>
        <color rgb="FFFF0000"/>
        <rFont val="Calibri"/>
        <family val="2"/>
        <charset val="1"/>
      </rPr>
      <t xml:space="preserve">     </t>
    </r>
  </si>
  <si>
    <t>PROCESO DE EVALUACION Y SEGUIMIENTO</t>
  </si>
  <si>
    <t>Código:  EV-SEG-FR-028</t>
  </si>
  <si>
    <t xml:space="preserve">PLAN DE GESTIÓN OFICINA DE CONTROL INTERNO </t>
  </si>
  <si>
    <t>Versión: 02</t>
  </si>
  <si>
    <t>Fecha de Aprobación:   22 Ene 2015</t>
  </si>
  <si>
    <t xml:space="preserve">        </t>
  </si>
  <si>
    <t xml:space="preserve">VIGENCIA: </t>
  </si>
  <si>
    <t>Misión</t>
  </si>
  <si>
    <t>Es misión de la Oficina de Control Interno, crear cultura del control interno estratégico y el autocontrol, contribuir a una cultura organizacional fundada en la planeación estratégica, y en especial, medir, evaluar y hacer seguimiento a los controles internos, de manera independiente, justa y con sentido de pertenencia, posibilitando la búsqueda de la eficiencia, la eficacia, calidad y economía de los diferentes procesos, encaminados al cumplimiento de objetivos y metas previstos en la misión y competencias del sector central de la Administración del Departamento, al tenor de lo dispuesto por el artículo 209 de la Constitución Política y la Ley 87 de 1993 y las disposiciones que la complementen o sustituyan.</t>
  </si>
  <si>
    <t>Equipo de Trabajo:</t>
  </si>
  <si>
    <t>Jefe Oficina de Control Interno</t>
  </si>
  <si>
    <t>Colaboradores</t>
  </si>
  <si>
    <t>DETALLE DE LAS METAS</t>
  </si>
  <si>
    <t>PROGRAMACIÓN</t>
  </si>
  <si>
    <t>EVALUACIÓN AVANCE</t>
  </si>
  <si>
    <t>ITEM</t>
  </si>
  <si>
    <t>#</t>
  </si>
  <si>
    <t>ROLES DE LA OCI</t>
  </si>
  <si>
    <t>META DE LOGRO (PRODUCTO O RESULTADO) PROGRAMADA PARA EL PERIODO</t>
  </si>
  <si>
    <t>ESTRATEGIA DE OPERACIÓN DE GESTIÓN O DE MEJORAMIENTO</t>
  </si>
  <si>
    <t>COOPERANTES INTERNOS O EXTERNOS</t>
  </si>
  <si>
    <t>ACTIVIDADES</t>
  </si>
  <si>
    <t>UNIDAD DE MEDIDA</t>
  </si>
  <si>
    <t>INDICADOR DE CUMPLIMIENTO</t>
  </si>
  <si>
    <t>Meta</t>
  </si>
  <si>
    <t>Valor Logrado</t>
  </si>
  <si>
    <t>Unidad</t>
  </si>
  <si>
    <t>PERSONA RESPONSABLE</t>
  </si>
  <si>
    <t>FECHA PROGRAMADA DE CUMPLIMIENTO</t>
  </si>
  <si>
    <t>AVANCE DE META</t>
  </si>
  <si>
    <t>% de Avance</t>
  </si>
  <si>
    <t>Determinar la auditorías a realizar durante la vigencia 2018</t>
  </si>
  <si>
    <t>Comité de Coordinación de Control Interno</t>
  </si>
  <si>
    <t>Todas las dependencias del sector central de la gobernación de cundinamarca</t>
  </si>
  <si>
    <t>Profesionales OCI según asignación interna</t>
  </si>
  <si>
    <t>Definir la campaña de fomento de la cultura del autocontrol a relizar en la vigencia 2018</t>
  </si>
  <si>
    <t>Secretaría TIC
Secretaría General
Secretaría de la Función Pública
Despacho del Gobernador</t>
  </si>
  <si>
    <t>Definir las actividades de la campaña, los recursos necesarios, los responsables y las fechas límite de ejecución de cada una</t>
  </si>
  <si>
    <t>Programa de fomento de la cultura del autocontrol</t>
  </si>
  <si>
    <t>Verificar el cumplimiento de los planes de mejoramiento relacionados con las auditorías de la Contraloría General de la República</t>
  </si>
  <si>
    <t># Planes de mejoramiento verificados / Total planes de mejoramiento CGR en ejecución</t>
  </si>
  <si>
    <t>Verificar el cumplimiento de los planes de mejoramiento relacionados con las auditorías de la Contraloría de Cundinamarca</t>
  </si>
  <si>
    <t># Planes de mejoramiento verificados / Total planes de mejoramiento C. Cundinamarca en ejecución</t>
  </si>
  <si>
    <t>Verificar el cumplimiento de los planes de mejoramiento relacionados con las auditorías de la Oficina de Control Interno</t>
  </si>
  <si>
    <t># Informes Realizados / Total planes de mejoramiento OCI en ejecución</t>
  </si>
  <si>
    <t># Informes Realizados / Total planes de acción de riesgos en ejecución</t>
  </si>
  <si>
    <t>Verificar el avance en la ejecución del Plan de Lucha Contra la Corrupción y Atención al Ciudadano del nivel central de la Gobernación de Cundinamarca</t>
  </si>
  <si>
    <t>Secretaría de Planeación
Secretaría General
Secretaría TICS
Unidad Administrativa Especial de Contratación</t>
  </si>
  <si>
    <t>Informe de verificación del plan de lucha contra la corrupción y atención al ciudadano</t>
  </si>
  <si>
    <t>Acompañar la identificación de riesgos de corrupción y atención al ciudadano y asesorar la formulación del plan de lucha contra la corrupción y atención al ciudadano</t>
  </si>
  <si>
    <t>Informe de Acompañamiento y Asesoría</t>
  </si>
  <si>
    <t>Secretaría de la Función Pública</t>
  </si>
  <si>
    <t xml:space="preserve">Analizar y evaluar la información relacionada con el trámite de PQRS en en el nivel central de la Gobernación de Cundinamarca </t>
  </si>
  <si>
    <t>Secretaría General</t>
  </si>
  <si>
    <t>Informe de seguimiento a PQRS</t>
  </si>
  <si>
    <t>Analizar y evaluar la información relacionada con la ejecución de los planes de acción y planes estratégicos de cada dependencia del nivel central de la Gobernación de Cundinamarca</t>
  </si>
  <si>
    <t>Secretaría de Planeación</t>
  </si>
  <si>
    <t># de secretarías o  dependencias del nivel central evaluadas / Total de secretarias o dependencias del nivel central evaluadas</t>
  </si>
  <si>
    <t>Recolectar y consolidar la información del Control Interno Contable de las Entidades Departamentales de Cundinamarca</t>
  </si>
  <si>
    <t>Despacho del Gobernador
Jefatura de Gabinete</t>
  </si>
  <si>
    <t>Informe de Control Interno Contable</t>
  </si>
  <si>
    <t>Solicitar y verificar la información de software y otro productos de propiedad intelectual cubiertos con derechos de autor y el cumplimiento de las directrices en materia de derechos de autor</t>
  </si>
  <si>
    <t>Secretaría TIC</t>
  </si>
  <si>
    <t>Informe derechos de autor</t>
  </si>
  <si>
    <t>Recopilar, solicitar y analizar la información del gastos generales o de funcionamiento conforme a la normatividad vigente en el tema de austeridad del gasto</t>
  </si>
  <si>
    <t>Informe de austeridad del gasto</t>
  </si>
  <si>
    <t>Verificar el funcionamiento y operación de las cajas menores establecidas en el nivel central de la Gobernación de Cundinamarca</t>
  </si>
  <si>
    <t>Secretaría de Hacienda
Secretaría General</t>
  </si>
  <si>
    <t>Solicitar, consolidar y verificar la información relacionada a la operación de las cajas menores del nivel central de la Gobernación de Cundinamarca</t>
  </si>
  <si>
    <t>Informe de cajas menores</t>
  </si>
  <si>
    <t>Informe pormenorizado de control interno</t>
  </si>
  <si>
    <t>Recolectar la información y anexos solicitados por la Contraloría de Cundinamarca conforme a la guía del formato publicado en el SIA</t>
  </si>
  <si>
    <t>Diligenciar el formato f97 y adjuntar los documentos solicitados como parte del mismo, redactar carta de cierre de la cuenta y cargar los documentos al SIA</t>
  </si>
  <si>
    <t>Informe formato_f97</t>
  </si>
  <si>
    <t>Vo. Bo. Jefe OCI: _____________________________</t>
  </si>
  <si>
    <t xml:space="preserve">
Aprobación Secretario:_______________________________</t>
  </si>
  <si>
    <t>ESTADO DE LA EJECUCIÓN DEL PLAN DE ACCIÓN DEL PROCESO DE EVALUACIÓN Y SEGUIMIENTO</t>
  </si>
  <si>
    <t>% Acumulado esperado</t>
  </si>
  <si>
    <t>% Acumulado logrado</t>
  </si>
  <si>
    <t>ESTADO DE LA EJECUCIÓN DE LAS METAS DEL PROCESO DE EVALUACIÓN Y SEGUIMIENTO</t>
  </si>
  <si>
    <t xml:space="preserve">Unidad Actividad: </t>
  </si>
  <si>
    <t>Aux</t>
  </si>
  <si>
    <t>Programado</t>
  </si>
  <si>
    <t>Ponderado</t>
  </si>
  <si>
    <t>% Esperado acumulado</t>
  </si>
  <si>
    <t>YOANA MARCELA AGUIRRE TORRES</t>
  </si>
  <si>
    <t>Secretaría Jurídica</t>
  </si>
  <si>
    <t>Verificar el avance de los planes de acción de riesgos, evaluar los controles y el seguimiento a los controles relacionados a los procesos del nivel central de la Gobernación de Cundinamarca</t>
  </si>
  <si>
    <t>Verificar los 4 informes de  avance de la ejecución del plan de mejoramiento archivístico suscrito con el AGN</t>
  </si>
  <si>
    <t>Elaborar los 2 informes de seguimiento a la actualización del SIGEP</t>
  </si>
  <si>
    <t>Elaborar los 2 informes de seguimiento a Litigob-ekogui-SIPROJ</t>
  </si>
  <si>
    <t>Elaborar el informe de seguimiento al proceso de depuración contable</t>
  </si>
  <si>
    <t>Elaborar los 4 informes de evaluación del desempeño del proceso de Evaluación y Seguimiento</t>
  </si>
  <si>
    <t>Elaborar el informe de seguimiento al cumplimiento de las variables del Índice de Gobierno Abierto -IGA-</t>
  </si>
  <si>
    <t>Participar en el 100% de los comités de conciliación</t>
  </si>
  <si>
    <t>Participar en el 100% de los comités de contratación</t>
  </si>
  <si>
    <t>Elaborar los 12 informes de seguimiento a la contratación</t>
  </si>
  <si>
    <t>Informe de seguimiento a ejecución plan de mejoramiento archivístico</t>
  </si>
  <si>
    <t>Recopilar la información de avance de ejecución del plan de mejoramiento archivístico según el reporte que presenta la Secretaría General y evaluar el porcentaje de avance del mismo</t>
  </si>
  <si>
    <t>Verificar el nivel de avance de las actividades que componen el plan de mejoramiento archivístico con corte 31 de julio de 2018</t>
  </si>
  <si>
    <t>Verificar el nivel de avance de las actividades que componen el plan de mejoramiento archivístico con corte 31 de octubre de 2018</t>
  </si>
  <si>
    <t>Consultar el estado de actualización de las Hojas de Vida de los funcionarios del nivel central de la Gobernación de Cundinamarca en el SIGEP y evaluar su avance</t>
  </si>
  <si>
    <t>Informe de seguimiento al SIGEP</t>
  </si>
  <si>
    <t>Yoana Marcela Aguirre</t>
  </si>
  <si>
    <t>Autoevaluar el proceso de Evaluación y Seguimiento conforme a los lineamientos establecidos por la Dirección de Desarrollo Organizacional de la Secretaría de la Función Pública</t>
  </si>
  <si>
    <t>Informe de evaluación del desempeño del proceso</t>
  </si>
  <si>
    <t>Recopilar información del estado de las variables que mide el IGA en la Gobernación de Cundinamarca</t>
  </si>
  <si>
    <t>Secretaría de la Función Pública
Secretaría de Planeación
Secretaría de Prensa y Comunicaciones
Secretaría Jurídica
Secretaría de las TIC
Secretaría General</t>
  </si>
  <si>
    <t>Evaluar cada una de las variables del IGA en la Gobernación del Cundinamarca</t>
  </si>
  <si>
    <t>Informe de evaluación del IGA</t>
  </si>
  <si>
    <t>Proporcionar asesoría en los temas de contratación cuando sea requerido por el comité</t>
  </si>
  <si>
    <t>Proporcionar asesoría en los temas de defensa judicial cuando sea requerido por el comité</t>
  </si>
  <si>
    <t xml:space="preserve">recopilar información de la publicación de la contratación de las dependencias del nivel central de la Gobernación de Cundinamarca y evaluar la oportunidad </t>
  </si>
  <si>
    <t>Elaborar el informe de verificación de la publicación de la contratación en el SECOP del mes de MARZO</t>
  </si>
  <si>
    <t>Elaborar el informe de verificación de la publicación de la contratación en el SECOP del mes de ABRIL</t>
  </si>
  <si>
    <t>Elaborar el informe de verificación de la publicación de la contratación en el SECOP del mes de MAYO</t>
  </si>
  <si>
    <t>Elaborar el informe de verificación de la publicación de la contratación en el SECOP del mes de JULIO</t>
  </si>
  <si>
    <t>Elaborar el informe de verificación de la publicación de la contratación en el SECOP del mes de AGOSTO</t>
  </si>
  <si>
    <t>Elaborar el informe de verificación de la publicación de la contratación en el SECOP del mes de SEPTIEMBRE</t>
  </si>
  <si>
    <t>Elaborar el informe de verificación de la publicación de la contratación en el SECOP del mes de OCTUBRE</t>
  </si>
  <si>
    <t>Elaborar el informe de verificación de la publicación de la contratación en el SECOP del mes de NOVIEMBRE</t>
  </si>
  <si>
    <t>Informe de evaluación oportunidad publicación de contratos en el SECOP</t>
  </si>
  <si>
    <t>Ejecutar el 100% de las actividades programadas para el equipo de mejoramiento</t>
  </si>
  <si>
    <t xml:space="preserve">Recopilar información de la publicación de la contratación de las dependencias del nivel central de la Gobernación de Cundinamarca y evaluar la oportunidad </t>
  </si>
  <si>
    <t>Revisar el estado actual del proceso de Evaluación y Seguimiento, definir las posibles modificaciones que se requieren, elaborar cronograma de actividades y ejecutarlo</t>
  </si>
  <si>
    <t>Aprobó: Yoana Marcela Aguirre Torres - Jefe OCI</t>
  </si>
  <si>
    <t>Todas las dependencias del sector central de la Gobernación de Cundinamarca</t>
  </si>
  <si>
    <t>Elaborar y enviar el informe FURAG II (Ejecutivo Anual de Control Interno) al DAFP</t>
  </si>
  <si>
    <t>Evaluar los controles existentes y propuestos detallados en el mapa de riesgos para el 100% de los procesos del SIGC</t>
  </si>
  <si>
    <t>Fecha Real de Ejecución</t>
  </si>
  <si>
    <t>Profesionales de Planta: Camila Andrea Avila Millán, Jairo Alfredo Sánchez Díaz, Ramiro de Jesús Rodríguez Jiménez, Martha Cecilia Gallego Cardona, Clara Alejandra Rico, Mario Daniel barbosa Rodriguez, Fernando García Rincón, Yody Magnolia García Gómez, Martha Morales, Nilce Carolina Medina Medina, Maria Elena Zamudio. Contratistas y pasantes asignados a la oficina</t>
  </si>
  <si>
    <t>Elaborar 1 plan anual de auditorías</t>
  </si>
  <si>
    <t>Definir los procesos y temas a auditar, consolidar la información en el plan anual de auditoría y presentarlo al CCCI, tramitar los ajustes solicitados por el comité</t>
  </si>
  <si>
    <t>Plan</t>
  </si>
  <si>
    <t xml:space="preserve">Plan Anual de Auditoría </t>
  </si>
  <si>
    <t>Evaluar la gestión de la vigencia anterior, de todas las dependencias del nivel central de la Gobernación de Cundinamarca</t>
  </si>
  <si>
    <t>Solicitar información y verificarla en cuanto al cumplimiento de derechos de autor y propiedad intelectual durante la vigencia anterior</t>
  </si>
  <si>
    <t>Elaborar el informe de verificación de la publicación de la contratación en el SECOP del mes de ENERO</t>
  </si>
  <si>
    <t>Elaborar el informe de verificación de la publicación de la contratación en el SECOP del mes de FEBRERO</t>
  </si>
  <si>
    <t>Elaborar el informe de verificación de la publicación de la contratación en el SECOP del mes de DICIEMBRE (Vigencia Anterior)</t>
  </si>
  <si>
    <t>Evaluar al trámite y respuesta de PQRS del nivel central de la Gobernación de Cundinamarca radicadas durante segundo semestre de la vigencia anterior</t>
  </si>
  <si>
    <t>Evaluar al trámite y respuesta de PQRS del nivel central de la Gobernación de Cundinamarca radicadas durante primer semestre de la vigencia</t>
  </si>
  <si>
    <t>Verificar el estado de actualización de hojas de vida en el SIGEP a 31 de julio de la vigencia</t>
  </si>
  <si>
    <t>Verificar el estado de actualización de hojas de vida en el SIGEP a 30 de noviembre de la vigencia</t>
  </si>
  <si>
    <t>Consolidar la información de gastos y compararlas con trimestres anteriores y analizar el grado de reducción o incremento en el gasto durante el cuarto trimestre de la vigencia anterior</t>
  </si>
  <si>
    <t>Consolidar la información de gastos y compararlas con trimestres anteriores y analizar el grado de reducción o incremento en el gasto durante el primer trimestre de la vigencia</t>
  </si>
  <si>
    <t>Consolidar la información de gastos y compararlas con trimestres anteriores y analizar el grado de reducción o incremento en el gasto durante el segundo trimestre de la vigencia</t>
  </si>
  <si>
    <t>Consolidar la información de gastos y compararlas con trimestres anteriores y analizar el grado de reducción o incremento en el gasto durante el tercer trimestre de la vigencia</t>
  </si>
  <si>
    <t>Evaluar el desempeño del proceso de Evaluación y Seguimiento correspondiente al cuarto trimestre de la vigencia anterior</t>
  </si>
  <si>
    <t>Evaluar el desempeño del proceso de Evaluación y Seguimiento correspondiente al primer trimestre de la vigencia</t>
  </si>
  <si>
    <t>Evaluar el desempeño del proceso de Evaluación y Seguimiento correspondiente al segundo trimestre de la vigencia</t>
  </si>
  <si>
    <t>Evaluar el desempeño del proceso de Evaluación y Seguimiento correspondiente al tercer trimestre de la vigencia</t>
  </si>
  <si>
    <t>Consolidar y presentar el informe de evaluación del control inerno contable de la vigencia anterior conforme a las directrices emitidas por la Contaduría General de la Nación</t>
  </si>
  <si>
    <t>Evaluar el grado de implementación y sostenimiento del Sistema de Control Interno durante el periodo 13 de marzo a 12 de julio de la vigencia</t>
  </si>
  <si>
    <t>Evaluar el grado de implementación y sostenimiento del Sistema de Control Interno durante el periodo 13 de julio a 12 de noviembre de la vigencia</t>
  </si>
  <si>
    <t>Realizar el acompañamiento y asesoría a la identificación de riesgos y formulación del plan de lucha contra la corrupción y atención al ciudadano de la vigencia</t>
  </si>
  <si>
    <t>Realizar el informe de verificación del 100% de las acciones de mejoramiento programadas para el tercer cuatrimestre de la vigencia anterior (planes de mejoramiento sucritos con la Oficina de Control Interno)</t>
  </si>
  <si>
    <t>Realizar el informe de verificación del 100% de las acciones de mejoramiento programadas para el segundo cuatrimestre de la vigencia (planes de mejoramiento sucritos con la Oficina de Control Interno)</t>
  </si>
  <si>
    <t>Realizar el informe de verificación del 100% de las acciones de mejoramiento programadas para el primer cuatrimestre de la vigencia  (planes de mejoramiento sucritos con la Oficina de Control Interno)</t>
  </si>
  <si>
    <t>Realizar el informe de verificación del 100% de las acciones preventivas de mejoramiento programadas para el tercer cuatrimestre de la vigencia anterior (planes de acción de riesgos)</t>
  </si>
  <si>
    <t>Realizar el informe de verificación del 100% de las acciones preventivas de mejoramiento programadas para el primer cuatrimestre de la vigencia (planes de acción de riesgos)</t>
  </si>
  <si>
    <t>Realizar el informe de verificación del 100% de las acciones preventivas de mejoramiento programadas para el segundo cuatrimestre de la vigencia (planes de acción de riesgos)</t>
  </si>
  <si>
    <t>Realizar la verificación del 100% de los planes de mejoramiento sucritos con la CGR en ejecución durante el segundo semestre de la vigencia anterior</t>
  </si>
  <si>
    <t>Realizar la verificación del 100% de los planes de mejoramiento sucritos con la CGR en ejecución durante el primer semestre de la vigencia</t>
  </si>
  <si>
    <t>Verificar el nivel de avance de las actividades que componen el plan de mejoramiento archivístico con corte 31 de enero de la vigencia</t>
  </si>
  <si>
    <t>Verificar el nivel de avance de las actividades que componen el plan de mejoramiento archivístico con corte 30 de abril de la vigencia</t>
  </si>
  <si>
    <t>Ejecutar las actividades de fomento de la cultura del autocontrol según prioridades de las líneas de defensa</t>
  </si>
  <si>
    <t>META</t>
  </si>
  <si>
    <t>Corte Ene</t>
  </si>
  <si>
    <t>Corte Feb</t>
  </si>
  <si>
    <t>Corte Mar</t>
  </si>
  <si>
    <t>Corte Abr</t>
  </si>
  <si>
    <t>Corte May</t>
  </si>
  <si>
    <t>Corte Jun</t>
  </si>
  <si>
    <t>Corte Jul</t>
  </si>
  <si>
    <t>Corte Ago</t>
  </si>
  <si>
    <t>Corte Oct</t>
  </si>
  <si>
    <t>Corte Nov</t>
  </si>
  <si>
    <t>Corte Dic</t>
  </si>
  <si>
    <t>Corte Sep</t>
  </si>
  <si>
    <t>EJECUCIÓN</t>
  </si>
  <si>
    <t>Ene</t>
  </si>
  <si>
    <t>Feb</t>
  </si>
  <si>
    <t>Mar</t>
  </si>
  <si>
    <t>Abr</t>
  </si>
  <si>
    <t>May</t>
  </si>
  <si>
    <t>Jun</t>
  </si>
  <si>
    <t>Jul</t>
  </si>
  <si>
    <t>Ago</t>
  </si>
  <si>
    <t>Sep</t>
  </si>
  <si>
    <t>Oct</t>
  </si>
  <si>
    <t>Nov</t>
  </si>
  <si>
    <t>Dic</t>
  </si>
  <si>
    <t>Mes</t>
  </si>
  <si>
    <t>% Programado/mes</t>
  </si>
  <si>
    <t>% Logrado/mes</t>
  </si>
  <si>
    <t>AuxEne</t>
  </si>
  <si>
    <t>AuxFEb</t>
  </si>
  <si>
    <t>AuxMar</t>
  </si>
  <si>
    <t>AuxAbr</t>
  </si>
  <si>
    <t>AuxMay</t>
  </si>
  <si>
    <t>AuxJun</t>
  </si>
  <si>
    <t>AuxJul</t>
  </si>
  <si>
    <t>AuxAgo</t>
  </si>
  <si>
    <t>AuxSep</t>
  </si>
  <si>
    <t>AuxOct</t>
  </si>
  <si>
    <t>AuxNov</t>
  </si>
  <si>
    <t>AuxDic</t>
  </si>
  <si>
    <t>% Esperado</t>
  </si>
  <si>
    <t>% Cumplimiento</t>
  </si>
  <si>
    <t>% Logrado acumulado</t>
  </si>
  <si>
    <t>Activas</t>
  </si>
  <si>
    <t>Inactivas</t>
  </si>
  <si>
    <t>x</t>
  </si>
  <si>
    <t>Ejecutar el 100% de las actividades del cronograma de actividades del equipo de mejoramiento programadas para el mes de ABRIL</t>
  </si>
  <si>
    <t>Ejecutar el 100% de las actividades del cronograma de actividades del equipo de mejoramiento programadas para el mes de MAYO</t>
  </si>
  <si>
    <t>Ejecutar el 100% de las actividades del cronograma de actividades del equipo de mejoramiento programadas para el mes de JUNIO</t>
  </si>
  <si>
    <t>Ejecutar el 100% de las actividades del cronograma de actividades del equipo de mejoramiento programadas para el mes de JULIO</t>
  </si>
  <si>
    <t>Ejecutar el 100% de las actividades del cronograma de actividades del equipo de mejoramiento programadas para el mes de AGOSTO</t>
  </si>
  <si>
    <t>Ejecutar el 100% de las actividades del cronograma de actividades del equipo de mejoramiento programadas para el mes de SEPTIEMBRE</t>
  </si>
  <si>
    <t>Ejecutar el 100% de las actividades del cronograma de actividades del equipo de mejoramiento programadas para el mes de OCTUBRE</t>
  </si>
  <si>
    <t>Ejecutar el 100% de las actividades del cronograma de actividades del equipo de mejoramiento programadas para el mes de NOVIEMBRE</t>
  </si>
  <si>
    <t>Ejecutar el 100% de las actividades del cronograma de actividades del equipo de mejoramiento programadas para el mes de DICIEMBRE</t>
  </si>
  <si>
    <t># actividades ejecutadas / Total de actividades programadas en el mes</t>
  </si>
  <si>
    <t>Elaborar el informe de verificación de la publicación de la contratación en el SECOP del mes de JUNIO</t>
  </si>
  <si>
    <t>Ejecutar las actividades de fomento de la cultura del autocontrol de ABRIL</t>
  </si>
  <si>
    <t>Ejecutar las actividades de fomento de la cultura del autocontrol de MAYO</t>
  </si>
  <si>
    <t>Ejecutar las actividades de fomento de la cultura del autocontrol de JUNIO</t>
  </si>
  <si>
    <t>Ejecutar las actividades de fomento de la cultura del autocontrol de JULIO</t>
  </si>
  <si>
    <t>Ejecutar las actividades de fomento de la cultura del autocontrol de AGOSTO</t>
  </si>
  <si>
    <t>Ejecutar las actividades de fomento de la cultura del autocontrol de SEPTIEMBRE</t>
  </si>
  <si>
    <t>Ejecutar las actividades de fomento de la cultura del autocontrol de OCTUBRE</t>
  </si>
  <si>
    <t># Actividades ejecutadas / Total de actividades programadas en el mes</t>
  </si>
  <si>
    <t>Planes de Mejoramiento</t>
  </si>
  <si>
    <t>Planes de Riesgos</t>
  </si>
  <si>
    <t>Informes</t>
  </si>
  <si>
    <t>Secretarias/Dependencias</t>
  </si>
  <si>
    <t>Auditorías</t>
  </si>
  <si>
    <t>Actividades</t>
  </si>
  <si>
    <t>Procesos</t>
  </si>
  <si>
    <t>Comités</t>
  </si>
  <si>
    <t>Asistir al 100% de los comités de conciliación programados durante ENERO</t>
  </si>
  <si>
    <t>Asistir al 100% de los comités de conciliación programados durante FEBRERO</t>
  </si>
  <si>
    <t>Asistir al 100% de los comités de conciliación programados durante MARZO</t>
  </si>
  <si>
    <t>Asistir al 100% de los comités de conciliación programados durante ABRIL</t>
  </si>
  <si>
    <t>Asistir al 100% de los comités de conciliación programados durante MAYO</t>
  </si>
  <si>
    <t>Asistir al 100% de los comités de conciliación programados durante JUNIO</t>
  </si>
  <si>
    <t>Asistir al 100% de los comités de conciliación programados durante JULIO</t>
  </si>
  <si>
    <t>Asistir al 100% de los comités de conciliación programados durante AGOSTO</t>
  </si>
  <si>
    <t>Asistir al 100% de los comités de conciliación programados durante SEPTIEMBRE</t>
  </si>
  <si>
    <t>Asistir al 100% de los comités de conciliación programados durante OCTUBRE</t>
  </si>
  <si>
    <t>Asistir al 100% de los comités de conciliación programados durante NOVIEMBRE</t>
  </si>
  <si>
    <t>Asistir al 100% de los comités de conciliación programados durante DICIEMBRE</t>
  </si>
  <si>
    <t># de comités de conciliación con asistencia de control interno/# comités de conciliación programados con invitación a la OCI para el mes</t>
  </si>
  <si>
    <t>Asistir al 100% de los comités de contratación programados durante ENERO</t>
  </si>
  <si>
    <t># de comités de contratación con asistencia de control interno/# comités de contratación programados con invitación a la OCI para el mes</t>
  </si>
  <si>
    <t>Asistir al 100% de los comités de contratación programados durante FEBRERO</t>
  </si>
  <si>
    <t>Asistir al 100% de los comités de contratación programados durante MARZO</t>
  </si>
  <si>
    <t>Asistir al 100% de los comités de contratación programados durante ABRIL</t>
  </si>
  <si>
    <t>Asistir al 100% de los comités de contratación programados durante MAYO</t>
  </si>
  <si>
    <t>Asistir al 100% de los comités de contratación programados durante JUNIO</t>
  </si>
  <si>
    <t>Asistir al 100% de los comités de contratación programados durante JULIO</t>
  </si>
  <si>
    <t>Asistir al 100% de los comités de contratación programados durante AGOSTO</t>
  </si>
  <si>
    <t>Asistir al 100% de los comités de contratación programados durante SEPTIEMBRE</t>
  </si>
  <si>
    <t>Asistir al 100% de los comités de contratación programados durante OCTUBRE</t>
  </si>
  <si>
    <t>Asistir al 100% de los comités de contratación programados durante NOVIEMBRE</t>
  </si>
  <si>
    <t>Asistir al 100% de los comités de contratación programados durante DICIEMBRE</t>
  </si>
  <si>
    <t>Desarrollar las auditorías internas conforme al PAA de la vigencia aprobado en CCCI</t>
  </si>
  <si>
    <t>Programar e iniciar las auditorías definidas en el PAA con fecha de inicio en MAYO</t>
  </si>
  <si>
    <t>Programar e iniciar las auditorías definidas en el PAA con fecha de inicio en JUNIO</t>
  </si>
  <si>
    <t>Programar e iniciar las auditorías definidas en el PAA con fecha de inicio en JULIO</t>
  </si>
  <si>
    <t>Programar e iniciar las auditorías definidas en el PAA con fecha de inicio en AGOSTO</t>
  </si>
  <si>
    <t>Programar e iniciar las auditorías definidas en el PAA con fecha de inicio en SEPTIEMBRE</t>
  </si>
  <si>
    <t>Programar e iniciar las auditorías definidas en el PAA con fecha de inicio en OCTUBRE</t>
  </si>
  <si>
    <t># Auditorías realizadas / Total de auditorías del PAA para el mes</t>
  </si>
  <si>
    <t>Realizar la verificación del 100% de los planes de mejoramiento sucritos con la Contraloría de Cundinamarca con fecha de corte en ENERO</t>
  </si>
  <si>
    <t>Realizar la verificación del 100% de los planes de mejoramiento sucritos con la Contraloría de Cundinamarca con fecha de corte en FEBRERO</t>
  </si>
  <si>
    <t>Realizar la verificación del 100% de los planes de mejoramiento sucritos con la Contraloría de Cundinamarca con fecha de corte en MARZO</t>
  </si>
  <si>
    <t>Realizar la verificación del 100% de los planes de mejoramiento sucritos con la Contraloría de Cundinamarca con fecha de corte en ABRIL</t>
  </si>
  <si>
    <t>Realizar la verificación del 100% de los planes de mejoramiento sucritos con la Contraloría de Cundinamarca con fecha de corte en MAYO</t>
  </si>
  <si>
    <t>Realizar la verificación del 100% de los planes de mejoramiento sucritos con la Contraloría de Cundinamarca con fecha de corte en JUNIO</t>
  </si>
  <si>
    <t>Realizar la verificación del 100% de los planes de mejoramiento sucritos con la Contraloría de Cundinamarca con fecha de corte en JULIO</t>
  </si>
  <si>
    <t>Realizar la verificación del 100% de los planes de mejoramiento sucritos con la Contraloría de Cundinamarca con fecha de corte en AGOSTO</t>
  </si>
  <si>
    <t>Realizar la verificación del 100% de los planes de mejoramiento sucritos con la Contraloría de Cundinamarca con fecha de corte en SEPTIEMBRE</t>
  </si>
  <si>
    <t>Realizar la verificación del 100% de los planes de mejoramiento sucritos con la Contraloría de Cundinamarca con fecha de corte en OCTUBRE</t>
  </si>
  <si>
    <t>Realizar la verificación del 100% de los planes de mejoramiento sucritos con la Contraloría de Cundinamarca con fecha de corte en NOVIEMBRE</t>
  </si>
  <si>
    <t>Realizar la verificación del 100% de los planes de mejoramiento sucritos con la Contraloría de Cundinamarca con fecha de corte en DICIEMBRE</t>
  </si>
  <si>
    <t># Planes de mejoramiento verificados / Total planes de mejoramiento C. Cundinamarca con fecha corte en el mes</t>
  </si>
  <si>
    <t>Pendiente por ejecutar</t>
  </si>
  <si>
    <t>Recopilar y analizar la información relacionada con la implementación y sostenimiento del MIPG así como del Sistema de Control Interno</t>
  </si>
  <si>
    <t>Recopilar y analizar la información relacionada con la implementación y sostenimiento del Sistema de Control Interno bajo los lineamientos del MIPG</t>
  </si>
  <si>
    <t>Evaluar el grado de implemebntación y sostenimiento del Modelo Integrado de Planeación y Gestión y el Sistema de Control Interno durante la vigencia anterior</t>
  </si>
  <si>
    <t>Informe FURAG II</t>
  </si>
  <si>
    <t>Mauricio Galeano</t>
  </si>
  <si>
    <t>Jairo Sánchez</t>
  </si>
  <si>
    <t>Jairo Sánchez
Camila Ávila
Martha Gallego</t>
  </si>
  <si>
    <t>Fernando García</t>
  </si>
  <si>
    <t>Maria Elena Zamudio</t>
  </si>
  <si>
    <t>Fanny Sabogal</t>
  </si>
  <si>
    <t>Mario Barbosa</t>
  </si>
  <si>
    <t>Leonardo Reyes</t>
  </si>
  <si>
    <t>Carolina Medina</t>
  </si>
  <si>
    <t>Maria Elena Zamudio
Yody García</t>
  </si>
  <si>
    <t>Ramiro Rodríguez
Yody García
Fanny Sabogal</t>
  </si>
  <si>
    <t>Realizar la verificación del avance en las actividades del plan de lucha contra la  corrupción y atención al ciudadano programadas para el tercer cuatrimestre de la vigencia anterior</t>
  </si>
  <si>
    <t>Realizar la verificación del componente de riesgos del plan de lucha contra la corrupción y atención al ciudadano programadas para el primer cuatrimestre de la vigencia</t>
  </si>
  <si>
    <t>Realizar la verificación del componente de trámites del plan de lucha contra la corrupción y atención al ciudadano programadas para el primer cuatrimestre de la vigencia</t>
  </si>
  <si>
    <t>Realizar la verificación del componente de atención al ciudadano del plan de lucha contra la corrupción y atención al ciudadano programadas para el primer cuatrimestre de la vigencia</t>
  </si>
  <si>
    <t>Realizar la verificación del componente de transparencia del plan de lucha contra la corrupción y atención al ciudadano programadas para el primer cuatrimestre de la vigencia</t>
  </si>
  <si>
    <t>Realizar la verificación del componente de participación ciudadana del plan de lucha contra la corrupción y atención al ciudadano programadas para el primer cuatrimestre de la vigencia</t>
  </si>
  <si>
    <t>Realizar la verificación del componente de rendición de cuentas del plan de lucha contra la corrupción y atención al ciudadano programadas para el primer cuatrimestre de la vigencia</t>
  </si>
  <si>
    <t>Informe de verificación del componente de riesgos del plan de lucha contra la corrupción y atención al ciudadano</t>
  </si>
  <si>
    <t>Informe de verificación del componente de trámites del plan de lucha contra la corrupción y atención al ciudadano</t>
  </si>
  <si>
    <t>Informe de verificación del componente de atención al ciudadano del plan de lucha contra la corrupción y atención al ciudadano</t>
  </si>
  <si>
    <t>Informe de verificación del componente de transparencia del plan de lucha contra la corrupción y atención al ciudadano</t>
  </si>
  <si>
    <t>Informe de verificación del componente de participación ciudadana del plan de lucha contra la corrupción y atención al ciudadano</t>
  </si>
  <si>
    <t>Informe de verificación del componente de rendición de cuentas del plan de lucha contra la corrupción y atención al ciudadano</t>
  </si>
  <si>
    <t>Realizar la verificación del componente de riesgos del plan de lucha contra la corrupción y atención al ciudadano programadas para el segundo cuatrimestre de la vigencia</t>
  </si>
  <si>
    <t>Realizar la verificación del componente de trámites del plan de lucha contra la corrupción y atención al ciudadano programadas para el segundo cuatrimestre de la vigencia</t>
  </si>
  <si>
    <t>Realizar la verificación del componente de atención al ciudadano del plan de lucha contra la corrupción y atención al ciudadano programadas para el segundo cuatrimestre de la vigencia</t>
  </si>
  <si>
    <t>Realizar la verificación del componente de transparencia del plan de lucha contra la corrupción y atención al ciudadano programadas para el segundo cuatrimestre de la vigencia</t>
  </si>
  <si>
    <t>Realizar la verificación del componente de participación ciudadana del plan de lucha contra la corrupción y atención al ciudadano programadas para el segundo cuatrimestre de la vigencia</t>
  </si>
  <si>
    <t>Realizar la verificación del componente de rendición de cuentas del plan de lucha contra la corrupción y atención al ciudadano programadas para el segundo cuatrimestre de la vigencia</t>
  </si>
  <si>
    <t>María Fernanda Rodríguez</t>
  </si>
  <si>
    <t>Ramiro Rodríguez</t>
  </si>
  <si>
    <t>Alejandra Rico</t>
  </si>
  <si>
    <t>Mario Daniel Barbosa</t>
  </si>
  <si>
    <t>Yody García</t>
  </si>
  <si>
    <t>Yoana Marcela Aguirre
Jairo Sánchez</t>
  </si>
  <si>
    <t>Martha Morales</t>
  </si>
  <si>
    <t>Martha Gallego</t>
  </si>
  <si>
    <t>Camila Ávila</t>
  </si>
  <si>
    <t>frec</t>
  </si>
  <si>
    <t>Dificult</t>
  </si>
  <si>
    <t>Evaluar el grado de implementación y sostenimiento del Sistema de Control Interno durante el periodo 13 noviembre 2018 a 12 de marzo de la vigencia</t>
  </si>
  <si>
    <t>Se asisitó a los dos comités de conciliación y defensa judicial llevados a cabo los días 17 y 31 de enero de 2019</t>
  </si>
  <si>
    <t>1/1.  Se elaboró el informe de verificación de la publicación de la contratación del mes de enero en el SECOP el 4 de febrero de 2019</t>
  </si>
  <si>
    <t>1/1.  Se elaboró el informe de verificación de la publicación de la contratación del mes de febrero el SECOP el 5 de marzo de 2019</t>
  </si>
  <si>
    <t>Se asisitó a los cuatro comités de contratación llevados a cabo los días 1 -  6 - 19 -  27 y 29  de marzo de 2019</t>
  </si>
  <si>
    <t>1/1, Se elaboró el informe de derechos de autor con fecha 15 de marzo de 2019</t>
  </si>
  <si>
    <t xml:space="preserve">Se asisitó a los dos comités de conciliación y defensa judicial llevados a cabo los días 14 y 28 de febrero de 2019. </t>
  </si>
  <si>
    <t>Se asisitó a los dos comités de conciliación y defensa judicial llevados a cabo los días 7 - 14 y 28 de marzo de 2019</t>
  </si>
  <si>
    <t>Se asisitó a los cuatro comités de contratación llevados a cabo los días 6 - 11  - 13 - 20 - 25 de febrero de 2019</t>
  </si>
  <si>
    <t>1/1,  Se realizó el informe de verificaicón de planes de acción de riesgos y con reunión del 20 de febrero de 2019 se socializó a los líderes de los procesos, así:
Direccionamiento estratégico y Articulación Gerencial
Planificación del Desarrollo Institucional
Gestión de la Mejora Continua
Integración Regional
Comunicaciones
Assitencia Técnica
Promoción de CTeI
Promoción de Desarrollo Social
Promoción de Transporte y Movilidads
Fortalecimiento Territorial
Promoción del Desarrollo Educativo
Promoción de Comptitividad y Desarrollo Económico Sostenible
Promoción del Desarrollo de Salud
Atención al Ciudadano
Gestión Tecnológica
Gestión de Seguridad y Salud en el Trabajo
Gestión Contractual
Gestión Financiera
Gestión de Cooperación
Gestión de Bienestar y Desempeño del Talento humano
Gestión Jurídica
Gestión de los Inresos
Gestión Documental
Gestión de los Recursos Físicos
Evaluación y Seguimiento</t>
  </si>
  <si>
    <t>1/1.  Se realizo el sétimo seguimiento al Plan de Mejoramiento Archivisto y se radicó en el Archivo General de la Nación el 9 de enero de 2019</t>
  </si>
  <si>
    <t>1/1,  Se hzio el informe Pormenorizado con fecha 12 de marzo de 2019</t>
  </si>
  <si>
    <t>1/1. Se elaboró y se envió el informe FURAG II con fecha 12 de marzo de 2019</t>
  </si>
  <si>
    <t>1/1.  Se elaboró el Informe de Control Interno Contable con fecha 28/02/2019</t>
  </si>
  <si>
    <t>1/1,  Se verificó la ejecución del plan de lucha contra la corrupción y atención al ciudadano del tercer cuatrimestre de 2018, el 15/01/2019</t>
  </si>
  <si>
    <t>Se realizó el acompañamiento y asesoría a la formulación del plan de lucha contra la corrupción  el 30 de enero de 2019,  a la Secretaría de Planeación y Gerencia del Buen Gobierno</t>
  </si>
  <si>
    <t>1/1.  Se elaboró el informe de Austeridad del Gasto con fecha 31/01/2019</t>
  </si>
  <si>
    <t>1/1.  Se realizó seguimiento al plan de mejoramiento de la Secretaría de planeación, vigencia 2016 el 4 de enero de 2019</t>
  </si>
  <si>
    <t>Se asisitó a los cuatro comités de contratación llevados a cabo los días 4 - 11 - 23 - 24 -30  de enero de 2019</t>
  </si>
  <si>
    <t>28/28.  se elaborarón los informes de gestión por dependencias, así:
Secretaría de la Función Pública
Secretaría de Planeación
Secretaría de Hábitat y Vivienda
Despacho del Gobernador
Secretaría Privada
Secretaría Jurídica
Secretaría de Hacienda
Secretaría de Prensa
Secretaría de transporte y Movilidad
Secretaría de Competitividad
Secretaría de Integración Regional
Secretaría General
Jefatura de Gabiente y Buen Gobierno
Secretaría de Salud
Secretaría de Educación
Secretaría de Agicultura
Secretaría de la Mujer
Secretaría de Ambiente
Secretaría de TIC
Secretaría de Cooperación
OCID
Secretaría Alta Consejería para la Felicidad
Secretaría de Minas
Unidad del Riesgo
Secretaría de CTeI
Secretaría de Desarrollo Social
Secretaría de Gobierno
OCI</t>
  </si>
  <si>
    <t xml:space="preserve">10/10,  Se realizó seguimiento a los planes de mejoramiento internos a las secretarías:
Hacienda vigencia 2017
General vigencia 2017
Función Pública vigencia 2017
Mujer y Genero vigencia 2018
Transporte y Movilidad vigncia 2018
Felicidad vigencia 2018
General vigencia 2018
Función Pública vigencia 2018
Gobierno vigencia 2018
Salud vigencia 2018
</t>
  </si>
  <si>
    <t xml:space="preserve">3/3.  Se realizó seguimiento a los planes de mejoramiento de las Secretarías de:
Ambiente el 11 de febrero de 2019
Agricultura el 12 de febrero de 2019
Hábitat y Vivienda el 21 de 02 de 2019
</t>
  </si>
  <si>
    <t>Elaboró :  Martha Gallego Cardona - Técnico</t>
  </si>
  <si>
    <t>Actualizó :  Jairo Alfredo Sánchez Díaz - Profesional Especializado ( E )</t>
  </si>
  <si>
    <t>PLAN DE GESTIÓN OFICINA DE CONTROL INTERNO VIGENCIA 2019</t>
  </si>
  <si>
    <t>1/1. Se realizó seguimiento al plan de mejoramiento:
SGR 2014</t>
  </si>
  <si>
    <t>4/4.  Se realizó sguimiento a los planes de mejoramiento, vigencia 2017 de las Secretarías de:
Minas y energía el 14 de marzo de 2019
Tics el 7 de marzo de 2019
CTeI el 5 de marzo de 2019
Planeación el 8 de marzo de 2019</t>
  </si>
  <si>
    <t>3/3. Se dio inicio a las auditorías internas a las Secretarías de Minas, Energía y Gas, Competitividad y desarrollo Económico y Oficina de Control Interno Disciplinario</t>
  </si>
  <si>
    <t>Camila Avila</t>
  </si>
  <si>
    <t>Yody García
Ramiro Rodríugez
Fanny Sabogal</t>
  </si>
  <si>
    <t>1/1.  Se elaboró el informe de Evaluación del Proceso correspondiente al cuarto trimestre de 2018</t>
  </si>
  <si>
    <t>1/1.  Se elaboró el informe del SECOP, con fecha 31 de marzo de 2019</t>
  </si>
  <si>
    <t>1/1.  Se ralizó la verificación de las actividades programdas en el PAAC.</t>
  </si>
  <si>
    <t>1/1.  Se ralizó el informe de seguimiento al IGA</t>
  </si>
  <si>
    <t>1/1. Se elaboró el informe de austeridad del gasto del primer trimestr de 2019</t>
  </si>
  <si>
    <t>4/4.  Se realizó seguimiento a los planes de mejoramiento de las secretarías de Educación, Gobierno, Competitividad y Desarrollo Social</t>
  </si>
  <si>
    <t>1/1. Se diligenció el formato f97 y se cargaron los documentos al SIA</t>
  </si>
  <si>
    <t>No se realizaron verificaciones a los planes de mejoramiento suscritos con la CDC en el mes de mayo</t>
  </si>
  <si>
    <t>2/2.  Se realizó verificación a los planes de mejoramiento de las secretarías de Hacienda y Despacho del Gobernador</t>
  </si>
  <si>
    <t>no se programaron activades, el plan de formuló en el mes de abril de 2019</t>
  </si>
  <si>
    <t>1/1.  Se realizó el informe de evaluación del desempeño del proceso</t>
  </si>
  <si>
    <t>1/1.  En Comité de coordinación de control interno celebrado el 16 de mayo de 2019 se socializó el Plan de Auditoría 2019, el cual fue aprobado.  Con fecha 29 de mayo de 2019, en mesa de trabajo se solicita su modifiación por parte de las secretarías Jurídica, Unidad de Riesgos, Función Pública, Mujer y equidad de Género.</t>
  </si>
  <si>
    <t>7/7.  Se realizaron siete informes de seguimiento a las secrtarías General, Salud, Educación, Hacienda, Mujer, Transporte y Felicidad.</t>
  </si>
  <si>
    <t>1/.  Presentación: Programa  “La Cultura del Control y la Confianza Institucional “dirigida a todas las entidades de la Gobernación. Dirigido a Secretarios, Directivos, Asesores y demás Funcionarios de la Gobernación de Cundinamarca</t>
  </si>
  <si>
    <t>3/3.
1. Socialización del programa  “La Cultura del Control y la Confianza Institucional “mediante correo institucional.
2. Diseño de protector de pantalla. 
3. Diseño tienda OCI para estudiar y visibilizar niveles de autocontrol 4. Diseño Medición de la confianza y capital psicológico (integridad y valores éticos) </t>
  </si>
  <si>
    <t xml:space="preserve">
3/3.
1. Se realizó la vertificación a la actualización de la caracterización del proceso.
2.  Se actualizó el listado maestro de documentos
3.  Se encuentra en elaboración la guía de auditoria interna de gestión con sus anexos</t>
  </si>
  <si>
    <t>Se realizará una vez la reformulación del PMA sea aprobada por el AGN</t>
  </si>
  <si>
    <t>Nilce Carolina Medina</t>
  </si>
  <si>
    <t>Maria Fernanda Rodríguez</t>
  </si>
  <si>
    <t xml:space="preserve">2/2.  
1.  Diseño de la medición de la confianza y capital psicológico (integridad y valores eticos) resultado creación de un cuestionario en la plataforma institucional
2.  Puesta en marcha, presentación la cultura del control y la confianza institucional a las secretarias de Planeación, Integración Regional y Cooperación.  Se tenía prograrma CTeI, pero por solicitud del secretario se apalza para el mes de octutre de 2019
</t>
  </si>
  <si>
    <t>4/3.  Se dio inicio a las auditorías internas a las secretarías de Cooperación, Integración  y Planeación.  El secretario de CTeI solicito se aplazará el inicio de la auditoría para el mes de octubre de 2019.</t>
  </si>
  <si>
    <t xml:space="preserve">1/1.  Se realizó el informe de verificación de las acciones preventivas de los 25 procesos.  Planificación del Desarrollo Institucional
Gestión de la Mejora Continua
Integración Regional
Comunicaciones
Asistencia Técnica
Promoción de CteI
Promoción del Desarrollo Social
Promoción del Transporte y la Movilidad
Fortalecimiento Territorial
Promoción del Desarrollo Educativo
Promoción de la Competitividad y Desarrollo Económico sostenible
Atención al Ciudadano
Gestión Tecnológica
Gestión de Seguridad y Salud en el trabajo
Gestión Contractual
Gestión Financiera
Gestión Cooperación
Gestión del Bienestar y Desempeño del Talento Humano
Gestión Jurídica
Gestión de los Ingresos
Gestión Documental
Gestión de recursos físicos
Evaluación y Seguimiento
Direccionamiento Estratégico y Articulación Gerencial
</t>
  </si>
  <si>
    <t>Se va a replantear el Plan de Gestión de OCI</t>
  </si>
  <si>
    <t>4/8.  No se asitió a los comités de contratación del 2 - 10 - 29 y 31 de mayo.</t>
  </si>
  <si>
    <t xml:space="preserve">7/7.  Se asitió a los siete comités de contratación programados para el mes de junio </t>
  </si>
  <si>
    <t>1/2.No  se asistió al comité de conciliación del  25 d abril.</t>
  </si>
  <si>
    <t xml:space="preserve">1/3.  No se asistió a los  comités del 23 y 27 de mayo.  </t>
  </si>
  <si>
    <t xml:space="preserve">2/2.  Se asistió a los comités del 5 y 20 de juio  de 2019.  </t>
  </si>
  <si>
    <t>con acta del 20 de mayo se informa que no se realizó el informe de abril y no se realizará el de mayo toda vez que no se cuenta con el personal suficiente para esta actividad</t>
  </si>
  <si>
    <t>2/02.  Se dearrollaron las siguientes actividades:
*Socialización de las auditorías internas a las Secretarías  de Mujer, Despacho del Gobernador, Agricultura, Hábitat y Vivienda, General y Tics.
* Medición de la confianza institucional</t>
  </si>
  <si>
    <t>1/1.  Se elaboró elinforme de verificación de la publicación de la contratación en el SECOP del mes de junio</t>
  </si>
  <si>
    <t>1/1.  Se elaboró elinforme de verificación de la publicación de la contratación en el SECOP del mes de julio</t>
  </si>
  <si>
    <t>2/2.  Se asistió a los comités de conciliación programados para el mes de julio</t>
  </si>
  <si>
    <t>6/6.  Se dio inicio a las auditorias internas a las Secretarías de :
Mujer y Equidad de Género
Hábitr y Vivienda
Despacho del Gobernador
General
Agricultura
Tics.</t>
  </si>
  <si>
    <t>En el mes de agosto no se programaron auditorías internas</t>
  </si>
  <si>
    <t>1/1.  Se elaboró el imforme de austeridad del gasto correspondiente al segundo trimestre de 2019</t>
  </si>
  <si>
    <t>9/9.  Se realizaron 9 verificaciones a los planes de mejoramiento suscritos con las secretarías de:
Minas y Energía
Ambiente
Agricultura
Hábitat y Vivienda
Goienro
Salud
Transporte y Movilidads
Función Pública
Mujer y Equidad de Género</t>
  </si>
  <si>
    <t>5/5.  Se realizó verificación a los siguientes planes de mejoramiento suscritos con la Contraloría General, así:
SGR 2012 - 2017
SGP PAE 2017
SGP 2014
SGP2013
SGP2012</t>
  </si>
  <si>
    <t>Flor Angela Cepeda</t>
  </si>
  <si>
    <t>2/2.  Se asistió a los comités de conciliación programados para el mes de agosto</t>
  </si>
  <si>
    <t>4/2.  Se asitieron a dos comités de contratación.  A los dos restantes no se asisitió por encontrarse en auditorías</t>
  </si>
  <si>
    <t xml:space="preserve">          </t>
  </si>
  <si>
    <t>1/1.  Se elaboró el informe pormenorizado correspondiente al período del 13 de marzo al 12 de julio de 2019</t>
  </si>
  <si>
    <t>No se realizaron verificaciones a los planes de mejoramiento suscritos con la Contraloría de Cundinamarca</t>
  </si>
  <si>
    <t>Se realizó auditoría virtual y se hará seguimiento en noviembre</t>
  </si>
  <si>
    <t>6/7.  No se  asistió al comité de contratación del 25 de abril de 2019.</t>
  </si>
  <si>
    <t>pasantes</t>
  </si>
  <si>
    <t>Jairo Sánchez - Fanny Sanbogal</t>
  </si>
  <si>
    <t>Pasantes</t>
  </si>
  <si>
    <t xml:space="preserve">Durante el mes de agosto de 2019 se realizaron las siguientes actividades:
Socialización de la cultura de control y la confianza institucional - 29 de Agosto Secretaria de Salud
Socialización de la cultura de control y la confianza institucional -23 de Agosto Secretaria de Educación
</t>
  </si>
  <si>
    <t>1/1.  Se elaboró elinforme de verificación de la publicación de la contratación en el SECOP del mes de agosto</t>
  </si>
  <si>
    <t>1/1.  Se realizó el informe de verificación del PAAC</t>
  </si>
  <si>
    <t>3/3.  Se dio inicio a las auditorías internas de las secretarías de:
Salud
Educación
Hacienda</t>
  </si>
  <si>
    <t>1/1.  Se elaboró el infome de PQRS correspondiente al primer semestre de 2019</t>
  </si>
  <si>
    <t>Se programaron las siguientes activiades:
Procedimiento de controles
Procedimiento de riesgos
formato de controles
formato de planes de riesgos por procedimiento
formato Verificación Plan de Acción de Riesgos por Secretaría
Se dio cumplimiento a la realización de los formatos y procedimientos en borrador, se encuentran pendientes para su aprobación en el sistema ISOLUCION</t>
  </si>
  <si>
    <t>Se realizo aprobación de los formatos y procedimientos del mes de Julio:
- EV-SEG-PR-011 Evaluación de Controles.
- EV-SEG-PR-010 Verificación de Acciones para Abordar Riesgos
- EV-SEG-FR-051 Evaluación de Controles
- EV-SEG-FR-052  Verificación Planes de Acción de Riesgos por Procesos
-EV-SEG-FR-053 Verificación Plan de Acción de Riesgos por Secretaría
Se realizo cumplimiento a las actividades propuestas en el Plan de Gestión de Cambios:
- EV-SEG-FR-032 Informe de Control Interno
- EV-SEG-FR-039 Objeciones a los Resultados de la Auditoría Interna de Gestión
- EV-SEG-PR-004 Asesoría
- EV-SEG-PR-008  Auditoria Interna de Gestión
- EV-SEG-PR-012 Comités
- EV-SEG-PR-013 Informes a la Alta Dirección
- EV-SEG-PR-007  Informes de Evaluación y Seguimiento
- EV-SEG-PR-009 Verificacion Planes Mejoramiento</t>
  </si>
  <si>
    <t>no se programaron activades para el mes de Septiembre de 2019</t>
  </si>
  <si>
    <t>1/1. Se elaboró el informe de evaluación al desempeño de lproceso correspondiente al segundo trimestre de 2019</t>
  </si>
  <si>
    <t>26 de Septiembre - CTEI</t>
  </si>
  <si>
    <t>27 de Septiembre – Secretaria Jurídica</t>
  </si>
  <si>
    <t xml:space="preserve">Durante el mes de septiembre se realizaron dos socializaciones sobre la cultura del control y la confianza institucional a las Secretarías de Ciencia, Tecnología e Innovación el  26 de septiembre y Jurídica  
27 de Septiembre.
</t>
  </si>
  <si>
    <t>5/5.  Se realizó seguimiento a las secretarías de:
Educación
Hacienda
Salud
General
Transporte y Movilidad</t>
  </si>
  <si>
    <t>1/1.  Se elaboró el informe de SIGEP, con corte 31 de julio</t>
  </si>
  <si>
    <t>4/4.  Se realizaron cuatro verificaciones a los planes de mejoramiento suscritos con as secretarías de:
Tic
Ciencia, Tecnología e Innovación
Planeación
Educación</t>
  </si>
  <si>
    <t>2/2.  Se asistió a los comités de conciliación programados para el mes de septiembre</t>
  </si>
  <si>
    <t>6/4.  Se asitieron a cuatro comités de contratación.  A los dos restantes no se asisitió por encontrarse en auditorías</t>
  </si>
  <si>
    <t>5/5.  Se asisitó a los cinco comités de contratación porgramados para el mes de septiembre</t>
  </si>
  <si>
    <t>No se programaron actividades para el mes de octubre</t>
  </si>
  <si>
    <t xml:space="preserve">Se programó una actividad para el 15 de noviembre de 2019, así:
1. Revisión de los formatos de Riesgos.  Se realizo la revisión de los formatos de riesgos </t>
  </si>
  <si>
    <t>1/1.  Se elabora el informe a la evaluación del desempeño del proceso correspondiente al tercer trimestre de 2019.</t>
  </si>
  <si>
    <t>1/1.  Se elaboró el informe del SECOP, correspondiente al mes de septiembre de 2019.</t>
  </si>
  <si>
    <t>1/1.  Se elaboró el informe del SECOP, correspondiente al mes de octubre de 2019.</t>
  </si>
  <si>
    <t>12/1.  Se elaboró el informe del SECOP, correspondiente al mes de noviembre de 2019.</t>
  </si>
  <si>
    <t>3/3.  Se asistieron a los comité sde conciliación de fechas 3 - 17 y 19 de octubre de 2019</t>
  </si>
  <si>
    <t>3/3. .  Se programaron dos comités de conciliación y se asistió a los dos.</t>
  </si>
  <si>
    <t>10/10.  Se asistió a los comités de contratación de fecha: 3 -7 - 8 -9 - 11 - 16 - 18 - 25 - 29 y 30 de octubre de 2019</t>
  </si>
  <si>
    <t>9/9.  Se programaron nueve comités de contratación, asistiendo a los nueve.</t>
  </si>
  <si>
    <t>24/24 Se realizó la verificación de los planes de acción de riesgos de los 24 procesos a cargo de la oficina de control interno (proceso de evaluación y seguimiento). Adicionalmente se realizaron 22 informes correspondientes a las Secretarías o Dependencias que ejecutan los planes de mejoramiento.</t>
  </si>
  <si>
    <t>2/2.  Se dio apertura a las auditorías correspondientes a las Secretarías:
Jurícia
Ciencia, Tecnologia e Innovación</t>
  </si>
  <si>
    <t>Edwin Leonardo Reyes</t>
  </si>
  <si>
    <t>1/1. Se elabora el informe de cajas menores</t>
  </si>
  <si>
    <t>Jacqueline Fernández</t>
  </si>
  <si>
    <t>1/1.  Se elaboró el informe de Austeridad del Gasto correspondiente al tercer trimestre de 2019</t>
  </si>
  <si>
    <t>1/1. Se elabora el informe pormenorizado y se publica en el micrositio.</t>
  </si>
  <si>
    <t>5/5.  Se verificaron los planes de mejoramiento de la CDC; suscritos con las secretarías de:
Competitividad y Desarrollo Económico
Desarrollo e Inclusión Social
Transporte y Movilidad
Función Pública.
Ambiente</t>
  </si>
  <si>
    <t>En el mes de noviembre no se realizaron verificaciones a planes de mejoramiento suscritos con la Contraloría de Cundinamarca</t>
  </si>
  <si>
    <t>1/1.  Se realizó verificación al primer avance del plan de mejoramiento de la Secretaría de la Función Pública.</t>
  </si>
  <si>
    <t>Por información recibida del funcionario Mario Daniel Barbosa, el 20 de diciembre de 2019, debe presentarse avance a la reformulación por parte d ela Oficina de Control Interno al AGN</t>
  </si>
  <si>
    <t>2/2 Se asistió a los dos comités programados hasta la fecha</t>
  </si>
  <si>
    <t>En ejecución</t>
  </si>
  <si>
    <t xml:space="preserve">Fecha: </t>
  </si>
  <si>
    <t>% ejecución</t>
  </si>
  <si>
    <t>CUARTO TRIMESTRE DE 2019 (OCTUBRE - NOVIEMBRE - DICIEMBRE)</t>
  </si>
  <si>
    <t>6/6 La oficina ha asistido a los comités de contratación que se han programado desde el 1 de diciembre hasta el 19 de diciembre</t>
  </si>
  <si>
    <t>Fecha:</t>
  </si>
  <si>
    <t xml:space="preserve">SE CANCELAN MEDIANTE ACTA DE REUNION DEL 16 DE DICIEMBRE DE 2019 </t>
  </si>
  <si>
    <t>Se realizo Informe del segundo trimestre de la vigencia 2018, el dia 01 de Abril de 2019, el cual se encuentra publicado en la pagina web</t>
  </si>
  <si>
    <t>El plan de acción del proceso de Evaluación y Seguimiento detalla un total de  112 actividades agrupadas en 27 metas. El segundo y tercer trimestre abarcan la mayor cantidad de actividades, cada uno tiene 29% de las actividades programadas, el último trimestre agrupa la menor cantidad de actividades del total, esto es, un 19%.
El porcentaje de ejecución del plan, a 19 de diciembre de 2019 se encuentra en un 90.69% del total de las 112 actividades, este porcentaje puede presentar un leve incremento al finalizar la vigencia pues se encuentran en ejecución una actividad.
En los meses de marzo, septiembre y noviembre se logró o se supero la ejecución respecto a lo planeado para el mes. En agosto se presentó el menor avance en ejecución de lo programado alcanzando un 56% de lo esperado, adicionalmente el mes de abril se observó un porcentaje de ejecución de actividades del 78%, estos dos periodos fueron los que más afectaron la ejecución global del plan para la vigencia 2019.
Las metas que no alcanzan la meta del 100% son: Participar en el 100% de los comités de conciliación, Participar en el 100% de los comités de contratación.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</si>
</sst>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F800]dddd\,\ mmmm\ dd\,\ yyyy"/>
  </numFmts>
  <fonts count="38" x14ac:knownFonts="1">
    <font>
      <sz val="11"/>
      <color rgb="FF000000"/>
      <name val="Calibri"/>
      <family val="2"/>
      <charset val="1"/>
    </font>
    <font>
      <b/>
      <sz val="10"/>
      <name val="Tahoma"/>
      <family val="2"/>
      <charset val="1"/>
    </font>
    <font>
      <b/>
      <sz val="11"/>
      <color rgb="FF000000"/>
      <name val="Calibri"/>
      <family val="2"/>
      <charset val="1"/>
    </font>
    <font>
      <sz val="11"/>
      <color rgb="FFFF0000"/>
      <name val="Calibri"/>
      <family val="2"/>
      <charset val="1"/>
    </font>
    <font>
      <sz val="12"/>
      <color rgb="FFFF0000"/>
      <name val="Calibri"/>
      <family val="2"/>
      <charset val="1"/>
    </font>
    <font>
      <b/>
      <sz val="11"/>
      <name val="Calibri"/>
      <family val="2"/>
      <charset val="1"/>
    </font>
    <font>
      <sz val="10"/>
      <name val="Arial"/>
      <family val="2"/>
      <charset val="1"/>
    </font>
    <font>
      <b/>
      <sz val="12"/>
      <name val="Tahoma"/>
      <family val="2"/>
      <charset val="1"/>
    </font>
    <font>
      <b/>
      <sz val="10"/>
      <name val="Arial"/>
      <family val="2"/>
      <charset val="1"/>
    </font>
    <font>
      <b/>
      <sz val="16"/>
      <name val="Arial"/>
      <family val="2"/>
      <charset val="1"/>
    </font>
    <font>
      <b/>
      <sz val="11"/>
      <name val="Tahoma"/>
      <family val="2"/>
      <charset val="1"/>
    </font>
    <font>
      <sz val="10"/>
      <name val="Tahoma"/>
      <family val="2"/>
      <charset val="1"/>
    </font>
    <font>
      <b/>
      <sz val="8"/>
      <name val="Tahoma"/>
      <family val="2"/>
      <charset val="1"/>
    </font>
    <font>
      <sz val="8"/>
      <name val="Tahoma"/>
      <family val="2"/>
      <charset val="1"/>
    </font>
    <font>
      <b/>
      <sz val="9"/>
      <name val="Tahoma"/>
      <family val="2"/>
      <charset val="1"/>
    </font>
    <font>
      <b/>
      <sz val="9"/>
      <name val="Arial"/>
      <family val="2"/>
      <charset val="1"/>
    </font>
    <font>
      <sz val="7"/>
      <name val="Tahoma"/>
      <family val="2"/>
      <charset val="1"/>
    </font>
    <font>
      <b/>
      <sz val="16"/>
      <color rgb="FF000000"/>
      <name val="Calibri"/>
      <family val="2"/>
      <charset val="1"/>
    </font>
    <font>
      <sz val="11"/>
      <color rgb="FFF2F2F2"/>
      <name val="Calibri"/>
      <family val="2"/>
      <charset val="1"/>
    </font>
    <font>
      <b/>
      <sz val="16"/>
      <name val="Tahoma"/>
      <family val="2"/>
      <charset val="1"/>
    </font>
    <font>
      <sz val="11"/>
      <color rgb="FF000000"/>
      <name val="Calibri"/>
      <family val="2"/>
      <charset val="1"/>
    </font>
    <font>
      <sz val="10"/>
      <color theme="1"/>
      <name val="Arial"/>
      <family val="2"/>
      <charset val="1"/>
    </font>
    <font>
      <b/>
      <sz val="16"/>
      <color theme="1"/>
      <name val="Arial"/>
      <family val="2"/>
      <charset val="1"/>
    </font>
    <font>
      <sz val="11"/>
      <color rgb="FF000000"/>
      <name val="Arial"/>
      <family val="2"/>
    </font>
    <font>
      <sz val="11"/>
      <name val="Arial"/>
      <family val="2"/>
    </font>
    <font>
      <b/>
      <sz val="11"/>
      <color rgb="FF000000"/>
      <name val="Calibri"/>
      <family val="2"/>
    </font>
    <font>
      <sz val="14"/>
      <color rgb="FF000000"/>
      <name val="Calibri"/>
      <family val="2"/>
      <charset val="1"/>
    </font>
    <font>
      <b/>
      <sz val="14"/>
      <color rgb="FF000000"/>
      <name val="Calibri"/>
      <family val="2"/>
      <charset val="1"/>
    </font>
    <font>
      <sz val="12"/>
      <color rgb="FF000000"/>
      <name val="Calibri"/>
      <family val="2"/>
      <charset val="1"/>
    </font>
    <font>
      <b/>
      <sz val="14"/>
      <color rgb="FF000000"/>
      <name val="Calibri"/>
      <family val="2"/>
    </font>
    <font>
      <b/>
      <sz val="18"/>
      <name val="Tahoma"/>
      <family val="2"/>
      <charset val="1"/>
    </font>
    <font>
      <sz val="18"/>
      <color rgb="FF000000"/>
      <name val="Tahoma"/>
      <family val="2"/>
    </font>
    <font>
      <b/>
      <sz val="18"/>
      <color rgb="FF000000"/>
      <name val="Tahoma"/>
      <family val="2"/>
    </font>
    <font>
      <sz val="8"/>
      <name val="Tahoma"/>
      <family val="2"/>
    </font>
    <font>
      <sz val="9"/>
      <color indexed="81"/>
      <name val="Tahoma"/>
      <family val="2"/>
    </font>
    <font>
      <b/>
      <sz val="9"/>
      <color indexed="81"/>
      <name val="Tahoma"/>
      <family val="2"/>
    </font>
    <font>
      <sz val="10"/>
      <name val="Arial"/>
      <family val="2"/>
    </font>
    <font>
      <sz val="11"/>
      <color rgb="FF000000"/>
      <name val="Calibri"/>
      <family val="2"/>
    </font>
  </fonts>
  <fills count="24">
    <fill>
      <patternFill patternType="none"/>
    </fill>
    <fill>
      <patternFill patternType="gray125"/>
    </fill>
    <fill>
      <patternFill patternType="solid">
        <fgColor rgb="FFFFFFFF"/>
        <bgColor rgb="FFF2F2F2"/>
      </patternFill>
    </fill>
    <fill>
      <patternFill patternType="solid">
        <fgColor rgb="FFBFBFBF"/>
        <bgColor rgb="FFD0CECE"/>
      </patternFill>
    </fill>
    <fill>
      <patternFill patternType="solid">
        <fgColor rgb="FFFFFF00"/>
        <bgColor rgb="FFFFFF00"/>
      </patternFill>
    </fill>
    <fill>
      <patternFill patternType="solid">
        <fgColor rgb="FFFFC000"/>
        <bgColor rgb="FFFF9900"/>
      </patternFill>
    </fill>
    <fill>
      <patternFill patternType="solid">
        <fgColor theme="1"/>
        <bgColor indexed="64"/>
      </patternFill>
    </fill>
    <fill>
      <patternFill patternType="solid">
        <fgColor theme="1"/>
        <bgColor rgb="FFFFFF00"/>
      </patternFill>
    </fill>
    <fill>
      <patternFill patternType="solid">
        <fgColor theme="1"/>
        <bgColor rgb="FFFF9900"/>
      </patternFill>
    </fill>
    <fill>
      <patternFill patternType="solid">
        <fgColor theme="1"/>
        <bgColor rgb="FFBFBFBF"/>
      </patternFill>
    </fill>
    <fill>
      <patternFill patternType="solid">
        <fgColor rgb="FFFFFF00"/>
        <bgColor indexed="64"/>
      </patternFill>
    </fill>
    <fill>
      <patternFill patternType="solid">
        <fgColor theme="0"/>
        <bgColor indexed="64"/>
      </patternFill>
    </fill>
    <fill>
      <patternFill patternType="solid">
        <fgColor theme="0" tint="-0.249977111117893"/>
        <bgColor rgb="FFBFBFBF"/>
      </patternFill>
    </fill>
    <fill>
      <patternFill patternType="solid">
        <fgColor theme="0" tint="-0.249977111117893"/>
        <bgColor rgb="FFF2F2F2"/>
      </patternFill>
    </fill>
    <fill>
      <patternFill patternType="solid">
        <fgColor theme="0"/>
        <bgColor rgb="FFF2F2F2"/>
      </patternFill>
    </fill>
    <fill>
      <patternFill patternType="solid">
        <fgColor theme="0" tint="-0.249977111117893"/>
        <bgColor indexed="64"/>
      </patternFill>
    </fill>
    <fill>
      <patternFill patternType="solid">
        <fgColor theme="0"/>
        <bgColor rgb="FFBFBFBF"/>
      </patternFill>
    </fill>
    <fill>
      <patternFill patternType="solid">
        <fgColor theme="0"/>
        <bgColor rgb="FFD0CECE"/>
      </patternFill>
    </fill>
    <fill>
      <patternFill patternType="solid">
        <fgColor rgb="FF92D050"/>
        <bgColor rgb="FFC8E7A7"/>
      </patternFill>
    </fill>
    <fill>
      <patternFill patternType="solid">
        <fgColor theme="4" tint="0.59999389629810485"/>
        <bgColor rgb="FFBFBFBF"/>
      </patternFill>
    </fill>
    <fill>
      <patternFill patternType="solid">
        <fgColor theme="4" tint="0.59999389629810485"/>
        <bgColor rgb="FFD0CECE"/>
      </patternFill>
    </fill>
    <fill>
      <patternFill patternType="solid">
        <fgColor theme="4"/>
        <bgColor indexed="64"/>
      </patternFill>
    </fill>
    <fill>
      <patternFill patternType="solid">
        <fgColor rgb="FFFFFFFF"/>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9" fontId="20" fillId="0" borderId="0" applyBorder="0" applyProtection="0"/>
    <xf numFmtId="9" fontId="6" fillId="0" borderId="0" applyBorder="0" applyProtection="0"/>
  </cellStyleXfs>
  <cellXfs count="239">
    <xf numFmtId="0" fontId="0" fillId="0" borderId="0" xfId="0"/>
    <xf numFmtId="0" fontId="1" fillId="0" borderId="0" xfId="0" applyFont="1" applyProtection="1">
      <protection locked="0"/>
    </xf>
    <xf numFmtId="0" fontId="2" fillId="0" borderId="0" xfId="0" applyFont="1"/>
    <xf numFmtId="0" fontId="0" fillId="2" borderId="0" xfId="0" applyFill="1" applyProtection="1">
      <protection locked="0"/>
    </xf>
    <xf numFmtId="0" fontId="0" fillId="2" borderId="0" xfId="0" applyFill="1" applyProtection="1"/>
    <xf numFmtId="0" fontId="7" fillId="2" borderId="2" xfId="0" applyFont="1" applyFill="1" applyBorder="1" applyAlignment="1" applyProtection="1">
      <alignment wrapText="1"/>
      <protection locked="0"/>
    </xf>
    <xf numFmtId="0" fontId="7" fillId="2" borderId="3" xfId="0" applyFont="1" applyFill="1" applyBorder="1" applyAlignment="1" applyProtection="1">
      <alignment wrapText="1"/>
      <protection locked="0"/>
    </xf>
    <xf numFmtId="0" fontId="7" fillId="2" borderId="4" xfId="0" applyFont="1" applyFill="1" applyBorder="1" applyAlignment="1" applyProtection="1">
      <alignment wrapText="1"/>
      <protection locked="0"/>
    </xf>
    <xf numFmtId="0" fontId="9" fillId="2" borderId="1" xfId="0" applyFont="1" applyFill="1" applyBorder="1" applyAlignment="1" applyProtection="1">
      <alignment vertical="center"/>
      <protection locked="0"/>
    </xf>
    <xf numFmtId="0" fontId="13" fillId="3" borderId="5"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11" fillId="2" borderId="0" xfId="0" applyFont="1" applyFill="1" applyProtection="1">
      <protection locked="0"/>
    </xf>
    <xf numFmtId="0" fontId="0" fillId="2" borderId="0" xfId="0" applyFill="1" applyAlignment="1" applyProtection="1">
      <alignment wrapText="1"/>
      <protection locked="0"/>
    </xf>
    <xf numFmtId="0" fontId="0" fillId="6" borderId="0" xfId="0"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6" fillId="6" borderId="0"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8" borderId="0" xfId="0" applyFont="1" applyFill="1" applyBorder="1" applyAlignment="1" applyProtection="1">
      <alignment horizontal="center" vertical="center" wrapText="1"/>
      <protection locked="0"/>
    </xf>
    <xf numFmtId="0" fontId="0" fillId="7" borderId="0" xfId="0" applyFont="1" applyFill="1" applyBorder="1" applyAlignment="1">
      <alignment horizontal="center" vertical="center" wrapText="1"/>
    </xf>
    <xf numFmtId="15" fontId="0" fillId="6" borderId="0" xfId="0" applyNumberFormat="1" applyFill="1" applyBorder="1" applyAlignment="1" applyProtection="1">
      <alignment horizontal="center" vertical="center" wrapText="1"/>
      <protection locked="0"/>
    </xf>
    <xf numFmtId="164" fontId="6" fillId="6" borderId="0" xfId="0" applyNumberFormat="1" applyFont="1" applyFill="1" applyBorder="1" applyAlignment="1" applyProtection="1">
      <alignment horizontal="center" vertical="center" wrapText="1"/>
      <protection locked="0"/>
    </xf>
    <xf numFmtId="9" fontId="0" fillId="9" borderId="0" xfId="0" applyNumberFormat="1" applyFill="1" applyBorder="1" applyAlignment="1" applyProtection="1">
      <alignment horizontal="center" vertical="center" wrapText="1"/>
      <protection locked="0"/>
    </xf>
    <xf numFmtId="0" fontId="21" fillId="2" borderId="0" xfId="0" applyFont="1" applyFill="1" applyBorder="1" applyAlignment="1" applyProtection="1">
      <alignment horizontal="right"/>
      <protection locked="0"/>
    </xf>
    <xf numFmtId="10" fontId="22" fillId="2" borderId="0" xfId="2" applyNumberFormat="1" applyFont="1" applyFill="1" applyBorder="1" applyAlignment="1" applyProtection="1">
      <protection locked="0"/>
    </xf>
    <xf numFmtId="164" fontId="7" fillId="2" borderId="3" xfId="0" applyNumberFormat="1" applyFont="1" applyFill="1" applyBorder="1" applyAlignment="1" applyProtection="1">
      <alignment horizontal="left" wrapText="1"/>
      <protection locked="0"/>
    </xf>
    <xf numFmtId="164" fontId="0" fillId="2" borderId="0" xfId="0" applyNumberFormat="1" applyFill="1" applyAlignment="1" applyProtection="1">
      <alignment horizontal="left" vertical="center"/>
      <protection locked="0"/>
    </xf>
    <xf numFmtId="164" fontId="0" fillId="2" borderId="0" xfId="0" applyNumberFormat="1" applyFill="1" applyAlignment="1" applyProtection="1">
      <alignment horizontal="left"/>
      <protection locked="0"/>
    </xf>
    <xf numFmtId="164" fontId="11" fillId="2" borderId="0" xfId="0" applyNumberFormat="1" applyFont="1" applyFill="1" applyAlignment="1" applyProtection="1">
      <alignment horizontal="left"/>
      <protection locked="0"/>
    </xf>
    <xf numFmtId="164" fontId="23" fillId="2" borderId="1" xfId="0" applyNumberFormat="1" applyFont="1" applyFill="1" applyBorder="1" applyAlignment="1" applyProtection="1">
      <alignment vertical="center" wrapText="1"/>
      <protection locked="0"/>
    </xf>
    <xf numFmtId="49" fontId="24" fillId="0" borderId="1" xfId="0" applyNumberFormat="1" applyFont="1" applyBorder="1" applyAlignment="1" applyProtection="1">
      <alignment horizontal="left" vertical="center" wrapText="1"/>
      <protection locked="0"/>
    </xf>
    <xf numFmtId="0" fontId="12" fillId="3"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vertical="center" wrapText="1"/>
      <protection locked="0"/>
    </xf>
    <xf numFmtId="0" fontId="23" fillId="0" borderId="1" xfId="0" applyFont="1" applyBorder="1" applyAlignment="1">
      <alignment vertical="center" wrapText="1"/>
    </xf>
    <xf numFmtId="0" fontId="0" fillId="11" borderId="0" xfId="0" applyFill="1"/>
    <xf numFmtId="0" fontId="18" fillId="11" borderId="0" xfId="0" applyFont="1" applyFill="1"/>
    <xf numFmtId="0" fontId="1" fillId="0" borderId="0" xfId="0" applyFont="1" applyAlignment="1" applyProtection="1">
      <alignment horizontal="center"/>
      <protection locked="0"/>
    </xf>
    <xf numFmtId="0" fontId="25" fillId="0" borderId="0" xfId="0" applyFont="1" applyAlignment="1">
      <alignment horizontal="center"/>
    </xf>
    <xf numFmtId="0" fontId="6" fillId="13" borderId="1" xfId="0" applyFont="1" applyFill="1" applyBorder="1" applyAlignment="1" applyProtection="1">
      <alignment horizontal="center" vertical="center"/>
      <protection locked="0"/>
    </xf>
    <xf numFmtId="15" fontId="0" fillId="11" borderId="0" xfId="0" applyNumberFormat="1" applyFill="1" applyBorder="1" applyAlignment="1" applyProtection="1">
      <alignment horizontal="center" vertical="center" wrapText="1"/>
      <protection locked="0"/>
    </xf>
    <xf numFmtId="14" fontId="0" fillId="13" borderId="1" xfId="0" applyNumberFormat="1" applyFill="1" applyBorder="1" applyAlignment="1" applyProtection="1">
      <alignment horizontal="center" vertical="center"/>
      <protection locked="0"/>
    </xf>
    <xf numFmtId="0" fontId="16" fillId="2" borderId="0" xfId="0" applyFont="1" applyFill="1" applyProtection="1">
      <protection locked="0"/>
    </xf>
    <xf numFmtId="0" fontId="0" fillId="14" borderId="0" xfId="0" applyFill="1" applyProtection="1">
      <protection locked="0"/>
    </xf>
    <xf numFmtId="0" fontId="0" fillId="13" borderId="0" xfId="0" applyFill="1" applyAlignment="1" applyProtection="1">
      <alignment horizontal="center" vertical="center"/>
      <protection locked="0"/>
    </xf>
    <xf numFmtId="0" fontId="26" fillId="13" borderId="0" xfId="0" applyFont="1" applyFill="1" applyProtection="1">
      <protection locked="0"/>
    </xf>
    <xf numFmtId="0" fontId="26" fillId="13" borderId="7" xfId="0" applyFont="1" applyFill="1" applyBorder="1" applyProtection="1">
      <protection locked="0"/>
    </xf>
    <xf numFmtId="10" fontId="26" fillId="15" borderId="0" xfId="1" applyNumberFormat="1" applyFont="1" applyFill="1" applyProtection="1">
      <protection locked="0"/>
    </xf>
    <xf numFmtId="0" fontId="26" fillId="2" borderId="0" xfId="0" applyFont="1" applyFill="1" applyProtection="1">
      <protection locked="0"/>
    </xf>
    <xf numFmtId="10" fontId="26" fillId="13" borderId="0" xfId="0" applyNumberFormat="1" applyFont="1" applyFill="1" applyProtection="1">
      <protection locked="0"/>
    </xf>
    <xf numFmtId="0" fontId="21" fillId="11" borderId="0" xfId="0" applyFont="1" applyFill="1" applyBorder="1" applyProtection="1">
      <protection locked="0"/>
    </xf>
    <xf numFmtId="0" fontId="1" fillId="14" borderId="0" xfId="0" applyFont="1" applyFill="1" applyBorder="1" applyAlignment="1" applyProtection="1">
      <alignment wrapText="1"/>
      <protection locked="0"/>
    </xf>
    <xf numFmtId="0" fontId="0" fillId="11" borderId="8" xfId="0" applyFill="1" applyBorder="1"/>
    <xf numFmtId="0" fontId="0" fillId="11" borderId="0" xfId="0" applyFill="1" applyBorder="1"/>
    <xf numFmtId="0" fontId="0" fillId="11" borderId="9" xfId="0" applyFill="1" applyBorder="1"/>
    <xf numFmtId="0" fontId="0" fillId="11" borderId="10" xfId="0" applyFill="1" applyBorder="1"/>
    <xf numFmtId="0" fontId="0" fillId="11" borderId="6" xfId="0" applyFill="1" applyBorder="1"/>
    <xf numFmtId="0" fontId="0" fillId="11" borderId="11" xfId="0" applyFill="1" applyBorder="1"/>
    <xf numFmtId="0" fontId="0" fillId="11" borderId="1" xfId="0" applyFill="1" applyBorder="1" applyAlignment="1">
      <alignment horizontal="left"/>
    </xf>
    <xf numFmtId="0" fontId="0" fillId="11" borderId="1" xfId="0" applyFill="1" applyBorder="1"/>
    <xf numFmtId="0" fontId="18" fillId="11" borderId="1" xfId="0" applyFont="1" applyFill="1" applyBorder="1" applyAlignment="1">
      <alignment horizontal="left"/>
    </xf>
    <xf numFmtId="0" fontId="3" fillId="11" borderId="1" xfId="0" applyFont="1" applyFill="1" applyBorder="1"/>
    <xf numFmtId="0" fontId="18" fillId="11" borderId="1" xfId="0" applyFont="1" applyFill="1" applyBorder="1"/>
    <xf numFmtId="10" fontId="6" fillId="17" borderId="1" xfId="1" applyNumberFormat="1" applyFont="1" applyFill="1" applyBorder="1" applyAlignment="1" applyProtection="1">
      <alignment horizontal="center"/>
      <protection locked="0"/>
    </xf>
    <xf numFmtId="0" fontId="0" fillId="17" borderId="1" xfId="0" applyFill="1" applyBorder="1" applyAlignment="1">
      <alignment horizontal="center"/>
    </xf>
    <xf numFmtId="10" fontId="0" fillId="11" borderId="1" xfId="1" applyNumberFormat="1" applyFont="1" applyFill="1" applyBorder="1" applyAlignment="1" applyProtection="1">
      <alignment horizontal="center" vertical="center"/>
    </xf>
    <xf numFmtId="10" fontId="0" fillId="11" borderId="1" xfId="1" applyNumberFormat="1" applyFont="1" applyFill="1" applyBorder="1" applyAlignment="1" applyProtection="1">
      <alignment horizontal="center"/>
    </xf>
    <xf numFmtId="10" fontId="0" fillId="11" borderId="0" xfId="0" applyNumberFormat="1" applyFill="1" applyBorder="1"/>
    <xf numFmtId="0" fontId="8" fillId="19" borderId="1" xfId="0" applyFont="1" applyFill="1" applyBorder="1" applyAlignment="1" applyProtection="1">
      <alignment horizontal="center"/>
      <protection locked="0"/>
    </xf>
    <xf numFmtId="0" fontId="6" fillId="20" borderId="1" xfId="0" applyFont="1" applyFill="1" applyBorder="1" applyProtection="1">
      <protection locked="0"/>
    </xf>
    <xf numFmtId="10" fontId="6" fillId="11" borderId="1" xfId="1" applyNumberFormat="1" applyFont="1" applyFill="1" applyBorder="1" applyAlignment="1" applyProtection="1">
      <alignment horizontal="center"/>
      <protection locked="0"/>
    </xf>
    <xf numFmtId="10" fontId="0" fillId="11" borderId="1" xfId="0" applyNumberFormat="1" applyFill="1" applyBorder="1" applyAlignment="1" applyProtection="1">
      <alignment horizontal="center"/>
      <protection locked="0"/>
    </xf>
    <xf numFmtId="10" fontId="8" fillId="16" borderId="1" xfId="1" applyNumberFormat="1" applyFont="1" applyFill="1" applyBorder="1" applyAlignment="1" applyProtection="1">
      <alignment horizontal="center"/>
      <protection locked="0"/>
    </xf>
    <xf numFmtId="0" fontId="2" fillId="11" borderId="8" xfId="0" applyFont="1" applyFill="1" applyBorder="1" applyAlignment="1">
      <alignment horizontal="left" vertical="center"/>
    </xf>
    <xf numFmtId="0" fontId="17" fillId="20" borderId="1" xfId="0" applyFont="1" applyFill="1" applyBorder="1" applyAlignment="1">
      <alignment horizontal="left" vertical="center"/>
    </xf>
    <xf numFmtId="0" fontId="8" fillId="19" borderId="1" xfId="0" applyFont="1" applyFill="1" applyBorder="1" applyAlignment="1" applyProtection="1">
      <alignment vertical="center"/>
      <protection locked="0"/>
    </xf>
    <xf numFmtId="0" fontId="8" fillId="19" borderId="1" xfId="0" applyFont="1" applyFill="1" applyBorder="1" applyAlignment="1" applyProtection="1">
      <alignment horizontal="center" vertical="center"/>
      <protection locked="0"/>
    </xf>
    <xf numFmtId="0" fontId="8" fillId="19" borderId="1" xfId="0" applyFont="1" applyFill="1" applyBorder="1" applyAlignment="1" applyProtection="1">
      <alignment horizontal="left"/>
      <protection locked="0"/>
    </xf>
    <xf numFmtId="0" fontId="8" fillId="20" borderId="1" xfId="0" applyFont="1" applyFill="1" applyBorder="1" applyAlignment="1" applyProtection="1">
      <alignment horizontal="left"/>
      <protection locked="0"/>
    </xf>
    <xf numFmtId="0" fontId="15" fillId="2" borderId="0" xfId="0" applyFont="1" applyFill="1" applyBorder="1" applyAlignment="1" applyProtection="1">
      <alignment horizontal="left" wrapText="1"/>
      <protection locked="0"/>
    </xf>
    <xf numFmtId="0" fontId="16" fillId="2" borderId="0" xfId="0" applyFont="1" applyFill="1" applyBorder="1" applyAlignment="1" applyProtection="1">
      <alignment horizontal="left" wrapText="1"/>
      <protection locked="0"/>
    </xf>
    <xf numFmtId="0" fontId="14" fillId="2" borderId="0" xfId="0" applyFont="1" applyFill="1" applyBorder="1" applyAlignment="1" applyProtection="1">
      <alignment wrapText="1"/>
      <protection locked="0"/>
    </xf>
    <xf numFmtId="0" fontId="14" fillId="2" borderId="0" xfId="0" applyFont="1" applyFill="1" applyBorder="1" applyAlignment="1" applyProtection="1">
      <alignment vertical="center" wrapText="1"/>
      <protection locked="0"/>
    </xf>
    <xf numFmtId="0" fontId="25" fillId="0" borderId="1" xfId="0" applyFont="1" applyBorder="1" applyAlignment="1">
      <alignment horizontal="center"/>
    </xf>
    <xf numFmtId="0" fontId="29"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29" fillId="10" borderId="1" xfId="0" applyFont="1" applyFill="1" applyBorder="1" applyAlignment="1">
      <alignment horizontal="center"/>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0" fontId="14" fillId="2" borderId="0" xfId="0" applyFont="1" applyFill="1" applyBorder="1" applyAlignment="1" applyProtection="1">
      <protection locked="0"/>
    </xf>
    <xf numFmtId="0" fontId="15" fillId="2" borderId="0" xfId="0" applyFont="1" applyFill="1" applyBorder="1" applyAlignment="1" applyProtection="1">
      <alignment horizontal="left"/>
      <protection locked="0"/>
    </xf>
    <xf numFmtId="0" fontId="16" fillId="2" borderId="0" xfId="0" applyFont="1" applyFill="1" applyBorder="1" applyAlignment="1" applyProtection="1">
      <alignment horizontal="left"/>
      <protection locked="0"/>
    </xf>
    <xf numFmtId="0" fontId="30" fillId="0" borderId="3"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wrapText="1"/>
      <protection locked="0"/>
    </xf>
    <xf numFmtId="0" fontId="30" fillId="0" borderId="3" xfId="0" applyFont="1" applyFill="1" applyBorder="1" applyAlignment="1" applyProtection="1">
      <alignment vertical="center" wrapText="1"/>
      <protection locked="0"/>
    </xf>
    <xf numFmtId="0" fontId="33" fillId="4" borderId="5"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3" fillId="21" borderId="1" xfId="0" applyFont="1" applyFill="1" applyBorder="1" applyAlignment="1" applyProtection="1">
      <alignment horizontal="left" vertical="center" wrapText="1"/>
      <protection locked="0"/>
    </xf>
    <xf numFmtId="0" fontId="23" fillId="4" borderId="1" xfId="0" applyFont="1" applyFill="1" applyBorder="1" applyAlignment="1">
      <alignment horizontal="center" vertical="center" wrapText="1"/>
    </xf>
    <xf numFmtId="9" fontId="23" fillId="12" borderId="1" xfId="0" applyNumberFormat="1" applyFont="1" applyFill="1" applyBorder="1" applyAlignment="1" applyProtection="1">
      <alignment horizontal="center" vertical="center" wrapText="1"/>
      <protection locked="0"/>
    </xf>
    <xf numFmtId="0" fontId="23" fillId="4" borderId="1" xfId="0" applyFont="1" applyFill="1" applyBorder="1" applyAlignment="1">
      <alignment horizontal="center" vertical="center"/>
    </xf>
    <xf numFmtId="164" fontId="36" fillId="0" borderId="1" xfId="0" applyNumberFormat="1" applyFont="1" applyBorder="1" applyAlignment="1" applyProtection="1">
      <alignment horizontal="left" vertical="center" wrapText="1"/>
      <protection locked="0"/>
    </xf>
    <xf numFmtId="164" fontId="23" fillId="2" borderId="1" xfId="0" applyNumberFormat="1" applyFont="1" applyFill="1" applyBorder="1" applyAlignment="1" applyProtection="1">
      <alignment horizontal="left" vertical="center" wrapText="1"/>
      <protection locked="0"/>
    </xf>
    <xf numFmtId="164" fontId="24" fillId="0" borderId="1" xfId="0" applyNumberFormat="1" applyFont="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0" fontId="23" fillId="10" borderId="1" xfId="0" applyFont="1" applyFill="1" applyBorder="1" applyAlignment="1">
      <alignment horizontal="center" vertical="center" wrapText="1"/>
    </xf>
    <xf numFmtId="164" fontId="23" fillId="0" borderId="1" xfId="0" applyNumberFormat="1" applyFont="1" applyFill="1" applyBorder="1" applyAlignment="1" applyProtection="1">
      <alignment vertical="center" wrapText="1"/>
      <protection locked="0"/>
    </xf>
    <xf numFmtId="0" fontId="23" fillId="4" borderId="5" xfId="0" applyFont="1" applyFill="1" applyBorder="1" applyAlignment="1">
      <alignment horizontal="center" vertical="center" wrapText="1"/>
    </xf>
    <xf numFmtId="164" fontId="24" fillId="0" borderId="1" xfId="0" applyNumberFormat="1" applyFont="1" applyBorder="1" applyAlignment="1" applyProtection="1">
      <alignment horizontal="left" vertical="top" wrapText="1"/>
      <protection locked="0"/>
    </xf>
    <xf numFmtId="0" fontId="24" fillId="0" borderId="1" xfId="0" applyFont="1" applyBorder="1" applyAlignment="1" applyProtection="1">
      <alignment horizontal="left" vertical="center" wrapText="1"/>
      <protection locked="0"/>
    </xf>
    <xf numFmtId="0" fontId="24" fillId="21" borderId="1"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center" vertical="center" wrapText="1"/>
      <protection locked="0"/>
    </xf>
    <xf numFmtId="0" fontId="24" fillId="0" borderId="5" xfId="0" applyFont="1" applyBorder="1" applyAlignment="1" applyProtection="1">
      <alignment horizontal="left" vertical="center" wrapText="1"/>
      <protection locked="0"/>
    </xf>
    <xf numFmtId="0" fontId="24" fillId="0" borderId="5" xfId="0" applyFont="1" applyBorder="1" applyAlignment="1" applyProtection="1">
      <alignment horizontal="center" vertical="center" wrapText="1"/>
      <protection locked="0"/>
    </xf>
    <xf numFmtId="0" fontId="24" fillId="21" borderId="5" xfId="0" applyFont="1" applyFill="1" applyBorder="1" applyAlignment="1" applyProtection="1">
      <alignment horizontal="left" vertical="center" wrapText="1"/>
      <protection locked="0"/>
    </xf>
    <xf numFmtId="14" fontId="24" fillId="0" borderId="1" xfId="0" applyNumberFormat="1" applyFont="1" applyBorder="1" applyAlignment="1" applyProtection="1">
      <alignment horizontal="left" vertical="center" wrapText="1"/>
      <protection locked="0"/>
    </xf>
    <xf numFmtId="0" fontId="23" fillId="23" borderId="1" xfId="0" applyFont="1" applyFill="1" applyBorder="1" applyAlignment="1" applyProtection="1">
      <alignment horizontal="left" vertical="center" wrapText="1"/>
      <protection locked="0"/>
    </xf>
    <xf numFmtId="0" fontId="24" fillId="23" borderId="1" xfId="0" applyFont="1" applyFill="1" applyBorder="1" applyAlignment="1" applyProtection="1">
      <alignment horizontal="left" vertical="center" wrapText="1"/>
      <protection locked="0"/>
    </xf>
    <xf numFmtId="0" fontId="23" fillId="2" borderId="5" xfId="0" applyFont="1" applyFill="1" applyBorder="1" applyAlignment="1" applyProtection="1">
      <alignment horizontal="center" vertical="center"/>
      <protection locked="0"/>
    </xf>
    <xf numFmtId="0" fontId="23" fillId="21" borderId="5" xfId="0" applyFont="1" applyFill="1" applyBorder="1" applyAlignment="1" applyProtection="1">
      <alignment horizontal="left" vertical="center" wrapText="1"/>
      <protection locked="0"/>
    </xf>
    <xf numFmtId="0" fontId="24" fillId="4" borderId="5"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vertical="center" wrapText="1"/>
      <protection locked="0"/>
    </xf>
    <xf numFmtId="0" fontId="23" fillId="0" borderId="5" xfId="0" applyFont="1" applyBorder="1" applyAlignment="1">
      <alignment vertical="center" wrapText="1"/>
    </xf>
    <xf numFmtId="9" fontId="23" fillId="12" borderId="5" xfId="0" applyNumberFormat="1" applyFont="1" applyFill="1" applyBorder="1" applyAlignment="1" applyProtection="1">
      <alignment horizontal="center" vertical="center" wrapText="1"/>
      <protection locked="0"/>
    </xf>
    <xf numFmtId="164" fontId="23" fillId="2" borderId="5" xfId="0" applyNumberFormat="1" applyFont="1" applyFill="1" applyBorder="1" applyAlignment="1" applyProtection="1">
      <alignment vertical="center" wrapText="1"/>
      <protection locked="0"/>
    </xf>
    <xf numFmtId="0" fontId="24" fillId="0" borderId="5" xfId="0" applyFont="1" applyFill="1" applyBorder="1" applyAlignment="1" applyProtection="1">
      <alignment horizontal="left" vertical="center" wrapText="1"/>
      <protection locked="0"/>
    </xf>
    <xf numFmtId="164" fontId="24" fillId="0" borderId="5" xfId="0" applyNumberFormat="1" applyFont="1" applyBorder="1" applyAlignment="1" applyProtection="1">
      <alignment horizontal="left" vertical="center" wrapText="1"/>
      <protection locked="0"/>
    </xf>
    <xf numFmtId="0" fontId="24" fillId="23" borderId="5" xfId="0" applyFont="1" applyFill="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164" fontId="36" fillId="0" borderId="5" xfId="0" applyNumberFormat="1" applyFont="1" applyBorder="1" applyAlignment="1" applyProtection="1">
      <alignment horizontal="left" vertical="center" wrapText="1"/>
      <protection locked="0"/>
    </xf>
    <xf numFmtId="14" fontId="24" fillId="0" borderId="5" xfId="0" applyNumberFormat="1" applyFont="1" applyBorder="1" applyAlignment="1" applyProtection="1">
      <alignment horizontal="left" vertical="center" wrapText="1"/>
      <protection locked="0"/>
    </xf>
    <xf numFmtId="164" fontId="24" fillId="0" borderId="5" xfId="0" applyNumberFormat="1" applyFont="1" applyFill="1" applyBorder="1" applyAlignment="1" applyProtection="1">
      <alignment horizontal="left" vertical="center" wrapText="1"/>
      <protection locked="0"/>
    </xf>
    <xf numFmtId="164" fontId="23" fillId="2" borderId="5" xfId="0" quotePrefix="1" applyNumberFormat="1" applyFont="1" applyFill="1" applyBorder="1" applyAlignment="1" applyProtection="1">
      <alignment horizontal="left" vertical="center" wrapText="1"/>
      <protection locked="0"/>
    </xf>
    <xf numFmtId="0" fontId="23" fillId="2" borderId="14" xfId="0" applyFont="1" applyFill="1" applyBorder="1" applyAlignment="1" applyProtection="1">
      <alignment horizontal="center" vertical="center"/>
      <protection locked="0"/>
    </xf>
    <xf numFmtId="0" fontId="24" fillId="0" borderId="14" xfId="0" applyFont="1" applyBorder="1" applyAlignment="1" applyProtection="1">
      <alignment horizontal="left" vertical="center" wrapText="1"/>
      <protection locked="0"/>
    </xf>
    <xf numFmtId="0" fontId="23" fillId="21" borderId="14" xfId="0" applyFont="1" applyFill="1" applyBorder="1" applyAlignment="1" applyProtection="1">
      <alignment horizontal="left" vertical="center" wrapText="1"/>
      <protection locked="0"/>
    </xf>
    <xf numFmtId="0" fontId="24" fillId="4" borderId="14"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3" fillId="0" borderId="14" xfId="0" applyFont="1" applyBorder="1" applyAlignment="1">
      <alignment vertical="center" wrapText="1"/>
    </xf>
    <xf numFmtId="9" fontId="23" fillId="12" borderId="14" xfId="0" applyNumberFormat="1" applyFont="1" applyFill="1" applyBorder="1" applyAlignment="1" applyProtection="1">
      <alignment horizontal="center" vertical="center" wrapText="1"/>
      <protection locked="0"/>
    </xf>
    <xf numFmtId="0" fontId="24" fillId="21" borderId="14" xfId="0" applyFont="1" applyFill="1" applyBorder="1" applyAlignment="1" applyProtection="1">
      <alignment horizontal="left" vertical="center" wrapText="1"/>
      <protection locked="0"/>
    </xf>
    <xf numFmtId="0" fontId="24" fillId="0" borderId="14" xfId="0" applyFont="1" applyBorder="1" applyAlignment="1" applyProtection="1">
      <alignment horizontal="center" vertical="center" wrapText="1"/>
      <protection locked="0"/>
    </xf>
    <xf numFmtId="164" fontId="36" fillId="0" borderId="14" xfId="0" applyNumberFormat="1" applyFont="1" applyBorder="1" applyAlignment="1" applyProtection="1">
      <alignment horizontal="left" vertical="center" wrapText="1"/>
      <protection locked="0"/>
    </xf>
    <xf numFmtId="164" fontId="23" fillId="2" borderId="14" xfId="0" applyNumberFormat="1" applyFont="1" applyFill="1" applyBorder="1" applyAlignment="1" applyProtection="1">
      <alignment vertical="center" wrapText="1"/>
      <protection locked="0"/>
    </xf>
    <xf numFmtId="49" fontId="24" fillId="0" borderId="14" xfId="0" applyNumberFormat="1" applyFont="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3" fillId="2" borderId="15" xfId="0" applyFont="1" applyFill="1" applyBorder="1" applyAlignment="1" applyProtection="1">
      <alignment horizontal="center" vertical="center"/>
      <protection locked="0"/>
    </xf>
    <xf numFmtId="0" fontId="24" fillId="0" borderId="15"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4" borderId="15" xfId="0" applyFont="1" applyFill="1" applyBorder="1" applyAlignment="1" applyProtection="1">
      <alignment horizontal="center" vertical="center" wrapText="1"/>
      <protection locked="0"/>
    </xf>
    <xf numFmtId="0" fontId="24" fillId="5" borderId="15" xfId="0" applyFont="1" applyFill="1" applyBorder="1" applyAlignment="1" applyProtection="1">
      <alignment horizontal="center" vertical="center" wrapText="1"/>
      <protection locked="0"/>
    </xf>
    <xf numFmtId="14" fontId="24" fillId="0" borderId="15" xfId="0" applyNumberFormat="1" applyFont="1" applyFill="1" applyBorder="1" applyAlignment="1" applyProtection="1">
      <alignment horizontal="left" vertical="center" wrapText="1"/>
      <protection locked="0"/>
    </xf>
    <xf numFmtId="164" fontId="24" fillId="0" borderId="15" xfId="0" applyNumberFormat="1" applyFont="1" applyBorder="1" applyAlignment="1" applyProtection="1">
      <alignment horizontal="left" vertical="center" wrapText="1"/>
      <protection locked="0"/>
    </xf>
    <xf numFmtId="9" fontId="23" fillId="12" borderId="15" xfId="0" applyNumberFormat="1" applyFont="1" applyFill="1" applyBorder="1" applyAlignment="1" applyProtection="1">
      <alignment horizontal="center" vertical="center" wrapText="1"/>
      <protection locked="0"/>
    </xf>
    <xf numFmtId="14" fontId="24" fillId="0" borderId="14" xfId="0" applyNumberFormat="1" applyFont="1" applyBorder="1" applyAlignment="1" applyProtection="1">
      <alignment horizontal="left" vertical="center" wrapText="1"/>
      <protection locked="0"/>
    </xf>
    <xf numFmtId="0" fontId="33"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33" fillId="4" borderId="1" xfId="0" applyFont="1" applyFill="1" applyBorder="1" applyAlignment="1" applyProtection="1">
      <alignment horizontal="center" vertical="center" wrapText="1"/>
      <protection locked="0"/>
    </xf>
    <xf numFmtId="164" fontId="33" fillId="3" borderId="1" xfId="0" applyNumberFormat="1" applyFont="1" applyFill="1" applyBorder="1" applyAlignment="1" applyProtection="1">
      <alignment horizontal="center" vertical="center" wrapText="1"/>
      <protection locked="0"/>
    </xf>
    <xf numFmtId="0" fontId="23" fillId="22" borderId="1" xfId="0" applyFont="1" applyFill="1" applyBorder="1" applyAlignment="1">
      <alignment vertical="center" wrapText="1"/>
    </xf>
    <xf numFmtId="0" fontId="23" fillId="0" borderId="1" xfId="0" applyFont="1" applyBorder="1" applyAlignment="1">
      <alignment wrapText="1"/>
    </xf>
    <xf numFmtId="49" fontId="24" fillId="0" borderId="1" xfId="0" applyNumberFormat="1" applyFont="1" applyBorder="1" applyAlignment="1" applyProtection="1">
      <alignment vertical="center" wrapText="1"/>
      <protection locked="0"/>
    </xf>
    <xf numFmtId="0" fontId="37" fillId="0" borderId="0" xfId="0" applyFont="1" applyAlignment="1">
      <alignment vertical="center"/>
    </xf>
    <xf numFmtId="0" fontId="23" fillId="0" borderId="1" xfId="0" applyFont="1" applyFill="1" applyBorder="1" applyAlignment="1">
      <alignment vertical="center" wrapText="1"/>
    </xf>
    <xf numFmtId="49" fontId="24" fillId="0" borderId="14" xfId="0" applyNumberFormat="1" applyFont="1" applyFill="1" applyBorder="1" applyAlignment="1" applyProtection="1">
      <alignment horizontal="left" vertical="center" wrapText="1"/>
      <protection locked="0"/>
    </xf>
    <xf numFmtId="164" fontId="23" fillId="0" borderId="0" xfId="0" applyNumberFormat="1" applyFont="1" applyFill="1" applyBorder="1" applyAlignment="1" applyProtection="1">
      <alignment horizontal="left" vertical="center" wrapText="1"/>
      <protection locked="0"/>
    </xf>
    <xf numFmtId="49" fontId="24" fillId="0" borderId="1" xfId="0" applyNumberFormat="1" applyFont="1" applyFill="1" applyBorder="1" applyAlignment="1" applyProtection="1">
      <alignment horizontal="left" vertical="center" wrapText="1"/>
      <protection locked="0"/>
    </xf>
    <xf numFmtId="10" fontId="0" fillId="11" borderId="0" xfId="0" applyNumberFormat="1" applyFill="1"/>
    <xf numFmtId="165" fontId="15" fillId="2" borderId="0" xfId="0" applyNumberFormat="1" applyFont="1" applyFill="1" applyBorder="1" applyAlignment="1" applyProtection="1">
      <alignment horizontal="right"/>
      <protection locked="0"/>
    </xf>
    <xf numFmtId="9" fontId="20" fillId="0" borderId="0" xfId="1"/>
    <xf numFmtId="9" fontId="20" fillId="11" borderId="0" xfId="1" applyFill="1"/>
    <xf numFmtId="0" fontId="23" fillId="23" borderId="14" xfId="0" applyFont="1" applyFill="1" applyBorder="1" applyAlignment="1" applyProtection="1">
      <alignment horizontal="left" vertical="center" wrapText="1"/>
      <protection locked="0"/>
    </xf>
    <xf numFmtId="9" fontId="20" fillId="0" borderId="0" xfId="1" applyAlignment="1">
      <alignment horizontal="center" vertical="center"/>
    </xf>
    <xf numFmtId="0" fontId="25" fillId="0" borderId="0" xfId="0" applyFont="1" applyAlignment="1">
      <alignment horizontal="center" vertical="center"/>
    </xf>
    <xf numFmtId="0" fontId="23" fillId="0" borderId="5"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wrapText="1"/>
      <protection locked="0"/>
    </xf>
    <xf numFmtId="15" fontId="23" fillId="0" borderId="1" xfId="0" applyNumberFormat="1" applyFont="1" applyFill="1" applyBorder="1" applyAlignment="1" applyProtection="1">
      <alignment horizontal="center" vertical="center" wrapText="1"/>
      <protection locked="0"/>
    </xf>
    <xf numFmtId="14" fontId="24" fillId="0" borderId="1" xfId="0" applyNumberFormat="1" applyFont="1" applyFill="1" applyBorder="1" applyAlignment="1" applyProtection="1">
      <alignment horizontal="center" vertical="center" wrapText="1"/>
      <protection locked="0"/>
    </xf>
    <xf numFmtId="15" fontId="23" fillId="0" borderId="5" xfId="0" applyNumberFormat="1" applyFont="1" applyFill="1" applyBorder="1" applyAlignment="1" applyProtection="1">
      <alignment horizontal="center" vertical="center" wrapText="1"/>
      <protection locked="0"/>
    </xf>
    <xf numFmtId="14" fontId="24" fillId="0" borderId="5" xfId="0" applyNumberFormat="1" applyFont="1" applyFill="1" applyBorder="1" applyAlignment="1" applyProtection="1">
      <alignment horizontal="center" vertical="center" wrapText="1"/>
      <protection locked="0"/>
    </xf>
    <xf numFmtId="15" fontId="23" fillId="0" borderId="14" xfId="0" applyNumberFormat="1" applyFont="1" applyFill="1" applyBorder="1" applyAlignment="1" applyProtection="1">
      <alignment horizontal="center" vertical="center" wrapText="1"/>
      <protection locked="0"/>
    </xf>
    <xf numFmtId="14" fontId="24" fillId="0" borderId="14" xfId="0" applyNumberFormat="1" applyFont="1" applyFill="1" applyBorder="1" applyAlignment="1" applyProtection="1">
      <alignment horizontal="center" vertical="center" wrapText="1"/>
      <protection locked="0"/>
    </xf>
    <xf numFmtId="15" fontId="24" fillId="0" borderId="1" xfId="0" applyNumberFormat="1" applyFont="1" applyFill="1" applyBorder="1" applyAlignment="1" applyProtection="1">
      <alignment horizontal="center" vertical="center" wrapText="1"/>
      <protection locked="0"/>
    </xf>
    <xf numFmtId="0" fontId="23" fillId="0" borderId="14"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protection locked="0"/>
    </xf>
    <xf numFmtId="0" fontId="24" fillId="0" borderId="15" xfId="0" applyFont="1" applyFill="1" applyBorder="1" applyAlignment="1" applyProtection="1">
      <alignment horizontal="left" vertical="center" wrapText="1"/>
      <protection locked="0"/>
    </xf>
    <xf numFmtId="15" fontId="23" fillId="0" borderId="15" xfId="0" applyNumberFormat="1" applyFont="1" applyFill="1" applyBorder="1" applyAlignment="1" applyProtection="1">
      <alignment horizontal="center" vertical="center" wrapText="1"/>
      <protection locked="0"/>
    </xf>
    <xf numFmtId="14" fontId="24" fillId="0" borderId="15" xfId="0" applyNumberFormat="1" applyFont="1" applyFill="1" applyBorder="1" applyAlignment="1" applyProtection="1">
      <alignment horizontal="center" vertical="center" wrapText="1"/>
      <protection locked="0"/>
    </xf>
    <xf numFmtId="0" fontId="24" fillId="11" borderId="1" xfId="0" applyFont="1" applyFill="1" applyBorder="1" applyAlignment="1" applyProtection="1">
      <alignment horizontal="center" vertical="center" wrapText="1"/>
      <protection locked="0"/>
    </xf>
    <xf numFmtId="164" fontId="24" fillId="0" borderId="1" xfId="0" applyNumberFormat="1" applyFont="1" applyFill="1" applyBorder="1" applyAlignment="1" applyProtection="1">
      <alignment horizontal="left" vertical="center" wrapText="1"/>
      <protection locked="0"/>
    </xf>
    <xf numFmtId="0" fontId="1" fillId="0" borderId="0" xfId="0" applyFont="1" applyAlignment="1" applyProtection="1">
      <alignment horizontal="center"/>
      <protection locked="0"/>
    </xf>
    <xf numFmtId="0" fontId="30" fillId="0" borderId="2" xfId="0" applyFont="1" applyFill="1" applyBorder="1" applyAlignment="1" applyProtection="1">
      <alignment horizontal="center" wrapText="1"/>
      <protection locked="0"/>
    </xf>
    <xf numFmtId="0" fontId="30" fillId="0" borderId="3"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wrapText="1"/>
      <protection locked="0"/>
    </xf>
    <xf numFmtId="0" fontId="12"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5" fillId="2" borderId="1" xfId="0" applyFont="1" applyFill="1" applyBorder="1" applyAlignment="1" applyProtection="1">
      <alignment horizontal="center" vertical="center" wrapText="1"/>
    </xf>
    <xf numFmtId="0" fontId="25" fillId="2" borderId="2"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center"/>
      <protection locked="0"/>
    </xf>
    <xf numFmtId="165" fontId="15" fillId="2" borderId="0" xfId="0" applyNumberFormat="1" applyFont="1" applyFill="1" applyBorder="1" applyAlignment="1" applyProtection="1">
      <alignment horizontal="left" wrapText="1"/>
      <protection locked="0"/>
    </xf>
    <xf numFmtId="0" fontId="32" fillId="2" borderId="12" xfId="0" applyFont="1" applyFill="1" applyBorder="1" applyAlignment="1" applyProtection="1">
      <alignment horizontal="center"/>
      <protection locked="0"/>
    </xf>
    <xf numFmtId="0" fontId="31" fillId="2" borderId="3" xfId="0" applyFont="1" applyFill="1" applyBorder="1" applyAlignment="1" applyProtection="1">
      <alignment horizontal="center"/>
      <protection locked="0"/>
    </xf>
    <xf numFmtId="0" fontId="32" fillId="2" borderId="13" xfId="0" applyFont="1" applyFill="1" applyBorder="1" applyAlignment="1" applyProtection="1">
      <alignment horizontal="center"/>
      <protection locked="0"/>
    </xf>
    <xf numFmtId="0" fontId="31" fillId="2" borderId="13" xfId="0" applyFont="1" applyFill="1" applyBorder="1" applyAlignment="1" applyProtection="1">
      <alignment horizontal="center"/>
      <protection locked="0"/>
    </xf>
    <xf numFmtId="0" fontId="32" fillId="2" borderId="3" xfId="0" applyFont="1" applyFill="1" applyBorder="1" applyAlignment="1" applyProtection="1">
      <alignment horizontal="center"/>
      <protection locked="0"/>
    </xf>
    <xf numFmtId="164" fontId="6" fillId="2" borderId="2" xfId="0" applyNumberFormat="1" applyFont="1" applyFill="1" applyBorder="1" applyAlignment="1" applyProtection="1">
      <alignment horizontal="left" vertical="center"/>
    </xf>
    <xf numFmtId="164" fontId="6" fillId="2" borderId="3" xfId="0" applyNumberFormat="1" applyFont="1" applyFill="1" applyBorder="1" applyAlignment="1" applyProtection="1">
      <alignment horizontal="left" vertical="center"/>
    </xf>
    <xf numFmtId="164" fontId="6" fillId="2" borderId="4" xfId="0" applyNumberFormat="1" applyFont="1" applyFill="1" applyBorder="1" applyAlignment="1" applyProtection="1">
      <alignment horizontal="left" vertical="center"/>
    </xf>
    <xf numFmtId="164" fontId="6" fillId="2" borderId="2" xfId="0" applyNumberFormat="1" applyFont="1" applyFill="1" applyBorder="1" applyAlignment="1" applyProtection="1">
      <alignment horizontal="left" vertical="center" wrapText="1"/>
    </xf>
    <xf numFmtId="164" fontId="6" fillId="2" borderId="3" xfId="0" applyNumberFormat="1" applyFont="1" applyFill="1" applyBorder="1" applyAlignment="1" applyProtection="1">
      <alignment horizontal="left" vertical="center" wrapText="1"/>
    </xf>
    <xf numFmtId="164" fontId="6" fillId="2" borderId="4" xfId="0" applyNumberFormat="1" applyFont="1" applyFill="1" applyBorder="1" applyAlignment="1" applyProtection="1">
      <alignment horizontal="left" vertical="center" wrapText="1"/>
    </xf>
    <xf numFmtId="164" fontId="12" fillId="3" borderId="1"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right" vertical="center"/>
      <protection locked="0"/>
    </xf>
    <xf numFmtId="0" fontId="8" fillId="3" borderId="1"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center" vertical="center"/>
      <protection locked="0"/>
    </xf>
    <xf numFmtId="165" fontId="15" fillId="2" borderId="0" xfId="0" applyNumberFormat="1" applyFont="1" applyFill="1" applyBorder="1" applyAlignment="1" applyProtection="1">
      <alignment horizontal="center" wrapText="1"/>
      <protection locked="0"/>
    </xf>
    <xf numFmtId="0" fontId="0" fillId="11" borderId="1" xfId="0" applyFill="1" applyBorder="1" applyAlignment="1">
      <alignment horizontal="left" vertical="center" wrapText="1"/>
    </xf>
    <xf numFmtId="0" fontId="0" fillId="11" borderId="1" xfId="0" applyFill="1" applyBorder="1" applyAlignment="1">
      <alignment horizontal="left" vertical="center"/>
    </xf>
    <xf numFmtId="0" fontId="28" fillId="11" borderId="1" xfId="0" applyFont="1" applyFill="1" applyBorder="1" applyAlignment="1">
      <alignment horizontal="center" vertical="center" wrapText="1"/>
    </xf>
    <xf numFmtId="0" fontId="27" fillId="18" borderId="1" xfId="0" applyFont="1" applyFill="1" applyBorder="1" applyAlignment="1">
      <alignment horizontal="center" vertical="center"/>
    </xf>
    <xf numFmtId="0" fontId="19" fillId="11" borderId="8" xfId="0" applyFont="1" applyFill="1" applyBorder="1" applyAlignment="1" applyProtection="1">
      <alignment horizontal="center" vertical="top" wrapText="1"/>
      <protection locked="0"/>
    </xf>
    <xf numFmtId="0" fontId="19" fillId="11" borderId="0" xfId="0" applyFont="1" applyFill="1" applyBorder="1" applyAlignment="1" applyProtection="1">
      <alignment horizontal="center" vertical="top" wrapText="1"/>
      <protection locked="0"/>
    </xf>
    <xf numFmtId="0" fontId="19" fillId="11" borderId="9" xfId="0" applyFont="1" applyFill="1" applyBorder="1" applyAlignment="1" applyProtection="1">
      <alignment horizontal="center" vertical="top" wrapText="1"/>
      <protection locked="0"/>
    </xf>
    <xf numFmtId="0" fontId="28" fillId="11" borderId="3" xfId="0" applyFont="1" applyFill="1" applyBorder="1" applyAlignment="1">
      <alignment horizontal="center"/>
    </xf>
    <xf numFmtId="0" fontId="28" fillId="11" borderId="4" xfId="0" applyFont="1" applyFill="1" applyBorder="1" applyAlignment="1">
      <alignment horizontal="center"/>
    </xf>
  </cellXfs>
  <cellStyles count="3">
    <cellStyle name="Normal" xfId="0" builtinId="0"/>
    <cellStyle name="Porcentaje" xfId="1" builtinId="5"/>
    <cellStyle name="Texto explicativo" xfId="2" builtinId="53" customBuiltin="1"/>
  </cellStyles>
  <dxfs count="25">
    <dxf>
      <fill>
        <patternFill>
          <bgColor rgb="FFB7D6A3"/>
        </patternFill>
      </fill>
    </dxf>
    <dxf>
      <fill>
        <gradientFill degree="90">
          <stop position="0">
            <color theme="0"/>
          </stop>
          <stop position="1">
            <color rgb="FFC00000"/>
          </stop>
        </gradientFill>
      </fill>
    </dxf>
    <dxf>
      <fill>
        <gradientFill degree="90">
          <stop position="0">
            <color theme="0"/>
          </stop>
          <stop position="1">
            <color rgb="FFC00000"/>
          </stop>
        </gradientFill>
      </fill>
    </dxf>
    <dxf>
      <fill>
        <gradientFill degree="90">
          <stop position="0">
            <color theme="0"/>
          </stop>
          <stop position="1">
            <color rgb="FFC00000"/>
          </stop>
        </gradientFill>
      </fill>
    </dxf>
    <dxf>
      <fill>
        <gradientFill degree="90">
          <stop position="0">
            <color theme="0"/>
          </stop>
          <stop position="1">
            <color rgb="FF92D050"/>
          </stop>
        </gradientFill>
      </fill>
    </dxf>
    <dxf>
      <fill>
        <patternFill>
          <bgColor rgb="FFDEEBF6"/>
        </patternFill>
      </fill>
    </dxf>
    <dxf>
      <fill>
        <gradientFill degree="90">
          <stop position="0">
            <color theme="0"/>
          </stop>
          <stop position="1">
            <color rgb="FF92D050"/>
          </stop>
        </gradientFill>
      </fill>
    </dxf>
    <dxf>
      <fill>
        <patternFill>
          <bgColor rgb="FFDEEBF6"/>
        </patternFill>
      </fill>
    </dxf>
    <dxf>
      <fill>
        <gradientFill degree="90">
          <stop position="0">
            <color theme="0"/>
          </stop>
          <stop position="1">
            <color rgb="FF92D050"/>
          </stop>
        </gradientFill>
      </fill>
    </dxf>
    <dxf>
      <fill>
        <patternFill>
          <bgColor rgb="FFDEEBF6"/>
        </patternFill>
      </fill>
    </dxf>
    <dxf>
      <fill>
        <gradientFill degree="90">
          <stop position="0">
            <color theme="0"/>
          </stop>
          <stop position="1">
            <color rgb="FF92D050"/>
          </stop>
        </gradientFill>
      </fill>
    </dxf>
    <dxf>
      <fill>
        <patternFill>
          <bgColor rgb="FFDEEBF6"/>
        </patternFill>
      </fill>
    </dxf>
    <dxf>
      <fill>
        <gradientFill degree="90">
          <stop position="0">
            <color theme="0"/>
          </stop>
          <stop position="1">
            <color rgb="FF92D050"/>
          </stop>
        </gradientFill>
      </fill>
    </dxf>
    <dxf>
      <fill>
        <patternFill>
          <bgColor rgb="FFDEEBF6"/>
        </patternFill>
      </fill>
    </dxf>
    <dxf>
      <fill>
        <gradientFill degree="90">
          <stop position="0">
            <color theme="0"/>
          </stop>
          <stop position="1">
            <color rgb="FF92D050"/>
          </stop>
        </gradientFill>
      </fill>
    </dxf>
    <dxf>
      <fill>
        <patternFill>
          <bgColor rgb="FFDEEBF6"/>
        </patternFill>
      </fill>
    </dxf>
    <dxf>
      <fill>
        <gradientFill degree="90">
          <stop position="0">
            <color theme="0"/>
          </stop>
          <stop position="1">
            <color rgb="FF92D050"/>
          </stop>
        </gradientFill>
      </fill>
    </dxf>
    <dxf>
      <fill>
        <patternFill>
          <bgColor rgb="FFDEEBF6"/>
        </patternFill>
      </fill>
    </dxf>
    <dxf>
      <fill>
        <gradientFill degree="90">
          <stop position="0">
            <color theme="0"/>
          </stop>
          <stop position="1">
            <color rgb="FF92D050"/>
          </stop>
        </gradientFill>
      </fill>
    </dxf>
    <dxf>
      <fill>
        <patternFill>
          <bgColor rgb="FFDEEBF6"/>
        </patternFill>
      </fill>
    </dxf>
    <dxf>
      <fill>
        <gradientFill degree="90">
          <stop position="0">
            <color theme="0"/>
          </stop>
          <stop position="1">
            <color rgb="FF92D050"/>
          </stop>
        </gradientFill>
      </fill>
    </dxf>
    <dxf>
      <fill>
        <patternFill>
          <bgColor rgb="FFDEEBF6"/>
        </patternFill>
      </fill>
    </dxf>
    <dxf>
      <fill>
        <patternFill>
          <bgColor rgb="FFB7D6A3"/>
        </patternFill>
      </fill>
    </dxf>
    <dxf>
      <fill>
        <gradientFill degree="90">
          <stop position="0">
            <color theme="0"/>
          </stop>
          <stop position="1">
            <color rgb="FFC00000"/>
          </stop>
        </gradientFill>
      </fill>
    </dxf>
    <dxf>
      <fill>
        <gradientFill degree="90">
          <stop position="0">
            <color theme="0"/>
          </stop>
          <stop position="1">
            <color rgb="FFC00000"/>
          </stop>
        </gradient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B8B8B"/>
      <rgbColor rgb="FF9999FF"/>
      <rgbColor rgb="FF993366"/>
      <rgbColor rgb="FFF2F2F2"/>
      <rgbColor rgb="FFDEEBF6"/>
      <rgbColor rgb="FF660066"/>
      <rgbColor rgb="FFFF7F80"/>
      <rgbColor rgb="FF0066CC"/>
      <rgbColor rgb="FFBDD7EE"/>
      <rgbColor rgb="FF000080"/>
      <rgbColor rgb="FFFF00FF"/>
      <rgbColor rgb="FFFFFF00"/>
      <rgbColor rgb="FF00FFFF"/>
      <rgbColor rgb="FF800080"/>
      <rgbColor rgb="FF800000"/>
      <rgbColor rgb="FF008080"/>
      <rgbColor rgb="FF0000FF"/>
      <rgbColor rgb="FF00CCFF"/>
      <rgbColor rgb="FFC5E0B4"/>
      <rgbColor rgb="FFC8E7A7"/>
      <rgbColor rgb="FFB7D6A3"/>
      <rgbColor rgb="FF9DC3E6"/>
      <rgbColor rgb="FFFF7F7F"/>
      <rgbColor rgb="FFCC99FF"/>
      <rgbColor rgb="FFD0CECE"/>
      <rgbColor rgb="FF3366FF"/>
      <rgbColor rgb="FF33CCCC"/>
      <rgbColor rgb="FF99CC00"/>
      <rgbColor rgb="FFFFC000"/>
      <rgbColor rgb="FFFF9900"/>
      <rgbColor rgb="FFFF6600"/>
      <rgbColor rgb="FF4B80B0"/>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Ejecución Plan de Acción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2"/>
          <c:order val="0"/>
          <c:tx>
            <c:strRef>
              <c:f>CuadroControl!$B$10</c:f>
              <c:strCache>
                <c:ptCount val="1"/>
                <c:pt idx="0">
                  <c:v>% Programado/mes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CuadroControl!$C$6:$N$6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CuadroControl!$C$10:$N$10</c:f>
              <c:numCache>
                <c:formatCode>0.00%</c:formatCode>
                <c:ptCount val="12"/>
                <c:pt idx="0">
                  <c:v>9.8214285714285712E-2</c:v>
                </c:pt>
                <c:pt idx="1">
                  <c:v>7.1428571428571425E-2</c:v>
                </c:pt>
                <c:pt idx="2">
                  <c:v>6.25E-2</c:v>
                </c:pt>
                <c:pt idx="3">
                  <c:v>0.10714285714285714</c:v>
                </c:pt>
                <c:pt idx="4">
                  <c:v>0.11607142857142858</c:v>
                </c:pt>
                <c:pt idx="5">
                  <c:v>7.1428571428571425E-2</c:v>
                </c:pt>
                <c:pt idx="6">
                  <c:v>9.8214285714285712E-2</c:v>
                </c:pt>
                <c:pt idx="7">
                  <c:v>7.1428571428571425E-2</c:v>
                </c:pt>
                <c:pt idx="8">
                  <c:v>0.11607142857142858</c:v>
                </c:pt>
                <c:pt idx="9">
                  <c:v>7.1428571428571425E-2</c:v>
                </c:pt>
                <c:pt idx="10">
                  <c:v>5.3571428571428568E-2</c:v>
                </c:pt>
                <c:pt idx="11">
                  <c:v>6.25E-2</c:v>
                </c:pt>
              </c:numCache>
            </c:numRef>
          </c:val>
          <c:extLst xmlns:c16r2="http://schemas.microsoft.com/office/drawing/2015/06/chart">
            <c:ext xmlns:c16="http://schemas.microsoft.com/office/drawing/2014/chart" uri="{C3380CC4-5D6E-409C-BE32-E72D297353CC}">
              <c16:uniqueId val="{00000001-D901-484D-94B5-22278F3A24C9}"/>
            </c:ext>
          </c:extLst>
        </c:ser>
        <c:ser>
          <c:idx val="0"/>
          <c:order val="1"/>
          <c:tx>
            <c:strRef>
              <c:f>CuadroControl!$B$11</c:f>
              <c:strCache>
                <c:ptCount val="1"/>
                <c:pt idx="0">
                  <c:v>% Logrado/mes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solidFill>
                <a:schemeClr val="accent5"/>
              </a:solidFill>
            </a:ln>
            <a:effectLst>
              <a:outerShdw blurRad="57150" dist="19050" dir="5400000" algn="ctr" rotWithShape="0">
                <a:srgbClr val="000000">
                  <a:alpha val="63000"/>
                </a:srgbClr>
              </a:outerShdw>
            </a:effectLst>
          </c:spPr>
          <c:invertIfNegative val="0"/>
          <c:cat>
            <c:strRef>
              <c:f>CuadroControl!$C$6:$N$6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CuadroControl!$C$11:$N$11</c:f>
              <c:numCache>
                <c:formatCode>0.00%</c:formatCode>
                <c:ptCount val="12"/>
                <c:pt idx="0">
                  <c:v>9.6726190476190466E-2</c:v>
                </c:pt>
                <c:pt idx="1">
                  <c:v>5.6972789115646259E-2</c:v>
                </c:pt>
                <c:pt idx="2">
                  <c:v>7.1428571428571425E-2</c:v>
                </c:pt>
                <c:pt idx="3">
                  <c:v>8.3545918367346941E-2</c:v>
                </c:pt>
                <c:pt idx="4">
                  <c:v>0.1056547619047619</c:v>
                </c:pt>
                <c:pt idx="5">
                  <c:v>6.25E-2</c:v>
                </c:pt>
                <c:pt idx="6">
                  <c:v>8.6309523809523822E-2</c:v>
                </c:pt>
                <c:pt idx="7">
                  <c:v>4.0178571428571432E-2</c:v>
                </c:pt>
                <c:pt idx="8">
                  <c:v>0.13392857142857142</c:v>
                </c:pt>
                <c:pt idx="9">
                  <c:v>6.25E-2</c:v>
                </c:pt>
                <c:pt idx="10">
                  <c:v>5.3571428571428568E-2</c:v>
                </c:pt>
                <c:pt idx="11">
                  <c:v>5.3571428571428568E-2</c:v>
                </c:pt>
              </c:numCache>
            </c:numRef>
          </c:val>
          <c:extLst xmlns:c16r2="http://schemas.microsoft.com/office/drawing/2015/06/chart">
            <c:ext xmlns:c16="http://schemas.microsoft.com/office/drawing/2014/chart" uri="{C3380CC4-5D6E-409C-BE32-E72D297353CC}">
              <c16:uniqueId val="{00000000-D901-484D-94B5-22278F3A24C9}"/>
            </c:ext>
          </c:extLst>
        </c:ser>
        <c:dLbls>
          <c:showLegendKey val="0"/>
          <c:showVal val="0"/>
          <c:showCatName val="0"/>
          <c:showSerName val="0"/>
          <c:showPercent val="0"/>
          <c:showBubbleSize val="0"/>
        </c:dLbls>
        <c:gapWidth val="0"/>
        <c:axId val="268071088"/>
        <c:axId val="265295664"/>
      </c:barChart>
      <c:lineChart>
        <c:grouping val="standard"/>
        <c:varyColors val="0"/>
        <c:ser>
          <c:idx val="3"/>
          <c:order val="2"/>
          <c:tx>
            <c:strRef>
              <c:f>CuadroControl!$B$7</c:f>
              <c:strCache>
                <c:ptCount val="1"/>
                <c:pt idx="0">
                  <c:v>% Acumulado esperado</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CuadroControl!$C$6:$N$6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CuadroControl!$C$7:$N$7</c:f>
              <c:numCache>
                <c:formatCode>0.00%</c:formatCode>
                <c:ptCount val="12"/>
                <c:pt idx="0">
                  <c:v>9.8214285714285712E-2</c:v>
                </c:pt>
                <c:pt idx="1">
                  <c:v>0.16964285714285715</c:v>
                </c:pt>
                <c:pt idx="2">
                  <c:v>0.23214285714285715</c:v>
                </c:pt>
                <c:pt idx="3">
                  <c:v>0.3392857142857143</c:v>
                </c:pt>
                <c:pt idx="4">
                  <c:v>0.4553571428571429</c:v>
                </c:pt>
                <c:pt idx="5">
                  <c:v>0.5267857142857143</c:v>
                </c:pt>
                <c:pt idx="6">
                  <c:v>0.625</c:v>
                </c:pt>
                <c:pt idx="7">
                  <c:v>0.6964285714285714</c:v>
                </c:pt>
                <c:pt idx="8">
                  <c:v>0.8125</c:v>
                </c:pt>
                <c:pt idx="9">
                  <c:v>0.8839285714285714</c:v>
                </c:pt>
                <c:pt idx="10">
                  <c:v>0.9375</c:v>
                </c:pt>
                <c:pt idx="11">
                  <c:v>1</c:v>
                </c:pt>
              </c:numCache>
            </c:numRef>
          </c:val>
          <c:smooth val="0"/>
        </c:ser>
        <c:ser>
          <c:idx val="1"/>
          <c:order val="3"/>
          <c:tx>
            <c:strRef>
              <c:f>CuadroControl!$B$8</c:f>
              <c:strCache>
                <c:ptCount val="1"/>
                <c:pt idx="0">
                  <c:v>% Acumulado logrado</c:v>
                </c:pt>
              </c:strCache>
            </c:strRef>
          </c:tx>
          <c:spPr>
            <a:ln w="28575" cap="rnd">
              <a:solidFill>
                <a:schemeClr val="accent2"/>
              </a:solidFill>
              <a:round/>
            </a:ln>
            <a:effectLst>
              <a:outerShdw blurRad="57150" dist="19050" dir="5400000" algn="ctr" rotWithShape="0">
                <a:srgbClr val="000000">
                  <a:alpha val="63000"/>
                </a:srgbClr>
              </a:outerShdw>
            </a:effectLst>
          </c:spPr>
          <c:marker>
            <c:symbol val="circle"/>
            <c:size val="5"/>
            <c:spPr>
              <a:solidFill>
                <a:schemeClr val="accent2"/>
              </a:solidFill>
              <a:ln w="9525">
                <a:solidFill>
                  <a:schemeClr val="accent2"/>
                </a:solidFill>
              </a:ln>
              <a:effectLst/>
            </c:spPr>
          </c:marker>
          <c:cat>
            <c:strRef>
              <c:f>CuadroControl!$C$6:$N$6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CuadroControl!$C$8:$N$8</c:f>
              <c:numCache>
                <c:formatCode>0.00%</c:formatCode>
                <c:ptCount val="12"/>
                <c:pt idx="0">
                  <c:v>9.6726190476190466E-2</c:v>
                </c:pt>
                <c:pt idx="1">
                  <c:v>0.15369897959183673</c:v>
                </c:pt>
                <c:pt idx="2">
                  <c:v>0.22512755102040816</c:v>
                </c:pt>
                <c:pt idx="3">
                  <c:v>0.30867346938775508</c:v>
                </c:pt>
                <c:pt idx="4">
                  <c:v>0.414328231292517</c:v>
                </c:pt>
                <c:pt idx="5">
                  <c:v>0.476828231292517</c:v>
                </c:pt>
                <c:pt idx="6">
                  <c:v>0.56313775510204078</c:v>
                </c:pt>
                <c:pt idx="7">
                  <c:v>0.60331632653061218</c:v>
                </c:pt>
                <c:pt idx="8">
                  <c:v>0.73724489795918358</c:v>
                </c:pt>
                <c:pt idx="9">
                  <c:v>0.79974489795918358</c:v>
                </c:pt>
                <c:pt idx="10">
                  <c:v>0.85331632653061218</c:v>
                </c:pt>
                <c:pt idx="11">
                  <c:v>0.90688775510204078</c:v>
                </c:pt>
              </c:numCache>
            </c:numRef>
          </c:val>
          <c:smooth val="0"/>
          <c:extLst xmlns:c16r2="http://schemas.microsoft.com/office/drawing/2015/06/chart">
            <c:ext xmlns:c16="http://schemas.microsoft.com/office/drawing/2014/chart" uri="{C3380CC4-5D6E-409C-BE32-E72D297353CC}">
              <c16:uniqueId val="{00000002-D901-484D-94B5-22278F3A24C9}"/>
            </c:ext>
          </c:extLst>
        </c:ser>
        <c:dLbls>
          <c:showLegendKey val="0"/>
          <c:showVal val="0"/>
          <c:showCatName val="0"/>
          <c:showSerName val="0"/>
          <c:showPercent val="0"/>
          <c:showBubbleSize val="0"/>
        </c:dLbls>
        <c:marker val="1"/>
        <c:smooth val="0"/>
        <c:axId val="265296784"/>
        <c:axId val="265296224"/>
      </c:lineChart>
      <c:catAx>
        <c:axId val="26807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5295664"/>
        <c:crosses val="autoZero"/>
        <c:auto val="1"/>
        <c:lblAlgn val="ctr"/>
        <c:lblOffset val="100"/>
        <c:noMultiLvlLbl val="1"/>
      </c:catAx>
      <c:valAx>
        <c:axId val="265295664"/>
        <c:scaling>
          <c:orientation val="minMax"/>
          <c:max val="0.15000000000000002"/>
          <c:min val="0"/>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8071088"/>
        <c:crosses val="autoZero"/>
        <c:crossBetween val="between"/>
        <c:majorUnit val="1.0000000000000002E-2"/>
      </c:valAx>
      <c:valAx>
        <c:axId val="265296224"/>
        <c:scaling>
          <c:orientation val="minMax"/>
          <c:max val="1"/>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5296784"/>
        <c:crosses val="max"/>
        <c:crossBetween val="between"/>
      </c:valAx>
      <c:catAx>
        <c:axId val="265296784"/>
        <c:scaling>
          <c:orientation val="minMax"/>
        </c:scaling>
        <c:delete val="1"/>
        <c:axPos val="b"/>
        <c:numFmt formatCode="General" sourceLinked="1"/>
        <c:majorTickMark val="out"/>
        <c:minorTickMark val="none"/>
        <c:tickLblPos val="nextTo"/>
        <c:crossAx val="265296224"/>
        <c:crossesAt val="0"/>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1"/>
  </c:chart>
  <c:spPr>
    <a:solidFill>
      <a:srgbClr val="FFFFFF"/>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771525</xdr:colOff>
      <xdr:row>24</xdr:row>
      <xdr:rowOff>409575</xdr:rowOff>
    </xdr:to>
    <xdr:sp macro="" textlink="">
      <xdr:nvSpPr>
        <xdr:cNvPr id="103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771525</xdr:colOff>
      <xdr:row>24</xdr:row>
      <xdr:rowOff>409575</xdr:rowOff>
    </xdr:to>
    <xdr:sp macro="" textlink="">
      <xdr:nvSpPr>
        <xdr:cNvPr id="103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771525</xdr:colOff>
      <xdr:row>24</xdr:row>
      <xdr:rowOff>409575</xdr:rowOff>
    </xdr:to>
    <xdr:sp macro="" textlink="">
      <xdr:nvSpPr>
        <xdr:cNvPr id="103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771525</xdr:colOff>
      <xdr:row>24</xdr:row>
      <xdr:rowOff>409575</xdr:rowOff>
    </xdr:to>
    <xdr:sp macro="" textlink="">
      <xdr:nvSpPr>
        <xdr:cNvPr id="103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771525</xdr:colOff>
      <xdr:row>24</xdr:row>
      <xdr:rowOff>409575</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771525</xdr:colOff>
      <xdr:row>24</xdr:row>
      <xdr:rowOff>409575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145731</xdr:colOff>
      <xdr:row>11</xdr:row>
      <xdr:rowOff>111256</xdr:rowOff>
    </xdr:from>
    <xdr:to>
      <xdr:col>13</xdr:col>
      <xdr:colOff>503466</xdr:colOff>
      <xdr:row>34</xdr:row>
      <xdr:rowOff>95249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85" zoomScaleNormal="85" workbookViewId="0">
      <selection activeCell="F3" sqref="F3"/>
    </sheetView>
  </sheetViews>
  <sheetFormatPr baseColWidth="10" defaultColWidth="9.140625" defaultRowHeight="15" x14ac:dyDescent="0.25"/>
  <cols>
    <col min="1" max="1" width="10.5703125" customWidth="1"/>
    <col min="2" max="2" width="4.7109375" customWidth="1"/>
    <col min="3" max="3" width="31.28515625" customWidth="1"/>
    <col min="4" max="4" width="30.42578125" customWidth="1"/>
    <col min="5" max="5" width="2.85546875" customWidth="1"/>
    <col min="6" max="6" width="24.42578125" customWidth="1"/>
    <col min="7" max="7" width="2.85546875" customWidth="1"/>
    <col min="8" max="1026" width="11.42578125"/>
  </cols>
  <sheetData>
    <row r="1" spans="1:7" x14ac:dyDescent="0.25">
      <c r="A1" s="1" t="s">
        <v>0</v>
      </c>
      <c r="B1" s="1"/>
      <c r="C1" s="198" t="s">
        <v>1</v>
      </c>
      <c r="D1" s="198"/>
      <c r="E1" s="36"/>
      <c r="F1" s="2" t="s">
        <v>2</v>
      </c>
      <c r="G1" s="2"/>
    </row>
    <row r="2" spans="1:7" ht="15" customHeight="1" x14ac:dyDescent="0.25">
      <c r="A2" t="s">
        <v>3</v>
      </c>
      <c r="B2" t="s">
        <v>245</v>
      </c>
      <c r="C2" s="37" t="s">
        <v>243</v>
      </c>
      <c r="D2" s="37" t="s">
        <v>244</v>
      </c>
      <c r="E2" s="37" t="s">
        <v>245</v>
      </c>
      <c r="F2" t="s">
        <v>4</v>
      </c>
      <c r="G2" s="37" t="s">
        <v>245</v>
      </c>
    </row>
    <row r="3" spans="1:7" x14ac:dyDescent="0.25">
      <c r="A3" t="s">
        <v>5</v>
      </c>
      <c r="B3" t="s">
        <v>245</v>
      </c>
      <c r="C3" t="s">
        <v>163</v>
      </c>
      <c r="D3" t="s">
        <v>17</v>
      </c>
      <c r="E3" t="s">
        <v>245</v>
      </c>
      <c r="F3" t="s">
        <v>165</v>
      </c>
      <c r="G3" t="s">
        <v>245</v>
      </c>
    </row>
    <row r="4" spans="1:7" x14ac:dyDescent="0.25">
      <c r="A4" t="s">
        <v>7</v>
      </c>
      <c r="B4" t="s">
        <v>245</v>
      </c>
      <c r="C4" t="s">
        <v>6</v>
      </c>
      <c r="D4" t="s">
        <v>29</v>
      </c>
      <c r="E4" t="s">
        <v>245</v>
      </c>
      <c r="F4" t="s">
        <v>265</v>
      </c>
      <c r="G4" t="s">
        <v>245</v>
      </c>
    </row>
    <row r="5" spans="1:7" x14ac:dyDescent="0.25">
      <c r="A5" t="s">
        <v>9</v>
      </c>
      <c r="B5" t="s">
        <v>245</v>
      </c>
      <c r="C5" t="s">
        <v>8</v>
      </c>
      <c r="D5" t="s">
        <v>122</v>
      </c>
      <c r="E5" t="s">
        <v>245</v>
      </c>
      <c r="F5" t="s">
        <v>266</v>
      </c>
      <c r="G5" t="s">
        <v>245</v>
      </c>
    </row>
    <row r="6" spans="1:7" x14ac:dyDescent="0.25">
      <c r="A6" t="s">
        <v>12</v>
      </c>
      <c r="B6" t="s">
        <v>245</v>
      </c>
      <c r="C6" t="s">
        <v>10</v>
      </c>
      <c r="D6" t="s">
        <v>123</v>
      </c>
      <c r="E6" t="s">
        <v>245</v>
      </c>
      <c r="F6" t="s">
        <v>11</v>
      </c>
      <c r="G6" t="s">
        <v>245</v>
      </c>
    </row>
    <row r="7" spans="1:7" x14ac:dyDescent="0.25">
      <c r="C7" t="s">
        <v>13</v>
      </c>
      <c r="E7" t="s">
        <v>245</v>
      </c>
      <c r="F7" t="s">
        <v>267</v>
      </c>
      <c r="G7" t="s">
        <v>245</v>
      </c>
    </row>
    <row r="8" spans="1:7" x14ac:dyDescent="0.25">
      <c r="C8" t="s">
        <v>15</v>
      </c>
      <c r="E8" t="s">
        <v>245</v>
      </c>
      <c r="F8" t="s">
        <v>268</v>
      </c>
      <c r="G8" t="s">
        <v>245</v>
      </c>
    </row>
    <row r="9" spans="1:7" x14ac:dyDescent="0.25">
      <c r="C9" t="s">
        <v>16</v>
      </c>
      <c r="E9" t="s">
        <v>245</v>
      </c>
      <c r="F9" t="s">
        <v>269</v>
      </c>
      <c r="G9" t="s">
        <v>245</v>
      </c>
    </row>
    <row r="10" spans="1:7" x14ac:dyDescent="0.25">
      <c r="C10" t="s">
        <v>18</v>
      </c>
      <c r="E10" t="s">
        <v>245</v>
      </c>
      <c r="F10" t="s">
        <v>270</v>
      </c>
      <c r="G10" t="s">
        <v>245</v>
      </c>
    </row>
    <row r="11" spans="1:7" x14ac:dyDescent="0.25">
      <c r="C11" t="s">
        <v>19</v>
      </c>
      <c r="E11" t="s">
        <v>245</v>
      </c>
      <c r="F11" t="s">
        <v>271</v>
      </c>
      <c r="G11" t="s">
        <v>245</v>
      </c>
    </row>
    <row r="12" spans="1:7" x14ac:dyDescent="0.25">
      <c r="C12" t="s">
        <v>20</v>
      </c>
      <c r="E12" t="s">
        <v>245</v>
      </c>
      <c r="F12" t="s">
        <v>272</v>
      </c>
    </row>
    <row r="13" spans="1:7" x14ac:dyDescent="0.25">
      <c r="C13" t="s">
        <v>21</v>
      </c>
      <c r="E13" t="s">
        <v>245</v>
      </c>
    </row>
    <row r="14" spans="1:7" x14ac:dyDescent="0.25">
      <c r="C14" t="s">
        <v>22</v>
      </c>
      <c r="E14" t="s">
        <v>245</v>
      </c>
    </row>
    <row r="15" spans="1:7" x14ac:dyDescent="0.25">
      <c r="C15" t="s">
        <v>23</v>
      </c>
      <c r="E15" t="s">
        <v>245</v>
      </c>
    </row>
    <row r="16" spans="1:7" x14ac:dyDescent="0.25">
      <c r="C16" t="s">
        <v>24</v>
      </c>
      <c r="E16" t="s">
        <v>245</v>
      </c>
    </row>
    <row r="17" spans="3:5" x14ac:dyDescent="0.25">
      <c r="C17" t="s">
        <v>25</v>
      </c>
      <c r="E17" t="s">
        <v>245</v>
      </c>
    </row>
    <row r="18" spans="3:5" x14ac:dyDescent="0.25">
      <c r="C18" t="s">
        <v>159</v>
      </c>
      <c r="E18" t="s">
        <v>245</v>
      </c>
    </row>
    <row r="19" spans="3:5" x14ac:dyDescent="0.25">
      <c r="C19" t="s">
        <v>26</v>
      </c>
      <c r="E19" t="s">
        <v>245</v>
      </c>
    </row>
    <row r="20" spans="3:5" x14ac:dyDescent="0.25">
      <c r="C20" t="s">
        <v>27</v>
      </c>
      <c r="E20" t="s">
        <v>245</v>
      </c>
    </row>
    <row r="21" spans="3:5" x14ac:dyDescent="0.25">
      <c r="C21" t="s">
        <v>28</v>
      </c>
      <c r="E21" t="s">
        <v>245</v>
      </c>
    </row>
    <row r="22" spans="3:5" x14ac:dyDescent="0.25">
      <c r="C22" t="s">
        <v>30</v>
      </c>
      <c r="E22" t="s">
        <v>245</v>
      </c>
    </row>
    <row r="23" spans="3:5" x14ac:dyDescent="0.25">
      <c r="C23" t="s">
        <v>120</v>
      </c>
      <c r="E23" t="s">
        <v>245</v>
      </c>
    </row>
    <row r="24" spans="3:5" x14ac:dyDescent="0.25">
      <c r="C24" t="s">
        <v>121</v>
      </c>
      <c r="E24" t="s">
        <v>245</v>
      </c>
    </row>
    <row r="25" spans="3:5" x14ac:dyDescent="0.25">
      <c r="C25" t="s">
        <v>124</v>
      </c>
      <c r="E25" t="s">
        <v>245</v>
      </c>
    </row>
    <row r="26" spans="3:5" x14ac:dyDescent="0.25">
      <c r="C26" t="s">
        <v>125</v>
      </c>
      <c r="E26" t="s">
        <v>245</v>
      </c>
    </row>
    <row r="27" spans="3:5" x14ac:dyDescent="0.25">
      <c r="C27" t="s">
        <v>126</v>
      </c>
      <c r="E27" t="s">
        <v>245</v>
      </c>
    </row>
    <row r="28" spans="3:5" x14ac:dyDescent="0.25">
      <c r="C28" t="s">
        <v>127</v>
      </c>
      <c r="E28" t="s">
        <v>245</v>
      </c>
    </row>
    <row r="29" spans="3:5" x14ac:dyDescent="0.25">
      <c r="C29" t="s">
        <v>128</v>
      </c>
      <c r="E29" t="s">
        <v>245</v>
      </c>
    </row>
    <row r="30" spans="3:5" x14ac:dyDescent="0.25">
      <c r="C30" t="s">
        <v>154</v>
      </c>
      <c r="E30" t="s">
        <v>245</v>
      </c>
    </row>
    <row r="31" spans="3:5" x14ac:dyDescent="0.25">
      <c r="C31" t="s">
        <v>160</v>
      </c>
      <c r="E31" t="s">
        <v>245</v>
      </c>
    </row>
  </sheetData>
  <autoFilter ref="C2:D35"/>
  <mergeCells count="1">
    <mergeCell ref="C1:D1"/>
  </mergeCell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42"/>
  <sheetViews>
    <sheetView tabSelected="1" topLeftCell="A10" zoomScale="87" zoomScaleNormal="87" workbookViewId="0">
      <selection activeCell="A11" sqref="A11:AC11"/>
    </sheetView>
  </sheetViews>
  <sheetFormatPr baseColWidth="10" defaultColWidth="9.140625" defaultRowHeight="15" x14ac:dyDescent="0.25"/>
  <cols>
    <col min="1" max="1" width="7.85546875" style="3" customWidth="1"/>
    <col min="2" max="2" width="7.85546875" style="3" hidden="1" customWidth="1"/>
    <col min="3" max="3" width="23.5703125" style="3" customWidth="1"/>
    <col min="4" max="4" width="35" style="3" customWidth="1"/>
    <col min="5" max="5" width="38.140625" style="3" hidden="1" customWidth="1"/>
    <col min="6" max="6" width="25.5703125" style="3" hidden="1" customWidth="1"/>
    <col min="7" max="7" width="40.140625" style="3" customWidth="1"/>
    <col min="8" max="8" width="16" style="3" customWidth="1"/>
    <col min="9" max="9" width="27.140625" style="3" customWidth="1"/>
    <col min="10" max="10" width="14.28515625" style="3" hidden="1" customWidth="1"/>
    <col min="11" max="20" width="11.42578125" style="3" hidden="1" customWidth="1"/>
    <col min="21" max="21" width="0.28515625" style="3" customWidth="1"/>
    <col min="22" max="22" width="8" style="3" customWidth="1"/>
    <col min="23" max="23" width="6.85546875" style="3" customWidth="1"/>
    <col min="24" max="24" width="14.85546875" style="3" customWidth="1"/>
    <col min="25" max="25" width="19.5703125" style="3" customWidth="1"/>
    <col min="26" max="27" width="14.28515625" style="3" customWidth="1"/>
    <col min="28" max="28" width="42.5703125" style="27" customWidth="1"/>
    <col min="29" max="29" width="17.5703125" style="3" customWidth="1"/>
    <col min="30" max="30" width="2.7109375" style="3" customWidth="1"/>
    <col min="31" max="31" width="11.42578125" style="3" customWidth="1"/>
    <col min="32" max="41" width="9.140625" style="3" customWidth="1"/>
    <col min="42" max="42" width="11.7109375" style="3" customWidth="1"/>
    <col min="43" max="43" width="6.140625" style="3" customWidth="1"/>
    <col min="44" max="44" width="12.7109375" style="3" customWidth="1"/>
    <col min="45" max="49" width="9.140625" style="3" customWidth="1"/>
    <col min="50" max="50" width="12.7109375" style="3" customWidth="1"/>
    <col min="51" max="51" width="9.140625" style="3" customWidth="1"/>
    <col min="52" max="52" width="16" style="3" customWidth="1"/>
    <col min="53" max="55" width="9.140625" style="3" customWidth="1"/>
    <col min="56" max="56" width="13.7109375" style="3" customWidth="1"/>
    <col min="57" max="57" width="9.140625" style="3" customWidth="1"/>
    <col min="58" max="1025" width="11.42578125" style="3"/>
  </cols>
  <sheetData>
    <row r="1" spans="1:56" s="4" customFormat="1" ht="27" hidden="1" customHeight="1" x14ac:dyDescent="0.25">
      <c r="A1" s="203" t="s">
        <v>31</v>
      </c>
      <c r="B1" s="203"/>
      <c r="C1" s="203"/>
      <c r="D1" s="203"/>
      <c r="E1" s="204" t="s">
        <v>32</v>
      </c>
      <c r="F1" s="204"/>
      <c r="G1" s="204"/>
      <c r="H1" s="204"/>
      <c r="I1" s="204"/>
      <c r="J1" s="204"/>
      <c r="K1" s="204"/>
      <c r="L1" s="204"/>
      <c r="M1" s="204"/>
      <c r="N1" s="204"/>
      <c r="O1" s="204"/>
      <c r="P1" s="204"/>
      <c r="Q1" s="204"/>
      <c r="R1" s="204"/>
      <c r="S1" s="204"/>
      <c r="T1" s="204"/>
      <c r="U1" s="204"/>
      <c r="V1" s="204"/>
      <c r="W1" s="204"/>
      <c r="X1" s="204"/>
      <c r="Y1" s="204"/>
      <c r="Z1" s="204"/>
      <c r="AA1" s="214" t="s">
        <v>33</v>
      </c>
      <c r="AB1" s="215"/>
      <c r="AC1" s="216"/>
    </row>
    <row r="2" spans="1:56" s="4" customFormat="1" ht="27" hidden="1" customHeight="1" x14ac:dyDescent="0.25">
      <c r="A2" s="203"/>
      <c r="B2" s="203"/>
      <c r="C2" s="203"/>
      <c r="D2" s="203"/>
      <c r="E2" s="204" t="s">
        <v>34</v>
      </c>
      <c r="F2" s="204"/>
      <c r="G2" s="204"/>
      <c r="H2" s="204"/>
      <c r="I2" s="204"/>
      <c r="J2" s="204"/>
      <c r="K2" s="204"/>
      <c r="L2" s="204"/>
      <c r="M2" s="204"/>
      <c r="N2" s="204"/>
      <c r="O2" s="204"/>
      <c r="P2" s="204"/>
      <c r="Q2" s="204"/>
      <c r="R2" s="204"/>
      <c r="S2" s="204"/>
      <c r="T2" s="204"/>
      <c r="U2" s="204"/>
      <c r="V2" s="204"/>
      <c r="W2" s="204"/>
      <c r="X2" s="204"/>
      <c r="Y2" s="204"/>
      <c r="Z2" s="204"/>
      <c r="AA2" s="214" t="s">
        <v>35</v>
      </c>
      <c r="AB2" s="215"/>
      <c r="AC2" s="216"/>
    </row>
    <row r="3" spans="1:56" s="4" customFormat="1" ht="27" hidden="1" customHeight="1" x14ac:dyDescent="0.25">
      <c r="A3" s="203"/>
      <c r="B3" s="203"/>
      <c r="C3" s="203"/>
      <c r="D3" s="203"/>
      <c r="E3" s="204"/>
      <c r="F3" s="204"/>
      <c r="G3" s="204"/>
      <c r="H3" s="204"/>
      <c r="I3" s="204"/>
      <c r="J3" s="204"/>
      <c r="K3" s="204"/>
      <c r="L3" s="204"/>
      <c r="M3" s="204"/>
      <c r="N3" s="204"/>
      <c r="O3" s="204"/>
      <c r="P3" s="204"/>
      <c r="Q3" s="204"/>
      <c r="R3" s="204"/>
      <c r="S3" s="204"/>
      <c r="T3" s="204"/>
      <c r="U3" s="204"/>
      <c r="V3" s="204"/>
      <c r="W3" s="204"/>
      <c r="X3" s="204"/>
      <c r="Y3" s="204"/>
      <c r="Z3" s="204"/>
      <c r="AA3" s="217" t="s">
        <v>36</v>
      </c>
      <c r="AB3" s="218"/>
      <c r="AC3" s="219"/>
    </row>
    <row r="4" spans="1:56" ht="27" hidden="1" customHeight="1" x14ac:dyDescent="0.25">
      <c r="A4" s="5" t="s">
        <v>37</v>
      </c>
      <c r="B4" s="6"/>
      <c r="C4" s="6"/>
      <c r="D4" s="6"/>
      <c r="E4" s="6"/>
      <c r="F4" s="6"/>
      <c r="G4" s="6"/>
      <c r="H4" s="6"/>
      <c r="I4" s="6"/>
      <c r="J4" s="6"/>
      <c r="K4" s="6"/>
      <c r="L4" s="6"/>
      <c r="M4" s="6"/>
      <c r="N4" s="6"/>
      <c r="O4" s="6"/>
      <c r="P4" s="6"/>
      <c r="Q4" s="6"/>
      <c r="R4" s="6"/>
      <c r="S4" s="6"/>
      <c r="T4" s="6"/>
      <c r="U4" s="6"/>
      <c r="V4" s="6"/>
      <c r="W4" s="6"/>
      <c r="X4" s="6"/>
      <c r="Y4" s="6"/>
      <c r="Z4" s="6"/>
      <c r="AA4" s="6"/>
      <c r="AB4" s="25"/>
      <c r="AC4" s="7"/>
    </row>
    <row r="5" spans="1:56" ht="35.25" hidden="1" customHeight="1" x14ac:dyDescent="0.25">
      <c r="A5" s="221" t="s">
        <v>38</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2"/>
      <c r="AC5" s="8">
        <v>2019</v>
      </c>
    </row>
    <row r="6" spans="1:56" ht="42" hidden="1" customHeight="1" x14ac:dyDescent="0.25">
      <c r="A6" s="223" t="s">
        <v>39</v>
      </c>
      <c r="B6" s="223"/>
      <c r="C6" s="223"/>
      <c r="D6" s="223"/>
      <c r="E6" s="223"/>
      <c r="F6" s="224" t="s">
        <v>40</v>
      </c>
      <c r="G6" s="224"/>
      <c r="H6" s="224"/>
      <c r="I6" s="224"/>
      <c r="J6" s="224"/>
      <c r="K6" s="224"/>
      <c r="L6" s="224"/>
      <c r="M6" s="224"/>
      <c r="N6" s="224"/>
      <c r="O6" s="224"/>
      <c r="P6" s="224"/>
      <c r="Q6" s="224"/>
      <c r="R6" s="224"/>
      <c r="S6" s="224"/>
      <c r="T6" s="224"/>
      <c r="U6" s="224"/>
      <c r="V6" s="224"/>
      <c r="W6" s="224"/>
      <c r="X6" s="224"/>
      <c r="Y6" s="224"/>
      <c r="Z6" s="224"/>
      <c r="AA6" s="224"/>
      <c r="AB6" s="224"/>
      <c r="AC6" s="224"/>
    </row>
    <row r="7" spans="1:56" ht="15.75" hidden="1" customHeight="1" x14ac:dyDescent="0.25">
      <c r="A7" s="225" t="s">
        <v>41</v>
      </c>
      <c r="B7" s="225"/>
      <c r="C7" s="225"/>
      <c r="D7" s="225"/>
      <c r="E7" s="225"/>
      <c r="F7" s="226" t="s">
        <v>42</v>
      </c>
      <c r="G7" s="226"/>
      <c r="H7" s="226" t="s">
        <v>43</v>
      </c>
      <c r="I7" s="226"/>
      <c r="J7" s="226"/>
      <c r="K7" s="226"/>
      <c r="L7" s="226"/>
      <c r="M7" s="226"/>
      <c r="N7" s="226"/>
      <c r="O7" s="226"/>
      <c r="P7" s="226"/>
      <c r="Q7" s="226"/>
      <c r="R7" s="226"/>
      <c r="S7" s="226"/>
      <c r="T7" s="226"/>
      <c r="U7" s="226"/>
      <c r="V7" s="226"/>
      <c r="W7" s="226"/>
      <c r="X7" s="226"/>
      <c r="Y7" s="226"/>
      <c r="Z7" s="226"/>
      <c r="AA7" s="226"/>
      <c r="AB7" s="227"/>
      <c r="AC7" s="226"/>
    </row>
    <row r="8" spans="1:56" ht="47.25" hidden="1" customHeight="1" x14ac:dyDescent="0.25">
      <c r="A8" s="225"/>
      <c r="B8" s="225"/>
      <c r="C8" s="225"/>
      <c r="D8" s="225"/>
      <c r="E8" s="225"/>
      <c r="F8" s="228" t="s">
        <v>117</v>
      </c>
      <c r="G8" s="228"/>
      <c r="H8" s="224" t="s">
        <v>162</v>
      </c>
      <c r="I8" s="224"/>
      <c r="J8" s="224"/>
      <c r="K8" s="224"/>
      <c r="L8" s="224"/>
      <c r="M8" s="224"/>
      <c r="N8" s="224"/>
      <c r="O8" s="224"/>
      <c r="P8" s="224"/>
      <c r="Q8" s="224"/>
      <c r="R8" s="224"/>
      <c r="S8" s="224"/>
      <c r="T8" s="224"/>
      <c r="U8" s="224"/>
      <c r="V8" s="224"/>
      <c r="W8" s="224"/>
      <c r="X8" s="224"/>
      <c r="Y8" s="224"/>
      <c r="Z8" s="224"/>
      <c r="AA8" s="224"/>
      <c r="AB8" s="224"/>
      <c r="AC8" s="224"/>
      <c r="AE8" s="205" t="s">
        <v>45</v>
      </c>
      <c r="AF8" s="206"/>
      <c r="AG8" s="206"/>
      <c r="AH8" s="206"/>
      <c r="AI8" s="206"/>
      <c r="AJ8" s="206"/>
      <c r="AK8" s="206"/>
      <c r="AL8" s="206"/>
      <c r="AM8" s="206"/>
      <c r="AN8" s="206"/>
      <c r="AO8" s="206"/>
      <c r="AP8" s="207"/>
      <c r="AR8" s="205" t="s">
        <v>212</v>
      </c>
      <c r="AS8" s="206"/>
      <c r="AT8" s="206"/>
      <c r="AU8" s="206"/>
      <c r="AV8" s="206"/>
      <c r="AW8" s="206"/>
      <c r="AX8" s="206"/>
      <c r="AY8" s="206"/>
      <c r="AZ8" s="206"/>
      <c r="BA8" s="206"/>
      <c r="BB8" s="206"/>
      <c r="BC8" s="207"/>
    </row>
    <row r="9" spans="1:56" ht="22.5" hidden="1" customHeight="1" x14ac:dyDescent="0.25">
      <c r="A9" s="202" t="s">
        <v>44</v>
      </c>
      <c r="B9" s="202"/>
      <c r="C9" s="202"/>
      <c r="D9" s="202"/>
      <c r="E9" s="202"/>
      <c r="F9" s="202"/>
      <c r="G9" s="202"/>
      <c r="H9" s="202" t="s">
        <v>45</v>
      </c>
      <c r="I9" s="202"/>
      <c r="J9" s="202"/>
      <c r="K9" s="202"/>
      <c r="L9" s="202"/>
      <c r="M9" s="202"/>
      <c r="N9" s="202"/>
      <c r="O9" s="202"/>
      <c r="P9" s="202"/>
      <c r="Q9" s="202"/>
      <c r="R9" s="202"/>
      <c r="S9" s="202"/>
      <c r="T9" s="202"/>
      <c r="U9" s="202"/>
      <c r="V9" s="202"/>
      <c r="W9" s="202"/>
      <c r="X9" s="202"/>
      <c r="Y9" s="202"/>
      <c r="Z9" s="202"/>
      <c r="AA9" s="31"/>
      <c r="AB9" s="220" t="s">
        <v>46</v>
      </c>
      <c r="AC9" s="220"/>
      <c r="AE9" s="38" t="s">
        <v>200</v>
      </c>
      <c r="AF9" s="38" t="s">
        <v>201</v>
      </c>
      <c r="AG9" s="38" t="s">
        <v>202</v>
      </c>
      <c r="AH9" s="38" t="s">
        <v>203</v>
      </c>
      <c r="AI9" s="38" t="s">
        <v>204</v>
      </c>
      <c r="AJ9" s="38" t="s">
        <v>205</v>
      </c>
      <c r="AK9" s="38" t="s">
        <v>206</v>
      </c>
      <c r="AL9" s="38" t="s">
        <v>207</v>
      </c>
      <c r="AM9" s="38" t="s">
        <v>211</v>
      </c>
      <c r="AN9" s="38" t="s">
        <v>208</v>
      </c>
      <c r="AO9" s="38" t="s">
        <v>209</v>
      </c>
      <c r="AP9" s="38" t="s">
        <v>210</v>
      </c>
      <c r="AR9" s="38" t="s">
        <v>200</v>
      </c>
      <c r="AS9" s="38" t="s">
        <v>201</v>
      </c>
      <c r="AT9" s="38" t="s">
        <v>202</v>
      </c>
      <c r="AU9" s="38" t="s">
        <v>203</v>
      </c>
      <c r="AV9" s="38" t="s">
        <v>204</v>
      </c>
      <c r="AW9" s="38" t="s">
        <v>205</v>
      </c>
      <c r="AX9" s="38" t="s">
        <v>206</v>
      </c>
      <c r="AY9" s="38" t="s">
        <v>207</v>
      </c>
      <c r="AZ9" s="38" t="s">
        <v>211</v>
      </c>
      <c r="BA9" s="38" t="s">
        <v>208</v>
      </c>
      <c r="BB9" s="38" t="s">
        <v>209</v>
      </c>
      <c r="BC9" s="38" t="s">
        <v>210</v>
      </c>
    </row>
    <row r="10" spans="1:56" ht="21.75" customHeight="1" x14ac:dyDescent="0.3">
      <c r="A10" s="199" t="s">
        <v>390</v>
      </c>
      <c r="B10" s="200"/>
      <c r="C10" s="201"/>
      <c r="D10" s="201"/>
      <c r="E10" s="200"/>
      <c r="F10" s="200"/>
      <c r="G10" s="201"/>
      <c r="H10" s="201"/>
      <c r="I10" s="201"/>
      <c r="J10" s="200"/>
      <c r="K10" s="200"/>
      <c r="L10" s="200"/>
      <c r="M10" s="200"/>
      <c r="N10" s="200"/>
      <c r="O10" s="200"/>
      <c r="P10" s="200"/>
      <c r="Q10" s="200"/>
      <c r="R10" s="200"/>
      <c r="S10" s="200"/>
      <c r="T10" s="200"/>
      <c r="U10" s="201"/>
      <c r="V10" s="200"/>
      <c r="W10" s="200"/>
      <c r="X10" s="200"/>
      <c r="Y10" s="201"/>
      <c r="Z10" s="201"/>
      <c r="AA10" s="201"/>
      <c r="AB10" s="201"/>
      <c r="AC10" s="201"/>
      <c r="AD10" s="95"/>
      <c r="AE10" s="93"/>
      <c r="AF10" s="93"/>
      <c r="AG10" s="94"/>
      <c r="AH10" s="38"/>
      <c r="AI10" s="38"/>
      <c r="AJ10" s="38"/>
      <c r="AK10" s="38"/>
      <c r="AL10" s="38"/>
      <c r="AM10" s="38"/>
      <c r="AN10" s="38"/>
      <c r="AO10" s="38"/>
      <c r="AP10" s="38"/>
      <c r="AR10" s="38"/>
      <c r="AS10" s="38"/>
      <c r="AT10" s="38"/>
      <c r="AU10" s="38"/>
      <c r="AV10" s="38"/>
      <c r="AW10" s="38"/>
      <c r="AX10" s="38"/>
      <c r="AY10" s="38"/>
      <c r="AZ10" s="38"/>
      <c r="BA10" s="38"/>
      <c r="BB10" s="38"/>
      <c r="BC10" s="38"/>
    </row>
    <row r="11" spans="1:56" ht="33" customHeight="1" x14ac:dyDescent="0.3">
      <c r="A11" s="209" t="s">
        <v>488</v>
      </c>
      <c r="B11" s="210"/>
      <c r="C11" s="211"/>
      <c r="D11" s="211"/>
      <c r="E11" s="210"/>
      <c r="F11" s="210"/>
      <c r="G11" s="211"/>
      <c r="H11" s="212"/>
      <c r="I11" s="210"/>
      <c r="J11" s="210"/>
      <c r="K11" s="210"/>
      <c r="L11" s="210"/>
      <c r="M11" s="210"/>
      <c r="N11" s="210"/>
      <c r="O11" s="210"/>
      <c r="P11" s="210"/>
      <c r="Q11" s="210"/>
      <c r="R11" s="210"/>
      <c r="S11" s="210"/>
      <c r="T11" s="210"/>
      <c r="U11" s="212"/>
      <c r="V11" s="211"/>
      <c r="W11" s="211"/>
      <c r="X11" s="213"/>
      <c r="Y11" s="211"/>
      <c r="Z11" s="211"/>
      <c r="AA11" s="211"/>
      <c r="AB11" s="211"/>
      <c r="AC11" s="211"/>
      <c r="AE11" s="38"/>
      <c r="AF11" s="38"/>
      <c r="AG11" s="38"/>
      <c r="AH11" s="38"/>
      <c r="AI11" s="38"/>
      <c r="AJ11" s="38"/>
      <c r="AK11" s="38"/>
      <c r="AL11" s="38"/>
      <c r="AM11" s="38"/>
      <c r="AN11" s="38"/>
      <c r="AO11" s="38"/>
      <c r="AP11" s="38"/>
      <c r="AR11" s="38"/>
      <c r="AS11" s="38"/>
      <c r="AT11" s="38"/>
      <c r="AU11" s="38"/>
      <c r="AV11" s="38"/>
      <c r="AW11" s="38"/>
      <c r="AX11" s="38"/>
      <c r="AY11" s="38"/>
      <c r="AZ11" s="38"/>
      <c r="BA11" s="38"/>
      <c r="BB11" s="38"/>
      <c r="BC11" s="38"/>
    </row>
    <row r="12" spans="1:56" ht="67.150000000000006" customHeight="1" x14ac:dyDescent="0.25">
      <c r="A12" s="162" t="s">
        <v>47</v>
      </c>
      <c r="B12" s="10" t="s">
        <v>48</v>
      </c>
      <c r="C12" s="162" t="s">
        <v>49</v>
      </c>
      <c r="D12" s="162" t="s">
        <v>50</v>
      </c>
      <c r="E12" s="9" t="s">
        <v>51</v>
      </c>
      <c r="F12" s="9" t="s">
        <v>52</v>
      </c>
      <c r="G12" s="162" t="s">
        <v>53</v>
      </c>
      <c r="H12" s="163" t="s">
        <v>54</v>
      </c>
      <c r="I12" s="9" t="s">
        <v>55</v>
      </c>
      <c r="J12" s="10" t="s">
        <v>228</v>
      </c>
      <c r="K12" s="10" t="s">
        <v>229</v>
      </c>
      <c r="L12" s="10" t="s">
        <v>230</v>
      </c>
      <c r="M12" s="10" t="s">
        <v>231</v>
      </c>
      <c r="N12" s="10" t="s">
        <v>232</v>
      </c>
      <c r="O12" s="10" t="s">
        <v>233</v>
      </c>
      <c r="P12" s="10" t="s">
        <v>234</v>
      </c>
      <c r="Q12" s="10" t="s">
        <v>235</v>
      </c>
      <c r="R12" s="10" t="s">
        <v>236</v>
      </c>
      <c r="S12" s="10" t="s">
        <v>237</v>
      </c>
      <c r="T12" s="10" t="s">
        <v>238</v>
      </c>
      <c r="U12" s="164" t="s">
        <v>239</v>
      </c>
      <c r="V12" s="165" t="s">
        <v>56</v>
      </c>
      <c r="W12" s="165" t="s">
        <v>57</v>
      </c>
      <c r="X12" s="96" t="s">
        <v>58</v>
      </c>
      <c r="Y12" s="162" t="s">
        <v>59</v>
      </c>
      <c r="Z12" s="162" t="s">
        <v>60</v>
      </c>
      <c r="AA12" s="183" t="s">
        <v>161</v>
      </c>
      <c r="AB12" s="166" t="s">
        <v>61</v>
      </c>
      <c r="AC12" s="162" t="s">
        <v>62</v>
      </c>
      <c r="AE12" s="40">
        <v>43497</v>
      </c>
      <c r="AF12" s="40">
        <v>43525</v>
      </c>
      <c r="AG12" s="40">
        <v>43556</v>
      </c>
      <c r="AH12" s="40">
        <v>43586</v>
      </c>
      <c r="AI12" s="40">
        <v>43617</v>
      </c>
      <c r="AJ12" s="40">
        <v>43647</v>
      </c>
      <c r="AK12" s="40">
        <v>43678</v>
      </c>
      <c r="AL12" s="40">
        <v>43709</v>
      </c>
      <c r="AM12" s="40">
        <v>43739</v>
      </c>
      <c r="AN12" s="40">
        <v>43770</v>
      </c>
      <c r="AO12" s="40">
        <v>43800</v>
      </c>
      <c r="AP12" s="40">
        <v>43831</v>
      </c>
      <c r="AR12" s="40">
        <v>43497</v>
      </c>
      <c r="AS12" s="40">
        <v>43525</v>
      </c>
      <c r="AT12" s="40">
        <v>43556</v>
      </c>
      <c r="AU12" s="40">
        <v>43586</v>
      </c>
      <c r="AV12" s="40">
        <v>43617</v>
      </c>
      <c r="AW12" s="40">
        <v>43647</v>
      </c>
      <c r="AX12" s="40">
        <v>43678</v>
      </c>
      <c r="AY12" s="40">
        <v>43709</v>
      </c>
      <c r="AZ12" s="40">
        <v>43739</v>
      </c>
      <c r="BA12" s="40">
        <v>43770</v>
      </c>
      <c r="BB12" s="40">
        <v>43800</v>
      </c>
      <c r="BC12" s="40">
        <v>43831</v>
      </c>
    </row>
    <row r="13" spans="1:56" ht="81" customHeight="1" x14ac:dyDescent="0.25">
      <c r="A13" s="97">
        <v>1</v>
      </c>
      <c r="B13" s="98"/>
      <c r="C13" s="112" t="s">
        <v>3</v>
      </c>
      <c r="D13" s="106" t="s">
        <v>154</v>
      </c>
      <c r="E13" s="117" t="s">
        <v>156</v>
      </c>
      <c r="F13" s="106" t="s">
        <v>83</v>
      </c>
      <c r="G13" s="106" t="s">
        <v>246</v>
      </c>
      <c r="H13" s="97" t="s">
        <v>11</v>
      </c>
      <c r="I13" s="114" t="s">
        <v>255</v>
      </c>
      <c r="J13" s="115" t="str">
        <f t="shared" ref="J13:J36" si="0">+$D13&amp;AE13</f>
        <v>Ejecutar el 100% de las actividades programadas para el equipo de mejoramiento</v>
      </c>
      <c r="K13" s="115" t="str">
        <f t="shared" ref="K13:K36" si="1">+$D13&amp;AF13</f>
        <v>Ejecutar el 100% de las actividades programadas para el equipo de mejoramiento</v>
      </c>
      <c r="L13" s="115" t="str">
        <f t="shared" ref="L13:L36" si="2">+$D13&amp;AG13</f>
        <v>Ejecutar el 100% de las actividades programadas para el equipo de mejoramiento</v>
      </c>
      <c r="M13" s="115" t="str">
        <f t="shared" ref="M13:M36" si="3">+$D13&amp;AH13</f>
        <v>Ejecutar el 100% de las actividades programadas para el equipo de mejoramiento</v>
      </c>
      <c r="N13" s="115" t="str">
        <f t="shared" ref="N13:N36" si="4">+$D13&amp;AI13</f>
        <v>Ejecutar el 100% de las actividades programadas para el equipo de mejoramiento</v>
      </c>
      <c r="O13" s="115" t="str">
        <f t="shared" ref="O13:O36" si="5">+$D13&amp;AJ13</f>
        <v>Ejecutar el 100% de las actividades programadas para el equipo de mejoramiento</v>
      </c>
      <c r="P13" s="115" t="str">
        <f t="shared" ref="P13:P36" si="6">+$D13&amp;AK13</f>
        <v>Ejecutar el 100% de las actividades programadas para el equipo de mejoramiento</v>
      </c>
      <c r="Q13" s="115" t="str">
        <f t="shared" ref="Q13:Q36" si="7">+$D13&amp;AL13</f>
        <v>Ejecutar el 100% de las actividades programadas para el equipo de mejoramiento</v>
      </c>
      <c r="R13" s="115" t="str">
        <f t="shared" ref="R13:R36" si="8">+$D13&amp;AM13</f>
        <v>Ejecutar el 100% de las actividades programadas para el equipo de mejoramiento</v>
      </c>
      <c r="S13" s="115" t="str">
        <f t="shared" ref="S13:S36" si="9">+$D13&amp;AN13</f>
        <v>Ejecutar el 100% de las actividades programadas para el equipo de mejoramiento</v>
      </c>
      <c r="T13" s="115" t="str">
        <f t="shared" ref="T13:T36" si="10">+$D13&amp;AO13</f>
        <v>Ejecutar el 100% de las actividades programadas para el equipo de mejoramiento</v>
      </c>
      <c r="U13" s="115" t="str">
        <f t="shared" ref="U13:U36" si="11">+$D13&amp;AP13</f>
        <v>Ejecutar el 100% de las actividades programadas para el equipo de mejoramiento</v>
      </c>
      <c r="V13" s="116">
        <v>0</v>
      </c>
      <c r="W13" s="116">
        <v>0</v>
      </c>
      <c r="X13" s="100" t="s">
        <v>270</v>
      </c>
      <c r="Y13" s="112" t="s">
        <v>327</v>
      </c>
      <c r="Z13" s="184">
        <v>43585</v>
      </c>
      <c r="AA13" s="185"/>
      <c r="AB13" s="33" t="s">
        <v>405</v>
      </c>
      <c r="AC13" s="101" t="str">
        <f>+IF(OR(AA13="",W13=""),"",IFERROR(W13/V13,""))</f>
        <v/>
      </c>
      <c r="AE13" s="43" t="str">
        <f t="shared" ref="AE13:AE36" si="12">+IF(OR(V13="",V13=0,Z13=""),"",IF(ABS(Z13)&lt;ABS($AE$12),1,0))</f>
        <v/>
      </c>
      <c r="AF13" s="43" t="str">
        <f t="shared" ref="AF13:AF36" si="13">+IF(OR(V13="",V13=0,Z13=""),"",IF(AND(ABS(Z13)&lt;ABS($AF$12),ABS(Z13)&gt;=ABS($AE$12)),1,0))</f>
        <v/>
      </c>
      <c r="AG13" s="43" t="str">
        <f t="shared" ref="AG13:AG36" si="14">+IF(OR(V13="",V13=0,Z13=""),"",IF(AND(ABS(Z13)&lt;ABS($AG$12),ABS(Z13)&gt;=ABS($AF$12)),1,0))</f>
        <v/>
      </c>
      <c r="AH13" s="43" t="str">
        <f t="shared" ref="AH13:AH36" si="15">+IF(OR(V13="",V13=0,Z13=""),"",IF(AND(ABS(Z13)&lt;ABS($AH$12),ABS(Z13)&gt;=ABS($AG$12)),1,0))</f>
        <v/>
      </c>
      <c r="AI13" s="43" t="str">
        <f t="shared" ref="AI13:AI36" si="16">+IF(OR(V13="",V13=0,Z13=""),"",IF(AND(ABS(Z13)&lt;ABS($AI$12),ABS(Z13)&gt;=ABS($AH$12)),1,0))</f>
        <v/>
      </c>
      <c r="AJ13" s="43" t="str">
        <f t="shared" ref="AJ13:AJ36" si="17">+IF(OR(V13="",V13=0,Z13=""),"",IF(AND(ABS(Z13)&lt;ABS($AJ$12),ABS(Z13)&gt;=ABS($AI$12)),1,0))</f>
        <v/>
      </c>
      <c r="AK13" s="43" t="str">
        <f t="shared" ref="AK13:AK36" si="18">+IF(OR(V13="",V13=0,Z13=""),"",IF(AND(ABS(Z13)&lt;ABS($AK$12),ABS(Z13)&gt;=ABS($AJ$12)),1,0))</f>
        <v/>
      </c>
      <c r="AL13" s="43" t="str">
        <f t="shared" ref="AL13:AL36" si="19">+IF(OR(V13="",V13=0,Z13=""),"",IF(AND(ABS(Z13)&lt;ABS($AL$12),ABS(Z13)&gt;=ABS($AK$12)),1,0))</f>
        <v/>
      </c>
      <c r="AM13" s="43" t="str">
        <f t="shared" ref="AM13:AM36" si="20">+IF(OR(V13="",V13=0,Z13=""),"",IF(AND(ABS(Z13)&lt;ABS($AM$12),ABS(Z13)&gt;=ABS($AL$12)),1,0))</f>
        <v/>
      </c>
      <c r="AN13" s="43" t="str">
        <f t="shared" ref="AN13:AN36" si="21">+IF(OR(V13="",V13=0,Z13=""),"",IF(AND(ABS(Z13)&lt;ABS($AN$12),ABS(Z13)&gt;=ABS($AM$12)),1,0))</f>
        <v/>
      </c>
      <c r="AO13" s="43" t="str">
        <f t="shared" ref="AO13:AO36" si="22">+IF(OR(V13="",V13=0,Z13=""),"",IF(AND(ABS(Z13)&lt;ABS($AO$12),ABS(Z13)&gt;=ABS($AN$12)),1,0))</f>
        <v/>
      </c>
      <c r="AP13" s="43" t="str">
        <f t="shared" ref="AP13:AP36" si="23">+IF(OR(V13="",V13=0,Z13=""),"",IF(AND(ABS(Z13)&lt;ABS($AP$12),ABS(Z13)&gt;=ABS($AO$12)),1,0))</f>
        <v/>
      </c>
      <c r="AR13" s="43" t="str">
        <f t="shared" ref="AR13:AR36" si="24">+IF(OR(AA13="",W13=""),"",IF(ABS(AA13)&lt;ABS($AR$12),1*AC13,0))</f>
        <v/>
      </c>
      <c r="AS13" s="43" t="str">
        <f t="shared" ref="AS13:AS36" si="25">+IF(OR($AA13="",$W13=""),"",IF(AND(ABS($AA13)&lt;ABS($AS$12),ABS($AA13)&gt;=ABS($AR$12)),1*$AC13,0))</f>
        <v/>
      </c>
      <c r="AT13" s="43" t="str">
        <f t="shared" ref="AT13:AT36" si="26">+IF(OR($AA13="",$W13=""),"",IF(AND(ABS($AA13)&lt;ABS($AT$12),ABS($AA13)&gt;=ABS($AS$12)),1*$AC13,0))</f>
        <v/>
      </c>
      <c r="AU13" s="43" t="str">
        <f t="shared" ref="AU13:AU36" si="27">+IF(OR($AA13="",$W13=""),"",IF(AND(ABS($AA13)&lt;ABS($AU$12),ABS($AA13)&gt;=ABS($AT$12)),1*$AC13,0))</f>
        <v/>
      </c>
      <c r="AV13" s="43" t="str">
        <f t="shared" ref="AV13:AV36" si="28">+IF(OR($AA13="",$W13=""),"",IF(AND(ABS($AA13)&lt;ABS($AV$12),ABS($AA13)&gt;=ABS($AU$12)),1*$AC13,0))</f>
        <v/>
      </c>
      <c r="AW13" s="43" t="str">
        <f t="shared" ref="AW13:AW36" si="29">+IF(OR($AA13="",$W13=""),"",IF(AND(ABS($AA13)&lt;ABS($AW$12),ABS($AA13)&gt;=ABS($AV$12)),1*$AC13,0))</f>
        <v/>
      </c>
      <c r="AX13" s="43" t="str">
        <f t="shared" ref="AX13:AX36" si="30">+IF(OR($AA13="",$W13=""),"",IF(AND(ABS($AA13)&lt;ABS($AX$12),ABS($AA13)&gt;=ABS($AW$12)),1*$AC13,0))</f>
        <v/>
      </c>
      <c r="AY13" s="43" t="str">
        <f t="shared" ref="AY13:AY36" si="31">+IF(OR($AA13="",$W13=""),"",IF(AND(ABS($AA13)&lt;ABS($AY$12),ABS($AA13)&gt;=ABS($AX$12)),1*$AC13,0))</f>
        <v/>
      </c>
      <c r="AZ13" s="43" t="str">
        <f t="shared" ref="AZ13:AZ36" si="32">+IF(OR($AA13="",$W13=""),"",IF(AND(ABS($AA13)&lt;ABS($AZ$12),ABS($AA13)&gt;=ABS($AY$12)),1*$AC13,0))</f>
        <v/>
      </c>
      <c r="BA13" s="43" t="str">
        <f t="shared" ref="BA13:BA36" si="33">+IF(OR($AA13="",$W13=""),"",IF(AND(ABS($AA13)&lt;ABS($BA$12),ABS($AA13)&gt;=ABS($AZ$12)),1*$AC13,0))</f>
        <v/>
      </c>
      <c r="BB13" s="43" t="str">
        <f t="shared" ref="BB13:BB36" si="34">+IF(OR($AA13="",$W13=""),"",IF(AND(ABS($AA13)&lt;ABS($BB$12),ABS($AA13)&gt;=ABS($BA$12)),1*$AC13,0))</f>
        <v/>
      </c>
      <c r="BC13" s="43" t="str">
        <f t="shared" ref="BC13:BC36" si="35">+IF(OR($AA13="",$W13=""),"",IF(AND(ABS($AA13)&lt;ABS($BC$12),ABS($AA13)&gt;=ABS($BB$12)),1*$AC13,0))</f>
        <v/>
      </c>
      <c r="BD13" s="3">
        <f t="shared" ref="BD13:BD36" si="36">+SUM(AR13:BC13)</f>
        <v>0</v>
      </c>
    </row>
    <row r="14" spans="1:56" ht="156" customHeight="1" x14ac:dyDescent="0.25">
      <c r="A14" s="97">
        <f>+A13+1</f>
        <v>2</v>
      </c>
      <c r="B14" s="98"/>
      <c r="C14" s="112" t="s">
        <v>3</v>
      </c>
      <c r="D14" s="106" t="s">
        <v>154</v>
      </c>
      <c r="E14" s="117" t="s">
        <v>156</v>
      </c>
      <c r="F14" s="106" t="s">
        <v>83</v>
      </c>
      <c r="G14" s="106" t="s">
        <v>247</v>
      </c>
      <c r="H14" s="97" t="s">
        <v>11</v>
      </c>
      <c r="I14" s="114" t="s">
        <v>255</v>
      </c>
      <c r="J14" s="115" t="str">
        <f t="shared" si="0"/>
        <v>Ejecutar el 100% de las actividades programadas para el equipo de mejoramiento0</v>
      </c>
      <c r="K14" s="115" t="str">
        <f t="shared" si="1"/>
        <v>Ejecutar el 100% de las actividades programadas para el equipo de mejoramiento0</v>
      </c>
      <c r="L14" s="115" t="str">
        <f t="shared" si="2"/>
        <v>Ejecutar el 100% de las actividades programadas para el equipo de mejoramiento0</v>
      </c>
      <c r="M14" s="115" t="str">
        <f t="shared" si="3"/>
        <v>Ejecutar el 100% de las actividades programadas para el equipo de mejoramiento0</v>
      </c>
      <c r="N14" s="115" t="str">
        <f t="shared" si="4"/>
        <v>Ejecutar el 100% de las actividades programadas para el equipo de mejoramiento1</v>
      </c>
      <c r="O14" s="115" t="str">
        <f t="shared" si="5"/>
        <v>Ejecutar el 100% de las actividades programadas para el equipo de mejoramiento0</v>
      </c>
      <c r="P14" s="115" t="str">
        <f t="shared" si="6"/>
        <v>Ejecutar el 100% de las actividades programadas para el equipo de mejoramiento0</v>
      </c>
      <c r="Q14" s="115" t="str">
        <f t="shared" si="7"/>
        <v>Ejecutar el 100% de las actividades programadas para el equipo de mejoramiento0</v>
      </c>
      <c r="R14" s="115" t="str">
        <f t="shared" si="8"/>
        <v>Ejecutar el 100% de las actividades programadas para el equipo de mejoramiento0</v>
      </c>
      <c r="S14" s="115" t="str">
        <f t="shared" si="9"/>
        <v>Ejecutar el 100% de las actividades programadas para el equipo de mejoramiento0</v>
      </c>
      <c r="T14" s="115" t="str">
        <f t="shared" si="10"/>
        <v>Ejecutar el 100% de las actividades programadas para el equipo de mejoramiento0</v>
      </c>
      <c r="U14" s="115" t="str">
        <f t="shared" si="11"/>
        <v>Ejecutar el 100% de las actividades programadas para el equipo de mejoramiento0</v>
      </c>
      <c r="V14" s="116">
        <v>3</v>
      </c>
      <c r="W14" s="116">
        <v>3</v>
      </c>
      <c r="X14" s="100" t="s">
        <v>270</v>
      </c>
      <c r="Y14" s="112" t="s">
        <v>327</v>
      </c>
      <c r="Z14" s="184">
        <v>43616</v>
      </c>
      <c r="AA14" s="185">
        <v>43616</v>
      </c>
      <c r="AB14" s="33" t="s">
        <v>411</v>
      </c>
      <c r="AC14" s="101">
        <f t="shared" ref="AC14:AC36" si="37">+IF(OR(AA14="",W14=""),"",IFERROR(W14/V14,""))</f>
        <v>1</v>
      </c>
      <c r="AE14" s="43">
        <f t="shared" si="12"/>
        <v>0</v>
      </c>
      <c r="AF14" s="43">
        <f t="shared" si="13"/>
        <v>0</v>
      </c>
      <c r="AG14" s="43">
        <f t="shared" si="14"/>
        <v>0</v>
      </c>
      <c r="AH14" s="43">
        <f t="shared" si="15"/>
        <v>0</v>
      </c>
      <c r="AI14" s="43">
        <f t="shared" si="16"/>
        <v>1</v>
      </c>
      <c r="AJ14" s="43">
        <f t="shared" si="17"/>
        <v>0</v>
      </c>
      <c r="AK14" s="43">
        <f t="shared" si="18"/>
        <v>0</v>
      </c>
      <c r="AL14" s="43">
        <f t="shared" si="19"/>
        <v>0</v>
      </c>
      <c r="AM14" s="43">
        <f t="shared" si="20"/>
        <v>0</v>
      </c>
      <c r="AN14" s="43">
        <f t="shared" si="21"/>
        <v>0</v>
      </c>
      <c r="AO14" s="43">
        <f t="shared" si="22"/>
        <v>0</v>
      </c>
      <c r="AP14" s="43">
        <f t="shared" si="23"/>
        <v>0</v>
      </c>
      <c r="AR14" s="43">
        <f t="shared" si="24"/>
        <v>0</v>
      </c>
      <c r="AS14" s="43">
        <f t="shared" si="25"/>
        <v>0</v>
      </c>
      <c r="AT14" s="43">
        <f t="shared" si="26"/>
        <v>0</v>
      </c>
      <c r="AU14" s="43">
        <f t="shared" si="27"/>
        <v>0</v>
      </c>
      <c r="AV14" s="43">
        <f t="shared" si="28"/>
        <v>1</v>
      </c>
      <c r="AW14" s="43">
        <f t="shared" si="29"/>
        <v>0</v>
      </c>
      <c r="AX14" s="43">
        <f t="shared" si="30"/>
        <v>0</v>
      </c>
      <c r="AY14" s="43">
        <f t="shared" si="31"/>
        <v>0</v>
      </c>
      <c r="AZ14" s="43">
        <f t="shared" si="32"/>
        <v>0</v>
      </c>
      <c r="BA14" s="43">
        <f t="shared" si="33"/>
        <v>0</v>
      </c>
      <c r="BB14" s="43">
        <f t="shared" si="34"/>
        <v>0</v>
      </c>
      <c r="BC14" s="43">
        <f t="shared" si="35"/>
        <v>0</v>
      </c>
      <c r="BD14" s="3">
        <f t="shared" si="36"/>
        <v>1</v>
      </c>
    </row>
    <row r="15" spans="1:56" ht="81" customHeight="1" x14ac:dyDescent="0.25">
      <c r="A15" s="97">
        <f t="shared" ref="A15:A78" si="38">+A14+1</f>
        <v>3</v>
      </c>
      <c r="B15" s="98"/>
      <c r="C15" s="112" t="s">
        <v>3</v>
      </c>
      <c r="D15" s="106" t="s">
        <v>154</v>
      </c>
      <c r="E15" s="117" t="s">
        <v>156</v>
      </c>
      <c r="F15" s="106" t="s">
        <v>83</v>
      </c>
      <c r="G15" s="106" t="s">
        <v>248</v>
      </c>
      <c r="H15" s="97" t="s">
        <v>11</v>
      </c>
      <c r="I15" s="114" t="s">
        <v>255</v>
      </c>
      <c r="J15" s="115" t="str">
        <f t="shared" si="0"/>
        <v>Ejecutar el 100% de las actividades programadas para el equipo de mejoramiento0</v>
      </c>
      <c r="K15" s="115" t="str">
        <f t="shared" si="1"/>
        <v>Ejecutar el 100% de las actividades programadas para el equipo de mejoramiento0</v>
      </c>
      <c r="L15" s="115" t="str">
        <f t="shared" si="2"/>
        <v>Ejecutar el 100% de las actividades programadas para el equipo de mejoramiento0</v>
      </c>
      <c r="M15" s="115" t="str">
        <f t="shared" si="3"/>
        <v>Ejecutar el 100% de las actividades programadas para el equipo de mejoramiento0</v>
      </c>
      <c r="N15" s="115" t="str">
        <f t="shared" si="4"/>
        <v>Ejecutar el 100% de las actividades programadas para el equipo de mejoramiento0</v>
      </c>
      <c r="O15" s="115" t="str">
        <f t="shared" si="5"/>
        <v>Ejecutar el 100% de las actividades programadas para el equipo de mejoramiento1</v>
      </c>
      <c r="P15" s="115" t="str">
        <f t="shared" si="6"/>
        <v>Ejecutar el 100% de las actividades programadas para el equipo de mejoramiento0</v>
      </c>
      <c r="Q15" s="115" t="str">
        <f t="shared" si="7"/>
        <v>Ejecutar el 100% de las actividades programadas para el equipo de mejoramiento0</v>
      </c>
      <c r="R15" s="115" t="str">
        <f t="shared" si="8"/>
        <v>Ejecutar el 100% de las actividades programadas para el equipo de mejoramiento0</v>
      </c>
      <c r="S15" s="115" t="str">
        <f t="shared" si="9"/>
        <v>Ejecutar el 100% de las actividades programadas para el equipo de mejoramiento0</v>
      </c>
      <c r="T15" s="115" t="str">
        <f t="shared" si="10"/>
        <v>Ejecutar el 100% de las actividades programadas para el equipo de mejoramiento0</v>
      </c>
      <c r="U15" s="115" t="str">
        <f t="shared" si="11"/>
        <v>Ejecutar el 100% de las actividades programadas para el equipo de mejoramiento0</v>
      </c>
      <c r="V15" s="116">
        <v>1</v>
      </c>
      <c r="W15" s="116">
        <v>0</v>
      </c>
      <c r="X15" s="100" t="s">
        <v>270</v>
      </c>
      <c r="Y15" s="112" t="s">
        <v>327</v>
      </c>
      <c r="Z15" s="184">
        <v>43628</v>
      </c>
      <c r="AA15" s="185"/>
      <c r="AB15" s="33" t="s">
        <v>418</v>
      </c>
      <c r="AC15" s="101" t="str">
        <f t="shared" si="37"/>
        <v/>
      </c>
      <c r="AE15" s="43">
        <f t="shared" si="12"/>
        <v>0</v>
      </c>
      <c r="AF15" s="43">
        <f t="shared" si="13"/>
        <v>0</v>
      </c>
      <c r="AG15" s="43">
        <f t="shared" si="14"/>
        <v>0</v>
      </c>
      <c r="AH15" s="43">
        <f t="shared" si="15"/>
        <v>0</v>
      </c>
      <c r="AI15" s="43">
        <f t="shared" si="16"/>
        <v>0</v>
      </c>
      <c r="AJ15" s="43">
        <f t="shared" si="17"/>
        <v>1</v>
      </c>
      <c r="AK15" s="43">
        <f t="shared" si="18"/>
        <v>0</v>
      </c>
      <c r="AL15" s="43">
        <f t="shared" si="19"/>
        <v>0</v>
      </c>
      <c r="AM15" s="43">
        <f t="shared" si="20"/>
        <v>0</v>
      </c>
      <c r="AN15" s="43">
        <f t="shared" si="21"/>
        <v>0</v>
      </c>
      <c r="AO15" s="43">
        <f t="shared" si="22"/>
        <v>0</v>
      </c>
      <c r="AP15" s="43">
        <f t="shared" si="23"/>
        <v>0</v>
      </c>
      <c r="AR15" s="43" t="str">
        <f t="shared" si="24"/>
        <v/>
      </c>
      <c r="AS15" s="43" t="str">
        <f t="shared" si="25"/>
        <v/>
      </c>
      <c r="AT15" s="43" t="str">
        <f t="shared" si="26"/>
        <v/>
      </c>
      <c r="AU15" s="43" t="str">
        <f t="shared" si="27"/>
        <v/>
      </c>
      <c r="AV15" s="43" t="str">
        <f t="shared" si="28"/>
        <v/>
      </c>
      <c r="AW15" s="43" t="str">
        <f t="shared" si="29"/>
        <v/>
      </c>
      <c r="AX15" s="43" t="str">
        <f t="shared" si="30"/>
        <v/>
      </c>
      <c r="AY15" s="43" t="str">
        <f t="shared" si="31"/>
        <v/>
      </c>
      <c r="AZ15" s="43" t="str">
        <f t="shared" si="32"/>
        <v/>
      </c>
      <c r="BA15" s="43" t="str">
        <f t="shared" si="33"/>
        <v/>
      </c>
      <c r="BB15" s="43" t="str">
        <f t="shared" si="34"/>
        <v/>
      </c>
      <c r="BC15" s="43" t="str">
        <f t="shared" si="35"/>
        <v/>
      </c>
      <c r="BD15" s="3">
        <f t="shared" si="36"/>
        <v>0</v>
      </c>
    </row>
    <row r="16" spans="1:56" ht="234.75" customHeight="1" x14ac:dyDescent="0.25">
      <c r="A16" s="140">
        <f t="shared" si="38"/>
        <v>4</v>
      </c>
      <c r="B16" s="98"/>
      <c r="C16" s="141" t="s">
        <v>3</v>
      </c>
      <c r="D16" s="191" t="s">
        <v>154</v>
      </c>
      <c r="E16" s="117" t="s">
        <v>156</v>
      </c>
      <c r="F16" s="106" t="s">
        <v>83</v>
      </c>
      <c r="G16" s="191" t="s">
        <v>249</v>
      </c>
      <c r="H16" s="140" t="s">
        <v>11</v>
      </c>
      <c r="I16" s="114" t="s">
        <v>255</v>
      </c>
      <c r="J16" s="115" t="str">
        <f t="shared" si="0"/>
        <v>Ejecutar el 100% de las actividades programadas para el equipo de mejoramiento0</v>
      </c>
      <c r="K16" s="115" t="str">
        <f t="shared" si="1"/>
        <v>Ejecutar el 100% de las actividades programadas para el equipo de mejoramiento0</v>
      </c>
      <c r="L16" s="115" t="str">
        <f t="shared" si="2"/>
        <v>Ejecutar el 100% de las actividades programadas para el equipo de mejoramiento0</v>
      </c>
      <c r="M16" s="115" t="str">
        <f t="shared" si="3"/>
        <v>Ejecutar el 100% de las actividades programadas para el equipo de mejoramiento0</v>
      </c>
      <c r="N16" s="115" t="str">
        <f t="shared" si="4"/>
        <v>Ejecutar el 100% de las actividades programadas para el equipo de mejoramiento0</v>
      </c>
      <c r="O16" s="115" t="str">
        <f t="shared" si="5"/>
        <v>Ejecutar el 100% de las actividades programadas para el equipo de mejoramiento0</v>
      </c>
      <c r="P16" s="115" t="str">
        <f t="shared" si="6"/>
        <v>Ejecutar el 100% de las actividades programadas para el equipo de mejoramiento1</v>
      </c>
      <c r="Q16" s="115" t="str">
        <f t="shared" si="7"/>
        <v>Ejecutar el 100% de las actividades programadas para el equipo de mejoramiento0</v>
      </c>
      <c r="R16" s="115" t="str">
        <f t="shared" si="8"/>
        <v>Ejecutar el 100% de las actividades programadas para el equipo de mejoramiento0</v>
      </c>
      <c r="S16" s="115" t="str">
        <f t="shared" si="9"/>
        <v>Ejecutar el 100% de las actividades programadas para el equipo de mejoramiento0</v>
      </c>
      <c r="T16" s="115" t="str">
        <f t="shared" si="10"/>
        <v>Ejecutar el 100% de las actividades programadas para el equipo de mejoramiento0</v>
      </c>
      <c r="U16" s="143" t="str">
        <f t="shared" si="11"/>
        <v>Ejecutar el 100% de las actividades programadas para el equipo de mejoramiento0</v>
      </c>
      <c r="V16" s="144">
        <v>5</v>
      </c>
      <c r="W16" s="144">
        <v>5</v>
      </c>
      <c r="X16" s="100" t="s">
        <v>270</v>
      </c>
      <c r="Y16" s="141" t="s">
        <v>327</v>
      </c>
      <c r="Z16" s="188">
        <v>43677</v>
      </c>
      <c r="AA16" s="189">
        <v>43677</v>
      </c>
      <c r="AB16" s="145" t="s">
        <v>450</v>
      </c>
      <c r="AC16" s="146">
        <f t="shared" si="37"/>
        <v>1</v>
      </c>
      <c r="AE16" s="43">
        <f t="shared" si="12"/>
        <v>0</v>
      </c>
      <c r="AF16" s="43">
        <f t="shared" si="13"/>
        <v>0</v>
      </c>
      <c r="AG16" s="43">
        <f t="shared" si="14"/>
        <v>0</v>
      </c>
      <c r="AH16" s="43">
        <f t="shared" si="15"/>
        <v>0</v>
      </c>
      <c r="AI16" s="43">
        <f t="shared" si="16"/>
        <v>0</v>
      </c>
      <c r="AJ16" s="43">
        <f t="shared" si="17"/>
        <v>0</v>
      </c>
      <c r="AK16" s="43">
        <f t="shared" si="18"/>
        <v>1</v>
      </c>
      <c r="AL16" s="43">
        <f t="shared" si="19"/>
        <v>0</v>
      </c>
      <c r="AM16" s="43">
        <f t="shared" si="20"/>
        <v>0</v>
      </c>
      <c r="AN16" s="43">
        <f t="shared" si="21"/>
        <v>0</v>
      </c>
      <c r="AO16" s="43">
        <f t="shared" si="22"/>
        <v>0</v>
      </c>
      <c r="AP16" s="43">
        <f t="shared" si="23"/>
        <v>0</v>
      </c>
      <c r="AR16" s="43">
        <f t="shared" si="24"/>
        <v>0</v>
      </c>
      <c r="AS16" s="43">
        <f t="shared" si="25"/>
        <v>0</v>
      </c>
      <c r="AT16" s="43">
        <f t="shared" si="26"/>
        <v>0</v>
      </c>
      <c r="AU16" s="43">
        <f t="shared" si="27"/>
        <v>0</v>
      </c>
      <c r="AV16" s="43">
        <f t="shared" si="28"/>
        <v>0</v>
      </c>
      <c r="AW16" s="43">
        <f t="shared" si="29"/>
        <v>0</v>
      </c>
      <c r="AX16" s="43">
        <f t="shared" si="30"/>
        <v>1</v>
      </c>
      <c r="AY16" s="43">
        <f t="shared" si="31"/>
        <v>0</v>
      </c>
      <c r="AZ16" s="43">
        <f t="shared" si="32"/>
        <v>0</v>
      </c>
      <c r="BA16" s="43">
        <f t="shared" si="33"/>
        <v>0</v>
      </c>
      <c r="BB16" s="43">
        <f t="shared" si="34"/>
        <v>0</v>
      </c>
      <c r="BC16" s="43">
        <f t="shared" si="35"/>
        <v>0</v>
      </c>
      <c r="BD16" s="3">
        <f t="shared" si="36"/>
        <v>1</v>
      </c>
    </row>
    <row r="17" spans="1:56" ht="409.5" customHeight="1" x14ac:dyDescent="0.25">
      <c r="A17" s="97">
        <f t="shared" si="38"/>
        <v>5</v>
      </c>
      <c r="B17" s="98"/>
      <c r="C17" s="112" t="s">
        <v>3</v>
      </c>
      <c r="D17" s="106" t="s">
        <v>154</v>
      </c>
      <c r="E17" s="117" t="s">
        <v>156</v>
      </c>
      <c r="F17" s="106" t="s">
        <v>83</v>
      </c>
      <c r="G17" s="106" t="s">
        <v>250</v>
      </c>
      <c r="H17" s="97" t="s">
        <v>11</v>
      </c>
      <c r="I17" s="114" t="s">
        <v>255</v>
      </c>
      <c r="J17" s="115" t="str">
        <f t="shared" si="0"/>
        <v>Ejecutar el 100% de las actividades programadas para el equipo de mejoramiento0</v>
      </c>
      <c r="K17" s="115" t="str">
        <f t="shared" si="1"/>
        <v>Ejecutar el 100% de las actividades programadas para el equipo de mejoramiento0</v>
      </c>
      <c r="L17" s="115" t="str">
        <f t="shared" si="2"/>
        <v>Ejecutar el 100% de las actividades programadas para el equipo de mejoramiento0</v>
      </c>
      <c r="M17" s="115" t="str">
        <f t="shared" si="3"/>
        <v>Ejecutar el 100% de las actividades programadas para el equipo de mejoramiento0</v>
      </c>
      <c r="N17" s="115" t="str">
        <f t="shared" si="4"/>
        <v>Ejecutar el 100% de las actividades programadas para el equipo de mejoramiento0</v>
      </c>
      <c r="O17" s="115" t="str">
        <f t="shared" si="5"/>
        <v>Ejecutar el 100% de las actividades programadas para el equipo de mejoramiento0</v>
      </c>
      <c r="P17" s="115" t="str">
        <f t="shared" si="6"/>
        <v>Ejecutar el 100% de las actividades programadas para el equipo de mejoramiento0</v>
      </c>
      <c r="Q17" s="115" t="str">
        <f t="shared" si="7"/>
        <v>Ejecutar el 100% de las actividades programadas para el equipo de mejoramiento1</v>
      </c>
      <c r="R17" s="115" t="str">
        <f t="shared" si="8"/>
        <v>Ejecutar el 100% de las actividades programadas para el equipo de mejoramiento0</v>
      </c>
      <c r="S17" s="115" t="str">
        <f t="shared" si="9"/>
        <v>Ejecutar el 100% de las actividades programadas para el equipo de mejoramiento0</v>
      </c>
      <c r="T17" s="115" t="str">
        <f t="shared" si="10"/>
        <v>Ejecutar el 100% de las actividades programadas para el equipo de mejoramiento0</v>
      </c>
      <c r="U17" s="115" t="str">
        <f t="shared" si="11"/>
        <v>Ejecutar el 100% de las actividades programadas para el equipo de mejoramiento0</v>
      </c>
      <c r="V17" s="116">
        <v>8</v>
      </c>
      <c r="W17" s="116">
        <v>8</v>
      </c>
      <c r="X17" s="100" t="s">
        <v>270</v>
      </c>
      <c r="Y17" s="112" t="s">
        <v>327</v>
      </c>
      <c r="Z17" s="184">
        <v>43707</v>
      </c>
      <c r="AA17" s="185">
        <v>43707</v>
      </c>
      <c r="AB17" s="171" t="s">
        <v>451</v>
      </c>
      <c r="AC17" s="101">
        <f t="shared" si="37"/>
        <v>1</v>
      </c>
      <c r="AE17" s="43">
        <f t="shared" si="12"/>
        <v>0</v>
      </c>
      <c r="AF17" s="43">
        <f t="shared" si="13"/>
        <v>0</v>
      </c>
      <c r="AG17" s="43">
        <f t="shared" si="14"/>
        <v>0</v>
      </c>
      <c r="AH17" s="43">
        <f t="shared" si="15"/>
        <v>0</v>
      </c>
      <c r="AI17" s="43">
        <f t="shared" si="16"/>
        <v>0</v>
      </c>
      <c r="AJ17" s="43">
        <f t="shared" si="17"/>
        <v>0</v>
      </c>
      <c r="AK17" s="43">
        <f t="shared" si="18"/>
        <v>0</v>
      </c>
      <c r="AL17" s="43">
        <f t="shared" si="19"/>
        <v>1</v>
      </c>
      <c r="AM17" s="43">
        <f t="shared" si="20"/>
        <v>0</v>
      </c>
      <c r="AN17" s="43">
        <f t="shared" si="21"/>
        <v>0</v>
      </c>
      <c r="AO17" s="43">
        <f t="shared" si="22"/>
        <v>0</v>
      </c>
      <c r="AP17" s="43">
        <f t="shared" si="23"/>
        <v>0</v>
      </c>
      <c r="AR17" s="43">
        <f t="shared" si="24"/>
        <v>0</v>
      </c>
      <c r="AS17" s="43">
        <f t="shared" si="25"/>
        <v>0</v>
      </c>
      <c r="AT17" s="43">
        <f t="shared" si="26"/>
        <v>0</v>
      </c>
      <c r="AU17" s="43">
        <f t="shared" si="27"/>
        <v>0</v>
      </c>
      <c r="AV17" s="43">
        <f t="shared" si="28"/>
        <v>0</v>
      </c>
      <c r="AW17" s="43">
        <f t="shared" si="29"/>
        <v>0</v>
      </c>
      <c r="AX17" s="43">
        <f t="shared" si="30"/>
        <v>0</v>
      </c>
      <c r="AY17" s="43">
        <f t="shared" si="31"/>
        <v>1</v>
      </c>
      <c r="AZ17" s="43">
        <f t="shared" si="32"/>
        <v>0</v>
      </c>
      <c r="BA17" s="43">
        <f t="shared" si="33"/>
        <v>0</v>
      </c>
      <c r="BB17" s="43">
        <f t="shared" si="34"/>
        <v>0</v>
      </c>
      <c r="BC17" s="43">
        <f t="shared" si="35"/>
        <v>0</v>
      </c>
      <c r="BD17" s="3">
        <f t="shared" si="36"/>
        <v>1</v>
      </c>
    </row>
    <row r="18" spans="1:56" ht="81" customHeight="1" x14ac:dyDescent="0.25">
      <c r="A18" s="97">
        <f t="shared" si="38"/>
        <v>6</v>
      </c>
      <c r="B18" s="98"/>
      <c r="C18" s="112" t="s">
        <v>3</v>
      </c>
      <c r="D18" s="106" t="s">
        <v>154</v>
      </c>
      <c r="E18" s="117" t="s">
        <v>156</v>
      </c>
      <c r="F18" s="106" t="s">
        <v>83</v>
      </c>
      <c r="G18" s="106" t="s">
        <v>251</v>
      </c>
      <c r="H18" s="97" t="s">
        <v>11</v>
      </c>
      <c r="I18" s="114" t="s">
        <v>255</v>
      </c>
      <c r="J18" s="115" t="str">
        <f t="shared" si="0"/>
        <v>Ejecutar el 100% de las actividades programadas para el equipo de mejoramiento</v>
      </c>
      <c r="K18" s="115" t="str">
        <f t="shared" si="1"/>
        <v>Ejecutar el 100% de las actividades programadas para el equipo de mejoramiento</v>
      </c>
      <c r="L18" s="115" t="str">
        <f t="shared" si="2"/>
        <v>Ejecutar el 100% de las actividades programadas para el equipo de mejoramiento</v>
      </c>
      <c r="M18" s="115" t="str">
        <f t="shared" si="3"/>
        <v>Ejecutar el 100% de las actividades programadas para el equipo de mejoramiento</v>
      </c>
      <c r="N18" s="115" t="str">
        <f t="shared" si="4"/>
        <v>Ejecutar el 100% de las actividades programadas para el equipo de mejoramiento</v>
      </c>
      <c r="O18" s="115" t="str">
        <f t="shared" si="5"/>
        <v>Ejecutar el 100% de las actividades programadas para el equipo de mejoramiento</v>
      </c>
      <c r="P18" s="115" t="str">
        <f t="shared" si="6"/>
        <v>Ejecutar el 100% de las actividades programadas para el equipo de mejoramiento</v>
      </c>
      <c r="Q18" s="115" t="str">
        <f t="shared" si="7"/>
        <v>Ejecutar el 100% de las actividades programadas para el equipo de mejoramiento</v>
      </c>
      <c r="R18" s="115" t="str">
        <f t="shared" si="8"/>
        <v>Ejecutar el 100% de las actividades programadas para el equipo de mejoramiento</v>
      </c>
      <c r="S18" s="115" t="str">
        <f t="shared" si="9"/>
        <v>Ejecutar el 100% de las actividades programadas para el equipo de mejoramiento</v>
      </c>
      <c r="T18" s="115" t="str">
        <f t="shared" si="10"/>
        <v>Ejecutar el 100% de las actividades programadas para el equipo de mejoramiento</v>
      </c>
      <c r="U18" s="115" t="str">
        <f t="shared" si="11"/>
        <v>Ejecutar el 100% de las actividades programadas para el equipo de mejoramiento</v>
      </c>
      <c r="V18" s="116">
        <v>0</v>
      </c>
      <c r="W18" s="116">
        <v>0</v>
      </c>
      <c r="X18" s="100" t="s">
        <v>270</v>
      </c>
      <c r="Y18" s="112" t="s">
        <v>327</v>
      </c>
      <c r="Z18" s="184">
        <v>43738</v>
      </c>
      <c r="AA18" s="185"/>
      <c r="AB18" s="171" t="s">
        <v>452</v>
      </c>
      <c r="AC18" s="101" t="str">
        <f t="shared" si="37"/>
        <v/>
      </c>
      <c r="AE18" s="43" t="str">
        <f t="shared" si="12"/>
        <v/>
      </c>
      <c r="AF18" s="43" t="str">
        <f t="shared" si="13"/>
        <v/>
      </c>
      <c r="AG18" s="43" t="str">
        <f t="shared" si="14"/>
        <v/>
      </c>
      <c r="AH18" s="43" t="str">
        <f t="shared" si="15"/>
        <v/>
      </c>
      <c r="AI18" s="43" t="str">
        <f t="shared" si="16"/>
        <v/>
      </c>
      <c r="AJ18" s="43" t="str">
        <f t="shared" si="17"/>
        <v/>
      </c>
      <c r="AK18" s="43" t="str">
        <f t="shared" si="18"/>
        <v/>
      </c>
      <c r="AL18" s="43" t="str">
        <f t="shared" si="19"/>
        <v/>
      </c>
      <c r="AM18" s="43" t="str">
        <f t="shared" si="20"/>
        <v/>
      </c>
      <c r="AN18" s="43" t="str">
        <f t="shared" si="21"/>
        <v/>
      </c>
      <c r="AO18" s="43" t="str">
        <f t="shared" si="22"/>
        <v/>
      </c>
      <c r="AP18" s="43" t="str">
        <f t="shared" si="23"/>
        <v/>
      </c>
      <c r="AR18" s="43" t="str">
        <f t="shared" si="24"/>
        <v/>
      </c>
      <c r="AS18" s="43" t="str">
        <f t="shared" si="25"/>
        <v/>
      </c>
      <c r="AT18" s="43" t="str">
        <f t="shared" si="26"/>
        <v/>
      </c>
      <c r="AU18" s="43" t="str">
        <f t="shared" si="27"/>
        <v/>
      </c>
      <c r="AV18" s="43" t="str">
        <f t="shared" si="28"/>
        <v/>
      </c>
      <c r="AW18" s="43" t="str">
        <f t="shared" si="29"/>
        <v/>
      </c>
      <c r="AX18" s="43" t="str">
        <f t="shared" si="30"/>
        <v/>
      </c>
      <c r="AY18" s="43" t="str">
        <f t="shared" si="31"/>
        <v/>
      </c>
      <c r="AZ18" s="43" t="str">
        <f t="shared" si="32"/>
        <v/>
      </c>
      <c r="BA18" s="43" t="str">
        <f t="shared" si="33"/>
        <v/>
      </c>
      <c r="BB18" s="43" t="str">
        <f t="shared" si="34"/>
        <v/>
      </c>
      <c r="BC18" s="43" t="str">
        <f t="shared" si="35"/>
        <v/>
      </c>
      <c r="BD18" s="3">
        <f t="shared" si="36"/>
        <v>0</v>
      </c>
    </row>
    <row r="19" spans="1:56" ht="81" customHeight="1" x14ac:dyDescent="0.25">
      <c r="A19" s="97">
        <f t="shared" si="38"/>
        <v>7</v>
      </c>
      <c r="B19" s="98"/>
      <c r="C19" s="112" t="s">
        <v>3</v>
      </c>
      <c r="D19" s="106" t="s">
        <v>154</v>
      </c>
      <c r="E19" s="117" t="s">
        <v>156</v>
      </c>
      <c r="F19" s="106" t="s">
        <v>83</v>
      </c>
      <c r="G19" s="106" t="s">
        <v>252</v>
      </c>
      <c r="H19" s="97" t="s">
        <v>11</v>
      </c>
      <c r="I19" s="114" t="s">
        <v>255</v>
      </c>
      <c r="J19" s="115" t="str">
        <f t="shared" si="0"/>
        <v>Ejecutar el 100% de las actividades programadas para el equipo de mejoramiento</v>
      </c>
      <c r="K19" s="115" t="str">
        <f t="shared" si="1"/>
        <v>Ejecutar el 100% de las actividades programadas para el equipo de mejoramiento</v>
      </c>
      <c r="L19" s="115" t="str">
        <f t="shared" si="2"/>
        <v>Ejecutar el 100% de las actividades programadas para el equipo de mejoramiento</v>
      </c>
      <c r="M19" s="115" t="str">
        <f t="shared" si="3"/>
        <v>Ejecutar el 100% de las actividades programadas para el equipo de mejoramiento</v>
      </c>
      <c r="N19" s="115" t="str">
        <f t="shared" si="4"/>
        <v>Ejecutar el 100% de las actividades programadas para el equipo de mejoramiento</v>
      </c>
      <c r="O19" s="115" t="str">
        <f t="shared" si="5"/>
        <v>Ejecutar el 100% de las actividades programadas para el equipo de mejoramiento</v>
      </c>
      <c r="P19" s="115" t="str">
        <f t="shared" si="6"/>
        <v>Ejecutar el 100% de las actividades programadas para el equipo de mejoramiento</v>
      </c>
      <c r="Q19" s="115" t="str">
        <f t="shared" si="7"/>
        <v>Ejecutar el 100% de las actividades programadas para el equipo de mejoramiento</v>
      </c>
      <c r="R19" s="115" t="str">
        <f t="shared" si="8"/>
        <v>Ejecutar el 100% de las actividades programadas para el equipo de mejoramiento</v>
      </c>
      <c r="S19" s="115" t="str">
        <f t="shared" si="9"/>
        <v>Ejecutar el 100% de las actividades programadas para el equipo de mejoramiento</v>
      </c>
      <c r="T19" s="115" t="str">
        <f t="shared" si="10"/>
        <v>Ejecutar el 100% de las actividades programadas para el equipo de mejoramiento</v>
      </c>
      <c r="U19" s="115" t="str">
        <f t="shared" si="11"/>
        <v>Ejecutar el 100% de las actividades programadas para el equipo de mejoramiento</v>
      </c>
      <c r="V19" s="116">
        <v>0</v>
      </c>
      <c r="W19" s="116">
        <v>0</v>
      </c>
      <c r="X19" s="100" t="s">
        <v>270</v>
      </c>
      <c r="Y19" s="112" t="s">
        <v>327</v>
      </c>
      <c r="Z19" s="184"/>
      <c r="AA19" s="185"/>
      <c r="AB19" s="33" t="s">
        <v>463</v>
      </c>
      <c r="AC19" s="101" t="str">
        <f t="shared" si="37"/>
        <v/>
      </c>
      <c r="AE19" s="43" t="str">
        <f t="shared" si="12"/>
        <v/>
      </c>
      <c r="AF19" s="43" t="str">
        <f t="shared" si="13"/>
        <v/>
      </c>
      <c r="AG19" s="43" t="str">
        <f t="shared" si="14"/>
        <v/>
      </c>
      <c r="AH19" s="43" t="str">
        <f t="shared" si="15"/>
        <v/>
      </c>
      <c r="AI19" s="43" t="str">
        <f t="shared" si="16"/>
        <v/>
      </c>
      <c r="AJ19" s="43" t="str">
        <f t="shared" si="17"/>
        <v/>
      </c>
      <c r="AK19" s="43" t="str">
        <f t="shared" si="18"/>
        <v/>
      </c>
      <c r="AL19" s="43" t="str">
        <f t="shared" si="19"/>
        <v/>
      </c>
      <c r="AM19" s="43" t="str">
        <f t="shared" si="20"/>
        <v/>
      </c>
      <c r="AN19" s="43" t="str">
        <f t="shared" si="21"/>
        <v/>
      </c>
      <c r="AO19" s="43" t="str">
        <f t="shared" si="22"/>
        <v/>
      </c>
      <c r="AP19" s="43" t="str">
        <f t="shared" si="23"/>
        <v/>
      </c>
      <c r="AR19" s="43" t="str">
        <f t="shared" si="24"/>
        <v/>
      </c>
      <c r="AS19" s="43" t="str">
        <f t="shared" si="25"/>
        <v/>
      </c>
      <c r="AT19" s="43" t="str">
        <f t="shared" si="26"/>
        <v/>
      </c>
      <c r="AU19" s="43" t="str">
        <f t="shared" si="27"/>
        <v/>
      </c>
      <c r="AV19" s="43" t="str">
        <f t="shared" si="28"/>
        <v/>
      </c>
      <c r="AW19" s="43" t="str">
        <f t="shared" si="29"/>
        <v/>
      </c>
      <c r="AX19" s="43" t="str">
        <f t="shared" si="30"/>
        <v/>
      </c>
      <c r="AY19" s="43" t="str">
        <f t="shared" si="31"/>
        <v/>
      </c>
      <c r="AZ19" s="43" t="str">
        <f t="shared" si="32"/>
        <v/>
      </c>
      <c r="BA19" s="43" t="str">
        <f t="shared" si="33"/>
        <v/>
      </c>
      <c r="BB19" s="43" t="str">
        <f t="shared" si="34"/>
        <v/>
      </c>
      <c r="BC19" s="43" t="str">
        <f t="shared" si="35"/>
        <v/>
      </c>
      <c r="BD19" s="3">
        <f t="shared" si="36"/>
        <v>0</v>
      </c>
    </row>
    <row r="20" spans="1:56" ht="81" customHeight="1" x14ac:dyDescent="0.25">
      <c r="A20" s="97">
        <f t="shared" si="38"/>
        <v>8</v>
      </c>
      <c r="B20" s="98"/>
      <c r="C20" s="112" t="s">
        <v>3</v>
      </c>
      <c r="D20" s="106" t="s">
        <v>154</v>
      </c>
      <c r="E20" s="117" t="s">
        <v>156</v>
      </c>
      <c r="F20" s="106" t="s">
        <v>83</v>
      </c>
      <c r="G20" s="106" t="s">
        <v>253</v>
      </c>
      <c r="H20" s="97" t="s">
        <v>11</v>
      </c>
      <c r="I20" s="114" t="s">
        <v>255</v>
      </c>
      <c r="J20" s="115" t="str">
        <f t="shared" si="0"/>
        <v>Ejecutar el 100% de las actividades programadas para el equipo de mejoramiento0</v>
      </c>
      <c r="K20" s="115" t="str">
        <f t="shared" si="1"/>
        <v>Ejecutar el 100% de las actividades programadas para el equipo de mejoramiento0</v>
      </c>
      <c r="L20" s="115" t="str">
        <f t="shared" si="2"/>
        <v>Ejecutar el 100% de las actividades programadas para el equipo de mejoramiento0</v>
      </c>
      <c r="M20" s="115" t="str">
        <f t="shared" si="3"/>
        <v>Ejecutar el 100% de las actividades programadas para el equipo de mejoramiento0</v>
      </c>
      <c r="N20" s="115" t="str">
        <f t="shared" si="4"/>
        <v>Ejecutar el 100% de las actividades programadas para el equipo de mejoramiento0</v>
      </c>
      <c r="O20" s="115" t="str">
        <f t="shared" si="5"/>
        <v>Ejecutar el 100% de las actividades programadas para el equipo de mejoramiento0</v>
      </c>
      <c r="P20" s="115" t="str">
        <f t="shared" si="6"/>
        <v>Ejecutar el 100% de las actividades programadas para el equipo de mejoramiento0</v>
      </c>
      <c r="Q20" s="115" t="str">
        <f t="shared" si="7"/>
        <v>Ejecutar el 100% de las actividades programadas para el equipo de mejoramiento0</v>
      </c>
      <c r="R20" s="115" t="str">
        <f t="shared" si="8"/>
        <v>Ejecutar el 100% de las actividades programadas para el equipo de mejoramiento0</v>
      </c>
      <c r="S20" s="115" t="str">
        <f t="shared" si="9"/>
        <v>Ejecutar el 100% de las actividades programadas para el equipo de mejoramiento0</v>
      </c>
      <c r="T20" s="115" t="str">
        <f t="shared" si="10"/>
        <v>Ejecutar el 100% de las actividades programadas para el equipo de mejoramiento1</v>
      </c>
      <c r="U20" s="115" t="str">
        <f t="shared" si="11"/>
        <v>Ejecutar el 100% de las actividades programadas para el equipo de mejoramiento0</v>
      </c>
      <c r="V20" s="116">
        <v>1</v>
      </c>
      <c r="W20" s="116">
        <v>1</v>
      </c>
      <c r="X20" s="100" t="s">
        <v>270</v>
      </c>
      <c r="Y20" s="112" t="s">
        <v>327</v>
      </c>
      <c r="Z20" s="184">
        <v>43798</v>
      </c>
      <c r="AA20" s="185">
        <v>43798</v>
      </c>
      <c r="AB20" s="33" t="s">
        <v>464</v>
      </c>
      <c r="AC20" s="101">
        <f t="shared" si="37"/>
        <v>1</v>
      </c>
      <c r="AE20" s="43">
        <f t="shared" si="12"/>
        <v>0</v>
      </c>
      <c r="AF20" s="43">
        <f t="shared" si="13"/>
        <v>0</v>
      </c>
      <c r="AG20" s="43">
        <f t="shared" si="14"/>
        <v>0</v>
      </c>
      <c r="AH20" s="43">
        <f t="shared" si="15"/>
        <v>0</v>
      </c>
      <c r="AI20" s="43">
        <f t="shared" si="16"/>
        <v>0</v>
      </c>
      <c r="AJ20" s="43">
        <f t="shared" si="17"/>
        <v>0</v>
      </c>
      <c r="AK20" s="43">
        <f t="shared" si="18"/>
        <v>0</v>
      </c>
      <c r="AL20" s="43">
        <f t="shared" si="19"/>
        <v>0</v>
      </c>
      <c r="AM20" s="43">
        <f t="shared" si="20"/>
        <v>0</v>
      </c>
      <c r="AN20" s="43">
        <f t="shared" si="21"/>
        <v>0</v>
      </c>
      <c r="AO20" s="43">
        <f t="shared" si="22"/>
        <v>1</v>
      </c>
      <c r="AP20" s="43">
        <f t="shared" si="23"/>
        <v>0</v>
      </c>
      <c r="AR20" s="43">
        <f t="shared" si="24"/>
        <v>0</v>
      </c>
      <c r="AS20" s="43">
        <f t="shared" si="25"/>
        <v>0</v>
      </c>
      <c r="AT20" s="43">
        <f t="shared" si="26"/>
        <v>0</v>
      </c>
      <c r="AU20" s="43">
        <f t="shared" si="27"/>
        <v>0</v>
      </c>
      <c r="AV20" s="43">
        <f t="shared" si="28"/>
        <v>0</v>
      </c>
      <c r="AW20" s="43">
        <f t="shared" si="29"/>
        <v>0</v>
      </c>
      <c r="AX20" s="43">
        <f t="shared" si="30"/>
        <v>0</v>
      </c>
      <c r="AY20" s="43">
        <f t="shared" si="31"/>
        <v>0</v>
      </c>
      <c r="AZ20" s="43">
        <f t="shared" si="32"/>
        <v>0</v>
      </c>
      <c r="BA20" s="43">
        <f t="shared" si="33"/>
        <v>0</v>
      </c>
      <c r="BB20" s="43">
        <f t="shared" si="34"/>
        <v>1</v>
      </c>
      <c r="BC20" s="43">
        <f t="shared" si="35"/>
        <v>0</v>
      </c>
      <c r="BD20" s="3">
        <f t="shared" si="36"/>
        <v>1</v>
      </c>
    </row>
    <row r="21" spans="1:56" ht="291.75" customHeight="1" x14ac:dyDescent="0.25">
      <c r="A21" s="125">
        <f t="shared" si="38"/>
        <v>9</v>
      </c>
      <c r="B21" s="98"/>
      <c r="C21" s="119" t="s">
        <v>3</v>
      </c>
      <c r="D21" s="182" t="s">
        <v>154</v>
      </c>
      <c r="E21" s="117" t="s">
        <v>156</v>
      </c>
      <c r="F21" s="106" t="s">
        <v>83</v>
      </c>
      <c r="G21" s="182" t="s">
        <v>254</v>
      </c>
      <c r="H21" s="125" t="s">
        <v>11</v>
      </c>
      <c r="I21" s="114" t="s">
        <v>255</v>
      </c>
      <c r="J21" s="115" t="str">
        <f t="shared" si="0"/>
        <v>Ejecutar el 100% de las actividades programadas para el equipo de mejoramiento</v>
      </c>
      <c r="K21" s="115" t="str">
        <f t="shared" si="1"/>
        <v>Ejecutar el 100% de las actividades programadas para el equipo de mejoramiento</v>
      </c>
      <c r="L21" s="115" t="str">
        <f t="shared" si="2"/>
        <v>Ejecutar el 100% de las actividades programadas para el equipo de mejoramiento</v>
      </c>
      <c r="M21" s="115" t="str">
        <f t="shared" si="3"/>
        <v>Ejecutar el 100% de las actividades programadas para el equipo de mejoramiento</v>
      </c>
      <c r="N21" s="115" t="str">
        <f t="shared" si="4"/>
        <v>Ejecutar el 100% de las actividades programadas para el equipo de mejoramiento</v>
      </c>
      <c r="O21" s="115" t="str">
        <f t="shared" si="5"/>
        <v>Ejecutar el 100% de las actividades programadas para el equipo de mejoramiento</v>
      </c>
      <c r="P21" s="115" t="str">
        <f t="shared" si="6"/>
        <v>Ejecutar el 100% de las actividades programadas para el equipo de mejoramiento</v>
      </c>
      <c r="Q21" s="115" t="str">
        <f t="shared" si="7"/>
        <v>Ejecutar el 100% de las actividades programadas para el equipo de mejoramiento</v>
      </c>
      <c r="R21" s="115" t="str">
        <f t="shared" si="8"/>
        <v>Ejecutar el 100% de las actividades programadas para el equipo de mejoramiento</v>
      </c>
      <c r="S21" s="115" t="str">
        <f t="shared" si="9"/>
        <v>Ejecutar el 100% de las actividades programadas para el equipo de mejoramiento</v>
      </c>
      <c r="T21" s="115" t="str">
        <f t="shared" si="10"/>
        <v>Ejecutar el 100% de las actividades programadas para el equipo de mejoramiento</v>
      </c>
      <c r="U21" s="127" t="str">
        <f t="shared" si="11"/>
        <v>Ejecutar el 100% de las actividades programadas para el equipo de mejoramiento</v>
      </c>
      <c r="V21" s="128">
        <v>0</v>
      </c>
      <c r="W21" s="128">
        <v>0</v>
      </c>
      <c r="X21" s="100" t="s">
        <v>270</v>
      </c>
      <c r="Y21" s="119" t="s">
        <v>327</v>
      </c>
      <c r="Z21" s="186"/>
      <c r="AA21" s="187"/>
      <c r="AB21" s="129" t="s">
        <v>491</v>
      </c>
      <c r="AC21" s="130" t="str">
        <f t="shared" si="37"/>
        <v/>
      </c>
      <c r="AE21" s="43" t="str">
        <f t="shared" si="12"/>
        <v/>
      </c>
      <c r="AF21" s="43" t="str">
        <f t="shared" si="13"/>
        <v/>
      </c>
      <c r="AG21" s="43" t="str">
        <f t="shared" si="14"/>
        <v/>
      </c>
      <c r="AH21" s="43" t="str">
        <f t="shared" si="15"/>
        <v/>
      </c>
      <c r="AI21" s="43" t="str">
        <f t="shared" si="16"/>
        <v/>
      </c>
      <c r="AJ21" s="43" t="str">
        <f t="shared" si="17"/>
        <v/>
      </c>
      <c r="AK21" s="43" t="str">
        <f t="shared" si="18"/>
        <v/>
      </c>
      <c r="AL21" s="43" t="str">
        <f t="shared" si="19"/>
        <v/>
      </c>
      <c r="AM21" s="43" t="str">
        <f t="shared" si="20"/>
        <v/>
      </c>
      <c r="AN21" s="43" t="str">
        <f t="shared" si="21"/>
        <v/>
      </c>
      <c r="AO21" s="43" t="str">
        <f t="shared" si="22"/>
        <v/>
      </c>
      <c r="AP21" s="43" t="str">
        <f t="shared" si="23"/>
        <v/>
      </c>
      <c r="AR21" s="43" t="str">
        <f t="shared" si="24"/>
        <v/>
      </c>
      <c r="AS21" s="43" t="str">
        <f t="shared" si="25"/>
        <v/>
      </c>
      <c r="AT21" s="43" t="str">
        <f t="shared" si="26"/>
        <v/>
      </c>
      <c r="AU21" s="43" t="str">
        <f t="shared" si="27"/>
        <v/>
      </c>
      <c r="AV21" s="43" t="str">
        <f t="shared" si="28"/>
        <v/>
      </c>
      <c r="AW21" s="43" t="str">
        <f t="shared" si="29"/>
        <v/>
      </c>
      <c r="AX21" s="43" t="str">
        <f t="shared" si="30"/>
        <v/>
      </c>
      <c r="AY21" s="43" t="str">
        <f t="shared" si="31"/>
        <v/>
      </c>
      <c r="AZ21" s="43" t="str">
        <f t="shared" si="32"/>
        <v/>
      </c>
      <c r="BA21" s="43" t="str">
        <f t="shared" si="33"/>
        <v/>
      </c>
      <c r="BB21" s="43" t="str">
        <f t="shared" si="34"/>
        <v/>
      </c>
      <c r="BC21" s="43" t="str">
        <f t="shared" si="35"/>
        <v/>
      </c>
      <c r="BD21" s="3">
        <f t="shared" si="36"/>
        <v>0</v>
      </c>
    </row>
    <row r="22" spans="1:56" ht="144.75" customHeight="1" x14ac:dyDescent="0.25">
      <c r="A22" s="97">
        <f t="shared" si="38"/>
        <v>10</v>
      </c>
      <c r="B22" s="98">
        <v>1</v>
      </c>
      <c r="C22" s="112" t="s">
        <v>3</v>
      </c>
      <c r="D22" s="117" t="s">
        <v>163</v>
      </c>
      <c r="E22" s="117" t="s">
        <v>63</v>
      </c>
      <c r="F22" s="117" t="s">
        <v>64</v>
      </c>
      <c r="G22" s="117" t="s">
        <v>164</v>
      </c>
      <c r="H22" s="118" t="s">
        <v>165</v>
      </c>
      <c r="I22" s="196" t="s">
        <v>166</v>
      </c>
      <c r="J22" s="115" t="str">
        <f t="shared" si="0"/>
        <v>Elaborar 1 plan anual de auditorías0</v>
      </c>
      <c r="K22" s="115" t="str">
        <f t="shared" si="1"/>
        <v>Elaborar 1 plan anual de auditorías0</v>
      </c>
      <c r="L22" s="115" t="str">
        <f t="shared" si="2"/>
        <v>Elaborar 1 plan anual de auditorías0</v>
      </c>
      <c r="M22" s="115" t="str">
        <f t="shared" si="3"/>
        <v>Elaborar 1 plan anual de auditorías1</v>
      </c>
      <c r="N22" s="115" t="str">
        <f t="shared" si="4"/>
        <v>Elaborar 1 plan anual de auditorías0</v>
      </c>
      <c r="O22" s="115" t="str">
        <f t="shared" si="5"/>
        <v>Elaborar 1 plan anual de auditorías0</v>
      </c>
      <c r="P22" s="115" t="str">
        <f t="shared" si="6"/>
        <v>Elaborar 1 plan anual de auditorías0</v>
      </c>
      <c r="Q22" s="115" t="str">
        <f t="shared" si="7"/>
        <v>Elaborar 1 plan anual de auditorías0</v>
      </c>
      <c r="R22" s="115" t="str">
        <f t="shared" si="8"/>
        <v>Elaborar 1 plan anual de auditorías0</v>
      </c>
      <c r="S22" s="115" t="str">
        <f t="shared" si="9"/>
        <v>Elaborar 1 plan anual de auditorías0</v>
      </c>
      <c r="T22" s="115" t="str">
        <f t="shared" si="10"/>
        <v>Elaborar 1 plan anual de auditorías0</v>
      </c>
      <c r="U22" s="115" t="str">
        <f t="shared" si="11"/>
        <v>Elaborar 1 plan anual de auditorías0</v>
      </c>
      <c r="V22" s="116">
        <v>1</v>
      </c>
      <c r="W22" s="116">
        <v>1</v>
      </c>
      <c r="X22" s="102" t="s">
        <v>165</v>
      </c>
      <c r="Y22" s="112" t="s">
        <v>360</v>
      </c>
      <c r="Z22" s="184">
        <v>43585</v>
      </c>
      <c r="AA22" s="185">
        <v>43601</v>
      </c>
      <c r="AB22" s="30" t="s">
        <v>407</v>
      </c>
      <c r="AC22" s="101">
        <f t="shared" si="37"/>
        <v>1</v>
      </c>
      <c r="AE22" s="43">
        <f t="shared" si="12"/>
        <v>0</v>
      </c>
      <c r="AF22" s="43">
        <f t="shared" si="13"/>
        <v>0</v>
      </c>
      <c r="AG22" s="43">
        <f t="shared" si="14"/>
        <v>0</v>
      </c>
      <c r="AH22" s="43">
        <f t="shared" si="15"/>
        <v>1</v>
      </c>
      <c r="AI22" s="43">
        <f t="shared" si="16"/>
        <v>0</v>
      </c>
      <c r="AJ22" s="43">
        <f t="shared" si="17"/>
        <v>0</v>
      </c>
      <c r="AK22" s="43">
        <f t="shared" si="18"/>
        <v>0</v>
      </c>
      <c r="AL22" s="43">
        <f t="shared" si="19"/>
        <v>0</v>
      </c>
      <c r="AM22" s="43">
        <f t="shared" si="20"/>
        <v>0</v>
      </c>
      <c r="AN22" s="43">
        <f t="shared" si="21"/>
        <v>0</v>
      </c>
      <c r="AO22" s="43">
        <f t="shared" si="22"/>
        <v>0</v>
      </c>
      <c r="AP22" s="43">
        <f t="shared" si="23"/>
        <v>0</v>
      </c>
      <c r="AR22" s="43">
        <f t="shared" si="24"/>
        <v>0</v>
      </c>
      <c r="AS22" s="43">
        <f t="shared" si="25"/>
        <v>0</v>
      </c>
      <c r="AT22" s="43">
        <f t="shared" si="26"/>
        <v>0</v>
      </c>
      <c r="AU22" s="43">
        <f t="shared" si="27"/>
        <v>0</v>
      </c>
      <c r="AV22" s="43">
        <f t="shared" si="28"/>
        <v>1</v>
      </c>
      <c r="AW22" s="43">
        <f t="shared" si="29"/>
        <v>0</v>
      </c>
      <c r="AX22" s="43">
        <f t="shared" si="30"/>
        <v>0</v>
      </c>
      <c r="AY22" s="43">
        <f t="shared" si="31"/>
        <v>0</v>
      </c>
      <c r="AZ22" s="43">
        <f t="shared" si="32"/>
        <v>0</v>
      </c>
      <c r="BA22" s="43">
        <f t="shared" si="33"/>
        <v>0</v>
      </c>
      <c r="BB22" s="43">
        <f t="shared" si="34"/>
        <v>0</v>
      </c>
      <c r="BC22" s="43">
        <f t="shared" si="35"/>
        <v>0</v>
      </c>
      <c r="BD22" s="3">
        <f t="shared" si="36"/>
        <v>1</v>
      </c>
    </row>
    <row r="23" spans="1:56" ht="409.5" customHeight="1" x14ac:dyDescent="0.25">
      <c r="A23" s="140">
        <f t="shared" si="38"/>
        <v>11</v>
      </c>
      <c r="B23" s="98">
        <f>+B22+1</f>
        <v>2</v>
      </c>
      <c r="C23" s="141" t="s">
        <v>3</v>
      </c>
      <c r="D23" s="152" t="s">
        <v>19</v>
      </c>
      <c r="E23" s="117" t="s">
        <v>87</v>
      </c>
      <c r="F23" s="117" t="s">
        <v>88</v>
      </c>
      <c r="G23" s="152" t="s">
        <v>167</v>
      </c>
      <c r="H23" s="148" t="s">
        <v>11</v>
      </c>
      <c r="I23" s="114" t="s">
        <v>89</v>
      </c>
      <c r="J23" s="115" t="str">
        <f t="shared" si="0"/>
        <v>Elaborar el 100% de los informes de gestión de las secretarías/depedencias del nivel central de la gobernación1</v>
      </c>
      <c r="K23" s="115" t="str">
        <f t="shared" si="1"/>
        <v>Elaborar el 100% de los informes de gestión de las secretarías/depedencias del nivel central de la gobernación0</v>
      </c>
      <c r="L23" s="115" t="str">
        <f t="shared" si="2"/>
        <v>Elaborar el 100% de los informes de gestión de las secretarías/depedencias del nivel central de la gobernación0</v>
      </c>
      <c r="M23" s="115" t="str">
        <f t="shared" si="3"/>
        <v>Elaborar el 100% de los informes de gestión de las secretarías/depedencias del nivel central de la gobernación0</v>
      </c>
      <c r="N23" s="115" t="str">
        <f t="shared" si="4"/>
        <v>Elaborar el 100% de los informes de gestión de las secretarías/depedencias del nivel central de la gobernación0</v>
      </c>
      <c r="O23" s="115" t="str">
        <f t="shared" si="5"/>
        <v>Elaborar el 100% de los informes de gestión de las secretarías/depedencias del nivel central de la gobernación0</v>
      </c>
      <c r="P23" s="115" t="str">
        <f t="shared" si="6"/>
        <v>Elaborar el 100% de los informes de gestión de las secretarías/depedencias del nivel central de la gobernación0</v>
      </c>
      <c r="Q23" s="115" t="str">
        <f t="shared" si="7"/>
        <v>Elaborar el 100% de los informes de gestión de las secretarías/depedencias del nivel central de la gobernación0</v>
      </c>
      <c r="R23" s="115" t="str">
        <f t="shared" si="8"/>
        <v>Elaborar el 100% de los informes de gestión de las secretarías/depedencias del nivel central de la gobernación0</v>
      </c>
      <c r="S23" s="115" t="str">
        <f t="shared" si="9"/>
        <v>Elaborar el 100% de los informes de gestión de las secretarías/depedencias del nivel central de la gobernación0</v>
      </c>
      <c r="T23" s="115" t="str">
        <f t="shared" si="10"/>
        <v>Elaborar el 100% de los informes de gestión de las secretarías/depedencias del nivel central de la gobernación0</v>
      </c>
      <c r="U23" s="143" t="str">
        <f t="shared" si="11"/>
        <v>Elaborar el 100% de los informes de gestión de las secretarías/depedencias del nivel central de la gobernación0</v>
      </c>
      <c r="V23" s="144">
        <v>28</v>
      </c>
      <c r="W23" s="144">
        <v>28</v>
      </c>
      <c r="X23" s="100" t="s">
        <v>268</v>
      </c>
      <c r="Y23" s="141" t="s">
        <v>66</v>
      </c>
      <c r="Z23" s="188">
        <v>43496</v>
      </c>
      <c r="AA23" s="189">
        <v>43496</v>
      </c>
      <c r="AB23" s="149" t="s">
        <v>385</v>
      </c>
      <c r="AC23" s="146">
        <f t="shared" si="37"/>
        <v>1</v>
      </c>
      <c r="AE23" s="43">
        <f t="shared" si="12"/>
        <v>1</v>
      </c>
      <c r="AF23" s="43">
        <f t="shared" si="13"/>
        <v>0</v>
      </c>
      <c r="AG23" s="43">
        <f t="shared" si="14"/>
        <v>0</v>
      </c>
      <c r="AH23" s="43">
        <f t="shared" si="15"/>
        <v>0</v>
      </c>
      <c r="AI23" s="43">
        <f t="shared" si="16"/>
        <v>0</v>
      </c>
      <c r="AJ23" s="43">
        <f t="shared" si="17"/>
        <v>0</v>
      </c>
      <c r="AK23" s="43">
        <f t="shared" si="18"/>
        <v>0</v>
      </c>
      <c r="AL23" s="43">
        <f t="shared" si="19"/>
        <v>0</v>
      </c>
      <c r="AM23" s="43">
        <f t="shared" si="20"/>
        <v>0</v>
      </c>
      <c r="AN23" s="43">
        <f t="shared" si="21"/>
        <v>0</v>
      </c>
      <c r="AO23" s="43">
        <f t="shared" si="22"/>
        <v>0</v>
      </c>
      <c r="AP23" s="43">
        <f t="shared" si="23"/>
        <v>0</v>
      </c>
      <c r="AR23" s="43">
        <f t="shared" si="24"/>
        <v>1</v>
      </c>
      <c r="AS23" s="43">
        <f t="shared" si="25"/>
        <v>0</v>
      </c>
      <c r="AT23" s="43">
        <f t="shared" si="26"/>
        <v>0</v>
      </c>
      <c r="AU23" s="43">
        <f t="shared" si="27"/>
        <v>0</v>
      </c>
      <c r="AV23" s="43">
        <f t="shared" si="28"/>
        <v>0</v>
      </c>
      <c r="AW23" s="43">
        <f t="shared" si="29"/>
        <v>0</v>
      </c>
      <c r="AX23" s="43">
        <f t="shared" si="30"/>
        <v>0</v>
      </c>
      <c r="AY23" s="43">
        <f t="shared" si="31"/>
        <v>0</v>
      </c>
      <c r="AZ23" s="43">
        <f t="shared" si="32"/>
        <v>0</v>
      </c>
      <c r="BA23" s="43">
        <f t="shared" si="33"/>
        <v>0</v>
      </c>
      <c r="BB23" s="43">
        <f t="shared" si="34"/>
        <v>0</v>
      </c>
      <c r="BC23" s="43">
        <f t="shared" si="35"/>
        <v>0</v>
      </c>
      <c r="BD23" s="3">
        <f t="shared" si="36"/>
        <v>1</v>
      </c>
    </row>
    <row r="24" spans="1:56" ht="81.75" customHeight="1" x14ac:dyDescent="0.25">
      <c r="A24" s="125">
        <f t="shared" si="38"/>
        <v>12</v>
      </c>
      <c r="B24" s="98"/>
      <c r="C24" s="119" t="s">
        <v>3</v>
      </c>
      <c r="D24" s="182" t="s">
        <v>124</v>
      </c>
      <c r="E24" s="117" t="s">
        <v>136</v>
      </c>
      <c r="F24" s="192" t="s">
        <v>83</v>
      </c>
      <c r="G24" s="182" t="s">
        <v>180</v>
      </c>
      <c r="H24" s="125" t="s">
        <v>14</v>
      </c>
      <c r="I24" s="114" t="s">
        <v>137</v>
      </c>
      <c r="J24" s="115" t="str">
        <f t="shared" si="0"/>
        <v>Elaborar los 4 informes de evaluación del desempeño del proceso de Evaluación y Seguimiento1</v>
      </c>
      <c r="K24" s="115" t="str">
        <f t="shared" si="1"/>
        <v>Elaborar los 4 informes de evaluación del desempeño del proceso de Evaluación y Seguimiento0</v>
      </c>
      <c r="L24" s="115" t="str">
        <f t="shared" si="2"/>
        <v>Elaborar los 4 informes de evaluación del desempeño del proceso de Evaluación y Seguimiento0</v>
      </c>
      <c r="M24" s="115" t="str">
        <f t="shared" si="3"/>
        <v>Elaborar los 4 informes de evaluación del desempeño del proceso de Evaluación y Seguimiento0</v>
      </c>
      <c r="N24" s="115" t="str">
        <f t="shared" si="4"/>
        <v>Elaborar los 4 informes de evaluación del desempeño del proceso de Evaluación y Seguimiento0</v>
      </c>
      <c r="O24" s="115" t="str">
        <f t="shared" si="5"/>
        <v>Elaborar los 4 informes de evaluación del desempeño del proceso de Evaluación y Seguimiento0</v>
      </c>
      <c r="P24" s="115" t="str">
        <f t="shared" si="6"/>
        <v>Elaborar los 4 informes de evaluación del desempeño del proceso de Evaluación y Seguimiento0</v>
      </c>
      <c r="Q24" s="115" t="str">
        <f t="shared" si="7"/>
        <v>Elaborar los 4 informes de evaluación del desempeño del proceso de Evaluación y Seguimiento0</v>
      </c>
      <c r="R24" s="115" t="str">
        <f t="shared" si="8"/>
        <v>Elaborar los 4 informes de evaluación del desempeño del proceso de Evaluación y Seguimiento0</v>
      </c>
      <c r="S24" s="115" t="str">
        <f t="shared" si="9"/>
        <v>Elaborar los 4 informes de evaluación del desempeño del proceso de Evaluación y Seguimiento0</v>
      </c>
      <c r="T24" s="115" t="str">
        <f t="shared" si="10"/>
        <v>Elaborar los 4 informes de evaluación del desempeño del proceso de Evaluación y Seguimiento0</v>
      </c>
      <c r="U24" s="127" t="str">
        <f t="shared" si="11"/>
        <v>Elaborar los 4 informes de evaluación del desempeño del proceso de Evaluación y Seguimiento0</v>
      </c>
      <c r="V24" s="128">
        <v>1</v>
      </c>
      <c r="W24" s="128">
        <v>1</v>
      </c>
      <c r="X24" s="100" t="s">
        <v>267</v>
      </c>
      <c r="Y24" s="119" t="s">
        <v>334</v>
      </c>
      <c r="Z24" s="186">
        <v>43496</v>
      </c>
      <c r="AA24" s="187">
        <v>43489</v>
      </c>
      <c r="AB24" s="131" t="s">
        <v>396</v>
      </c>
      <c r="AC24" s="130">
        <f t="shared" si="37"/>
        <v>1</v>
      </c>
      <c r="AE24" s="43">
        <f t="shared" si="12"/>
        <v>1</v>
      </c>
      <c r="AF24" s="43">
        <f t="shared" si="13"/>
        <v>0</v>
      </c>
      <c r="AG24" s="43">
        <f t="shared" si="14"/>
        <v>0</v>
      </c>
      <c r="AH24" s="43">
        <f t="shared" si="15"/>
        <v>0</v>
      </c>
      <c r="AI24" s="43">
        <f t="shared" si="16"/>
        <v>0</v>
      </c>
      <c r="AJ24" s="43">
        <f t="shared" si="17"/>
        <v>0</v>
      </c>
      <c r="AK24" s="43">
        <f t="shared" si="18"/>
        <v>0</v>
      </c>
      <c r="AL24" s="43">
        <f t="shared" si="19"/>
        <v>0</v>
      </c>
      <c r="AM24" s="43">
        <f t="shared" si="20"/>
        <v>0</v>
      </c>
      <c r="AN24" s="43">
        <f t="shared" si="21"/>
        <v>0</v>
      </c>
      <c r="AO24" s="43">
        <f t="shared" si="22"/>
        <v>0</v>
      </c>
      <c r="AP24" s="43">
        <f t="shared" si="23"/>
        <v>0</v>
      </c>
      <c r="AR24" s="43">
        <f t="shared" si="24"/>
        <v>1</v>
      </c>
      <c r="AS24" s="43">
        <f t="shared" si="25"/>
        <v>0</v>
      </c>
      <c r="AT24" s="43">
        <f t="shared" si="26"/>
        <v>0</v>
      </c>
      <c r="AU24" s="43">
        <f t="shared" si="27"/>
        <v>0</v>
      </c>
      <c r="AV24" s="43">
        <f t="shared" si="28"/>
        <v>0</v>
      </c>
      <c r="AW24" s="43">
        <f t="shared" si="29"/>
        <v>0</v>
      </c>
      <c r="AX24" s="43">
        <f t="shared" si="30"/>
        <v>0</v>
      </c>
      <c r="AY24" s="43">
        <f t="shared" si="31"/>
        <v>0</v>
      </c>
      <c r="AZ24" s="43">
        <f t="shared" si="32"/>
        <v>0</v>
      </c>
      <c r="BA24" s="43">
        <f t="shared" si="33"/>
        <v>0</v>
      </c>
      <c r="BB24" s="43">
        <f t="shared" si="34"/>
        <v>0</v>
      </c>
      <c r="BC24" s="43">
        <f t="shared" si="35"/>
        <v>0</v>
      </c>
      <c r="BD24" s="3">
        <f t="shared" si="36"/>
        <v>1</v>
      </c>
    </row>
    <row r="25" spans="1:56" ht="81" customHeight="1" x14ac:dyDescent="0.25">
      <c r="A25" s="97">
        <f t="shared" si="38"/>
        <v>13</v>
      </c>
      <c r="B25" s="98">
        <f>+B23+1</f>
        <v>3</v>
      </c>
      <c r="C25" s="112" t="s">
        <v>3</v>
      </c>
      <c r="D25" s="106" t="s">
        <v>124</v>
      </c>
      <c r="E25" s="117" t="s">
        <v>136</v>
      </c>
      <c r="F25" s="192" t="s">
        <v>83</v>
      </c>
      <c r="G25" s="106" t="s">
        <v>181</v>
      </c>
      <c r="H25" s="97" t="s">
        <v>14</v>
      </c>
      <c r="I25" s="114" t="s">
        <v>137</v>
      </c>
      <c r="J25" s="115" t="str">
        <f t="shared" si="0"/>
        <v>Elaborar los 4 informes de evaluación del desempeño del proceso de Evaluación y Seguimiento0</v>
      </c>
      <c r="K25" s="115" t="str">
        <f t="shared" si="1"/>
        <v>Elaborar los 4 informes de evaluación del desempeño del proceso de Evaluación y Seguimiento0</v>
      </c>
      <c r="L25" s="115" t="str">
        <f t="shared" si="2"/>
        <v>Elaborar los 4 informes de evaluación del desempeño del proceso de Evaluación y Seguimiento0</v>
      </c>
      <c r="M25" s="115" t="str">
        <f t="shared" si="3"/>
        <v>Elaborar los 4 informes de evaluación del desempeño del proceso de Evaluación y Seguimiento1</v>
      </c>
      <c r="N25" s="115" t="str">
        <f t="shared" si="4"/>
        <v>Elaborar los 4 informes de evaluación del desempeño del proceso de Evaluación y Seguimiento0</v>
      </c>
      <c r="O25" s="115" t="str">
        <f t="shared" si="5"/>
        <v>Elaborar los 4 informes de evaluación del desempeño del proceso de Evaluación y Seguimiento0</v>
      </c>
      <c r="P25" s="115" t="str">
        <f t="shared" si="6"/>
        <v>Elaborar los 4 informes de evaluación del desempeño del proceso de Evaluación y Seguimiento0</v>
      </c>
      <c r="Q25" s="115" t="str">
        <f t="shared" si="7"/>
        <v>Elaborar los 4 informes de evaluación del desempeño del proceso de Evaluación y Seguimiento0</v>
      </c>
      <c r="R25" s="115" t="str">
        <f t="shared" si="8"/>
        <v>Elaborar los 4 informes de evaluación del desempeño del proceso de Evaluación y Seguimiento0</v>
      </c>
      <c r="S25" s="115" t="str">
        <f t="shared" si="9"/>
        <v>Elaborar los 4 informes de evaluación del desempeño del proceso de Evaluación y Seguimiento0</v>
      </c>
      <c r="T25" s="115" t="str">
        <f t="shared" si="10"/>
        <v>Elaborar los 4 informes de evaluación del desempeño del proceso de Evaluación y Seguimiento0</v>
      </c>
      <c r="U25" s="115" t="str">
        <f t="shared" si="11"/>
        <v>Elaborar los 4 informes de evaluación del desempeño del proceso de Evaluación y Seguimiento0</v>
      </c>
      <c r="V25" s="116">
        <v>1</v>
      </c>
      <c r="W25" s="116">
        <v>1</v>
      </c>
      <c r="X25" s="100" t="s">
        <v>267</v>
      </c>
      <c r="Y25" s="112" t="s">
        <v>327</v>
      </c>
      <c r="Z25" s="184">
        <v>43585</v>
      </c>
      <c r="AA25" s="185">
        <v>43579</v>
      </c>
      <c r="AB25" s="167" t="s">
        <v>406</v>
      </c>
      <c r="AC25" s="101">
        <f t="shared" si="37"/>
        <v>1</v>
      </c>
      <c r="AE25" s="43">
        <f t="shared" si="12"/>
        <v>0</v>
      </c>
      <c r="AF25" s="43">
        <f t="shared" si="13"/>
        <v>0</v>
      </c>
      <c r="AG25" s="43">
        <f t="shared" si="14"/>
        <v>0</v>
      </c>
      <c r="AH25" s="43">
        <f t="shared" si="15"/>
        <v>1</v>
      </c>
      <c r="AI25" s="43">
        <f t="shared" si="16"/>
        <v>0</v>
      </c>
      <c r="AJ25" s="43">
        <f t="shared" si="17"/>
        <v>0</v>
      </c>
      <c r="AK25" s="43">
        <f t="shared" si="18"/>
        <v>0</v>
      </c>
      <c r="AL25" s="43">
        <f t="shared" si="19"/>
        <v>0</v>
      </c>
      <c r="AM25" s="43">
        <f t="shared" si="20"/>
        <v>0</v>
      </c>
      <c r="AN25" s="43">
        <f t="shared" si="21"/>
        <v>0</v>
      </c>
      <c r="AO25" s="43">
        <f t="shared" si="22"/>
        <v>0</v>
      </c>
      <c r="AP25" s="43">
        <f t="shared" si="23"/>
        <v>0</v>
      </c>
      <c r="AR25" s="43">
        <f t="shared" si="24"/>
        <v>0</v>
      </c>
      <c r="AS25" s="43">
        <f t="shared" si="25"/>
        <v>0</v>
      </c>
      <c r="AT25" s="43">
        <f t="shared" si="26"/>
        <v>0</v>
      </c>
      <c r="AU25" s="43">
        <f t="shared" si="27"/>
        <v>1</v>
      </c>
      <c r="AV25" s="43">
        <f t="shared" si="28"/>
        <v>0</v>
      </c>
      <c r="AW25" s="43">
        <f t="shared" si="29"/>
        <v>0</v>
      </c>
      <c r="AX25" s="43">
        <f t="shared" si="30"/>
        <v>0</v>
      </c>
      <c r="AY25" s="43">
        <f t="shared" si="31"/>
        <v>0</v>
      </c>
      <c r="AZ25" s="43">
        <f t="shared" si="32"/>
        <v>0</v>
      </c>
      <c r="BA25" s="43">
        <f t="shared" si="33"/>
        <v>0</v>
      </c>
      <c r="BB25" s="43">
        <f t="shared" si="34"/>
        <v>0</v>
      </c>
      <c r="BC25" s="43">
        <f t="shared" si="35"/>
        <v>0</v>
      </c>
      <c r="BD25" s="3">
        <f t="shared" si="36"/>
        <v>1</v>
      </c>
    </row>
    <row r="26" spans="1:56" ht="409.5" customHeight="1" x14ac:dyDescent="0.25">
      <c r="A26" s="140">
        <f t="shared" si="38"/>
        <v>14</v>
      </c>
      <c r="B26" s="98">
        <f>+B25+1</f>
        <v>4</v>
      </c>
      <c r="C26" s="141" t="s">
        <v>3</v>
      </c>
      <c r="D26" s="191" t="s">
        <v>124</v>
      </c>
      <c r="E26" s="117" t="s">
        <v>136</v>
      </c>
      <c r="F26" s="192" t="s">
        <v>83</v>
      </c>
      <c r="G26" s="191" t="s">
        <v>182</v>
      </c>
      <c r="H26" s="140" t="s">
        <v>14</v>
      </c>
      <c r="I26" s="114" t="s">
        <v>137</v>
      </c>
      <c r="J26" s="115" t="str">
        <f t="shared" si="0"/>
        <v>Elaborar los 4 informes de evaluación del desempeño del proceso de Evaluación y Seguimiento0</v>
      </c>
      <c r="K26" s="115" t="str">
        <f t="shared" si="1"/>
        <v>Elaborar los 4 informes de evaluación del desempeño del proceso de Evaluación y Seguimiento0</v>
      </c>
      <c r="L26" s="115" t="str">
        <f t="shared" si="2"/>
        <v>Elaborar los 4 informes de evaluación del desempeño del proceso de Evaluación y Seguimiento0</v>
      </c>
      <c r="M26" s="115" t="str">
        <f t="shared" si="3"/>
        <v>Elaborar los 4 informes de evaluación del desempeño del proceso de Evaluación y Seguimiento0</v>
      </c>
      <c r="N26" s="115" t="str">
        <f t="shared" si="4"/>
        <v>Elaborar los 4 informes de evaluación del desempeño del proceso de Evaluación y Seguimiento0</v>
      </c>
      <c r="O26" s="115" t="str">
        <f t="shared" si="5"/>
        <v>Elaborar los 4 informes de evaluación del desempeño del proceso de Evaluación y Seguimiento0</v>
      </c>
      <c r="P26" s="115" t="str">
        <f t="shared" si="6"/>
        <v>Elaborar los 4 informes de evaluación del desempeño del proceso de Evaluación y Seguimiento1</v>
      </c>
      <c r="Q26" s="115" t="str">
        <f t="shared" si="7"/>
        <v>Elaborar los 4 informes de evaluación del desempeño del proceso de Evaluación y Seguimiento0</v>
      </c>
      <c r="R26" s="115" t="str">
        <f t="shared" si="8"/>
        <v>Elaborar los 4 informes de evaluación del desempeño del proceso de Evaluación y Seguimiento0</v>
      </c>
      <c r="S26" s="115" t="str">
        <f t="shared" si="9"/>
        <v>Elaborar los 4 informes de evaluación del desempeño del proceso de Evaluación y Seguimiento0</v>
      </c>
      <c r="T26" s="115" t="str">
        <f t="shared" si="10"/>
        <v>Elaborar los 4 informes de evaluación del desempeño del proceso de Evaluación y Seguimiento0</v>
      </c>
      <c r="U26" s="143" t="str">
        <f t="shared" si="11"/>
        <v>Elaborar los 4 informes de evaluación del desempeño del proceso de Evaluación y Seguimiento0</v>
      </c>
      <c r="V26" s="144">
        <v>1</v>
      </c>
      <c r="W26" s="144">
        <v>1</v>
      </c>
      <c r="X26" s="100" t="s">
        <v>267</v>
      </c>
      <c r="Y26" s="141" t="s">
        <v>327</v>
      </c>
      <c r="Z26" s="188">
        <v>43667</v>
      </c>
      <c r="AA26" s="189">
        <v>43658</v>
      </c>
      <c r="AB26" s="150" t="s">
        <v>453</v>
      </c>
      <c r="AC26" s="146">
        <f t="shared" si="37"/>
        <v>1</v>
      </c>
      <c r="AE26" s="43">
        <f t="shared" si="12"/>
        <v>0</v>
      </c>
      <c r="AF26" s="43">
        <f t="shared" si="13"/>
        <v>0</v>
      </c>
      <c r="AG26" s="43">
        <f t="shared" si="14"/>
        <v>0</v>
      </c>
      <c r="AH26" s="43">
        <f t="shared" si="15"/>
        <v>0</v>
      </c>
      <c r="AI26" s="43">
        <f t="shared" si="16"/>
        <v>0</v>
      </c>
      <c r="AJ26" s="43">
        <f t="shared" si="17"/>
        <v>0</v>
      </c>
      <c r="AK26" s="43">
        <f t="shared" si="18"/>
        <v>1</v>
      </c>
      <c r="AL26" s="43">
        <f t="shared" si="19"/>
        <v>0</v>
      </c>
      <c r="AM26" s="43">
        <f t="shared" si="20"/>
        <v>0</v>
      </c>
      <c r="AN26" s="43">
        <f t="shared" si="21"/>
        <v>0</v>
      </c>
      <c r="AO26" s="43">
        <f t="shared" si="22"/>
        <v>0</v>
      </c>
      <c r="AP26" s="43">
        <f t="shared" si="23"/>
        <v>0</v>
      </c>
      <c r="AR26" s="43">
        <f t="shared" si="24"/>
        <v>0</v>
      </c>
      <c r="AS26" s="43">
        <f t="shared" si="25"/>
        <v>0</v>
      </c>
      <c r="AT26" s="43">
        <f t="shared" si="26"/>
        <v>0</v>
      </c>
      <c r="AU26" s="43">
        <f t="shared" si="27"/>
        <v>0</v>
      </c>
      <c r="AV26" s="43">
        <f t="shared" si="28"/>
        <v>0</v>
      </c>
      <c r="AW26" s="43">
        <f t="shared" si="29"/>
        <v>0</v>
      </c>
      <c r="AX26" s="43">
        <f t="shared" si="30"/>
        <v>1</v>
      </c>
      <c r="AY26" s="43">
        <f t="shared" si="31"/>
        <v>0</v>
      </c>
      <c r="AZ26" s="43">
        <f t="shared" si="32"/>
        <v>0</v>
      </c>
      <c r="BA26" s="43">
        <f t="shared" si="33"/>
        <v>0</v>
      </c>
      <c r="BB26" s="43">
        <f t="shared" si="34"/>
        <v>0</v>
      </c>
      <c r="BC26" s="43">
        <f t="shared" si="35"/>
        <v>0</v>
      </c>
      <c r="BD26" s="3">
        <f t="shared" si="36"/>
        <v>1</v>
      </c>
    </row>
    <row r="27" spans="1:56" ht="79.5" customHeight="1" x14ac:dyDescent="0.25">
      <c r="A27" s="97">
        <f t="shared" si="38"/>
        <v>15</v>
      </c>
      <c r="B27" s="98">
        <f>+B26+1</f>
        <v>5</v>
      </c>
      <c r="C27" s="112" t="s">
        <v>3</v>
      </c>
      <c r="D27" s="106" t="s">
        <v>124</v>
      </c>
      <c r="E27" s="117" t="s">
        <v>136</v>
      </c>
      <c r="F27" s="192" t="s">
        <v>83</v>
      </c>
      <c r="G27" s="106" t="s">
        <v>183</v>
      </c>
      <c r="H27" s="97" t="s">
        <v>14</v>
      </c>
      <c r="I27" s="114" t="s">
        <v>137</v>
      </c>
      <c r="J27" s="115" t="str">
        <f t="shared" si="0"/>
        <v>Elaborar los 4 informes de evaluación del desempeño del proceso de Evaluación y Seguimiento0</v>
      </c>
      <c r="K27" s="115" t="str">
        <f t="shared" si="1"/>
        <v>Elaborar los 4 informes de evaluación del desempeño del proceso de Evaluación y Seguimiento0</v>
      </c>
      <c r="L27" s="115" t="str">
        <f t="shared" si="2"/>
        <v>Elaborar los 4 informes de evaluación del desempeño del proceso de Evaluación y Seguimiento0</v>
      </c>
      <c r="M27" s="115" t="str">
        <f t="shared" si="3"/>
        <v>Elaborar los 4 informes de evaluación del desempeño del proceso de Evaluación y Seguimiento0</v>
      </c>
      <c r="N27" s="115" t="str">
        <f t="shared" si="4"/>
        <v>Elaborar los 4 informes de evaluación del desempeño del proceso de Evaluación y Seguimiento0</v>
      </c>
      <c r="O27" s="115" t="str">
        <f t="shared" si="5"/>
        <v>Elaborar los 4 informes de evaluación del desempeño del proceso de Evaluación y Seguimiento0</v>
      </c>
      <c r="P27" s="115" t="str">
        <f t="shared" si="6"/>
        <v>Elaborar los 4 informes de evaluación del desempeño del proceso de Evaluación y Seguimiento0</v>
      </c>
      <c r="Q27" s="115" t="str">
        <f t="shared" si="7"/>
        <v>Elaborar los 4 informes de evaluación del desempeño del proceso de Evaluación y Seguimiento0</v>
      </c>
      <c r="R27" s="115" t="str">
        <f t="shared" si="8"/>
        <v>Elaborar los 4 informes de evaluación del desempeño del proceso de Evaluación y Seguimiento0</v>
      </c>
      <c r="S27" s="115" t="str">
        <f t="shared" si="9"/>
        <v>Elaborar los 4 informes de evaluación del desempeño del proceso de Evaluación y Seguimiento1</v>
      </c>
      <c r="T27" s="115" t="str">
        <f t="shared" si="10"/>
        <v>Elaborar los 4 informes de evaluación del desempeño del proceso de Evaluación y Seguimiento0</v>
      </c>
      <c r="U27" s="115" t="str">
        <f t="shared" si="11"/>
        <v>Elaborar los 4 informes de evaluación del desempeño del proceso de Evaluación y Seguimiento0</v>
      </c>
      <c r="V27" s="116">
        <v>1</v>
      </c>
      <c r="W27" s="116">
        <v>1</v>
      </c>
      <c r="X27" s="100" t="s">
        <v>267</v>
      </c>
      <c r="Y27" s="112" t="s">
        <v>327</v>
      </c>
      <c r="Z27" s="184">
        <v>43769</v>
      </c>
      <c r="AA27" s="185">
        <v>43753</v>
      </c>
      <c r="AB27" s="29" t="s">
        <v>465</v>
      </c>
      <c r="AC27" s="101">
        <f t="shared" si="37"/>
        <v>1</v>
      </c>
      <c r="AE27" s="43">
        <f t="shared" si="12"/>
        <v>0</v>
      </c>
      <c r="AF27" s="43">
        <f t="shared" si="13"/>
        <v>0</v>
      </c>
      <c r="AG27" s="43">
        <f t="shared" si="14"/>
        <v>0</v>
      </c>
      <c r="AH27" s="43">
        <f t="shared" si="15"/>
        <v>0</v>
      </c>
      <c r="AI27" s="43">
        <f t="shared" si="16"/>
        <v>0</v>
      </c>
      <c r="AJ27" s="43">
        <f t="shared" si="17"/>
        <v>0</v>
      </c>
      <c r="AK27" s="43">
        <f t="shared" si="18"/>
        <v>0</v>
      </c>
      <c r="AL27" s="43">
        <f t="shared" si="19"/>
        <v>0</v>
      </c>
      <c r="AM27" s="43">
        <f t="shared" si="20"/>
        <v>0</v>
      </c>
      <c r="AN27" s="43">
        <f t="shared" si="21"/>
        <v>1</v>
      </c>
      <c r="AO27" s="43">
        <f t="shared" si="22"/>
        <v>0</v>
      </c>
      <c r="AP27" s="43">
        <f t="shared" si="23"/>
        <v>0</v>
      </c>
      <c r="AR27" s="43">
        <f t="shared" si="24"/>
        <v>0</v>
      </c>
      <c r="AS27" s="43">
        <f t="shared" si="25"/>
        <v>0</v>
      </c>
      <c r="AT27" s="43">
        <f t="shared" si="26"/>
        <v>0</v>
      </c>
      <c r="AU27" s="43">
        <f t="shared" si="27"/>
        <v>0</v>
      </c>
      <c r="AV27" s="43">
        <f t="shared" si="28"/>
        <v>0</v>
      </c>
      <c r="AW27" s="43">
        <f t="shared" si="29"/>
        <v>0</v>
      </c>
      <c r="AX27" s="43">
        <f t="shared" si="30"/>
        <v>0</v>
      </c>
      <c r="AY27" s="43">
        <f t="shared" si="31"/>
        <v>0</v>
      </c>
      <c r="AZ27" s="43">
        <f t="shared" si="32"/>
        <v>0</v>
      </c>
      <c r="BA27" s="43">
        <f t="shared" si="33"/>
        <v>1</v>
      </c>
      <c r="BB27" s="43">
        <f t="shared" si="34"/>
        <v>0</v>
      </c>
      <c r="BC27" s="43">
        <f t="shared" si="35"/>
        <v>0</v>
      </c>
      <c r="BD27" s="3">
        <f t="shared" si="36"/>
        <v>1</v>
      </c>
    </row>
    <row r="28" spans="1:56" ht="98.25" customHeight="1" x14ac:dyDescent="0.25">
      <c r="A28" s="125">
        <f t="shared" si="38"/>
        <v>16</v>
      </c>
      <c r="B28" s="98">
        <f>+B27+1</f>
        <v>6</v>
      </c>
      <c r="C28" s="119" t="s">
        <v>3</v>
      </c>
      <c r="D28" s="132" t="s">
        <v>29</v>
      </c>
      <c r="E28" s="117" t="s">
        <v>81</v>
      </c>
      <c r="F28" s="117" t="s">
        <v>79</v>
      </c>
      <c r="G28" s="132" t="s">
        <v>187</v>
      </c>
      <c r="H28" s="120" t="s">
        <v>14</v>
      </c>
      <c r="I28" s="114" t="s">
        <v>82</v>
      </c>
      <c r="J28" s="115" t="str">
        <f t="shared" si="0"/>
        <v>Hacer acompañamiento y asesoría a la formulación del plan delucha contra la corrupción y atención al ciudadano1</v>
      </c>
      <c r="K28" s="115" t="str">
        <f t="shared" si="1"/>
        <v>Hacer acompañamiento y asesoría a la formulación del plan delucha contra la corrupción y atención al ciudadano0</v>
      </c>
      <c r="L28" s="115" t="str">
        <f t="shared" si="2"/>
        <v>Hacer acompañamiento y asesoría a la formulación del plan delucha contra la corrupción y atención al ciudadano0</v>
      </c>
      <c r="M28" s="115" t="str">
        <f t="shared" si="3"/>
        <v>Hacer acompañamiento y asesoría a la formulación del plan delucha contra la corrupción y atención al ciudadano0</v>
      </c>
      <c r="N28" s="115" t="str">
        <f t="shared" si="4"/>
        <v>Hacer acompañamiento y asesoría a la formulación del plan delucha contra la corrupción y atención al ciudadano0</v>
      </c>
      <c r="O28" s="115" t="str">
        <f t="shared" si="5"/>
        <v>Hacer acompañamiento y asesoría a la formulación del plan delucha contra la corrupción y atención al ciudadano0</v>
      </c>
      <c r="P28" s="115" t="str">
        <f t="shared" si="6"/>
        <v>Hacer acompañamiento y asesoría a la formulación del plan delucha contra la corrupción y atención al ciudadano0</v>
      </c>
      <c r="Q28" s="115" t="str">
        <f t="shared" si="7"/>
        <v>Hacer acompañamiento y asesoría a la formulación del plan delucha contra la corrupción y atención al ciudadano0</v>
      </c>
      <c r="R28" s="115" t="str">
        <f t="shared" si="8"/>
        <v>Hacer acompañamiento y asesoría a la formulación del plan delucha contra la corrupción y atención al ciudadano0</v>
      </c>
      <c r="S28" s="115" t="str">
        <f t="shared" si="9"/>
        <v>Hacer acompañamiento y asesoría a la formulación del plan delucha contra la corrupción y atención al ciudadano0</v>
      </c>
      <c r="T28" s="115" t="str">
        <f t="shared" si="10"/>
        <v>Hacer acompañamiento y asesoría a la formulación del plan delucha contra la corrupción y atención al ciudadano0</v>
      </c>
      <c r="U28" s="127" t="str">
        <f t="shared" si="11"/>
        <v>Hacer acompañamiento y asesoría a la formulación del plan delucha contra la corrupción y atención al ciudadano0</v>
      </c>
      <c r="V28" s="128">
        <v>1</v>
      </c>
      <c r="W28" s="128">
        <v>1</v>
      </c>
      <c r="X28" s="100" t="s">
        <v>267</v>
      </c>
      <c r="Y28" s="132" t="s">
        <v>395</v>
      </c>
      <c r="Z28" s="186">
        <v>43496</v>
      </c>
      <c r="AA28" s="187">
        <v>43495</v>
      </c>
      <c r="AB28" s="133" t="s">
        <v>381</v>
      </c>
      <c r="AC28" s="130">
        <f t="shared" si="37"/>
        <v>1</v>
      </c>
      <c r="AE28" s="43">
        <f t="shared" si="12"/>
        <v>1</v>
      </c>
      <c r="AF28" s="43">
        <f t="shared" si="13"/>
        <v>0</v>
      </c>
      <c r="AG28" s="43">
        <f t="shared" si="14"/>
        <v>0</v>
      </c>
      <c r="AH28" s="43">
        <f t="shared" si="15"/>
        <v>0</v>
      </c>
      <c r="AI28" s="43">
        <f t="shared" si="16"/>
        <v>0</v>
      </c>
      <c r="AJ28" s="43">
        <f t="shared" si="17"/>
        <v>0</v>
      </c>
      <c r="AK28" s="43">
        <f t="shared" si="18"/>
        <v>0</v>
      </c>
      <c r="AL28" s="43">
        <f t="shared" si="19"/>
        <v>0</v>
      </c>
      <c r="AM28" s="43">
        <f t="shared" si="20"/>
        <v>0</v>
      </c>
      <c r="AN28" s="43">
        <f t="shared" si="21"/>
        <v>0</v>
      </c>
      <c r="AO28" s="43">
        <f t="shared" si="22"/>
        <v>0</v>
      </c>
      <c r="AP28" s="43">
        <f t="shared" si="23"/>
        <v>0</v>
      </c>
      <c r="AR28" s="43">
        <f t="shared" si="24"/>
        <v>1</v>
      </c>
      <c r="AS28" s="43">
        <f t="shared" si="25"/>
        <v>0</v>
      </c>
      <c r="AT28" s="43">
        <f t="shared" si="26"/>
        <v>0</v>
      </c>
      <c r="AU28" s="43">
        <f t="shared" si="27"/>
        <v>0</v>
      </c>
      <c r="AV28" s="43">
        <f t="shared" si="28"/>
        <v>0</v>
      </c>
      <c r="AW28" s="43">
        <f t="shared" si="29"/>
        <v>0</v>
      </c>
      <c r="AX28" s="43">
        <f t="shared" si="30"/>
        <v>0</v>
      </c>
      <c r="AY28" s="43">
        <f t="shared" si="31"/>
        <v>0</v>
      </c>
      <c r="AZ28" s="43">
        <f t="shared" si="32"/>
        <v>0</v>
      </c>
      <c r="BA28" s="43">
        <f t="shared" si="33"/>
        <v>0</v>
      </c>
      <c r="BB28" s="43">
        <f t="shared" si="34"/>
        <v>0</v>
      </c>
      <c r="BC28" s="43">
        <f t="shared" si="35"/>
        <v>0</v>
      </c>
      <c r="BD28" s="3">
        <f t="shared" si="36"/>
        <v>1</v>
      </c>
    </row>
    <row r="29" spans="1:56" ht="114.75" customHeight="1" x14ac:dyDescent="0.25">
      <c r="A29" s="97">
        <f t="shared" si="38"/>
        <v>17</v>
      </c>
      <c r="B29" s="98"/>
      <c r="C29" s="112" t="s">
        <v>5</v>
      </c>
      <c r="D29" s="117" t="s">
        <v>27</v>
      </c>
      <c r="E29" s="117" t="s">
        <v>198</v>
      </c>
      <c r="F29" s="117" t="s">
        <v>158</v>
      </c>
      <c r="G29" s="117" t="s">
        <v>257</v>
      </c>
      <c r="H29" s="114" t="s">
        <v>11</v>
      </c>
      <c r="I29" s="114" t="s">
        <v>264</v>
      </c>
      <c r="J29" s="115" t="str">
        <f t="shared" si="0"/>
        <v>Desarrollar el 100% de las actividades campaña de fomento de la cultura del autocontrol programada0</v>
      </c>
      <c r="K29" s="115" t="str">
        <f t="shared" si="1"/>
        <v>Desarrollar el 100% de las actividades campaña de fomento de la cultura del autocontrol programada0</v>
      </c>
      <c r="L29" s="115" t="str">
        <f t="shared" si="2"/>
        <v>Desarrollar el 100% de las actividades campaña de fomento de la cultura del autocontrol programada0</v>
      </c>
      <c r="M29" s="115" t="str">
        <f t="shared" si="3"/>
        <v>Desarrollar el 100% de las actividades campaña de fomento de la cultura del autocontrol programada1</v>
      </c>
      <c r="N29" s="115" t="str">
        <f t="shared" si="4"/>
        <v>Desarrollar el 100% de las actividades campaña de fomento de la cultura del autocontrol programada0</v>
      </c>
      <c r="O29" s="115" t="str">
        <f t="shared" si="5"/>
        <v>Desarrollar el 100% de las actividades campaña de fomento de la cultura del autocontrol programada0</v>
      </c>
      <c r="P29" s="115" t="str">
        <f t="shared" si="6"/>
        <v>Desarrollar el 100% de las actividades campaña de fomento de la cultura del autocontrol programada0</v>
      </c>
      <c r="Q29" s="115" t="str">
        <f t="shared" si="7"/>
        <v>Desarrollar el 100% de las actividades campaña de fomento de la cultura del autocontrol programada0</v>
      </c>
      <c r="R29" s="115" t="str">
        <f t="shared" si="8"/>
        <v>Desarrollar el 100% de las actividades campaña de fomento de la cultura del autocontrol programada0</v>
      </c>
      <c r="S29" s="115" t="str">
        <f t="shared" si="9"/>
        <v>Desarrollar el 100% de las actividades campaña de fomento de la cultura del autocontrol programada0</v>
      </c>
      <c r="T29" s="115" t="str">
        <f t="shared" si="10"/>
        <v>Desarrollar el 100% de las actividades campaña de fomento de la cultura del autocontrol programada0</v>
      </c>
      <c r="U29" s="115" t="str">
        <f t="shared" si="11"/>
        <v>Desarrollar el 100% de las actividades campaña de fomento de la cultura del autocontrol programada0</v>
      </c>
      <c r="V29" s="116">
        <v>1</v>
      </c>
      <c r="W29" s="116">
        <v>1</v>
      </c>
      <c r="X29" s="100" t="s">
        <v>270</v>
      </c>
      <c r="Y29" s="112" t="s">
        <v>325</v>
      </c>
      <c r="Z29" s="184">
        <v>43585</v>
      </c>
      <c r="AA29" s="185">
        <v>43585</v>
      </c>
      <c r="AB29" s="167" t="s">
        <v>409</v>
      </c>
      <c r="AC29" s="101">
        <f t="shared" si="37"/>
        <v>1</v>
      </c>
      <c r="AE29" s="43">
        <f t="shared" si="12"/>
        <v>0</v>
      </c>
      <c r="AF29" s="43">
        <f t="shared" si="13"/>
        <v>0</v>
      </c>
      <c r="AG29" s="43">
        <f t="shared" si="14"/>
        <v>0</v>
      </c>
      <c r="AH29" s="43">
        <f t="shared" si="15"/>
        <v>1</v>
      </c>
      <c r="AI29" s="43">
        <f t="shared" si="16"/>
        <v>0</v>
      </c>
      <c r="AJ29" s="43">
        <f t="shared" si="17"/>
        <v>0</v>
      </c>
      <c r="AK29" s="43">
        <f t="shared" si="18"/>
        <v>0</v>
      </c>
      <c r="AL29" s="43">
        <f t="shared" si="19"/>
        <v>0</v>
      </c>
      <c r="AM29" s="43">
        <f t="shared" si="20"/>
        <v>0</v>
      </c>
      <c r="AN29" s="43">
        <f t="shared" si="21"/>
        <v>0</v>
      </c>
      <c r="AO29" s="43">
        <f t="shared" si="22"/>
        <v>0</v>
      </c>
      <c r="AP29" s="43">
        <f t="shared" si="23"/>
        <v>0</v>
      </c>
      <c r="AR29" s="43">
        <f t="shared" si="24"/>
        <v>0</v>
      </c>
      <c r="AS29" s="43">
        <f t="shared" si="25"/>
        <v>0</v>
      </c>
      <c r="AT29" s="43">
        <f t="shared" si="26"/>
        <v>0</v>
      </c>
      <c r="AU29" s="43">
        <f t="shared" si="27"/>
        <v>1</v>
      </c>
      <c r="AV29" s="43">
        <f t="shared" si="28"/>
        <v>0</v>
      </c>
      <c r="AW29" s="43">
        <f t="shared" si="29"/>
        <v>0</v>
      </c>
      <c r="AX29" s="43">
        <f t="shared" si="30"/>
        <v>0</v>
      </c>
      <c r="AY29" s="43">
        <f t="shared" si="31"/>
        <v>0</v>
      </c>
      <c r="AZ29" s="43">
        <f t="shared" si="32"/>
        <v>0</v>
      </c>
      <c r="BA29" s="43">
        <f t="shared" si="33"/>
        <v>0</v>
      </c>
      <c r="BB29" s="43">
        <f t="shared" si="34"/>
        <v>0</v>
      </c>
      <c r="BC29" s="43">
        <f t="shared" si="35"/>
        <v>0</v>
      </c>
      <c r="BD29" s="3">
        <f t="shared" si="36"/>
        <v>1</v>
      </c>
    </row>
    <row r="30" spans="1:56" ht="145.5" customHeight="1" x14ac:dyDescent="0.25">
      <c r="A30" s="97">
        <f t="shared" si="38"/>
        <v>18</v>
      </c>
      <c r="B30" s="98"/>
      <c r="C30" s="112" t="s">
        <v>5</v>
      </c>
      <c r="D30" s="117" t="s">
        <v>27</v>
      </c>
      <c r="E30" s="117" t="s">
        <v>198</v>
      </c>
      <c r="F30" s="117" t="s">
        <v>158</v>
      </c>
      <c r="G30" s="117" t="s">
        <v>258</v>
      </c>
      <c r="H30" s="114" t="s">
        <v>11</v>
      </c>
      <c r="I30" s="114" t="s">
        <v>264</v>
      </c>
      <c r="J30" s="115" t="str">
        <f t="shared" si="0"/>
        <v>Desarrollar el 100% de las actividades campaña de fomento de la cultura del autocontrol programada0</v>
      </c>
      <c r="K30" s="115" t="str">
        <f t="shared" si="1"/>
        <v>Desarrollar el 100% de las actividades campaña de fomento de la cultura del autocontrol programada0</v>
      </c>
      <c r="L30" s="115" t="str">
        <f t="shared" si="2"/>
        <v>Desarrollar el 100% de las actividades campaña de fomento de la cultura del autocontrol programada0</v>
      </c>
      <c r="M30" s="115" t="str">
        <f t="shared" si="3"/>
        <v>Desarrollar el 100% de las actividades campaña de fomento de la cultura del autocontrol programada0</v>
      </c>
      <c r="N30" s="115" t="str">
        <f t="shared" si="4"/>
        <v>Desarrollar el 100% de las actividades campaña de fomento de la cultura del autocontrol programada1</v>
      </c>
      <c r="O30" s="115" t="str">
        <f t="shared" si="5"/>
        <v>Desarrollar el 100% de las actividades campaña de fomento de la cultura del autocontrol programada0</v>
      </c>
      <c r="P30" s="115" t="str">
        <f t="shared" si="6"/>
        <v>Desarrollar el 100% de las actividades campaña de fomento de la cultura del autocontrol programada0</v>
      </c>
      <c r="Q30" s="115" t="str">
        <f t="shared" si="7"/>
        <v>Desarrollar el 100% de las actividades campaña de fomento de la cultura del autocontrol programada0</v>
      </c>
      <c r="R30" s="115" t="str">
        <f t="shared" si="8"/>
        <v>Desarrollar el 100% de las actividades campaña de fomento de la cultura del autocontrol programada0</v>
      </c>
      <c r="S30" s="115" t="str">
        <f t="shared" si="9"/>
        <v>Desarrollar el 100% de las actividades campaña de fomento de la cultura del autocontrol programada0</v>
      </c>
      <c r="T30" s="115" t="str">
        <f t="shared" si="10"/>
        <v>Desarrollar el 100% de las actividades campaña de fomento de la cultura del autocontrol programada0</v>
      </c>
      <c r="U30" s="115" t="str">
        <f t="shared" si="11"/>
        <v>Desarrollar el 100% de las actividades campaña de fomento de la cultura del autocontrol programada0</v>
      </c>
      <c r="V30" s="116">
        <v>3</v>
      </c>
      <c r="W30" s="116">
        <v>3</v>
      </c>
      <c r="X30" s="100" t="s">
        <v>270</v>
      </c>
      <c r="Y30" s="112" t="s">
        <v>325</v>
      </c>
      <c r="Z30" s="184">
        <v>43616</v>
      </c>
      <c r="AA30" s="185">
        <v>43616</v>
      </c>
      <c r="AB30" s="167" t="s">
        <v>410</v>
      </c>
      <c r="AC30" s="101">
        <f t="shared" si="37"/>
        <v>1</v>
      </c>
      <c r="AE30" s="43">
        <f t="shared" si="12"/>
        <v>0</v>
      </c>
      <c r="AF30" s="43">
        <f t="shared" si="13"/>
        <v>0</v>
      </c>
      <c r="AG30" s="43">
        <f t="shared" si="14"/>
        <v>0</v>
      </c>
      <c r="AH30" s="43">
        <f t="shared" si="15"/>
        <v>0</v>
      </c>
      <c r="AI30" s="43">
        <f t="shared" si="16"/>
        <v>1</v>
      </c>
      <c r="AJ30" s="43">
        <f t="shared" si="17"/>
        <v>0</v>
      </c>
      <c r="AK30" s="43">
        <f t="shared" si="18"/>
        <v>0</v>
      </c>
      <c r="AL30" s="43">
        <f t="shared" si="19"/>
        <v>0</v>
      </c>
      <c r="AM30" s="43">
        <f t="shared" si="20"/>
        <v>0</v>
      </c>
      <c r="AN30" s="43">
        <f t="shared" si="21"/>
        <v>0</v>
      </c>
      <c r="AO30" s="43">
        <f t="shared" si="22"/>
        <v>0</v>
      </c>
      <c r="AP30" s="43">
        <f t="shared" si="23"/>
        <v>0</v>
      </c>
      <c r="AR30" s="43">
        <f t="shared" si="24"/>
        <v>0</v>
      </c>
      <c r="AS30" s="43">
        <f t="shared" si="25"/>
        <v>0</v>
      </c>
      <c r="AT30" s="43">
        <f t="shared" si="26"/>
        <v>0</v>
      </c>
      <c r="AU30" s="43">
        <f t="shared" si="27"/>
        <v>0</v>
      </c>
      <c r="AV30" s="43">
        <f t="shared" si="28"/>
        <v>1</v>
      </c>
      <c r="AW30" s="43">
        <f t="shared" si="29"/>
        <v>0</v>
      </c>
      <c r="AX30" s="43">
        <f t="shared" si="30"/>
        <v>0</v>
      </c>
      <c r="AY30" s="43">
        <f t="shared" si="31"/>
        <v>0</v>
      </c>
      <c r="AZ30" s="43">
        <f t="shared" si="32"/>
        <v>0</v>
      </c>
      <c r="BA30" s="43">
        <f t="shared" si="33"/>
        <v>0</v>
      </c>
      <c r="BB30" s="43">
        <f t="shared" si="34"/>
        <v>0</v>
      </c>
      <c r="BC30" s="43">
        <f t="shared" si="35"/>
        <v>0</v>
      </c>
      <c r="BD30" s="3">
        <f t="shared" si="36"/>
        <v>1</v>
      </c>
    </row>
    <row r="31" spans="1:56" ht="207" customHeight="1" x14ac:dyDescent="0.25">
      <c r="A31" s="97">
        <f t="shared" si="38"/>
        <v>19</v>
      </c>
      <c r="B31" s="98"/>
      <c r="C31" s="112" t="s">
        <v>5</v>
      </c>
      <c r="D31" s="117" t="s">
        <v>27</v>
      </c>
      <c r="E31" s="117" t="s">
        <v>198</v>
      </c>
      <c r="F31" s="117" t="s">
        <v>158</v>
      </c>
      <c r="G31" s="117" t="s">
        <v>259</v>
      </c>
      <c r="H31" s="114" t="s">
        <v>11</v>
      </c>
      <c r="I31" s="114" t="s">
        <v>264</v>
      </c>
      <c r="J31" s="115" t="str">
        <f t="shared" si="0"/>
        <v>Desarrollar el 100% de las actividades campaña de fomento de la cultura del autocontrol programada0</v>
      </c>
      <c r="K31" s="115" t="str">
        <f t="shared" si="1"/>
        <v>Desarrollar el 100% de las actividades campaña de fomento de la cultura del autocontrol programada0</v>
      </c>
      <c r="L31" s="115" t="str">
        <f t="shared" si="2"/>
        <v>Desarrollar el 100% de las actividades campaña de fomento de la cultura del autocontrol programada0</v>
      </c>
      <c r="M31" s="115" t="str">
        <f t="shared" si="3"/>
        <v>Desarrollar el 100% de las actividades campaña de fomento de la cultura del autocontrol programada0</v>
      </c>
      <c r="N31" s="115" t="str">
        <f t="shared" si="4"/>
        <v>Desarrollar el 100% de las actividades campaña de fomento de la cultura del autocontrol programada0</v>
      </c>
      <c r="O31" s="115" t="str">
        <f t="shared" si="5"/>
        <v>Desarrollar el 100% de las actividades campaña de fomento de la cultura del autocontrol programada1</v>
      </c>
      <c r="P31" s="115" t="str">
        <f t="shared" si="6"/>
        <v>Desarrollar el 100% de las actividades campaña de fomento de la cultura del autocontrol programada0</v>
      </c>
      <c r="Q31" s="115" t="str">
        <f t="shared" si="7"/>
        <v>Desarrollar el 100% de las actividades campaña de fomento de la cultura del autocontrol programada0</v>
      </c>
      <c r="R31" s="115" t="str">
        <f t="shared" si="8"/>
        <v>Desarrollar el 100% de las actividades campaña de fomento de la cultura del autocontrol programada0</v>
      </c>
      <c r="S31" s="115" t="str">
        <f t="shared" si="9"/>
        <v>Desarrollar el 100% de las actividades campaña de fomento de la cultura del autocontrol programada0</v>
      </c>
      <c r="T31" s="115" t="str">
        <f t="shared" si="10"/>
        <v>Desarrollar el 100% de las actividades campaña de fomento de la cultura del autocontrol programada0</v>
      </c>
      <c r="U31" s="115" t="str">
        <f t="shared" si="11"/>
        <v>Desarrollar el 100% de las actividades campaña de fomento de la cultura del autocontrol programada0</v>
      </c>
      <c r="V31" s="116">
        <v>2</v>
      </c>
      <c r="W31" s="116">
        <v>2</v>
      </c>
      <c r="X31" s="100" t="s">
        <v>270</v>
      </c>
      <c r="Y31" s="112" t="s">
        <v>325</v>
      </c>
      <c r="Z31" s="184">
        <v>43644</v>
      </c>
      <c r="AA31" s="185">
        <v>43644</v>
      </c>
      <c r="AB31" s="168" t="s">
        <v>415</v>
      </c>
      <c r="AC31" s="101">
        <f t="shared" si="37"/>
        <v>1</v>
      </c>
      <c r="AE31" s="43">
        <f t="shared" si="12"/>
        <v>0</v>
      </c>
      <c r="AF31" s="43">
        <f t="shared" si="13"/>
        <v>0</v>
      </c>
      <c r="AG31" s="43">
        <f t="shared" si="14"/>
        <v>0</v>
      </c>
      <c r="AH31" s="43">
        <f t="shared" si="15"/>
        <v>0</v>
      </c>
      <c r="AI31" s="43">
        <f t="shared" si="16"/>
        <v>0</v>
      </c>
      <c r="AJ31" s="43">
        <f t="shared" si="17"/>
        <v>1</v>
      </c>
      <c r="AK31" s="43">
        <f t="shared" si="18"/>
        <v>0</v>
      </c>
      <c r="AL31" s="43">
        <f t="shared" si="19"/>
        <v>0</v>
      </c>
      <c r="AM31" s="43">
        <f t="shared" si="20"/>
        <v>0</v>
      </c>
      <c r="AN31" s="43">
        <f t="shared" si="21"/>
        <v>0</v>
      </c>
      <c r="AO31" s="43">
        <f t="shared" si="22"/>
        <v>0</v>
      </c>
      <c r="AP31" s="43">
        <f t="shared" si="23"/>
        <v>0</v>
      </c>
      <c r="AR31" s="43">
        <f t="shared" si="24"/>
        <v>0</v>
      </c>
      <c r="AS31" s="43">
        <f t="shared" si="25"/>
        <v>0</v>
      </c>
      <c r="AT31" s="43">
        <f t="shared" si="26"/>
        <v>0</v>
      </c>
      <c r="AU31" s="43">
        <f t="shared" si="27"/>
        <v>0</v>
      </c>
      <c r="AV31" s="43">
        <f t="shared" si="28"/>
        <v>0</v>
      </c>
      <c r="AW31" s="43">
        <f t="shared" si="29"/>
        <v>1</v>
      </c>
      <c r="AX31" s="43">
        <f t="shared" si="30"/>
        <v>0</v>
      </c>
      <c r="AY31" s="43">
        <f t="shared" si="31"/>
        <v>0</v>
      </c>
      <c r="AZ31" s="43">
        <f t="shared" si="32"/>
        <v>0</v>
      </c>
      <c r="BA31" s="43">
        <f t="shared" si="33"/>
        <v>0</v>
      </c>
      <c r="BB31" s="43">
        <f t="shared" si="34"/>
        <v>0</v>
      </c>
      <c r="BC31" s="43">
        <f t="shared" si="35"/>
        <v>0</v>
      </c>
      <c r="BD31" s="3">
        <f t="shared" si="36"/>
        <v>1</v>
      </c>
    </row>
    <row r="32" spans="1:56" ht="131.25" customHeight="1" x14ac:dyDescent="0.25">
      <c r="A32" s="140">
        <f t="shared" si="38"/>
        <v>20</v>
      </c>
      <c r="B32" s="98"/>
      <c r="C32" s="141" t="s">
        <v>5</v>
      </c>
      <c r="D32" s="152" t="s">
        <v>27</v>
      </c>
      <c r="E32" s="117" t="s">
        <v>198</v>
      </c>
      <c r="F32" s="117" t="s">
        <v>158</v>
      </c>
      <c r="G32" s="152" t="s">
        <v>260</v>
      </c>
      <c r="H32" s="148" t="s">
        <v>11</v>
      </c>
      <c r="I32" s="114" t="s">
        <v>264</v>
      </c>
      <c r="J32" s="115" t="str">
        <f t="shared" si="0"/>
        <v>Desarrollar el 100% de las actividades campaña de fomento de la cultura del autocontrol programada0</v>
      </c>
      <c r="K32" s="115" t="str">
        <f t="shared" si="1"/>
        <v>Desarrollar el 100% de las actividades campaña de fomento de la cultura del autocontrol programada0</v>
      </c>
      <c r="L32" s="115" t="str">
        <f t="shared" si="2"/>
        <v>Desarrollar el 100% de las actividades campaña de fomento de la cultura del autocontrol programada0</v>
      </c>
      <c r="M32" s="115" t="str">
        <f t="shared" si="3"/>
        <v>Desarrollar el 100% de las actividades campaña de fomento de la cultura del autocontrol programada0</v>
      </c>
      <c r="N32" s="115" t="str">
        <f t="shared" si="4"/>
        <v>Desarrollar el 100% de las actividades campaña de fomento de la cultura del autocontrol programada0</v>
      </c>
      <c r="O32" s="115" t="str">
        <f t="shared" si="5"/>
        <v>Desarrollar el 100% de las actividades campaña de fomento de la cultura del autocontrol programada0</v>
      </c>
      <c r="P32" s="115" t="str">
        <f t="shared" si="6"/>
        <v>Desarrollar el 100% de las actividades campaña de fomento de la cultura del autocontrol programada1</v>
      </c>
      <c r="Q32" s="115" t="str">
        <f t="shared" si="7"/>
        <v>Desarrollar el 100% de las actividades campaña de fomento de la cultura del autocontrol programada0</v>
      </c>
      <c r="R32" s="115" t="str">
        <f t="shared" si="8"/>
        <v>Desarrollar el 100% de las actividades campaña de fomento de la cultura del autocontrol programada0</v>
      </c>
      <c r="S32" s="115" t="str">
        <f t="shared" si="9"/>
        <v>Desarrollar el 100% de las actividades campaña de fomento de la cultura del autocontrol programada0</v>
      </c>
      <c r="T32" s="115" t="str">
        <f t="shared" si="10"/>
        <v>Desarrollar el 100% de las actividades campaña de fomento de la cultura del autocontrol programada0</v>
      </c>
      <c r="U32" s="143" t="str">
        <f t="shared" si="11"/>
        <v>Desarrollar el 100% de las actividades campaña de fomento de la cultura del autocontrol programada0</v>
      </c>
      <c r="V32" s="144">
        <v>2</v>
      </c>
      <c r="W32" s="144">
        <v>2</v>
      </c>
      <c r="X32" s="100" t="s">
        <v>270</v>
      </c>
      <c r="Y32" s="141" t="s">
        <v>325</v>
      </c>
      <c r="Z32" s="188">
        <v>43677</v>
      </c>
      <c r="AA32" s="189">
        <v>43677</v>
      </c>
      <c r="AB32" s="151" t="s">
        <v>425</v>
      </c>
      <c r="AC32" s="146">
        <f t="shared" si="37"/>
        <v>1</v>
      </c>
      <c r="AE32" s="43">
        <f t="shared" si="12"/>
        <v>0</v>
      </c>
      <c r="AF32" s="43">
        <f t="shared" si="13"/>
        <v>0</v>
      </c>
      <c r="AG32" s="43">
        <f t="shared" si="14"/>
        <v>0</v>
      </c>
      <c r="AH32" s="43">
        <f t="shared" si="15"/>
        <v>0</v>
      </c>
      <c r="AI32" s="43">
        <f t="shared" si="16"/>
        <v>0</v>
      </c>
      <c r="AJ32" s="43">
        <f t="shared" si="17"/>
        <v>0</v>
      </c>
      <c r="AK32" s="43">
        <f t="shared" si="18"/>
        <v>1</v>
      </c>
      <c r="AL32" s="43">
        <f t="shared" si="19"/>
        <v>0</v>
      </c>
      <c r="AM32" s="43">
        <f t="shared" si="20"/>
        <v>0</v>
      </c>
      <c r="AN32" s="43">
        <f t="shared" si="21"/>
        <v>0</v>
      </c>
      <c r="AO32" s="43">
        <f t="shared" si="22"/>
        <v>0</v>
      </c>
      <c r="AP32" s="43">
        <f t="shared" si="23"/>
        <v>0</v>
      </c>
      <c r="AR32" s="43">
        <f t="shared" si="24"/>
        <v>0</v>
      </c>
      <c r="AS32" s="43">
        <f t="shared" si="25"/>
        <v>0</v>
      </c>
      <c r="AT32" s="43">
        <f t="shared" si="26"/>
        <v>0</v>
      </c>
      <c r="AU32" s="43">
        <f t="shared" si="27"/>
        <v>0</v>
      </c>
      <c r="AV32" s="43">
        <f t="shared" si="28"/>
        <v>0</v>
      </c>
      <c r="AW32" s="43">
        <f t="shared" si="29"/>
        <v>0</v>
      </c>
      <c r="AX32" s="43">
        <f t="shared" si="30"/>
        <v>1</v>
      </c>
      <c r="AY32" s="43">
        <f t="shared" si="31"/>
        <v>0</v>
      </c>
      <c r="AZ32" s="43">
        <f t="shared" si="32"/>
        <v>0</v>
      </c>
      <c r="BA32" s="43">
        <f t="shared" si="33"/>
        <v>0</v>
      </c>
      <c r="BB32" s="43">
        <f t="shared" si="34"/>
        <v>0</v>
      </c>
      <c r="BC32" s="43">
        <f t="shared" si="35"/>
        <v>0</v>
      </c>
      <c r="BD32" s="3">
        <f t="shared" si="36"/>
        <v>1</v>
      </c>
    </row>
    <row r="33" spans="1:56" ht="150.75" customHeight="1" x14ac:dyDescent="0.25">
      <c r="A33" s="97">
        <f t="shared" si="38"/>
        <v>21</v>
      </c>
      <c r="B33" s="98"/>
      <c r="C33" s="112" t="s">
        <v>5</v>
      </c>
      <c r="D33" s="117" t="s">
        <v>27</v>
      </c>
      <c r="E33" s="117" t="s">
        <v>198</v>
      </c>
      <c r="F33" s="117" t="s">
        <v>158</v>
      </c>
      <c r="G33" s="117" t="s">
        <v>261</v>
      </c>
      <c r="H33" s="114" t="s">
        <v>11</v>
      </c>
      <c r="I33" s="114" t="s">
        <v>264</v>
      </c>
      <c r="J33" s="115" t="str">
        <f t="shared" si="0"/>
        <v>Desarrollar el 100% de las actividades campaña de fomento de la cultura del autocontrol programada0</v>
      </c>
      <c r="K33" s="115" t="str">
        <f t="shared" si="1"/>
        <v>Desarrollar el 100% de las actividades campaña de fomento de la cultura del autocontrol programada0</v>
      </c>
      <c r="L33" s="115" t="str">
        <f t="shared" si="2"/>
        <v>Desarrollar el 100% de las actividades campaña de fomento de la cultura del autocontrol programada0</v>
      </c>
      <c r="M33" s="115" t="str">
        <f t="shared" si="3"/>
        <v>Desarrollar el 100% de las actividades campaña de fomento de la cultura del autocontrol programada0</v>
      </c>
      <c r="N33" s="115" t="str">
        <f t="shared" si="4"/>
        <v>Desarrollar el 100% de las actividades campaña de fomento de la cultura del autocontrol programada0</v>
      </c>
      <c r="O33" s="115" t="str">
        <f t="shared" si="5"/>
        <v>Desarrollar el 100% de las actividades campaña de fomento de la cultura del autocontrol programada0</v>
      </c>
      <c r="P33" s="115" t="str">
        <f t="shared" si="6"/>
        <v>Desarrollar el 100% de las actividades campaña de fomento de la cultura del autocontrol programada0</v>
      </c>
      <c r="Q33" s="115" t="str">
        <f t="shared" si="7"/>
        <v>Desarrollar el 100% de las actividades campaña de fomento de la cultura del autocontrol programada1</v>
      </c>
      <c r="R33" s="115" t="str">
        <f t="shared" si="8"/>
        <v>Desarrollar el 100% de las actividades campaña de fomento de la cultura del autocontrol programada0</v>
      </c>
      <c r="S33" s="115" t="str">
        <f t="shared" si="9"/>
        <v>Desarrollar el 100% de las actividades campaña de fomento de la cultura del autocontrol programada0</v>
      </c>
      <c r="T33" s="115" t="str">
        <f t="shared" si="10"/>
        <v>Desarrollar el 100% de las actividades campaña de fomento de la cultura del autocontrol programada0</v>
      </c>
      <c r="U33" s="115" t="str">
        <f t="shared" si="11"/>
        <v>Desarrollar el 100% de las actividades campaña de fomento de la cultura del autocontrol programada0</v>
      </c>
      <c r="V33" s="116">
        <v>2</v>
      </c>
      <c r="W33" s="116">
        <v>2</v>
      </c>
      <c r="X33" s="100" t="s">
        <v>270</v>
      </c>
      <c r="Y33" s="112" t="s">
        <v>325</v>
      </c>
      <c r="Z33" s="184">
        <v>43707</v>
      </c>
      <c r="AA33" s="185">
        <v>43738</v>
      </c>
      <c r="AB33" s="33" t="s">
        <v>445</v>
      </c>
      <c r="AC33" s="101">
        <f t="shared" si="37"/>
        <v>1</v>
      </c>
      <c r="AE33" s="43">
        <f t="shared" si="12"/>
        <v>0</v>
      </c>
      <c r="AF33" s="43">
        <f t="shared" si="13"/>
        <v>0</v>
      </c>
      <c r="AG33" s="43">
        <f t="shared" si="14"/>
        <v>0</v>
      </c>
      <c r="AH33" s="43">
        <f t="shared" si="15"/>
        <v>0</v>
      </c>
      <c r="AI33" s="43">
        <f t="shared" si="16"/>
        <v>0</v>
      </c>
      <c r="AJ33" s="43">
        <f t="shared" si="17"/>
        <v>0</v>
      </c>
      <c r="AK33" s="43">
        <f t="shared" si="18"/>
        <v>0</v>
      </c>
      <c r="AL33" s="43">
        <f t="shared" si="19"/>
        <v>1</v>
      </c>
      <c r="AM33" s="43">
        <f t="shared" si="20"/>
        <v>0</v>
      </c>
      <c r="AN33" s="43">
        <f t="shared" si="21"/>
        <v>0</v>
      </c>
      <c r="AO33" s="43">
        <f t="shared" si="22"/>
        <v>0</v>
      </c>
      <c r="AP33" s="43">
        <f t="shared" si="23"/>
        <v>0</v>
      </c>
      <c r="AR33" s="43">
        <f t="shared" si="24"/>
        <v>0</v>
      </c>
      <c r="AS33" s="43">
        <f t="shared" si="25"/>
        <v>0</v>
      </c>
      <c r="AT33" s="43">
        <f t="shared" si="26"/>
        <v>0</v>
      </c>
      <c r="AU33" s="43">
        <f t="shared" si="27"/>
        <v>0</v>
      </c>
      <c r="AV33" s="43">
        <f t="shared" si="28"/>
        <v>0</v>
      </c>
      <c r="AW33" s="43">
        <f t="shared" si="29"/>
        <v>0</v>
      </c>
      <c r="AX33" s="43">
        <f t="shared" si="30"/>
        <v>0</v>
      </c>
      <c r="AY33" s="43">
        <f t="shared" si="31"/>
        <v>0</v>
      </c>
      <c r="AZ33" s="43">
        <f t="shared" si="32"/>
        <v>1</v>
      </c>
      <c r="BA33" s="43">
        <f t="shared" si="33"/>
        <v>0</v>
      </c>
      <c r="BB33" s="43">
        <f t="shared" si="34"/>
        <v>0</v>
      </c>
      <c r="BC33" s="43">
        <f t="shared" si="35"/>
        <v>0</v>
      </c>
      <c r="BD33" s="3">
        <f t="shared" si="36"/>
        <v>1</v>
      </c>
    </row>
    <row r="34" spans="1:56" ht="115.5" customHeight="1" x14ac:dyDescent="0.25">
      <c r="A34" s="97">
        <f t="shared" si="38"/>
        <v>22</v>
      </c>
      <c r="B34" s="98"/>
      <c r="C34" s="112" t="s">
        <v>5</v>
      </c>
      <c r="D34" s="117" t="s">
        <v>27</v>
      </c>
      <c r="E34" s="117" t="s">
        <v>198</v>
      </c>
      <c r="F34" s="117" t="s">
        <v>158</v>
      </c>
      <c r="G34" s="117" t="s">
        <v>262</v>
      </c>
      <c r="H34" s="114" t="s">
        <v>11</v>
      </c>
      <c r="I34" s="114" t="s">
        <v>264</v>
      </c>
      <c r="J34" s="115" t="str">
        <f t="shared" si="0"/>
        <v>Desarrollar el 100% de las actividades campaña de fomento de la cultura del autocontrol programada0</v>
      </c>
      <c r="K34" s="115" t="str">
        <f t="shared" si="1"/>
        <v>Desarrollar el 100% de las actividades campaña de fomento de la cultura del autocontrol programada0</v>
      </c>
      <c r="L34" s="115" t="str">
        <f t="shared" si="2"/>
        <v>Desarrollar el 100% de las actividades campaña de fomento de la cultura del autocontrol programada0</v>
      </c>
      <c r="M34" s="115" t="str">
        <f t="shared" si="3"/>
        <v>Desarrollar el 100% de las actividades campaña de fomento de la cultura del autocontrol programada0</v>
      </c>
      <c r="N34" s="115" t="str">
        <f t="shared" si="4"/>
        <v>Desarrollar el 100% de las actividades campaña de fomento de la cultura del autocontrol programada0</v>
      </c>
      <c r="O34" s="115" t="str">
        <f t="shared" si="5"/>
        <v>Desarrollar el 100% de las actividades campaña de fomento de la cultura del autocontrol programada0</v>
      </c>
      <c r="P34" s="115" t="str">
        <f t="shared" si="6"/>
        <v>Desarrollar el 100% de las actividades campaña de fomento de la cultura del autocontrol programada0</v>
      </c>
      <c r="Q34" s="115" t="str">
        <f t="shared" si="7"/>
        <v>Desarrollar el 100% de las actividades campaña de fomento de la cultura del autocontrol programada0</v>
      </c>
      <c r="R34" s="115" t="str">
        <f t="shared" si="8"/>
        <v>Desarrollar el 100% de las actividades campaña de fomento de la cultura del autocontrol programada1</v>
      </c>
      <c r="S34" s="115" t="str">
        <f t="shared" si="9"/>
        <v>Desarrollar el 100% de las actividades campaña de fomento de la cultura del autocontrol programada0</v>
      </c>
      <c r="T34" s="115" t="str">
        <f t="shared" si="10"/>
        <v>Desarrollar el 100% de las actividades campaña de fomento de la cultura del autocontrol programada0</v>
      </c>
      <c r="U34" s="115" t="str">
        <f t="shared" si="11"/>
        <v>Desarrollar el 100% de las actividades campaña de fomento de la cultura del autocontrol programada0</v>
      </c>
      <c r="V34" s="116">
        <v>2</v>
      </c>
      <c r="W34" s="116">
        <v>2</v>
      </c>
      <c r="X34" s="100" t="s">
        <v>270</v>
      </c>
      <c r="Y34" s="112" t="s">
        <v>325</v>
      </c>
      <c r="Z34" s="184">
        <v>43738</v>
      </c>
      <c r="AA34" s="185">
        <v>43738</v>
      </c>
      <c r="AB34" s="33" t="s">
        <v>456</v>
      </c>
      <c r="AC34" s="101">
        <f t="shared" si="37"/>
        <v>1</v>
      </c>
      <c r="AE34" s="43">
        <f t="shared" si="12"/>
        <v>0</v>
      </c>
      <c r="AF34" s="43">
        <f t="shared" si="13"/>
        <v>0</v>
      </c>
      <c r="AG34" s="43">
        <f t="shared" si="14"/>
        <v>0</v>
      </c>
      <c r="AH34" s="43">
        <f t="shared" si="15"/>
        <v>0</v>
      </c>
      <c r="AI34" s="43">
        <f t="shared" si="16"/>
        <v>0</v>
      </c>
      <c r="AJ34" s="43">
        <f t="shared" si="17"/>
        <v>0</v>
      </c>
      <c r="AK34" s="43">
        <f t="shared" si="18"/>
        <v>0</v>
      </c>
      <c r="AL34" s="43">
        <f t="shared" si="19"/>
        <v>0</v>
      </c>
      <c r="AM34" s="43">
        <f t="shared" si="20"/>
        <v>1</v>
      </c>
      <c r="AN34" s="43">
        <f t="shared" si="21"/>
        <v>0</v>
      </c>
      <c r="AO34" s="43">
        <f t="shared" si="22"/>
        <v>0</v>
      </c>
      <c r="AP34" s="43">
        <f t="shared" si="23"/>
        <v>0</v>
      </c>
      <c r="AR34" s="43">
        <f t="shared" si="24"/>
        <v>0</v>
      </c>
      <c r="AS34" s="43">
        <f t="shared" si="25"/>
        <v>0</v>
      </c>
      <c r="AT34" s="43">
        <f t="shared" si="26"/>
        <v>0</v>
      </c>
      <c r="AU34" s="43">
        <f t="shared" si="27"/>
        <v>0</v>
      </c>
      <c r="AV34" s="43">
        <f t="shared" si="28"/>
        <v>0</v>
      </c>
      <c r="AW34" s="43">
        <f t="shared" si="29"/>
        <v>0</v>
      </c>
      <c r="AX34" s="43">
        <f t="shared" si="30"/>
        <v>0</v>
      </c>
      <c r="AY34" s="43">
        <f t="shared" si="31"/>
        <v>0</v>
      </c>
      <c r="AZ34" s="43">
        <f t="shared" si="32"/>
        <v>1</v>
      </c>
      <c r="BA34" s="43">
        <f t="shared" si="33"/>
        <v>0</v>
      </c>
      <c r="BB34" s="43">
        <f t="shared" si="34"/>
        <v>0</v>
      </c>
      <c r="BC34" s="43">
        <f t="shared" si="35"/>
        <v>0</v>
      </c>
      <c r="BD34" s="3">
        <f t="shared" si="36"/>
        <v>1</v>
      </c>
    </row>
    <row r="35" spans="1:56" ht="0.75" customHeight="1" x14ac:dyDescent="0.25">
      <c r="A35" s="125">
        <f t="shared" si="38"/>
        <v>23</v>
      </c>
      <c r="B35" s="98"/>
      <c r="C35" s="119" t="s">
        <v>5</v>
      </c>
      <c r="D35" s="132" t="s">
        <v>27</v>
      </c>
      <c r="E35" s="117" t="s">
        <v>198</v>
      </c>
      <c r="F35" s="117" t="s">
        <v>158</v>
      </c>
      <c r="G35" s="132" t="s">
        <v>263</v>
      </c>
      <c r="H35" s="120" t="s">
        <v>11</v>
      </c>
      <c r="I35" s="114" t="s">
        <v>264</v>
      </c>
      <c r="J35" s="115" t="str">
        <f t="shared" si="0"/>
        <v>Desarrollar el 100% de las actividades campaña de fomento de la cultura del autocontrol programada0</v>
      </c>
      <c r="K35" s="115" t="str">
        <f t="shared" si="1"/>
        <v>Desarrollar el 100% de las actividades campaña de fomento de la cultura del autocontrol programada0</v>
      </c>
      <c r="L35" s="115" t="str">
        <f t="shared" si="2"/>
        <v>Desarrollar el 100% de las actividades campaña de fomento de la cultura del autocontrol programada0</v>
      </c>
      <c r="M35" s="115" t="str">
        <f t="shared" si="3"/>
        <v>Desarrollar el 100% de las actividades campaña de fomento de la cultura del autocontrol programada0</v>
      </c>
      <c r="N35" s="115" t="str">
        <f t="shared" si="4"/>
        <v>Desarrollar el 100% de las actividades campaña de fomento de la cultura del autocontrol programada0</v>
      </c>
      <c r="O35" s="115" t="str">
        <f t="shared" si="5"/>
        <v>Desarrollar el 100% de las actividades campaña de fomento de la cultura del autocontrol programada0</v>
      </c>
      <c r="P35" s="115" t="str">
        <f t="shared" si="6"/>
        <v>Desarrollar el 100% de las actividades campaña de fomento de la cultura del autocontrol programada0</v>
      </c>
      <c r="Q35" s="115" t="str">
        <f t="shared" si="7"/>
        <v>Desarrollar el 100% de las actividades campaña de fomento de la cultura del autocontrol programada0</v>
      </c>
      <c r="R35" s="115" t="str">
        <f t="shared" si="8"/>
        <v>Desarrollar el 100% de las actividades campaña de fomento de la cultura del autocontrol programada0</v>
      </c>
      <c r="S35" s="115" t="str">
        <f t="shared" si="9"/>
        <v>Desarrollar el 100% de las actividades campaña de fomento de la cultura del autocontrol programada1</v>
      </c>
      <c r="T35" s="115" t="str">
        <f t="shared" si="10"/>
        <v>Desarrollar el 100% de las actividades campaña de fomento de la cultura del autocontrol programada0</v>
      </c>
      <c r="U35" s="127" t="str">
        <f t="shared" si="11"/>
        <v>Desarrollar el 100% de las actividades campaña de fomento de la cultura del autocontrol programada0</v>
      </c>
      <c r="V35" s="128">
        <v>1</v>
      </c>
      <c r="W35" s="128"/>
      <c r="X35" s="100" t="s">
        <v>270</v>
      </c>
      <c r="Y35" s="119" t="s">
        <v>325</v>
      </c>
      <c r="Z35" s="186">
        <v>43769</v>
      </c>
      <c r="AA35" s="187"/>
      <c r="AB35" s="170"/>
      <c r="AC35" s="130" t="str">
        <f t="shared" si="37"/>
        <v/>
      </c>
      <c r="AE35" s="43">
        <f t="shared" si="12"/>
        <v>0</v>
      </c>
      <c r="AF35" s="43">
        <f t="shared" si="13"/>
        <v>0</v>
      </c>
      <c r="AG35" s="43">
        <f t="shared" si="14"/>
        <v>0</v>
      </c>
      <c r="AH35" s="43">
        <f t="shared" si="15"/>
        <v>0</v>
      </c>
      <c r="AI35" s="43">
        <f t="shared" si="16"/>
        <v>0</v>
      </c>
      <c r="AJ35" s="43">
        <f t="shared" si="17"/>
        <v>0</v>
      </c>
      <c r="AK35" s="43">
        <f t="shared" si="18"/>
        <v>0</v>
      </c>
      <c r="AL35" s="43">
        <f t="shared" si="19"/>
        <v>0</v>
      </c>
      <c r="AM35" s="43">
        <f t="shared" si="20"/>
        <v>0</v>
      </c>
      <c r="AN35" s="43">
        <f t="shared" si="21"/>
        <v>1</v>
      </c>
      <c r="AO35" s="43">
        <f t="shared" si="22"/>
        <v>0</v>
      </c>
      <c r="AP35" s="43">
        <f t="shared" si="23"/>
        <v>0</v>
      </c>
      <c r="AR35" s="43" t="str">
        <f t="shared" si="24"/>
        <v/>
      </c>
      <c r="AS35" s="43" t="str">
        <f t="shared" si="25"/>
        <v/>
      </c>
      <c r="AT35" s="43" t="str">
        <f t="shared" si="26"/>
        <v/>
      </c>
      <c r="AU35" s="43" t="str">
        <f t="shared" si="27"/>
        <v/>
      </c>
      <c r="AV35" s="43" t="str">
        <f t="shared" si="28"/>
        <v/>
      </c>
      <c r="AW35" s="43" t="str">
        <f t="shared" si="29"/>
        <v/>
      </c>
      <c r="AX35" s="43" t="str">
        <f t="shared" si="30"/>
        <v/>
      </c>
      <c r="AY35" s="43" t="str">
        <f t="shared" si="31"/>
        <v/>
      </c>
      <c r="AZ35" s="43" t="str">
        <f t="shared" si="32"/>
        <v/>
      </c>
      <c r="BA35" s="43" t="str">
        <f t="shared" si="33"/>
        <v/>
      </c>
      <c r="BB35" s="43" t="str">
        <f t="shared" si="34"/>
        <v/>
      </c>
      <c r="BC35" s="43" t="str">
        <f t="shared" si="35"/>
        <v/>
      </c>
      <c r="BD35" s="3">
        <f t="shared" si="36"/>
        <v>0</v>
      </c>
    </row>
    <row r="36" spans="1:56" ht="81" customHeight="1" x14ac:dyDescent="0.25">
      <c r="A36" s="97">
        <f t="shared" si="38"/>
        <v>24</v>
      </c>
      <c r="B36" s="98" t="e">
        <f>+#REF!+1</f>
        <v>#REF!</v>
      </c>
      <c r="C36" s="112" t="s">
        <v>5</v>
      </c>
      <c r="D36" s="117" t="s">
        <v>6</v>
      </c>
      <c r="E36" s="117" t="s">
        <v>67</v>
      </c>
      <c r="F36" s="117" t="s">
        <v>68</v>
      </c>
      <c r="G36" s="117" t="s">
        <v>69</v>
      </c>
      <c r="H36" s="114" t="s">
        <v>4</v>
      </c>
      <c r="I36" s="114" t="s">
        <v>70</v>
      </c>
      <c r="J36" s="115" t="str">
        <f t="shared" si="0"/>
        <v>Elaborar 1 programa de fomento de la cultura de autocontrol0</v>
      </c>
      <c r="K36" s="115" t="str">
        <f t="shared" si="1"/>
        <v>Elaborar 1 programa de fomento de la cultura de autocontrol0</v>
      </c>
      <c r="L36" s="115" t="str">
        <f t="shared" si="2"/>
        <v>Elaborar 1 programa de fomento de la cultura de autocontrol0</v>
      </c>
      <c r="M36" s="115" t="str">
        <f t="shared" si="3"/>
        <v>Elaborar 1 programa de fomento de la cultura de autocontrol1</v>
      </c>
      <c r="N36" s="115" t="str">
        <f t="shared" si="4"/>
        <v>Elaborar 1 programa de fomento de la cultura de autocontrol0</v>
      </c>
      <c r="O36" s="115" t="str">
        <f t="shared" si="5"/>
        <v>Elaborar 1 programa de fomento de la cultura de autocontrol0</v>
      </c>
      <c r="P36" s="115" t="str">
        <f t="shared" si="6"/>
        <v>Elaborar 1 programa de fomento de la cultura de autocontrol0</v>
      </c>
      <c r="Q36" s="115" t="str">
        <f t="shared" si="7"/>
        <v>Elaborar 1 programa de fomento de la cultura de autocontrol0</v>
      </c>
      <c r="R36" s="115" t="str">
        <f t="shared" si="8"/>
        <v>Elaborar 1 programa de fomento de la cultura de autocontrol0</v>
      </c>
      <c r="S36" s="115" t="str">
        <f t="shared" si="9"/>
        <v>Elaborar 1 programa de fomento de la cultura de autocontrol0</v>
      </c>
      <c r="T36" s="115" t="str">
        <f t="shared" si="10"/>
        <v>Elaborar 1 programa de fomento de la cultura de autocontrol0</v>
      </c>
      <c r="U36" s="115" t="str">
        <f t="shared" si="11"/>
        <v>Elaborar 1 programa de fomento de la cultura de autocontrol0</v>
      </c>
      <c r="V36" s="116">
        <v>1</v>
      </c>
      <c r="W36" s="116">
        <v>1</v>
      </c>
      <c r="X36" s="102" t="s">
        <v>4</v>
      </c>
      <c r="Y36" s="112" t="s">
        <v>325</v>
      </c>
      <c r="Z36" s="184">
        <v>43585</v>
      </c>
      <c r="AA36" s="185">
        <v>43567</v>
      </c>
      <c r="AB36" s="170" t="s">
        <v>454</v>
      </c>
      <c r="AC36" s="101">
        <f t="shared" si="37"/>
        <v>1</v>
      </c>
      <c r="AE36" s="43">
        <f t="shared" si="12"/>
        <v>0</v>
      </c>
      <c r="AF36" s="43">
        <f t="shared" si="13"/>
        <v>0</v>
      </c>
      <c r="AG36" s="43">
        <f t="shared" si="14"/>
        <v>0</v>
      </c>
      <c r="AH36" s="43">
        <f t="shared" si="15"/>
        <v>1</v>
      </c>
      <c r="AI36" s="43">
        <f t="shared" si="16"/>
        <v>0</v>
      </c>
      <c r="AJ36" s="43">
        <f t="shared" si="17"/>
        <v>0</v>
      </c>
      <c r="AK36" s="43">
        <f t="shared" si="18"/>
        <v>0</v>
      </c>
      <c r="AL36" s="43">
        <f t="shared" si="19"/>
        <v>0</v>
      </c>
      <c r="AM36" s="43">
        <f t="shared" si="20"/>
        <v>0</v>
      </c>
      <c r="AN36" s="43">
        <f t="shared" si="21"/>
        <v>0</v>
      </c>
      <c r="AO36" s="43">
        <f t="shared" si="22"/>
        <v>0</v>
      </c>
      <c r="AP36" s="43">
        <f t="shared" si="23"/>
        <v>0</v>
      </c>
      <c r="AR36" s="43">
        <f t="shared" si="24"/>
        <v>0</v>
      </c>
      <c r="AS36" s="43">
        <f t="shared" si="25"/>
        <v>0</v>
      </c>
      <c r="AT36" s="43">
        <f t="shared" si="26"/>
        <v>0</v>
      </c>
      <c r="AU36" s="43">
        <f t="shared" si="27"/>
        <v>1</v>
      </c>
      <c r="AV36" s="43">
        <f t="shared" si="28"/>
        <v>0</v>
      </c>
      <c r="AW36" s="43">
        <f t="shared" si="29"/>
        <v>0</v>
      </c>
      <c r="AX36" s="43">
        <f t="shared" si="30"/>
        <v>0</v>
      </c>
      <c r="AY36" s="43">
        <f t="shared" si="31"/>
        <v>0</v>
      </c>
      <c r="AZ36" s="43">
        <f t="shared" si="32"/>
        <v>0</v>
      </c>
      <c r="BA36" s="43">
        <f t="shared" si="33"/>
        <v>0</v>
      </c>
      <c r="BB36" s="43">
        <f t="shared" si="34"/>
        <v>0</v>
      </c>
      <c r="BC36" s="43">
        <f t="shared" si="35"/>
        <v>0</v>
      </c>
      <c r="BD36" s="3">
        <f t="shared" si="36"/>
        <v>1</v>
      </c>
    </row>
    <row r="37" spans="1:56" ht="93" customHeight="1" x14ac:dyDescent="0.25">
      <c r="A37" s="140">
        <f t="shared" si="38"/>
        <v>25</v>
      </c>
      <c r="B37" s="98"/>
      <c r="C37" s="141" t="s">
        <v>5</v>
      </c>
      <c r="D37" s="191" t="s">
        <v>128</v>
      </c>
      <c r="E37" s="117" t="s">
        <v>144</v>
      </c>
      <c r="F37" s="106" t="s">
        <v>118</v>
      </c>
      <c r="G37" s="191" t="s">
        <v>171</v>
      </c>
      <c r="H37" s="140" t="s">
        <v>14</v>
      </c>
      <c r="I37" s="114" t="s">
        <v>153</v>
      </c>
      <c r="J37" s="115" t="str">
        <f t="shared" ref="J37:J68" si="39">+$D37&amp;AE37</f>
        <v>Elaborar los 12 informes de seguimiento a la contratación1</v>
      </c>
      <c r="K37" s="115" t="str">
        <f t="shared" ref="K37:K68" si="40">+$D37&amp;AF37</f>
        <v>Elaborar los 12 informes de seguimiento a la contratación0</v>
      </c>
      <c r="L37" s="115" t="str">
        <f t="shared" ref="L37:L68" si="41">+$D37&amp;AG37</f>
        <v>Elaborar los 12 informes de seguimiento a la contratación0</v>
      </c>
      <c r="M37" s="115" t="str">
        <f t="shared" ref="M37:M68" si="42">+$D37&amp;AH37</f>
        <v>Elaborar los 12 informes de seguimiento a la contratación0</v>
      </c>
      <c r="N37" s="115" t="str">
        <f t="shared" ref="N37:N68" si="43">+$D37&amp;AI37</f>
        <v>Elaborar los 12 informes de seguimiento a la contratación0</v>
      </c>
      <c r="O37" s="115" t="str">
        <f t="shared" ref="O37:O68" si="44">+$D37&amp;AJ37</f>
        <v>Elaborar los 12 informes de seguimiento a la contratación0</v>
      </c>
      <c r="P37" s="115" t="str">
        <f t="shared" ref="P37:P68" si="45">+$D37&amp;AK37</f>
        <v>Elaborar los 12 informes de seguimiento a la contratación0</v>
      </c>
      <c r="Q37" s="115" t="str">
        <f t="shared" ref="Q37:Q68" si="46">+$D37&amp;AL37</f>
        <v>Elaborar los 12 informes de seguimiento a la contratación0</v>
      </c>
      <c r="R37" s="115" t="str">
        <f t="shared" ref="R37:R68" si="47">+$D37&amp;AM37</f>
        <v>Elaborar los 12 informes de seguimiento a la contratación0</v>
      </c>
      <c r="S37" s="115" t="str">
        <f t="shared" ref="S37:S68" si="48">+$D37&amp;AN37</f>
        <v>Elaborar los 12 informes de seguimiento a la contratación0</v>
      </c>
      <c r="T37" s="115" t="str">
        <f t="shared" ref="T37:T68" si="49">+$D37&amp;AO37</f>
        <v>Elaborar los 12 informes de seguimiento a la contratación0</v>
      </c>
      <c r="U37" s="143" t="str">
        <f t="shared" ref="U37:U68" si="50">+$D37&amp;AP37</f>
        <v>Elaborar los 12 informes de seguimiento a la contratación0</v>
      </c>
      <c r="V37" s="144">
        <v>1</v>
      </c>
      <c r="W37" s="144">
        <v>1</v>
      </c>
      <c r="X37" s="100" t="s">
        <v>267</v>
      </c>
      <c r="Y37" s="152" t="s">
        <v>394</v>
      </c>
      <c r="Z37" s="188">
        <v>43476</v>
      </c>
      <c r="AA37" s="189">
        <v>43469</v>
      </c>
      <c r="AB37" s="170" t="s">
        <v>455</v>
      </c>
      <c r="AC37" s="146">
        <f t="shared" ref="AC37:AC68" si="51">+IF(OR(AA37="",W37=""),"",IFERROR(W37/V37,""))</f>
        <v>1</v>
      </c>
      <c r="AE37" s="43">
        <f t="shared" ref="AE37:AE68" si="52">+IF(OR(V37="",V37=0,Z37=""),"",IF(ABS(Z37)&lt;ABS($AE$12),1,0))</f>
        <v>1</v>
      </c>
      <c r="AF37" s="43">
        <f t="shared" ref="AF37:AF68" si="53">+IF(OR(V37="",V37=0,Z37=""),"",IF(AND(ABS(Z37)&lt;ABS($AF$12),ABS(Z37)&gt;=ABS($AE$12)),1,0))</f>
        <v>0</v>
      </c>
      <c r="AG37" s="43">
        <f t="shared" ref="AG37:AG68" si="54">+IF(OR(V37="",V37=0,Z37=""),"",IF(AND(ABS(Z37)&lt;ABS($AG$12),ABS(Z37)&gt;=ABS($AF$12)),1,0))</f>
        <v>0</v>
      </c>
      <c r="AH37" s="43">
        <f t="shared" ref="AH37:AH68" si="55">+IF(OR(V37="",V37=0,Z37=""),"",IF(AND(ABS(Z37)&lt;ABS($AH$12),ABS(Z37)&gt;=ABS($AG$12)),1,0))</f>
        <v>0</v>
      </c>
      <c r="AI37" s="43">
        <f t="shared" ref="AI37:AI68" si="56">+IF(OR(V37="",V37=0,Z37=""),"",IF(AND(ABS(Z37)&lt;ABS($AI$12),ABS(Z37)&gt;=ABS($AH$12)),1,0))</f>
        <v>0</v>
      </c>
      <c r="AJ37" s="43">
        <f t="shared" ref="AJ37:AJ68" si="57">+IF(OR(V37="",V37=0,Z37=""),"",IF(AND(ABS(Z37)&lt;ABS($AJ$12),ABS(Z37)&gt;=ABS($AI$12)),1,0))</f>
        <v>0</v>
      </c>
      <c r="AK37" s="43">
        <f t="shared" ref="AK37:AK68" si="58">+IF(OR(V37="",V37=0,Z37=""),"",IF(AND(ABS(Z37)&lt;ABS($AK$12),ABS(Z37)&gt;=ABS($AJ$12)),1,0))</f>
        <v>0</v>
      </c>
      <c r="AL37" s="43">
        <f t="shared" ref="AL37:AL68" si="59">+IF(OR(V37="",V37=0,Z37=""),"",IF(AND(ABS(Z37)&lt;ABS($AL$12),ABS(Z37)&gt;=ABS($AK$12)),1,0))</f>
        <v>0</v>
      </c>
      <c r="AM37" s="43">
        <f t="shared" ref="AM37:AM68" si="60">+IF(OR(V37="",V37=0,Z37=""),"",IF(AND(ABS(Z37)&lt;ABS($AM$12),ABS(Z37)&gt;=ABS($AL$12)),1,0))</f>
        <v>0</v>
      </c>
      <c r="AN37" s="43">
        <f t="shared" ref="AN37:AN68" si="61">+IF(OR(V37="",V37=0,Z37=""),"",IF(AND(ABS(Z37)&lt;ABS($AN$12),ABS(Z37)&gt;=ABS($AM$12)),1,0))</f>
        <v>0</v>
      </c>
      <c r="AO37" s="43">
        <f t="shared" ref="AO37:AO68" si="62">+IF(OR(V37="",V37=0,Z37=""),"",IF(AND(ABS(Z37)&lt;ABS($AO$12),ABS(Z37)&gt;=ABS($AN$12)),1,0))</f>
        <v>0</v>
      </c>
      <c r="AP37" s="43">
        <f t="shared" ref="AP37:AP68" si="63">+IF(OR(V37="",V37=0,Z37=""),"",IF(AND(ABS(Z37)&lt;ABS($AP$12),ABS(Z37)&gt;=ABS($AO$12)),1,0))</f>
        <v>0</v>
      </c>
      <c r="AR37" s="43">
        <f t="shared" ref="AR37:AR68" si="64">+IF(OR(AA37="",W37=""),"",IF(ABS(AA37)&lt;ABS($AR$12),1*AC37,0))</f>
        <v>1</v>
      </c>
      <c r="AS37" s="43">
        <f t="shared" ref="AS37:AS68" si="65">+IF(OR($AA37="",$W37=""),"",IF(AND(ABS($AA37)&lt;ABS($AS$12),ABS($AA37)&gt;=ABS($AR$12)),1*$AC37,0))</f>
        <v>0</v>
      </c>
      <c r="AT37" s="43">
        <f t="shared" ref="AT37:AT68" si="66">+IF(OR($AA37="",$W37=""),"",IF(AND(ABS($AA37)&lt;ABS($AT$12),ABS($AA37)&gt;=ABS($AS$12)),1*$AC37,0))</f>
        <v>0</v>
      </c>
      <c r="AU37" s="43">
        <f t="shared" ref="AU37:AU68" si="67">+IF(OR($AA37="",$W37=""),"",IF(AND(ABS($AA37)&lt;ABS($AU$12),ABS($AA37)&gt;=ABS($AT$12)),1*$AC37,0))</f>
        <v>0</v>
      </c>
      <c r="AV37" s="43">
        <f t="shared" ref="AV37:AV68" si="68">+IF(OR($AA37="",$W37=""),"",IF(AND(ABS($AA37)&lt;ABS($AV$12),ABS($AA37)&gt;=ABS($AU$12)),1*$AC37,0))</f>
        <v>0</v>
      </c>
      <c r="AW37" s="43">
        <f t="shared" ref="AW37:AW68" si="69">+IF(OR($AA37="",$W37=""),"",IF(AND(ABS($AA37)&lt;ABS($AW$12),ABS($AA37)&gt;=ABS($AV$12)),1*$AC37,0))</f>
        <v>0</v>
      </c>
      <c r="AX37" s="43">
        <f t="shared" ref="AX37:AX68" si="70">+IF(OR($AA37="",$W37=""),"",IF(AND(ABS($AA37)&lt;ABS($AX$12),ABS($AA37)&gt;=ABS($AW$12)),1*$AC37,0))</f>
        <v>0</v>
      </c>
      <c r="AY37" s="43">
        <f t="shared" ref="AY37:AY68" si="71">+IF(OR($AA37="",$W37=""),"",IF(AND(ABS($AA37)&lt;ABS($AY$12),ABS($AA37)&gt;=ABS($AX$12)),1*$AC37,0))</f>
        <v>0</v>
      </c>
      <c r="AZ37" s="43">
        <f t="shared" ref="AZ37:AZ68" si="72">+IF(OR($AA37="",$W37=""),"",IF(AND(ABS($AA37)&lt;ABS($AZ$12),ABS($AA37)&gt;=ABS($AY$12)),1*$AC37,0))</f>
        <v>0</v>
      </c>
      <c r="BA37" s="43">
        <f t="shared" ref="BA37:BA68" si="73">+IF(OR($AA37="",$W37=""),"",IF(AND(ABS($AA37)&lt;ABS($BA$12),ABS($AA37)&gt;=ABS($AZ$12)),1*$AC37,0))</f>
        <v>0</v>
      </c>
      <c r="BB37" s="43">
        <f t="shared" ref="BB37:BB68" si="74">+IF(OR($AA37="",$W37=""),"",IF(AND(ABS($AA37)&lt;ABS($BB$12),ABS($AA37)&gt;=ABS($BA$12)),1*$AC37,0))</f>
        <v>0</v>
      </c>
      <c r="BC37" s="43">
        <f t="shared" ref="BC37:BC68" si="75">+IF(OR($AA37="",$W37=""),"",IF(AND(ABS($AA37)&lt;ABS($BC$12),ABS($AA37)&gt;=ABS($BB$12)),1*$AC37,0))</f>
        <v>0</v>
      </c>
      <c r="BD37" s="3">
        <f t="shared" ref="BD37:BD68" si="76">+SUM(AR37:BC37)</f>
        <v>1</v>
      </c>
    </row>
    <row r="38" spans="1:56" ht="90.75" customHeight="1" x14ac:dyDescent="0.25">
      <c r="A38" s="97">
        <f t="shared" si="38"/>
        <v>26</v>
      </c>
      <c r="B38" s="98"/>
      <c r="C38" s="112" t="s">
        <v>5</v>
      </c>
      <c r="D38" s="106" t="s">
        <v>128</v>
      </c>
      <c r="E38" s="117" t="s">
        <v>144</v>
      </c>
      <c r="F38" s="106" t="s">
        <v>118</v>
      </c>
      <c r="G38" s="106" t="s">
        <v>169</v>
      </c>
      <c r="H38" s="97" t="s">
        <v>14</v>
      </c>
      <c r="I38" s="114" t="s">
        <v>153</v>
      </c>
      <c r="J38" s="115" t="str">
        <f t="shared" si="39"/>
        <v>Elaborar los 12 informes de seguimiento a la contratación0</v>
      </c>
      <c r="K38" s="115" t="str">
        <f t="shared" si="40"/>
        <v>Elaborar los 12 informes de seguimiento a la contratación1</v>
      </c>
      <c r="L38" s="115" t="str">
        <f t="shared" si="41"/>
        <v>Elaborar los 12 informes de seguimiento a la contratación0</v>
      </c>
      <c r="M38" s="115" t="str">
        <f t="shared" si="42"/>
        <v>Elaborar los 12 informes de seguimiento a la contratación0</v>
      </c>
      <c r="N38" s="115" t="str">
        <f t="shared" si="43"/>
        <v>Elaborar los 12 informes de seguimiento a la contratación0</v>
      </c>
      <c r="O38" s="115" t="str">
        <f t="shared" si="44"/>
        <v>Elaborar los 12 informes de seguimiento a la contratación0</v>
      </c>
      <c r="P38" s="115" t="str">
        <f t="shared" si="45"/>
        <v>Elaborar los 12 informes de seguimiento a la contratación0</v>
      </c>
      <c r="Q38" s="115" t="str">
        <f t="shared" si="46"/>
        <v>Elaborar los 12 informes de seguimiento a la contratación0</v>
      </c>
      <c r="R38" s="115" t="str">
        <f t="shared" si="47"/>
        <v>Elaborar los 12 informes de seguimiento a la contratación0</v>
      </c>
      <c r="S38" s="115" t="str">
        <f t="shared" si="48"/>
        <v>Elaborar los 12 informes de seguimiento a la contratación0</v>
      </c>
      <c r="T38" s="115" t="str">
        <f t="shared" si="49"/>
        <v>Elaborar los 12 informes de seguimiento a la contratación0</v>
      </c>
      <c r="U38" s="115" t="str">
        <f t="shared" si="50"/>
        <v>Elaborar los 12 informes de seguimiento a la contratación0</v>
      </c>
      <c r="V38" s="116">
        <v>1</v>
      </c>
      <c r="W38" s="116">
        <v>1</v>
      </c>
      <c r="X38" s="100" t="s">
        <v>267</v>
      </c>
      <c r="Y38" s="117" t="s">
        <v>394</v>
      </c>
      <c r="Z38" s="184">
        <v>43507</v>
      </c>
      <c r="AA38" s="185">
        <v>43500</v>
      </c>
      <c r="AB38" s="29" t="s">
        <v>368</v>
      </c>
      <c r="AC38" s="101">
        <f t="shared" si="51"/>
        <v>1</v>
      </c>
      <c r="AE38" s="43">
        <f t="shared" si="52"/>
        <v>0</v>
      </c>
      <c r="AF38" s="43">
        <f t="shared" si="53"/>
        <v>1</v>
      </c>
      <c r="AG38" s="43">
        <f t="shared" si="54"/>
        <v>0</v>
      </c>
      <c r="AH38" s="43">
        <f t="shared" si="55"/>
        <v>0</v>
      </c>
      <c r="AI38" s="43">
        <f t="shared" si="56"/>
        <v>0</v>
      </c>
      <c r="AJ38" s="43">
        <f t="shared" si="57"/>
        <v>0</v>
      </c>
      <c r="AK38" s="43">
        <f t="shared" si="58"/>
        <v>0</v>
      </c>
      <c r="AL38" s="43">
        <f t="shared" si="59"/>
        <v>0</v>
      </c>
      <c r="AM38" s="43">
        <f t="shared" si="60"/>
        <v>0</v>
      </c>
      <c r="AN38" s="43">
        <f t="shared" si="61"/>
        <v>0</v>
      </c>
      <c r="AO38" s="43">
        <f t="shared" si="62"/>
        <v>0</v>
      </c>
      <c r="AP38" s="43">
        <f t="shared" si="63"/>
        <v>0</v>
      </c>
      <c r="AR38" s="43">
        <f t="shared" si="64"/>
        <v>0</v>
      </c>
      <c r="AS38" s="43">
        <f t="shared" si="65"/>
        <v>1</v>
      </c>
      <c r="AT38" s="43">
        <f t="shared" si="66"/>
        <v>0</v>
      </c>
      <c r="AU38" s="43">
        <f t="shared" si="67"/>
        <v>0</v>
      </c>
      <c r="AV38" s="43">
        <f t="shared" si="68"/>
        <v>0</v>
      </c>
      <c r="AW38" s="43">
        <f t="shared" si="69"/>
        <v>0</v>
      </c>
      <c r="AX38" s="43">
        <f t="shared" si="70"/>
        <v>0</v>
      </c>
      <c r="AY38" s="43">
        <f t="shared" si="71"/>
        <v>0</v>
      </c>
      <c r="AZ38" s="43">
        <f t="shared" si="72"/>
        <v>0</v>
      </c>
      <c r="BA38" s="43">
        <f t="shared" si="73"/>
        <v>0</v>
      </c>
      <c r="BB38" s="43">
        <f t="shared" si="74"/>
        <v>0</v>
      </c>
      <c r="BC38" s="43">
        <f t="shared" si="75"/>
        <v>0</v>
      </c>
      <c r="BD38" s="3">
        <f t="shared" si="76"/>
        <v>1</v>
      </c>
    </row>
    <row r="39" spans="1:56" ht="88.5" customHeight="1" x14ac:dyDescent="0.25">
      <c r="A39" s="125">
        <f t="shared" si="38"/>
        <v>27</v>
      </c>
      <c r="B39" s="98"/>
      <c r="C39" s="119" t="s">
        <v>5</v>
      </c>
      <c r="D39" s="182" t="s">
        <v>128</v>
      </c>
      <c r="E39" s="117" t="s">
        <v>144</v>
      </c>
      <c r="F39" s="106" t="s">
        <v>118</v>
      </c>
      <c r="G39" s="182" t="s">
        <v>170</v>
      </c>
      <c r="H39" s="125" t="s">
        <v>14</v>
      </c>
      <c r="I39" s="114" t="s">
        <v>153</v>
      </c>
      <c r="J39" s="115" t="str">
        <f t="shared" si="39"/>
        <v>Elaborar los 12 informes de seguimiento a la contratación0</v>
      </c>
      <c r="K39" s="115" t="str">
        <f t="shared" si="40"/>
        <v>Elaborar los 12 informes de seguimiento a la contratación0</v>
      </c>
      <c r="L39" s="115" t="str">
        <f t="shared" si="41"/>
        <v>Elaborar los 12 informes de seguimiento a la contratación1</v>
      </c>
      <c r="M39" s="115" t="str">
        <f t="shared" si="42"/>
        <v>Elaborar los 12 informes de seguimiento a la contratación0</v>
      </c>
      <c r="N39" s="115" t="str">
        <f t="shared" si="43"/>
        <v>Elaborar los 12 informes de seguimiento a la contratación0</v>
      </c>
      <c r="O39" s="115" t="str">
        <f t="shared" si="44"/>
        <v>Elaborar los 12 informes de seguimiento a la contratación0</v>
      </c>
      <c r="P39" s="115" t="str">
        <f t="shared" si="45"/>
        <v>Elaborar los 12 informes de seguimiento a la contratación0</v>
      </c>
      <c r="Q39" s="115" t="str">
        <f t="shared" si="46"/>
        <v>Elaborar los 12 informes de seguimiento a la contratación0</v>
      </c>
      <c r="R39" s="115" t="str">
        <f t="shared" si="47"/>
        <v>Elaborar los 12 informes de seguimiento a la contratación0</v>
      </c>
      <c r="S39" s="115" t="str">
        <f t="shared" si="48"/>
        <v>Elaborar los 12 informes de seguimiento a la contratación0</v>
      </c>
      <c r="T39" s="115" t="str">
        <f t="shared" si="49"/>
        <v>Elaborar los 12 informes de seguimiento a la contratación0</v>
      </c>
      <c r="U39" s="127" t="str">
        <f t="shared" si="50"/>
        <v>Elaborar los 12 informes de seguimiento a la contratación0</v>
      </c>
      <c r="V39" s="128">
        <v>1</v>
      </c>
      <c r="W39" s="128">
        <v>1</v>
      </c>
      <c r="X39" s="100" t="s">
        <v>267</v>
      </c>
      <c r="Y39" s="132" t="s">
        <v>394</v>
      </c>
      <c r="Z39" s="186">
        <v>43535</v>
      </c>
      <c r="AA39" s="187">
        <v>43529</v>
      </c>
      <c r="AB39" s="131" t="s">
        <v>369</v>
      </c>
      <c r="AC39" s="130">
        <f t="shared" si="51"/>
        <v>1</v>
      </c>
      <c r="AE39" s="43">
        <f t="shared" si="52"/>
        <v>0</v>
      </c>
      <c r="AF39" s="43">
        <f t="shared" si="53"/>
        <v>0</v>
      </c>
      <c r="AG39" s="43">
        <f t="shared" si="54"/>
        <v>1</v>
      </c>
      <c r="AH39" s="43">
        <f t="shared" si="55"/>
        <v>0</v>
      </c>
      <c r="AI39" s="43">
        <f t="shared" si="56"/>
        <v>0</v>
      </c>
      <c r="AJ39" s="43">
        <f t="shared" si="57"/>
        <v>0</v>
      </c>
      <c r="AK39" s="43">
        <f t="shared" si="58"/>
        <v>0</v>
      </c>
      <c r="AL39" s="43">
        <f t="shared" si="59"/>
        <v>0</v>
      </c>
      <c r="AM39" s="43">
        <f t="shared" si="60"/>
        <v>0</v>
      </c>
      <c r="AN39" s="43">
        <f t="shared" si="61"/>
        <v>0</v>
      </c>
      <c r="AO39" s="43">
        <f t="shared" si="62"/>
        <v>0</v>
      </c>
      <c r="AP39" s="43">
        <f t="shared" si="63"/>
        <v>0</v>
      </c>
      <c r="AR39" s="43">
        <f t="shared" si="64"/>
        <v>0</v>
      </c>
      <c r="AS39" s="43">
        <f t="shared" si="65"/>
        <v>0</v>
      </c>
      <c r="AT39" s="43">
        <f t="shared" si="66"/>
        <v>1</v>
      </c>
      <c r="AU39" s="43">
        <f t="shared" si="67"/>
        <v>0</v>
      </c>
      <c r="AV39" s="43">
        <f t="shared" si="68"/>
        <v>0</v>
      </c>
      <c r="AW39" s="43">
        <f t="shared" si="69"/>
        <v>0</v>
      </c>
      <c r="AX39" s="43">
        <f t="shared" si="70"/>
        <v>0</v>
      </c>
      <c r="AY39" s="43">
        <f t="shared" si="71"/>
        <v>0</v>
      </c>
      <c r="AZ39" s="43">
        <f t="shared" si="72"/>
        <v>0</v>
      </c>
      <c r="BA39" s="43">
        <f t="shared" si="73"/>
        <v>0</v>
      </c>
      <c r="BB39" s="43">
        <f t="shared" si="74"/>
        <v>0</v>
      </c>
      <c r="BC39" s="43">
        <f t="shared" si="75"/>
        <v>0</v>
      </c>
      <c r="BD39" s="3">
        <f t="shared" si="76"/>
        <v>1</v>
      </c>
    </row>
    <row r="40" spans="1:56" ht="81" customHeight="1" x14ac:dyDescent="0.25">
      <c r="A40" s="97">
        <f t="shared" si="38"/>
        <v>28</v>
      </c>
      <c r="B40" s="98" t="e">
        <f>+B36+1</f>
        <v>#REF!</v>
      </c>
      <c r="C40" s="112" t="s">
        <v>5</v>
      </c>
      <c r="D40" s="106" t="s">
        <v>128</v>
      </c>
      <c r="E40" s="117" t="s">
        <v>144</v>
      </c>
      <c r="F40" s="106" t="s">
        <v>118</v>
      </c>
      <c r="G40" s="106" t="s">
        <v>145</v>
      </c>
      <c r="H40" s="97" t="s">
        <v>14</v>
      </c>
      <c r="I40" s="114" t="s">
        <v>153</v>
      </c>
      <c r="J40" s="115" t="str">
        <f t="shared" si="39"/>
        <v>Elaborar los 12 informes de seguimiento a la contratación0</v>
      </c>
      <c r="K40" s="115" t="str">
        <f t="shared" si="40"/>
        <v>Elaborar los 12 informes de seguimiento a la contratación0</v>
      </c>
      <c r="L40" s="115" t="str">
        <f t="shared" si="41"/>
        <v>Elaborar los 12 informes de seguimiento a la contratación0</v>
      </c>
      <c r="M40" s="115" t="str">
        <f t="shared" si="42"/>
        <v>Elaborar los 12 informes de seguimiento a la contratación1</v>
      </c>
      <c r="N40" s="115" t="str">
        <f t="shared" si="43"/>
        <v>Elaborar los 12 informes de seguimiento a la contratación0</v>
      </c>
      <c r="O40" s="115" t="str">
        <f t="shared" si="44"/>
        <v>Elaborar los 12 informes de seguimiento a la contratación0</v>
      </c>
      <c r="P40" s="115" t="str">
        <f t="shared" si="45"/>
        <v>Elaborar los 12 informes de seguimiento a la contratación0</v>
      </c>
      <c r="Q40" s="115" t="str">
        <f t="shared" si="46"/>
        <v>Elaborar los 12 informes de seguimiento a la contratación0</v>
      </c>
      <c r="R40" s="115" t="str">
        <f t="shared" si="47"/>
        <v>Elaborar los 12 informes de seguimiento a la contratación0</v>
      </c>
      <c r="S40" s="115" t="str">
        <f t="shared" si="48"/>
        <v>Elaborar los 12 informes de seguimiento a la contratación0</v>
      </c>
      <c r="T40" s="115" t="str">
        <f t="shared" si="49"/>
        <v>Elaborar los 12 informes de seguimiento a la contratación0</v>
      </c>
      <c r="U40" s="115" t="str">
        <f t="shared" si="50"/>
        <v>Elaborar los 12 informes de seguimiento a la contratación0</v>
      </c>
      <c r="V40" s="116">
        <v>1</v>
      </c>
      <c r="W40" s="116">
        <v>1</v>
      </c>
      <c r="X40" s="100" t="s">
        <v>267</v>
      </c>
      <c r="Y40" s="117" t="s">
        <v>394</v>
      </c>
      <c r="Z40" s="184">
        <v>43566</v>
      </c>
      <c r="AA40" s="185">
        <v>43555</v>
      </c>
      <c r="AB40" s="29" t="s">
        <v>397</v>
      </c>
      <c r="AC40" s="101">
        <f t="shared" si="51"/>
        <v>1</v>
      </c>
      <c r="AE40" s="43">
        <f t="shared" si="52"/>
        <v>0</v>
      </c>
      <c r="AF40" s="43">
        <f t="shared" si="53"/>
        <v>0</v>
      </c>
      <c r="AG40" s="43">
        <f t="shared" si="54"/>
        <v>0</v>
      </c>
      <c r="AH40" s="43">
        <f t="shared" si="55"/>
        <v>1</v>
      </c>
      <c r="AI40" s="43">
        <f t="shared" si="56"/>
        <v>0</v>
      </c>
      <c r="AJ40" s="43">
        <f t="shared" si="57"/>
        <v>0</v>
      </c>
      <c r="AK40" s="43">
        <f t="shared" si="58"/>
        <v>0</v>
      </c>
      <c r="AL40" s="43">
        <f t="shared" si="59"/>
        <v>0</v>
      </c>
      <c r="AM40" s="43">
        <f t="shared" si="60"/>
        <v>0</v>
      </c>
      <c r="AN40" s="43">
        <f t="shared" si="61"/>
        <v>0</v>
      </c>
      <c r="AO40" s="43">
        <f t="shared" si="62"/>
        <v>0</v>
      </c>
      <c r="AP40" s="43">
        <f t="shared" si="63"/>
        <v>0</v>
      </c>
      <c r="AR40" s="43">
        <f t="shared" si="64"/>
        <v>0</v>
      </c>
      <c r="AS40" s="43">
        <f t="shared" si="65"/>
        <v>0</v>
      </c>
      <c r="AT40" s="43">
        <f t="shared" si="66"/>
        <v>1</v>
      </c>
      <c r="AU40" s="43">
        <f t="shared" si="67"/>
        <v>0</v>
      </c>
      <c r="AV40" s="43">
        <f t="shared" si="68"/>
        <v>0</v>
      </c>
      <c r="AW40" s="43">
        <f t="shared" si="69"/>
        <v>0</v>
      </c>
      <c r="AX40" s="43">
        <f t="shared" si="70"/>
        <v>0</v>
      </c>
      <c r="AY40" s="43">
        <f t="shared" si="71"/>
        <v>0</v>
      </c>
      <c r="AZ40" s="43">
        <f t="shared" si="72"/>
        <v>0</v>
      </c>
      <c r="BA40" s="43">
        <f t="shared" si="73"/>
        <v>0</v>
      </c>
      <c r="BB40" s="43">
        <f t="shared" si="74"/>
        <v>0</v>
      </c>
      <c r="BC40" s="43">
        <f t="shared" si="75"/>
        <v>0</v>
      </c>
      <c r="BD40" s="3">
        <f t="shared" si="76"/>
        <v>1</v>
      </c>
    </row>
    <row r="41" spans="1:56" ht="81" customHeight="1" x14ac:dyDescent="0.25">
      <c r="A41" s="97">
        <f t="shared" si="38"/>
        <v>29</v>
      </c>
      <c r="B41" s="98" t="e">
        <f t="shared" ref="B41:B49" si="77">+B40+1</f>
        <v>#REF!</v>
      </c>
      <c r="C41" s="112" t="s">
        <v>5</v>
      </c>
      <c r="D41" s="106" t="s">
        <v>128</v>
      </c>
      <c r="E41" s="117" t="s">
        <v>144</v>
      </c>
      <c r="F41" s="106" t="s">
        <v>118</v>
      </c>
      <c r="G41" s="106" t="s">
        <v>146</v>
      </c>
      <c r="H41" s="97" t="s">
        <v>14</v>
      </c>
      <c r="I41" s="114" t="s">
        <v>153</v>
      </c>
      <c r="J41" s="115" t="str">
        <f t="shared" si="39"/>
        <v>Elaborar los 12 informes de seguimiento a la contratación0</v>
      </c>
      <c r="K41" s="115" t="str">
        <f t="shared" si="40"/>
        <v>Elaborar los 12 informes de seguimiento a la contratación0</v>
      </c>
      <c r="L41" s="115" t="str">
        <f t="shared" si="41"/>
        <v>Elaborar los 12 informes de seguimiento a la contratación0</v>
      </c>
      <c r="M41" s="115" t="str">
        <f t="shared" si="42"/>
        <v>Elaborar los 12 informes de seguimiento a la contratación0</v>
      </c>
      <c r="N41" s="115" t="str">
        <f t="shared" si="43"/>
        <v>Elaborar los 12 informes de seguimiento a la contratación1</v>
      </c>
      <c r="O41" s="115" t="str">
        <f t="shared" si="44"/>
        <v>Elaborar los 12 informes de seguimiento a la contratación0</v>
      </c>
      <c r="P41" s="115" t="str">
        <f t="shared" si="45"/>
        <v>Elaborar los 12 informes de seguimiento a la contratación0</v>
      </c>
      <c r="Q41" s="115" t="str">
        <f t="shared" si="46"/>
        <v>Elaborar los 12 informes de seguimiento a la contratación0</v>
      </c>
      <c r="R41" s="115" t="str">
        <f t="shared" si="47"/>
        <v>Elaborar los 12 informes de seguimiento a la contratación0</v>
      </c>
      <c r="S41" s="115" t="str">
        <f t="shared" si="48"/>
        <v>Elaborar los 12 informes de seguimiento a la contratación0</v>
      </c>
      <c r="T41" s="115" t="str">
        <f t="shared" si="49"/>
        <v>Elaborar los 12 informes de seguimiento a la contratación0</v>
      </c>
      <c r="U41" s="115" t="str">
        <f t="shared" si="50"/>
        <v>Elaborar los 12 informes de seguimiento a la contratación0</v>
      </c>
      <c r="V41" s="116">
        <v>1</v>
      </c>
      <c r="W41" s="116">
        <v>0</v>
      </c>
      <c r="X41" s="100" t="s">
        <v>267</v>
      </c>
      <c r="Y41" s="117" t="s">
        <v>394</v>
      </c>
      <c r="Z41" s="184">
        <v>43598</v>
      </c>
      <c r="AA41" s="185"/>
      <c r="AB41" s="29" t="s">
        <v>424</v>
      </c>
      <c r="AC41" s="101" t="str">
        <f t="shared" si="51"/>
        <v/>
      </c>
      <c r="AE41" s="43">
        <f t="shared" si="52"/>
        <v>0</v>
      </c>
      <c r="AF41" s="43">
        <f t="shared" si="53"/>
        <v>0</v>
      </c>
      <c r="AG41" s="43">
        <f t="shared" si="54"/>
        <v>0</v>
      </c>
      <c r="AH41" s="43">
        <f t="shared" si="55"/>
        <v>0</v>
      </c>
      <c r="AI41" s="43">
        <f t="shared" si="56"/>
        <v>1</v>
      </c>
      <c r="AJ41" s="43">
        <f t="shared" si="57"/>
        <v>0</v>
      </c>
      <c r="AK41" s="43">
        <f t="shared" si="58"/>
        <v>0</v>
      </c>
      <c r="AL41" s="43">
        <f t="shared" si="59"/>
        <v>0</v>
      </c>
      <c r="AM41" s="43">
        <f t="shared" si="60"/>
        <v>0</v>
      </c>
      <c r="AN41" s="43">
        <f t="shared" si="61"/>
        <v>0</v>
      </c>
      <c r="AO41" s="43">
        <f t="shared" si="62"/>
        <v>0</v>
      </c>
      <c r="AP41" s="43">
        <f t="shared" si="63"/>
        <v>0</v>
      </c>
      <c r="AR41" s="43" t="str">
        <f t="shared" si="64"/>
        <v/>
      </c>
      <c r="AS41" s="43" t="str">
        <f t="shared" si="65"/>
        <v/>
      </c>
      <c r="AT41" s="43" t="str">
        <f t="shared" si="66"/>
        <v/>
      </c>
      <c r="AU41" s="43" t="str">
        <f t="shared" si="67"/>
        <v/>
      </c>
      <c r="AV41" s="43" t="str">
        <f t="shared" si="68"/>
        <v/>
      </c>
      <c r="AW41" s="43" t="str">
        <f t="shared" si="69"/>
        <v/>
      </c>
      <c r="AX41" s="43" t="str">
        <f t="shared" si="70"/>
        <v/>
      </c>
      <c r="AY41" s="43" t="str">
        <f t="shared" si="71"/>
        <v/>
      </c>
      <c r="AZ41" s="43" t="str">
        <f t="shared" si="72"/>
        <v/>
      </c>
      <c r="BA41" s="43" t="str">
        <f t="shared" si="73"/>
        <v/>
      </c>
      <c r="BB41" s="43" t="str">
        <f t="shared" si="74"/>
        <v/>
      </c>
      <c r="BC41" s="43" t="str">
        <f t="shared" si="75"/>
        <v/>
      </c>
      <c r="BD41" s="3">
        <f t="shared" si="76"/>
        <v>0</v>
      </c>
    </row>
    <row r="42" spans="1:56" ht="0.75" customHeight="1" x14ac:dyDescent="0.25">
      <c r="A42" s="97">
        <f t="shared" si="38"/>
        <v>30</v>
      </c>
      <c r="B42" s="98" t="e">
        <f t="shared" si="77"/>
        <v>#REF!</v>
      </c>
      <c r="C42" s="112" t="s">
        <v>5</v>
      </c>
      <c r="D42" s="106" t="s">
        <v>128</v>
      </c>
      <c r="E42" s="117" t="s">
        <v>144</v>
      </c>
      <c r="F42" s="106" t="s">
        <v>118</v>
      </c>
      <c r="G42" s="106" t="s">
        <v>147</v>
      </c>
      <c r="H42" s="97" t="s">
        <v>14</v>
      </c>
      <c r="I42" s="114" t="s">
        <v>153</v>
      </c>
      <c r="J42" s="115" t="str">
        <f t="shared" si="39"/>
        <v>Elaborar los 12 informes de seguimiento a la contratación0</v>
      </c>
      <c r="K42" s="115" t="str">
        <f t="shared" si="40"/>
        <v>Elaborar los 12 informes de seguimiento a la contratación0</v>
      </c>
      <c r="L42" s="115" t="str">
        <f t="shared" si="41"/>
        <v>Elaborar los 12 informes de seguimiento a la contratación0</v>
      </c>
      <c r="M42" s="115" t="str">
        <f t="shared" si="42"/>
        <v>Elaborar los 12 informes de seguimiento a la contratación0</v>
      </c>
      <c r="N42" s="115" t="str">
        <f t="shared" si="43"/>
        <v>Elaborar los 12 informes de seguimiento a la contratación0</v>
      </c>
      <c r="O42" s="115" t="str">
        <f t="shared" si="44"/>
        <v>Elaborar los 12 informes de seguimiento a la contratación1</v>
      </c>
      <c r="P42" s="115" t="str">
        <f t="shared" si="45"/>
        <v>Elaborar los 12 informes de seguimiento a la contratación0</v>
      </c>
      <c r="Q42" s="115" t="str">
        <f t="shared" si="46"/>
        <v>Elaborar los 12 informes de seguimiento a la contratación0</v>
      </c>
      <c r="R42" s="115" t="str">
        <f t="shared" si="47"/>
        <v>Elaborar los 12 informes de seguimiento a la contratación0</v>
      </c>
      <c r="S42" s="115" t="str">
        <f t="shared" si="48"/>
        <v>Elaborar los 12 informes de seguimiento a la contratación0</v>
      </c>
      <c r="T42" s="115" t="str">
        <f t="shared" si="49"/>
        <v>Elaborar los 12 informes de seguimiento a la contratación0</v>
      </c>
      <c r="U42" s="115" t="str">
        <f t="shared" si="50"/>
        <v>Elaborar los 12 informes de seguimiento a la contratación0</v>
      </c>
      <c r="V42" s="116">
        <v>1</v>
      </c>
      <c r="W42" s="116">
        <v>0</v>
      </c>
      <c r="X42" s="100" t="s">
        <v>267</v>
      </c>
      <c r="Y42" s="117" t="s">
        <v>394</v>
      </c>
      <c r="Z42" s="184">
        <v>43627</v>
      </c>
      <c r="AA42" s="185"/>
      <c r="AB42" s="29" t="s">
        <v>424</v>
      </c>
      <c r="AC42" s="101" t="str">
        <f t="shared" si="51"/>
        <v/>
      </c>
      <c r="AE42" s="43">
        <f t="shared" si="52"/>
        <v>0</v>
      </c>
      <c r="AF42" s="43">
        <f t="shared" si="53"/>
        <v>0</v>
      </c>
      <c r="AG42" s="43">
        <f t="shared" si="54"/>
        <v>0</v>
      </c>
      <c r="AH42" s="43">
        <f t="shared" si="55"/>
        <v>0</v>
      </c>
      <c r="AI42" s="43">
        <f t="shared" si="56"/>
        <v>0</v>
      </c>
      <c r="AJ42" s="43">
        <f t="shared" si="57"/>
        <v>1</v>
      </c>
      <c r="AK42" s="43">
        <f t="shared" si="58"/>
        <v>0</v>
      </c>
      <c r="AL42" s="43">
        <f t="shared" si="59"/>
        <v>0</v>
      </c>
      <c r="AM42" s="43">
        <f t="shared" si="60"/>
        <v>0</v>
      </c>
      <c r="AN42" s="43">
        <f t="shared" si="61"/>
        <v>0</v>
      </c>
      <c r="AO42" s="43">
        <f t="shared" si="62"/>
        <v>0</v>
      </c>
      <c r="AP42" s="43">
        <f t="shared" si="63"/>
        <v>0</v>
      </c>
      <c r="AR42" s="43" t="str">
        <f t="shared" si="64"/>
        <v/>
      </c>
      <c r="AS42" s="43" t="str">
        <f t="shared" si="65"/>
        <v/>
      </c>
      <c r="AT42" s="43" t="str">
        <f t="shared" si="66"/>
        <v/>
      </c>
      <c r="AU42" s="43" t="str">
        <f t="shared" si="67"/>
        <v/>
      </c>
      <c r="AV42" s="43" t="str">
        <f t="shared" si="68"/>
        <v/>
      </c>
      <c r="AW42" s="43" t="str">
        <f t="shared" si="69"/>
        <v/>
      </c>
      <c r="AX42" s="43" t="str">
        <f t="shared" si="70"/>
        <v/>
      </c>
      <c r="AY42" s="43" t="str">
        <f t="shared" si="71"/>
        <v/>
      </c>
      <c r="AZ42" s="43" t="str">
        <f t="shared" si="72"/>
        <v/>
      </c>
      <c r="BA42" s="43" t="str">
        <f t="shared" si="73"/>
        <v/>
      </c>
      <c r="BB42" s="43" t="str">
        <f t="shared" si="74"/>
        <v/>
      </c>
      <c r="BC42" s="43" t="str">
        <f t="shared" si="75"/>
        <v/>
      </c>
      <c r="BD42" s="3">
        <f t="shared" si="76"/>
        <v>0</v>
      </c>
    </row>
    <row r="43" spans="1:56" ht="81" customHeight="1" x14ac:dyDescent="0.25">
      <c r="A43" s="140">
        <f t="shared" si="38"/>
        <v>31</v>
      </c>
      <c r="B43" s="98" t="e">
        <f t="shared" si="77"/>
        <v>#REF!</v>
      </c>
      <c r="C43" s="141" t="s">
        <v>5</v>
      </c>
      <c r="D43" s="191" t="s">
        <v>128</v>
      </c>
      <c r="E43" s="117" t="s">
        <v>144</v>
      </c>
      <c r="F43" s="106" t="s">
        <v>118</v>
      </c>
      <c r="G43" s="191" t="s">
        <v>256</v>
      </c>
      <c r="H43" s="140" t="s">
        <v>14</v>
      </c>
      <c r="I43" s="118" t="s">
        <v>153</v>
      </c>
      <c r="J43" s="115" t="str">
        <f t="shared" si="39"/>
        <v>Elaborar los 12 informes de seguimiento a la contratación0</v>
      </c>
      <c r="K43" s="115" t="str">
        <f t="shared" si="40"/>
        <v>Elaborar los 12 informes de seguimiento a la contratación0</v>
      </c>
      <c r="L43" s="115" t="str">
        <f t="shared" si="41"/>
        <v>Elaborar los 12 informes de seguimiento a la contratación0</v>
      </c>
      <c r="M43" s="115" t="str">
        <f t="shared" si="42"/>
        <v>Elaborar los 12 informes de seguimiento a la contratación0</v>
      </c>
      <c r="N43" s="115" t="str">
        <f t="shared" si="43"/>
        <v>Elaborar los 12 informes de seguimiento a la contratación0</v>
      </c>
      <c r="O43" s="115" t="str">
        <f t="shared" si="44"/>
        <v>Elaborar los 12 informes de seguimiento a la contratación0</v>
      </c>
      <c r="P43" s="115" t="str">
        <f t="shared" si="45"/>
        <v>Elaborar los 12 informes de seguimiento a la contratación1</v>
      </c>
      <c r="Q43" s="115" t="str">
        <f t="shared" si="46"/>
        <v>Elaborar los 12 informes de seguimiento a la contratación0</v>
      </c>
      <c r="R43" s="115" t="str">
        <f t="shared" si="47"/>
        <v>Elaborar los 12 informes de seguimiento a la contratación0</v>
      </c>
      <c r="S43" s="115" t="str">
        <f t="shared" si="48"/>
        <v>Elaborar los 12 informes de seguimiento a la contratación0</v>
      </c>
      <c r="T43" s="115" t="str">
        <f t="shared" si="49"/>
        <v>Elaborar los 12 informes de seguimiento a la contratación0</v>
      </c>
      <c r="U43" s="143" t="str">
        <f t="shared" si="50"/>
        <v>Elaborar los 12 informes de seguimiento a la contratación0</v>
      </c>
      <c r="V43" s="144">
        <v>1</v>
      </c>
      <c r="W43" s="144">
        <v>1</v>
      </c>
      <c r="X43" s="100" t="s">
        <v>267</v>
      </c>
      <c r="Y43" s="152" t="s">
        <v>394</v>
      </c>
      <c r="Z43" s="188">
        <v>43657</v>
      </c>
      <c r="AA43" s="189">
        <v>43646</v>
      </c>
      <c r="AB43" s="150" t="s">
        <v>426</v>
      </c>
      <c r="AC43" s="146">
        <f t="shared" si="51"/>
        <v>1</v>
      </c>
      <c r="AE43" s="43">
        <f t="shared" si="52"/>
        <v>0</v>
      </c>
      <c r="AF43" s="43">
        <f t="shared" si="53"/>
        <v>0</v>
      </c>
      <c r="AG43" s="43">
        <f t="shared" si="54"/>
        <v>0</v>
      </c>
      <c r="AH43" s="43">
        <f t="shared" si="55"/>
        <v>0</v>
      </c>
      <c r="AI43" s="43">
        <f t="shared" si="56"/>
        <v>0</v>
      </c>
      <c r="AJ43" s="43">
        <f t="shared" si="57"/>
        <v>0</v>
      </c>
      <c r="AK43" s="43">
        <f t="shared" si="58"/>
        <v>1</v>
      </c>
      <c r="AL43" s="43">
        <f t="shared" si="59"/>
        <v>0</v>
      </c>
      <c r="AM43" s="43">
        <f t="shared" si="60"/>
        <v>0</v>
      </c>
      <c r="AN43" s="43">
        <f t="shared" si="61"/>
        <v>0</v>
      </c>
      <c r="AO43" s="43">
        <f t="shared" si="62"/>
        <v>0</v>
      </c>
      <c r="AP43" s="43">
        <f t="shared" si="63"/>
        <v>0</v>
      </c>
      <c r="AR43" s="43">
        <f t="shared" si="64"/>
        <v>0</v>
      </c>
      <c r="AS43" s="43">
        <f t="shared" si="65"/>
        <v>0</v>
      </c>
      <c r="AT43" s="43">
        <f t="shared" si="66"/>
        <v>0</v>
      </c>
      <c r="AU43" s="43">
        <f t="shared" si="67"/>
        <v>0</v>
      </c>
      <c r="AV43" s="43">
        <f t="shared" si="68"/>
        <v>0</v>
      </c>
      <c r="AW43" s="43">
        <f t="shared" si="69"/>
        <v>1</v>
      </c>
      <c r="AX43" s="43">
        <f t="shared" si="70"/>
        <v>0</v>
      </c>
      <c r="AY43" s="43">
        <f t="shared" si="71"/>
        <v>0</v>
      </c>
      <c r="AZ43" s="43">
        <f t="shared" si="72"/>
        <v>0</v>
      </c>
      <c r="BA43" s="43">
        <f t="shared" si="73"/>
        <v>0</v>
      </c>
      <c r="BB43" s="43">
        <f t="shared" si="74"/>
        <v>0</v>
      </c>
      <c r="BC43" s="43">
        <f t="shared" si="75"/>
        <v>0</v>
      </c>
      <c r="BD43" s="3">
        <f t="shared" si="76"/>
        <v>1</v>
      </c>
    </row>
    <row r="44" spans="1:56" ht="81" customHeight="1" x14ac:dyDescent="0.25">
      <c r="A44" s="97">
        <f t="shared" si="38"/>
        <v>32</v>
      </c>
      <c r="B44" s="98" t="e">
        <f t="shared" si="77"/>
        <v>#REF!</v>
      </c>
      <c r="C44" s="112" t="s">
        <v>5</v>
      </c>
      <c r="D44" s="106" t="s">
        <v>128</v>
      </c>
      <c r="E44" s="117" t="s">
        <v>144</v>
      </c>
      <c r="F44" s="106" t="s">
        <v>118</v>
      </c>
      <c r="G44" s="106" t="s">
        <v>148</v>
      </c>
      <c r="H44" s="97" t="s">
        <v>14</v>
      </c>
      <c r="I44" s="118" t="s">
        <v>153</v>
      </c>
      <c r="J44" s="115" t="str">
        <f t="shared" si="39"/>
        <v>Elaborar los 12 informes de seguimiento a la contratación0</v>
      </c>
      <c r="K44" s="115" t="str">
        <f t="shared" si="40"/>
        <v>Elaborar los 12 informes de seguimiento a la contratación0</v>
      </c>
      <c r="L44" s="115" t="str">
        <f t="shared" si="41"/>
        <v>Elaborar los 12 informes de seguimiento a la contratación0</v>
      </c>
      <c r="M44" s="115" t="str">
        <f t="shared" si="42"/>
        <v>Elaborar los 12 informes de seguimiento a la contratación0</v>
      </c>
      <c r="N44" s="115" t="str">
        <f t="shared" si="43"/>
        <v>Elaborar los 12 informes de seguimiento a la contratación0</v>
      </c>
      <c r="O44" s="115" t="str">
        <f t="shared" si="44"/>
        <v>Elaborar los 12 informes de seguimiento a la contratación0</v>
      </c>
      <c r="P44" s="115" t="str">
        <f t="shared" si="45"/>
        <v>Elaborar los 12 informes de seguimiento a la contratación0</v>
      </c>
      <c r="Q44" s="115" t="str">
        <f t="shared" si="46"/>
        <v>Elaborar los 12 informes de seguimiento a la contratación1</v>
      </c>
      <c r="R44" s="115" t="str">
        <f t="shared" si="47"/>
        <v>Elaborar los 12 informes de seguimiento a la contratación0</v>
      </c>
      <c r="S44" s="115" t="str">
        <f t="shared" si="48"/>
        <v>Elaborar los 12 informes de seguimiento a la contratación0</v>
      </c>
      <c r="T44" s="115" t="str">
        <f t="shared" si="49"/>
        <v>Elaborar los 12 informes de seguimiento a la contratación0</v>
      </c>
      <c r="U44" s="115" t="str">
        <f t="shared" si="50"/>
        <v>Elaborar los 12 informes de seguimiento a la contratación0</v>
      </c>
      <c r="V44" s="116">
        <v>1</v>
      </c>
      <c r="W44" s="116">
        <v>1</v>
      </c>
      <c r="X44" s="100" t="s">
        <v>267</v>
      </c>
      <c r="Y44" s="117" t="s">
        <v>442</v>
      </c>
      <c r="Z44" s="184">
        <v>43689</v>
      </c>
      <c r="AA44" s="185">
        <v>43677</v>
      </c>
      <c r="AB44" s="150" t="s">
        <v>427</v>
      </c>
      <c r="AC44" s="101">
        <f t="shared" si="51"/>
        <v>1</v>
      </c>
      <c r="AE44" s="43">
        <f t="shared" si="52"/>
        <v>0</v>
      </c>
      <c r="AF44" s="43">
        <f t="shared" si="53"/>
        <v>0</v>
      </c>
      <c r="AG44" s="43">
        <f t="shared" si="54"/>
        <v>0</v>
      </c>
      <c r="AH44" s="43">
        <f t="shared" si="55"/>
        <v>0</v>
      </c>
      <c r="AI44" s="43">
        <f t="shared" si="56"/>
        <v>0</v>
      </c>
      <c r="AJ44" s="43">
        <f t="shared" si="57"/>
        <v>0</v>
      </c>
      <c r="AK44" s="43">
        <f t="shared" si="58"/>
        <v>0</v>
      </c>
      <c r="AL44" s="43">
        <f t="shared" si="59"/>
        <v>1</v>
      </c>
      <c r="AM44" s="43">
        <f t="shared" si="60"/>
        <v>0</v>
      </c>
      <c r="AN44" s="43">
        <f t="shared" si="61"/>
        <v>0</v>
      </c>
      <c r="AO44" s="43">
        <f t="shared" si="62"/>
        <v>0</v>
      </c>
      <c r="AP44" s="43">
        <f t="shared" si="63"/>
        <v>0</v>
      </c>
      <c r="AR44" s="43">
        <f t="shared" si="64"/>
        <v>0</v>
      </c>
      <c r="AS44" s="43">
        <f t="shared" si="65"/>
        <v>0</v>
      </c>
      <c r="AT44" s="43">
        <f t="shared" si="66"/>
        <v>0</v>
      </c>
      <c r="AU44" s="43">
        <f t="shared" si="67"/>
        <v>0</v>
      </c>
      <c r="AV44" s="43">
        <f t="shared" si="68"/>
        <v>0</v>
      </c>
      <c r="AW44" s="43">
        <f t="shared" si="69"/>
        <v>0</v>
      </c>
      <c r="AX44" s="43">
        <f t="shared" si="70"/>
        <v>1</v>
      </c>
      <c r="AY44" s="43">
        <f t="shared" si="71"/>
        <v>0</v>
      </c>
      <c r="AZ44" s="43">
        <f t="shared" si="72"/>
        <v>0</v>
      </c>
      <c r="BA44" s="43">
        <f t="shared" si="73"/>
        <v>0</v>
      </c>
      <c r="BB44" s="43">
        <f t="shared" si="74"/>
        <v>0</v>
      </c>
      <c r="BC44" s="43">
        <f t="shared" si="75"/>
        <v>0</v>
      </c>
      <c r="BD44" s="3">
        <f t="shared" si="76"/>
        <v>1</v>
      </c>
    </row>
    <row r="45" spans="1:56" ht="81" customHeight="1" x14ac:dyDescent="0.25">
      <c r="A45" s="97">
        <f t="shared" si="38"/>
        <v>33</v>
      </c>
      <c r="B45" s="98" t="e">
        <f t="shared" si="77"/>
        <v>#REF!</v>
      </c>
      <c r="C45" s="112" t="s">
        <v>5</v>
      </c>
      <c r="D45" s="106" t="s">
        <v>128</v>
      </c>
      <c r="E45" s="117" t="s">
        <v>144</v>
      </c>
      <c r="F45" s="106" t="s">
        <v>118</v>
      </c>
      <c r="G45" s="106" t="s">
        <v>149</v>
      </c>
      <c r="H45" s="97" t="s">
        <v>14</v>
      </c>
      <c r="I45" s="118" t="s">
        <v>153</v>
      </c>
      <c r="J45" s="115" t="str">
        <f t="shared" si="39"/>
        <v>Elaborar los 12 informes de seguimiento a la contratación0</v>
      </c>
      <c r="K45" s="115" t="str">
        <f t="shared" si="40"/>
        <v>Elaborar los 12 informes de seguimiento a la contratación0</v>
      </c>
      <c r="L45" s="115" t="str">
        <f t="shared" si="41"/>
        <v>Elaborar los 12 informes de seguimiento a la contratación0</v>
      </c>
      <c r="M45" s="115" t="str">
        <f t="shared" si="42"/>
        <v>Elaborar los 12 informes de seguimiento a la contratación0</v>
      </c>
      <c r="N45" s="115" t="str">
        <f t="shared" si="43"/>
        <v>Elaborar los 12 informes de seguimiento a la contratación0</v>
      </c>
      <c r="O45" s="115" t="str">
        <f t="shared" si="44"/>
        <v>Elaborar los 12 informes de seguimiento a la contratación0</v>
      </c>
      <c r="P45" s="115" t="str">
        <f t="shared" si="45"/>
        <v>Elaborar los 12 informes de seguimiento a la contratación0</v>
      </c>
      <c r="Q45" s="115" t="str">
        <f t="shared" si="46"/>
        <v>Elaborar los 12 informes de seguimiento a la contratación0</v>
      </c>
      <c r="R45" s="115" t="str">
        <f t="shared" si="47"/>
        <v>Elaborar los 12 informes de seguimiento a la contratación1</v>
      </c>
      <c r="S45" s="115" t="str">
        <f t="shared" si="48"/>
        <v>Elaborar los 12 informes de seguimiento a la contratación0</v>
      </c>
      <c r="T45" s="115" t="str">
        <f t="shared" si="49"/>
        <v>Elaborar los 12 informes de seguimiento a la contratación0</v>
      </c>
      <c r="U45" s="115" t="str">
        <f t="shared" si="50"/>
        <v>Elaborar los 12 informes de seguimiento a la contratación0</v>
      </c>
      <c r="V45" s="116">
        <v>1</v>
      </c>
      <c r="W45" s="116">
        <v>1</v>
      </c>
      <c r="X45" s="100" t="s">
        <v>267</v>
      </c>
      <c r="Y45" s="117" t="s">
        <v>442</v>
      </c>
      <c r="Z45" s="184">
        <v>43719</v>
      </c>
      <c r="AA45" s="185">
        <v>43719</v>
      </c>
      <c r="AB45" s="150" t="s">
        <v>446</v>
      </c>
      <c r="AC45" s="101">
        <f t="shared" si="51"/>
        <v>1</v>
      </c>
      <c r="AE45" s="43">
        <f t="shared" si="52"/>
        <v>0</v>
      </c>
      <c r="AF45" s="43">
        <f t="shared" si="53"/>
        <v>0</v>
      </c>
      <c r="AG45" s="43">
        <f t="shared" si="54"/>
        <v>0</v>
      </c>
      <c r="AH45" s="43">
        <f t="shared" si="55"/>
        <v>0</v>
      </c>
      <c r="AI45" s="43">
        <f t="shared" si="56"/>
        <v>0</v>
      </c>
      <c r="AJ45" s="43">
        <f t="shared" si="57"/>
        <v>0</v>
      </c>
      <c r="AK45" s="43">
        <f t="shared" si="58"/>
        <v>0</v>
      </c>
      <c r="AL45" s="43">
        <f t="shared" si="59"/>
        <v>0</v>
      </c>
      <c r="AM45" s="43">
        <f t="shared" si="60"/>
        <v>1</v>
      </c>
      <c r="AN45" s="43">
        <f t="shared" si="61"/>
        <v>0</v>
      </c>
      <c r="AO45" s="43">
        <f t="shared" si="62"/>
        <v>0</v>
      </c>
      <c r="AP45" s="43">
        <f t="shared" si="63"/>
        <v>0</v>
      </c>
      <c r="AR45" s="43">
        <f t="shared" si="64"/>
        <v>0</v>
      </c>
      <c r="AS45" s="43">
        <f t="shared" si="65"/>
        <v>0</v>
      </c>
      <c r="AT45" s="43">
        <f t="shared" si="66"/>
        <v>0</v>
      </c>
      <c r="AU45" s="43">
        <f t="shared" si="67"/>
        <v>0</v>
      </c>
      <c r="AV45" s="43">
        <f t="shared" si="68"/>
        <v>0</v>
      </c>
      <c r="AW45" s="43">
        <f t="shared" si="69"/>
        <v>0</v>
      </c>
      <c r="AX45" s="43">
        <f t="shared" si="70"/>
        <v>0</v>
      </c>
      <c r="AY45" s="43">
        <f t="shared" si="71"/>
        <v>0</v>
      </c>
      <c r="AZ45" s="43">
        <f t="shared" si="72"/>
        <v>1</v>
      </c>
      <c r="BA45" s="43">
        <f t="shared" si="73"/>
        <v>0</v>
      </c>
      <c r="BB45" s="43">
        <f t="shared" si="74"/>
        <v>0</v>
      </c>
      <c r="BC45" s="43">
        <f t="shared" si="75"/>
        <v>0</v>
      </c>
      <c r="BD45" s="3">
        <f t="shared" si="76"/>
        <v>1</v>
      </c>
    </row>
    <row r="46" spans="1:56" ht="81" customHeight="1" x14ac:dyDescent="0.25">
      <c r="A46" s="97">
        <f t="shared" si="38"/>
        <v>34</v>
      </c>
      <c r="B46" s="98" t="e">
        <f t="shared" si="77"/>
        <v>#REF!</v>
      </c>
      <c r="C46" s="112" t="s">
        <v>5</v>
      </c>
      <c r="D46" s="106" t="s">
        <v>128</v>
      </c>
      <c r="E46" s="117" t="s">
        <v>155</v>
      </c>
      <c r="F46" s="106" t="s">
        <v>118</v>
      </c>
      <c r="G46" s="106" t="s">
        <v>150</v>
      </c>
      <c r="H46" s="97" t="s">
        <v>14</v>
      </c>
      <c r="I46" s="114" t="s">
        <v>153</v>
      </c>
      <c r="J46" s="115" t="str">
        <f t="shared" si="39"/>
        <v>Elaborar los 12 informes de seguimiento a la contratación0</v>
      </c>
      <c r="K46" s="115" t="str">
        <f t="shared" si="40"/>
        <v>Elaborar los 12 informes de seguimiento a la contratación0</v>
      </c>
      <c r="L46" s="115" t="str">
        <f t="shared" si="41"/>
        <v>Elaborar los 12 informes de seguimiento a la contratación0</v>
      </c>
      <c r="M46" s="115" t="str">
        <f t="shared" si="42"/>
        <v>Elaborar los 12 informes de seguimiento a la contratación0</v>
      </c>
      <c r="N46" s="115" t="str">
        <f t="shared" si="43"/>
        <v>Elaborar los 12 informes de seguimiento a la contratación0</v>
      </c>
      <c r="O46" s="115" t="str">
        <f t="shared" si="44"/>
        <v>Elaborar los 12 informes de seguimiento a la contratación0</v>
      </c>
      <c r="P46" s="115" t="str">
        <f t="shared" si="45"/>
        <v>Elaborar los 12 informes de seguimiento a la contratación0</v>
      </c>
      <c r="Q46" s="115" t="str">
        <f t="shared" si="46"/>
        <v>Elaborar los 12 informes de seguimiento a la contratación0</v>
      </c>
      <c r="R46" s="115" t="str">
        <f t="shared" si="47"/>
        <v>Elaborar los 12 informes de seguimiento a la contratación0</v>
      </c>
      <c r="S46" s="115" t="str">
        <f t="shared" si="48"/>
        <v>Elaborar los 12 informes de seguimiento a la contratación1</v>
      </c>
      <c r="T46" s="115" t="str">
        <f t="shared" si="49"/>
        <v>Elaborar los 12 informes de seguimiento a la contratación0</v>
      </c>
      <c r="U46" s="115" t="str">
        <f t="shared" si="50"/>
        <v>Elaborar los 12 informes de seguimiento a la contratación0</v>
      </c>
      <c r="V46" s="116">
        <v>1</v>
      </c>
      <c r="W46" s="116">
        <v>1</v>
      </c>
      <c r="X46" s="100" t="s">
        <v>267</v>
      </c>
      <c r="Y46" s="117" t="s">
        <v>394</v>
      </c>
      <c r="Z46" s="184">
        <v>43749</v>
      </c>
      <c r="AA46" s="185">
        <v>43749</v>
      </c>
      <c r="AB46" s="29" t="s">
        <v>466</v>
      </c>
      <c r="AC46" s="101">
        <f t="shared" si="51"/>
        <v>1</v>
      </c>
      <c r="AE46" s="43">
        <f t="shared" si="52"/>
        <v>0</v>
      </c>
      <c r="AF46" s="43">
        <f t="shared" si="53"/>
        <v>0</v>
      </c>
      <c r="AG46" s="43">
        <f t="shared" si="54"/>
        <v>0</v>
      </c>
      <c r="AH46" s="43">
        <f t="shared" si="55"/>
        <v>0</v>
      </c>
      <c r="AI46" s="43">
        <f t="shared" si="56"/>
        <v>0</v>
      </c>
      <c r="AJ46" s="43">
        <f t="shared" si="57"/>
        <v>0</v>
      </c>
      <c r="AK46" s="43">
        <f t="shared" si="58"/>
        <v>0</v>
      </c>
      <c r="AL46" s="43">
        <f t="shared" si="59"/>
        <v>0</v>
      </c>
      <c r="AM46" s="43">
        <f t="shared" si="60"/>
        <v>0</v>
      </c>
      <c r="AN46" s="43">
        <f t="shared" si="61"/>
        <v>1</v>
      </c>
      <c r="AO46" s="43">
        <f t="shared" si="62"/>
        <v>0</v>
      </c>
      <c r="AP46" s="43">
        <f t="shared" si="63"/>
        <v>0</v>
      </c>
      <c r="AR46" s="43">
        <f t="shared" si="64"/>
        <v>0</v>
      </c>
      <c r="AS46" s="43">
        <f t="shared" si="65"/>
        <v>0</v>
      </c>
      <c r="AT46" s="43">
        <f t="shared" si="66"/>
        <v>0</v>
      </c>
      <c r="AU46" s="43">
        <f t="shared" si="67"/>
        <v>0</v>
      </c>
      <c r="AV46" s="43">
        <f t="shared" si="68"/>
        <v>0</v>
      </c>
      <c r="AW46" s="43">
        <f t="shared" si="69"/>
        <v>0</v>
      </c>
      <c r="AX46" s="43">
        <f t="shared" si="70"/>
        <v>0</v>
      </c>
      <c r="AY46" s="43">
        <f t="shared" si="71"/>
        <v>0</v>
      </c>
      <c r="AZ46" s="43">
        <f t="shared" si="72"/>
        <v>0</v>
      </c>
      <c r="BA46" s="43">
        <f t="shared" si="73"/>
        <v>1</v>
      </c>
      <c r="BB46" s="43">
        <f t="shared" si="74"/>
        <v>0</v>
      </c>
      <c r="BC46" s="43">
        <f t="shared" si="75"/>
        <v>0</v>
      </c>
      <c r="BD46" s="3">
        <f t="shared" si="76"/>
        <v>1</v>
      </c>
    </row>
    <row r="47" spans="1:56" ht="81" customHeight="1" x14ac:dyDescent="0.25">
      <c r="A47" s="97">
        <f t="shared" si="38"/>
        <v>35</v>
      </c>
      <c r="B47" s="98" t="e">
        <f t="shared" si="77"/>
        <v>#REF!</v>
      </c>
      <c r="C47" s="112" t="s">
        <v>5</v>
      </c>
      <c r="D47" s="106" t="s">
        <v>128</v>
      </c>
      <c r="E47" s="117" t="s">
        <v>155</v>
      </c>
      <c r="F47" s="106" t="s">
        <v>118</v>
      </c>
      <c r="G47" s="106" t="s">
        <v>151</v>
      </c>
      <c r="H47" s="97" t="s">
        <v>14</v>
      </c>
      <c r="I47" s="114" t="s">
        <v>153</v>
      </c>
      <c r="J47" s="115" t="str">
        <f t="shared" si="39"/>
        <v>Elaborar los 12 informes de seguimiento a la contratación0</v>
      </c>
      <c r="K47" s="115" t="str">
        <f t="shared" si="40"/>
        <v>Elaborar los 12 informes de seguimiento a la contratación0</v>
      </c>
      <c r="L47" s="115" t="str">
        <f t="shared" si="41"/>
        <v>Elaborar los 12 informes de seguimiento a la contratación0</v>
      </c>
      <c r="M47" s="115" t="str">
        <f t="shared" si="42"/>
        <v>Elaborar los 12 informes de seguimiento a la contratación0</v>
      </c>
      <c r="N47" s="115" t="str">
        <f t="shared" si="43"/>
        <v>Elaborar los 12 informes de seguimiento a la contratación0</v>
      </c>
      <c r="O47" s="115" t="str">
        <f t="shared" si="44"/>
        <v>Elaborar los 12 informes de seguimiento a la contratación0</v>
      </c>
      <c r="P47" s="115" t="str">
        <f t="shared" si="45"/>
        <v>Elaborar los 12 informes de seguimiento a la contratación0</v>
      </c>
      <c r="Q47" s="115" t="str">
        <f t="shared" si="46"/>
        <v>Elaborar los 12 informes de seguimiento a la contratación0</v>
      </c>
      <c r="R47" s="115" t="str">
        <f t="shared" si="47"/>
        <v>Elaborar los 12 informes de seguimiento a la contratación0</v>
      </c>
      <c r="S47" s="115" t="str">
        <f t="shared" si="48"/>
        <v>Elaborar los 12 informes de seguimiento a la contratación0</v>
      </c>
      <c r="T47" s="115" t="str">
        <f t="shared" si="49"/>
        <v>Elaborar los 12 informes de seguimiento a la contratación1</v>
      </c>
      <c r="U47" s="115" t="str">
        <f t="shared" si="50"/>
        <v>Elaborar los 12 informes de seguimiento a la contratación0</v>
      </c>
      <c r="V47" s="116">
        <v>1</v>
      </c>
      <c r="W47" s="116">
        <v>1</v>
      </c>
      <c r="X47" s="100" t="s">
        <v>267</v>
      </c>
      <c r="Y47" s="117" t="s">
        <v>394</v>
      </c>
      <c r="Z47" s="184">
        <v>43780</v>
      </c>
      <c r="AA47" s="185">
        <v>43780</v>
      </c>
      <c r="AB47" s="104" t="s">
        <v>467</v>
      </c>
      <c r="AC47" s="101">
        <f t="shared" si="51"/>
        <v>1</v>
      </c>
      <c r="AE47" s="43">
        <f t="shared" si="52"/>
        <v>0</v>
      </c>
      <c r="AF47" s="43">
        <f t="shared" si="53"/>
        <v>0</v>
      </c>
      <c r="AG47" s="43">
        <f t="shared" si="54"/>
        <v>0</v>
      </c>
      <c r="AH47" s="43">
        <f t="shared" si="55"/>
        <v>0</v>
      </c>
      <c r="AI47" s="43">
        <f t="shared" si="56"/>
        <v>0</v>
      </c>
      <c r="AJ47" s="43">
        <f t="shared" si="57"/>
        <v>0</v>
      </c>
      <c r="AK47" s="43">
        <f t="shared" si="58"/>
        <v>0</v>
      </c>
      <c r="AL47" s="43">
        <f t="shared" si="59"/>
        <v>0</v>
      </c>
      <c r="AM47" s="43">
        <f t="shared" si="60"/>
        <v>0</v>
      </c>
      <c r="AN47" s="43">
        <f t="shared" si="61"/>
        <v>0</v>
      </c>
      <c r="AO47" s="43">
        <f t="shared" si="62"/>
        <v>1</v>
      </c>
      <c r="AP47" s="43">
        <f t="shared" si="63"/>
        <v>0</v>
      </c>
      <c r="AR47" s="43">
        <f t="shared" si="64"/>
        <v>0</v>
      </c>
      <c r="AS47" s="43">
        <f t="shared" si="65"/>
        <v>0</v>
      </c>
      <c r="AT47" s="43">
        <f t="shared" si="66"/>
        <v>0</v>
      </c>
      <c r="AU47" s="43">
        <f t="shared" si="67"/>
        <v>0</v>
      </c>
      <c r="AV47" s="43">
        <f t="shared" si="68"/>
        <v>0</v>
      </c>
      <c r="AW47" s="43">
        <f t="shared" si="69"/>
        <v>0</v>
      </c>
      <c r="AX47" s="43">
        <f t="shared" si="70"/>
        <v>0</v>
      </c>
      <c r="AY47" s="43">
        <f t="shared" si="71"/>
        <v>0</v>
      </c>
      <c r="AZ47" s="43">
        <f t="shared" si="72"/>
        <v>0</v>
      </c>
      <c r="BA47" s="43">
        <f t="shared" si="73"/>
        <v>0</v>
      </c>
      <c r="BB47" s="43">
        <f t="shared" si="74"/>
        <v>1</v>
      </c>
      <c r="BC47" s="43">
        <f t="shared" si="75"/>
        <v>0</v>
      </c>
      <c r="BD47" s="3">
        <f t="shared" si="76"/>
        <v>1</v>
      </c>
    </row>
    <row r="48" spans="1:56" ht="81" customHeight="1" x14ac:dyDescent="0.25">
      <c r="A48" s="97">
        <f t="shared" si="38"/>
        <v>36</v>
      </c>
      <c r="B48" s="98" t="e">
        <f t="shared" si="77"/>
        <v>#REF!</v>
      </c>
      <c r="C48" s="112" t="s">
        <v>5</v>
      </c>
      <c r="D48" s="106" t="s">
        <v>128</v>
      </c>
      <c r="E48" s="117" t="s">
        <v>155</v>
      </c>
      <c r="F48" s="106" t="s">
        <v>118</v>
      </c>
      <c r="G48" s="106" t="s">
        <v>152</v>
      </c>
      <c r="H48" s="97" t="s">
        <v>14</v>
      </c>
      <c r="I48" s="114" t="s">
        <v>153</v>
      </c>
      <c r="J48" s="115" t="str">
        <f t="shared" si="39"/>
        <v>Elaborar los 12 informes de seguimiento a la contratación0</v>
      </c>
      <c r="K48" s="115" t="str">
        <f t="shared" si="40"/>
        <v>Elaborar los 12 informes de seguimiento a la contratación0</v>
      </c>
      <c r="L48" s="115" t="str">
        <f t="shared" si="41"/>
        <v>Elaborar los 12 informes de seguimiento a la contratación0</v>
      </c>
      <c r="M48" s="115" t="str">
        <f t="shared" si="42"/>
        <v>Elaborar los 12 informes de seguimiento a la contratación0</v>
      </c>
      <c r="N48" s="115" t="str">
        <f t="shared" si="43"/>
        <v>Elaborar los 12 informes de seguimiento a la contratación0</v>
      </c>
      <c r="O48" s="115" t="str">
        <f t="shared" si="44"/>
        <v>Elaborar los 12 informes de seguimiento a la contratación0</v>
      </c>
      <c r="P48" s="115" t="str">
        <f t="shared" si="45"/>
        <v>Elaborar los 12 informes de seguimiento a la contratación0</v>
      </c>
      <c r="Q48" s="115" t="str">
        <f t="shared" si="46"/>
        <v>Elaborar los 12 informes de seguimiento a la contratación0</v>
      </c>
      <c r="R48" s="115" t="str">
        <f t="shared" si="47"/>
        <v>Elaborar los 12 informes de seguimiento a la contratación0</v>
      </c>
      <c r="S48" s="115" t="str">
        <f t="shared" si="48"/>
        <v>Elaborar los 12 informes de seguimiento a la contratación0</v>
      </c>
      <c r="T48" s="115" t="str">
        <f t="shared" si="49"/>
        <v>Elaborar los 12 informes de seguimiento a la contratación0</v>
      </c>
      <c r="U48" s="115" t="str">
        <f t="shared" si="50"/>
        <v>Elaborar los 12 informes de seguimiento a la contratación1</v>
      </c>
      <c r="V48" s="116">
        <v>1</v>
      </c>
      <c r="W48" s="116">
        <v>1</v>
      </c>
      <c r="X48" s="100" t="s">
        <v>267</v>
      </c>
      <c r="Y48" s="117" t="s">
        <v>394</v>
      </c>
      <c r="Z48" s="184">
        <v>43810</v>
      </c>
      <c r="AA48" s="185">
        <v>43805</v>
      </c>
      <c r="AB48" s="29" t="s">
        <v>468</v>
      </c>
      <c r="AC48" s="101">
        <f t="shared" si="51"/>
        <v>1</v>
      </c>
      <c r="AE48" s="43">
        <f t="shared" si="52"/>
        <v>0</v>
      </c>
      <c r="AF48" s="43">
        <f t="shared" si="53"/>
        <v>0</v>
      </c>
      <c r="AG48" s="43">
        <f t="shared" si="54"/>
        <v>0</v>
      </c>
      <c r="AH48" s="43">
        <f t="shared" si="55"/>
        <v>0</v>
      </c>
      <c r="AI48" s="43">
        <f t="shared" si="56"/>
        <v>0</v>
      </c>
      <c r="AJ48" s="43">
        <f t="shared" si="57"/>
        <v>0</v>
      </c>
      <c r="AK48" s="43">
        <f t="shared" si="58"/>
        <v>0</v>
      </c>
      <c r="AL48" s="43">
        <f t="shared" si="59"/>
        <v>0</v>
      </c>
      <c r="AM48" s="43">
        <f t="shared" si="60"/>
        <v>0</v>
      </c>
      <c r="AN48" s="43">
        <f t="shared" si="61"/>
        <v>0</v>
      </c>
      <c r="AO48" s="43">
        <f t="shared" si="62"/>
        <v>0</v>
      </c>
      <c r="AP48" s="43">
        <f t="shared" si="63"/>
        <v>1</v>
      </c>
      <c r="AR48" s="43">
        <f t="shared" si="64"/>
        <v>0</v>
      </c>
      <c r="AS48" s="43">
        <f t="shared" si="65"/>
        <v>0</v>
      </c>
      <c r="AT48" s="43">
        <f t="shared" si="66"/>
        <v>0</v>
      </c>
      <c r="AU48" s="43">
        <f t="shared" si="67"/>
        <v>0</v>
      </c>
      <c r="AV48" s="43">
        <f t="shared" si="68"/>
        <v>0</v>
      </c>
      <c r="AW48" s="43">
        <f t="shared" si="69"/>
        <v>0</v>
      </c>
      <c r="AX48" s="43">
        <f t="shared" si="70"/>
        <v>0</v>
      </c>
      <c r="AY48" s="43">
        <f t="shared" si="71"/>
        <v>0</v>
      </c>
      <c r="AZ48" s="43">
        <f t="shared" si="72"/>
        <v>0</v>
      </c>
      <c r="BA48" s="43">
        <f t="shared" si="73"/>
        <v>0</v>
      </c>
      <c r="BB48" s="43">
        <f t="shared" si="74"/>
        <v>0</v>
      </c>
      <c r="BC48" s="43">
        <f t="shared" si="75"/>
        <v>1</v>
      </c>
      <c r="BD48" s="3">
        <f t="shared" si="76"/>
        <v>1</v>
      </c>
    </row>
    <row r="49" spans="1:56" ht="82.5" customHeight="1" x14ac:dyDescent="0.25">
      <c r="A49" s="97">
        <f t="shared" si="38"/>
        <v>37</v>
      </c>
      <c r="B49" s="98" t="e">
        <f t="shared" si="77"/>
        <v>#REF!</v>
      </c>
      <c r="C49" s="112" t="s">
        <v>5</v>
      </c>
      <c r="D49" s="106" t="s">
        <v>126</v>
      </c>
      <c r="E49" s="117" t="s">
        <v>143</v>
      </c>
      <c r="F49" s="106" t="s">
        <v>118</v>
      </c>
      <c r="G49" s="106" t="s">
        <v>273</v>
      </c>
      <c r="H49" s="97" t="s">
        <v>11</v>
      </c>
      <c r="I49" s="114" t="s">
        <v>285</v>
      </c>
      <c r="J49" s="115" t="str">
        <f t="shared" si="39"/>
        <v>Participar en el 100% de los comités de conciliación1</v>
      </c>
      <c r="K49" s="115" t="str">
        <f t="shared" si="40"/>
        <v>Participar en el 100% de los comités de conciliación0</v>
      </c>
      <c r="L49" s="115" t="str">
        <f t="shared" si="41"/>
        <v>Participar en el 100% de los comités de conciliación0</v>
      </c>
      <c r="M49" s="115" t="str">
        <f t="shared" si="42"/>
        <v>Participar en el 100% de los comités de conciliación0</v>
      </c>
      <c r="N49" s="115" t="str">
        <f t="shared" si="43"/>
        <v>Participar en el 100% de los comités de conciliación0</v>
      </c>
      <c r="O49" s="115" t="str">
        <f t="shared" si="44"/>
        <v>Participar en el 100% de los comités de conciliación0</v>
      </c>
      <c r="P49" s="115" t="str">
        <f t="shared" si="45"/>
        <v>Participar en el 100% de los comités de conciliación0</v>
      </c>
      <c r="Q49" s="115" t="str">
        <f t="shared" si="46"/>
        <v>Participar en el 100% de los comités de conciliación0</v>
      </c>
      <c r="R49" s="115" t="str">
        <f t="shared" si="47"/>
        <v>Participar en el 100% de los comités de conciliación0</v>
      </c>
      <c r="S49" s="115" t="str">
        <f t="shared" si="48"/>
        <v>Participar en el 100% de los comités de conciliación0</v>
      </c>
      <c r="T49" s="115" t="str">
        <f t="shared" si="49"/>
        <v>Participar en el 100% de los comités de conciliación0</v>
      </c>
      <c r="U49" s="115" t="str">
        <f t="shared" si="50"/>
        <v>Participar en el 100% de los comités de conciliación0</v>
      </c>
      <c r="V49" s="116">
        <v>2</v>
      </c>
      <c r="W49" s="116">
        <v>2</v>
      </c>
      <c r="X49" s="100" t="s">
        <v>272</v>
      </c>
      <c r="Y49" s="117" t="s">
        <v>328</v>
      </c>
      <c r="Z49" s="184">
        <v>43496</v>
      </c>
      <c r="AA49" s="185">
        <v>43496</v>
      </c>
      <c r="AB49" s="29" t="s">
        <v>367</v>
      </c>
      <c r="AC49" s="101">
        <f t="shared" si="51"/>
        <v>1</v>
      </c>
      <c r="AE49" s="43">
        <f t="shared" si="52"/>
        <v>1</v>
      </c>
      <c r="AF49" s="43">
        <f t="shared" si="53"/>
        <v>0</v>
      </c>
      <c r="AG49" s="43">
        <f t="shared" si="54"/>
        <v>0</v>
      </c>
      <c r="AH49" s="43">
        <f t="shared" si="55"/>
        <v>0</v>
      </c>
      <c r="AI49" s="43">
        <f t="shared" si="56"/>
        <v>0</v>
      </c>
      <c r="AJ49" s="43">
        <f t="shared" si="57"/>
        <v>0</v>
      </c>
      <c r="AK49" s="43">
        <f t="shared" si="58"/>
        <v>0</v>
      </c>
      <c r="AL49" s="43">
        <f t="shared" si="59"/>
        <v>0</v>
      </c>
      <c r="AM49" s="43">
        <f t="shared" si="60"/>
        <v>0</v>
      </c>
      <c r="AN49" s="43">
        <f t="shared" si="61"/>
        <v>0</v>
      </c>
      <c r="AO49" s="43">
        <f t="shared" si="62"/>
        <v>0</v>
      </c>
      <c r="AP49" s="43">
        <f t="shared" si="63"/>
        <v>0</v>
      </c>
      <c r="AR49" s="43">
        <f t="shared" si="64"/>
        <v>1</v>
      </c>
      <c r="AS49" s="43">
        <f t="shared" si="65"/>
        <v>0</v>
      </c>
      <c r="AT49" s="43">
        <f t="shared" si="66"/>
        <v>0</v>
      </c>
      <c r="AU49" s="43">
        <f t="shared" si="67"/>
        <v>0</v>
      </c>
      <c r="AV49" s="43">
        <f t="shared" si="68"/>
        <v>0</v>
      </c>
      <c r="AW49" s="43">
        <f t="shared" si="69"/>
        <v>0</v>
      </c>
      <c r="AX49" s="43">
        <f t="shared" si="70"/>
        <v>0</v>
      </c>
      <c r="AY49" s="43">
        <f t="shared" si="71"/>
        <v>0</v>
      </c>
      <c r="AZ49" s="43">
        <f t="shared" si="72"/>
        <v>0</v>
      </c>
      <c r="BA49" s="43">
        <f t="shared" si="73"/>
        <v>0</v>
      </c>
      <c r="BB49" s="43">
        <f t="shared" si="74"/>
        <v>0</v>
      </c>
      <c r="BC49" s="43">
        <f t="shared" si="75"/>
        <v>0</v>
      </c>
      <c r="BD49" s="3">
        <f t="shared" si="76"/>
        <v>1</v>
      </c>
    </row>
    <row r="50" spans="1:56" ht="96.75" customHeight="1" x14ac:dyDescent="0.25">
      <c r="A50" s="97">
        <f t="shared" si="38"/>
        <v>38</v>
      </c>
      <c r="B50" s="98"/>
      <c r="C50" s="112" t="s">
        <v>5</v>
      </c>
      <c r="D50" s="106" t="s">
        <v>126</v>
      </c>
      <c r="E50" s="117" t="s">
        <v>143</v>
      </c>
      <c r="F50" s="106" t="s">
        <v>118</v>
      </c>
      <c r="G50" s="106" t="s">
        <v>274</v>
      </c>
      <c r="H50" s="97" t="s">
        <v>11</v>
      </c>
      <c r="I50" s="114" t="s">
        <v>285</v>
      </c>
      <c r="J50" s="115" t="str">
        <f t="shared" si="39"/>
        <v>Participar en el 100% de los comités de conciliación0</v>
      </c>
      <c r="K50" s="115" t="str">
        <f t="shared" si="40"/>
        <v>Participar en el 100% de los comités de conciliación1</v>
      </c>
      <c r="L50" s="115" t="str">
        <f t="shared" si="41"/>
        <v>Participar en el 100% de los comités de conciliación0</v>
      </c>
      <c r="M50" s="115" t="str">
        <f t="shared" si="42"/>
        <v>Participar en el 100% de los comités de conciliación0</v>
      </c>
      <c r="N50" s="115" t="str">
        <f t="shared" si="43"/>
        <v>Participar en el 100% de los comités de conciliación0</v>
      </c>
      <c r="O50" s="115" t="str">
        <f t="shared" si="44"/>
        <v>Participar en el 100% de los comités de conciliación0</v>
      </c>
      <c r="P50" s="115" t="str">
        <f t="shared" si="45"/>
        <v>Participar en el 100% de los comités de conciliación0</v>
      </c>
      <c r="Q50" s="115" t="str">
        <f t="shared" si="46"/>
        <v>Participar en el 100% de los comités de conciliación0</v>
      </c>
      <c r="R50" s="115" t="str">
        <f t="shared" si="47"/>
        <v>Participar en el 100% de los comités de conciliación0</v>
      </c>
      <c r="S50" s="115" t="str">
        <f t="shared" si="48"/>
        <v>Participar en el 100% de los comités de conciliación0</v>
      </c>
      <c r="T50" s="115" t="str">
        <f t="shared" si="49"/>
        <v>Participar en el 100% de los comités de conciliación0</v>
      </c>
      <c r="U50" s="115" t="str">
        <f t="shared" si="50"/>
        <v>Participar en el 100% de los comités de conciliación0</v>
      </c>
      <c r="V50" s="116">
        <v>3</v>
      </c>
      <c r="W50" s="116">
        <v>2</v>
      </c>
      <c r="X50" s="100" t="s">
        <v>272</v>
      </c>
      <c r="Y50" s="117" t="s">
        <v>328</v>
      </c>
      <c r="Z50" s="184">
        <v>43524</v>
      </c>
      <c r="AA50" s="185">
        <v>43524</v>
      </c>
      <c r="AB50" s="29" t="s">
        <v>372</v>
      </c>
      <c r="AC50" s="101">
        <f t="shared" si="51"/>
        <v>0.66666666666666663</v>
      </c>
      <c r="AE50" s="43">
        <f t="shared" si="52"/>
        <v>0</v>
      </c>
      <c r="AF50" s="43">
        <f t="shared" si="53"/>
        <v>1</v>
      </c>
      <c r="AG50" s="43">
        <f t="shared" si="54"/>
        <v>0</v>
      </c>
      <c r="AH50" s="43">
        <f t="shared" si="55"/>
        <v>0</v>
      </c>
      <c r="AI50" s="43">
        <f t="shared" si="56"/>
        <v>0</v>
      </c>
      <c r="AJ50" s="43">
        <f t="shared" si="57"/>
        <v>0</v>
      </c>
      <c r="AK50" s="43">
        <f t="shared" si="58"/>
        <v>0</v>
      </c>
      <c r="AL50" s="43">
        <f t="shared" si="59"/>
        <v>0</v>
      </c>
      <c r="AM50" s="43">
        <f t="shared" si="60"/>
        <v>0</v>
      </c>
      <c r="AN50" s="43">
        <f t="shared" si="61"/>
        <v>0</v>
      </c>
      <c r="AO50" s="43">
        <f t="shared" si="62"/>
        <v>0</v>
      </c>
      <c r="AP50" s="43">
        <f t="shared" si="63"/>
        <v>0</v>
      </c>
      <c r="AR50" s="43">
        <f t="shared" si="64"/>
        <v>0</v>
      </c>
      <c r="AS50" s="43">
        <f t="shared" si="65"/>
        <v>0.66666666666666663</v>
      </c>
      <c r="AT50" s="43">
        <f t="shared" si="66"/>
        <v>0</v>
      </c>
      <c r="AU50" s="43">
        <f t="shared" si="67"/>
        <v>0</v>
      </c>
      <c r="AV50" s="43">
        <f t="shared" si="68"/>
        <v>0</v>
      </c>
      <c r="AW50" s="43">
        <f t="shared" si="69"/>
        <v>0</v>
      </c>
      <c r="AX50" s="43">
        <f t="shared" si="70"/>
        <v>0</v>
      </c>
      <c r="AY50" s="43">
        <f t="shared" si="71"/>
        <v>0</v>
      </c>
      <c r="AZ50" s="43">
        <f t="shared" si="72"/>
        <v>0</v>
      </c>
      <c r="BA50" s="43">
        <f t="shared" si="73"/>
        <v>0</v>
      </c>
      <c r="BB50" s="43">
        <f t="shared" si="74"/>
        <v>0</v>
      </c>
      <c r="BC50" s="43">
        <f t="shared" si="75"/>
        <v>0</v>
      </c>
      <c r="BD50" s="3">
        <f t="shared" si="76"/>
        <v>0.66666666666666663</v>
      </c>
    </row>
    <row r="51" spans="1:56" ht="69.75" customHeight="1" x14ac:dyDescent="0.25">
      <c r="A51" s="125">
        <f t="shared" si="38"/>
        <v>39</v>
      </c>
      <c r="B51" s="98" t="e">
        <f>+B49+1</f>
        <v>#REF!</v>
      </c>
      <c r="C51" s="119" t="s">
        <v>5</v>
      </c>
      <c r="D51" s="182" t="s">
        <v>126</v>
      </c>
      <c r="E51" s="117" t="s">
        <v>143</v>
      </c>
      <c r="F51" s="106" t="s">
        <v>118</v>
      </c>
      <c r="G51" s="182" t="s">
        <v>275</v>
      </c>
      <c r="H51" s="125" t="s">
        <v>11</v>
      </c>
      <c r="I51" s="114" t="s">
        <v>285</v>
      </c>
      <c r="J51" s="115" t="str">
        <f t="shared" si="39"/>
        <v>Participar en el 100% de los comités de conciliación0</v>
      </c>
      <c r="K51" s="115" t="str">
        <f t="shared" si="40"/>
        <v>Participar en el 100% de los comités de conciliación0</v>
      </c>
      <c r="L51" s="115" t="str">
        <f t="shared" si="41"/>
        <v>Participar en el 100% de los comités de conciliación1</v>
      </c>
      <c r="M51" s="115" t="str">
        <f t="shared" si="42"/>
        <v>Participar en el 100% de los comités de conciliación0</v>
      </c>
      <c r="N51" s="115" t="str">
        <f t="shared" si="43"/>
        <v>Participar en el 100% de los comités de conciliación0</v>
      </c>
      <c r="O51" s="115" t="str">
        <f t="shared" si="44"/>
        <v>Participar en el 100% de los comités de conciliación0</v>
      </c>
      <c r="P51" s="115" t="str">
        <f t="shared" si="45"/>
        <v>Participar en el 100% de los comités de conciliación0</v>
      </c>
      <c r="Q51" s="115" t="str">
        <f t="shared" si="46"/>
        <v>Participar en el 100% de los comités de conciliación0</v>
      </c>
      <c r="R51" s="115" t="str">
        <f t="shared" si="47"/>
        <v>Participar en el 100% de los comités de conciliación0</v>
      </c>
      <c r="S51" s="115" t="str">
        <f t="shared" si="48"/>
        <v>Participar en el 100% de los comités de conciliación0</v>
      </c>
      <c r="T51" s="115" t="str">
        <f t="shared" si="49"/>
        <v>Participar en el 100% de los comités de conciliación0</v>
      </c>
      <c r="U51" s="127" t="str">
        <f t="shared" si="50"/>
        <v>Participar en el 100% de los comités de conciliación0</v>
      </c>
      <c r="V51" s="128">
        <v>3</v>
      </c>
      <c r="W51" s="128">
        <v>3</v>
      </c>
      <c r="X51" s="100" t="s">
        <v>272</v>
      </c>
      <c r="Y51" s="132" t="s">
        <v>328</v>
      </c>
      <c r="Z51" s="186">
        <v>43553</v>
      </c>
      <c r="AA51" s="187">
        <v>43553</v>
      </c>
      <c r="AB51" s="131" t="s">
        <v>373</v>
      </c>
      <c r="AC51" s="130">
        <f t="shared" si="51"/>
        <v>1</v>
      </c>
      <c r="AE51" s="43">
        <f t="shared" si="52"/>
        <v>0</v>
      </c>
      <c r="AF51" s="43">
        <f t="shared" si="53"/>
        <v>0</v>
      </c>
      <c r="AG51" s="43">
        <f t="shared" si="54"/>
        <v>1</v>
      </c>
      <c r="AH51" s="43">
        <f t="shared" si="55"/>
        <v>0</v>
      </c>
      <c r="AI51" s="43">
        <f t="shared" si="56"/>
        <v>0</v>
      </c>
      <c r="AJ51" s="43">
        <f t="shared" si="57"/>
        <v>0</v>
      </c>
      <c r="AK51" s="43">
        <f t="shared" si="58"/>
        <v>0</v>
      </c>
      <c r="AL51" s="43">
        <f t="shared" si="59"/>
        <v>0</v>
      </c>
      <c r="AM51" s="43">
        <f t="shared" si="60"/>
        <v>0</v>
      </c>
      <c r="AN51" s="43">
        <f t="shared" si="61"/>
        <v>0</v>
      </c>
      <c r="AO51" s="43">
        <f t="shared" si="62"/>
        <v>0</v>
      </c>
      <c r="AP51" s="43">
        <f t="shared" si="63"/>
        <v>0</v>
      </c>
      <c r="AR51" s="43">
        <f t="shared" si="64"/>
        <v>0</v>
      </c>
      <c r="AS51" s="43">
        <f t="shared" si="65"/>
        <v>0</v>
      </c>
      <c r="AT51" s="43">
        <f t="shared" si="66"/>
        <v>1</v>
      </c>
      <c r="AU51" s="43">
        <f t="shared" si="67"/>
        <v>0</v>
      </c>
      <c r="AV51" s="43">
        <f t="shared" si="68"/>
        <v>0</v>
      </c>
      <c r="AW51" s="43">
        <f t="shared" si="69"/>
        <v>0</v>
      </c>
      <c r="AX51" s="43">
        <f t="shared" si="70"/>
        <v>0</v>
      </c>
      <c r="AY51" s="43">
        <f t="shared" si="71"/>
        <v>0</v>
      </c>
      <c r="AZ51" s="43">
        <f t="shared" si="72"/>
        <v>0</v>
      </c>
      <c r="BA51" s="43">
        <f t="shared" si="73"/>
        <v>0</v>
      </c>
      <c r="BB51" s="43">
        <f t="shared" si="74"/>
        <v>0</v>
      </c>
      <c r="BC51" s="43">
        <f t="shared" si="75"/>
        <v>0</v>
      </c>
      <c r="BD51" s="3">
        <f t="shared" si="76"/>
        <v>1</v>
      </c>
    </row>
    <row r="52" spans="1:56" ht="117" customHeight="1" x14ac:dyDescent="0.25">
      <c r="A52" s="97">
        <f t="shared" si="38"/>
        <v>40</v>
      </c>
      <c r="B52" s="98" t="e">
        <f>+B51+1</f>
        <v>#REF!</v>
      </c>
      <c r="C52" s="112" t="s">
        <v>5</v>
      </c>
      <c r="D52" s="106" t="s">
        <v>126</v>
      </c>
      <c r="E52" s="117" t="s">
        <v>143</v>
      </c>
      <c r="F52" s="106" t="s">
        <v>118</v>
      </c>
      <c r="G52" s="106" t="s">
        <v>276</v>
      </c>
      <c r="H52" s="97" t="s">
        <v>11</v>
      </c>
      <c r="I52" s="114" t="s">
        <v>285</v>
      </c>
      <c r="J52" s="115" t="str">
        <f t="shared" si="39"/>
        <v>Participar en el 100% de los comités de conciliación0</v>
      </c>
      <c r="K52" s="115" t="str">
        <f t="shared" si="40"/>
        <v>Participar en el 100% de los comités de conciliación0</v>
      </c>
      <c r="L52" s="115" t="str">
        <f t="shared" si="41"/>
        <v>Participar en el 100% de los comités de conciliación0</v>
      </c>
      <c r="M52" s="115" t="str">
        <f t="shared" si="42"/>
        <v>Participar en el 100% de los comités de conciliación1</v>
      </c>
      <c r="N52" s="115" t="str">
        <f t="shared" si="43"/>
        <v>Participar en el 100% de los comités de conciliación0</v>
      </c>
      <c r="O52" s="115" t="str">
        <f t="shared" si="44"/>
        <v>Participar en el 100% de los comités de conciliación0</v>
      </c>
      <c r="P52" s="115" t="str">
        <f t="shared" si="45"/>
        <v>Participar en el 100% de los comités de conciliación0</v>
      </c>
      <c r="Q52" s="115" t="str">
        <f t="shared" si="46"/>
        <v>Participar en el 100% de los comités de conciliación0</v>
      </c>
      <c r="R52" s="115" t="str">
        <f t="shared" si="47"/>
        <v>Participar en el 100% de los comités de conciliación0</v>
      </c>
      <c r="S52" s="115" t="str">
        <f t="shared" si="48"/>
        <v>Participar en el 100% de los comités de conciliación0</v>
      </c>
      <c r="T52" s="115" t="str">
        <f t="shared" si="49"/>
        <v>Participar en el 100% de los comités de conciliación0</v>
      </c>
      <c r="U52" s="115" t="str">
        <f t="shared" si="50"/>
        <v>Participar en el 100% de los comités de conciliación0</v>
      </c>
      <c r="V52" s="116">
        <v>2</v>
      </c>
      <c r="W52" s="116">
        <v>1</v>
      </c>
      <c r="X52" s="100" t="s">
        <v>272</v>
      </c>
      <c r="Y52" s="117" t="s">
        <v>356</v>
      </c>
      <c r="Z52" s="184">
        <v>43585</v>
      </c>
      <c r="AA52" s="185">
        <v>43585</v>
      </c>
      <c r="AB52" s="109" t="s">
        <v>421</v>
      </c>
      <c r="AC52" s="101">
        <f t="shared" si="51"/>
        <v>0.5</v>
      </c>
      <c r="AE52" s="43">
        <f t="shared" si="52"/>
        <v>0</v>
      </c>
      <c r="AF52" s="43">
        <f t="shared" si="53"/>
        <v>0</v>
      </c>
      <c r="AG52" s="43">
        <f t="shared" si="54"/>
        <v>0</v>
      </c>
      <c r="AH52" s="43">
        <f t="shared" si="55"/>
        <v>1</v>
      </c>
      <c r="AI52" s="43">
        <f t="shared" si="56"/>
        <v>0</v>
      </c>
      <c r="AJ52" s="43">
        <f t="shared" si="57"/>
        <v>0</v>
      </c>
      <c r="AK52" s="43">
        <f t="shared" si="58"/>
        <v>0</v>
      </c>
      <c r="AL52" s="43">
        <f t="shared" si="59"/>
        <v>0</v>
      </c>
      <c r="AM52" s="43">
        <f t="shared" si="60"/>
        <v>0</v>
      </c>
      <c r="AN52" s="43">
        <f t="shared" si="61"/>
        <v>0</v>
      </c>
      <c r="AO52" s="43">
        <f t="shared" si="62"/>
        <v>0</v>
      </c>
      <c r="AP52" s="43">
        <f t="shared" si="63"/>
        <v>0</v>
      </c>
      <c r="AR52" s="43">
        <f t="shared" si="64"/>
        <v>0</v>
      </c>
      <c r="AS52" s="43">
        <f t="shared" si="65"/>
        <v>0</v>
      </c>
      <c r="AT52" s="43">
        <f t="shared" si="66"/>
        <v>0</v>
      </c>
      <c r="AU52" s="43">
        <f t="shared" si="67"/>
        <v>0.5</v>
      </c>
      <c r="AV52" s="43">
        <f t="shared" si="68"/>
        <v>0</v>
      </c>
      <c r="AW52" s="43">
        <f t="shared" si="69"/>
        <v>0</v>
      </c>
      <c r="AX52" s="43">
        <f t="shared" si="70"/>
        <v>0</v>
      </c>
      <c r="AY52" s="43">
        <f t="shared" si="71"/>
        <v>0</v>
      </c>
      <c r="AZ52" s="43">
        <f t="shared" si="72"/>
        <v>0</v>
      </c>
      <c r="BA52" s="43">
        <f t="shared" si="73"/>
        <v>0</v>
      </c>
      <c r="BB52" s="43">
        <f t="shared" si="74"/>
        <v>0</v>
      </c>
      <c r="BC52" s="43">
        <f t="shared" si="75"/>
        <v>0</v>
      </c>
      <c r="BD52" s="3">
        <f t="shared" si="76"/>
        <v>0.5</v>
      </c>
    </row>
    <row r="53" spans="1:56" ht="120" customHeight="1" x14ac:dyDescent="0.25">
      <c r="A53" s="97">
        <f t="shared" si="38"/>
        <v>41</v>
      </c>
      <c r="B53" s="98"/>
      <c r="C53" s="112" t="s">
        <v>5</v>
      </c>
      <c r="D53" s="106" t="s">
        <v>126</v>
      </c>
      <c r="E53" s="117" t="s">
        <v>143</v>
      </c>
      <c r="F53" s="106" t="s">
        <v>118</v>
      </c>
      <c r="G53" s="106" t="s">
        <v>277</v>
      </c>
      <c r="H53" s="97" t="s">
        <v>11</v>
      </c>
      <c r="I53" s="114" t="s">
        <v>285</v>
      </c>
      <c r="J53" s="115" t="str">
        <f t="shared" si="39"/>
        <v>Participar en el 100% de los comités de conciliación0</v>
      </c>
      <c r="K53" s="115" t="str">
        <f t="shared" si="40"/>
        <v>Participar en el 100% de los comités de conciliación0</v>
      </c>
      <c r="L53" s="115" t="str">
        <f t="shared" si="41"/>
        <v>Participar en el 100% de los comités de conciliación0</v>
      </c>
      <c r="M53" s="115" t="str">
        <f t="shared" si="42"/>
        <v>Participar en el 100% de los comités de conciliación0</v>
      </c>
      <c r="N53" s="115" t="str">
        <f t="shared" si="43"/>
        <v>Participar en el 100% de los comités de conciliación1</v>
      </c>
      <c r="O53" s="115" t="str">
        <f t="shared" si="44"/>
        <v>Participar en el 100% de los comités de conciliación0</v>
      </c>
      <c r="P53" s="115" t="str">
        <f t="shared" si="45"/>
        <v>Participar en el 100% de los comités de conciliación0</v>
      </c>
      <c r="Q53" s="115" t="str">
        <f t="shared" si="46"/>
        <v>Participar en el 100% de los comités de conciliación0</v>
      </c>
      <c r="R53" s="115" t="str">
        <f t="shared" si="47"/>
        <v>Participar en el 100% de los comités de conciliación0</v>
      </c>
      <c r="S53" s="115" t="str">
        <f t="shared" si="48"/>
        <v>Participar en el 100% de los comités de conciliación0</v>
      </c>
      <c r="T53" s="115" t="str">
        <f t="shared" si="49"/>
        <v>Participar en el 100% de los comités de conciliación0</v>
      </c>
      <c r="U53" s="115" t="str">
        <f t="shared" si="50"/>
        <v>Participar en el 100% de los comités de conciliación0</v>
      </c>
      <c r="V53" s="116">
        <v>3</v>
      </c>
      <c r="W53" s="116">
        <v>1</v>
      </c>
      <c r="X53" s="100" t="s">
        <v>272</v>
      </c>
      <c r="Y53" s="117" t="s">
        <v>356</v>
      </c>
      <c r="Z53" s="184">
        <v>43616</v>
      </c>
      <c r="AA53" s="185">
        <v>43616</v>
      </c>
      <c r="AB53" s="109" t="s">
        <v>422</v>
      </c>
      <c r="AC53" s="101">
        <f t="shared" si="51"/>
        <v>0.33333333333333331</v>
      </c>
      <c r="AE53" s="43">
        <f t="shared" si="52"/>
        <v>0</v>
      </c>
      <c r="AF53" s="43">
        <f t="shared" si="53"/>
        <v>0</v>
      </c>
      <c r="AG53" s="43">
        <f t="shared" si="54"/>
        <v>0</v>
      </c>
      <c r="AH53" s="43">
        <f t="shared" si="55"/>
        <v>0</v>
      </c>
      <c r="AI53" s="43">
        <f t="shared" si="56"/>
        <v>1</v>
      </c>
      <c r="AJ53" s="43">
        <f t="shared" si="57"/>
        <v>0</v>
      </c>
      <c r="AK53" s="43">
        <f t="shared" si="58"/>
        <v>0</v>
      </c>
      <c r="AL53" s="43">
        <f t="shared" si="59"/>
        <v>0</v>
      </c>
      <c r="AM53" s="43">
        <f t="shared" si="60"/>
        <v>0</v>
      </c>
      <c r="AN53" s="43">
        <f t="shared" si="61"/>
        <v>0</v>
      </c>
      <c r="AO53" s="43">
        <f t="shared" si="62"/>
        <v>0</v>
      </c>
      <c r="AP53" s="43">
        <f t="shared" si="63"/>
        <v>0</v>
      </c>
      <c r="AR53" s="43">
        <f t="shared" si="64"/>
        <v>0</v>
      </c>
      <c r="AS53" s="43">
        <f t="shared" si="65"/>
        <v>0</v>
      </c>
      <c r="AT53" s="43">
        <f t="shared" si="66"/>
        <v>0</v>
      </c>
      <c r="AU53" s="43">
        <f t="shared" si="67"/>
        <v>0</v>
      </c>
      <c r="AV53" s="43">
        <f t="shared" si="68"/>
        <v>0.33333333333333331</v>
      </c>
      <c r="AW53" s="43">
        <f t="shared" si="69"/>
        <v>0</v>
      </c>
      <c r="AX53" s="43">
        <f t="shared" si="70"/>
        <v>0</v>
      </c>
      <c r="AY53" s="43">
        <f t="shared" si="71"/>
        <v>0</v>
      </c>
      <c r="AZ53" s="43">
        <f t="shared" si="72"/>
        <v>0</v>
      </c>
      <c r="BA53" s="43">
        <f t="shared" si="73"/>
        <v>0</v>
      </c>
      <c r="BB53" s="43">
        <f t="shared" si="74"/>
        <v>0</v>
      </c>
      <c r="BC53" s="43">
        <f t="shared" si="75"/>
        <v>0</v>
      </c>
      <c r="BD53" s="3">
        <f t="shared" si="76"/>
        <v>0.33333333333333331</v>
      </c>
    </row>
    <row r="54" spans="1:56" ht="125.25" customHeight="1" x14ac:dyDescent="0.25">
      <c r="A54" s="97">
        <f t="shared" si="38"/>
        <v>42</v>
      </c>
      <c r="B54" s="98"/>
      <c r="C54" s="112" t="s">
        <v>5</v>
      </c>
      <c r="D54" s="106" t="s">
        <v>126</v>
      </c>
      <c r="E54" s="117" t="s">
        <v>143</v>
      </c>
      <c r="F54" s="106" t="s">
        <v>118</v>
      </c>
      <c r="G54" s="106" t="s">
        <v>278</v>
      </c>
      <c r="H54" s="97" t="s">
        <v>11</v>
      </c>
      <c r="I54" s="114" t="s">
        <v>285</v>
      </c>
      <c r="J54" s="115" t="str">
        <f t="shared" si="39"/>
        <v>Participar en el 100% de los comités de conciliación0</v>
      </c>
      <c r="K54" s="115" t="str">
        <f t="shared" si="40"/>
        <v>Participar en el 100% de los comités de conciliación0</v>
      </c>
      <c r="L54" s="115" t="str">
        <f t="shared" si="41"/>
        <v>Participar en el 100% de los comités de conciliación0</v>
      </c>
      <c r="M54" s="115" t="str">
        <f t="shared" si="42"/>
        <v>Participar en el 100% de los comités de conciliación0</v>
      </c>
      <c r="N54" s="115" t="str">
        <f t="shared" si="43"/>
        <v>Participar en el 100% de los comités de conciliación0</v>
      </c>
      <c r="O54" s="115" t="str">
        <f t="shared" si="44"/>
        <v>Participar en el 100% de los comités de conciliación1</v>
      </c>
      <c r="P54" s="115" t="str">
        <f t="shared" si="45"/>
        <v>Participar en el 100% de los comités de conciliación0</v>
      </c>
      <c r="Q54" s="115" t="str">
        <f t="shared" si="46"/>
        <v>Participar en el 100% de los comités de conciliación0</v>
      </c>
      <c r="R54" s="115" t="str">
        <f t="shared" si="47"/>
        <v>Participar en el 100% de los comités de conciliación0</v>
      </c>
      <c r="S54" s="115" t="str">
        <f t="shared" si="48"/>
        <v>Participar en el 100% de los comités de conciliación0</v>
      </c>
      <c r="T54" s="115" t="str">
        <f t="shared" si="49"/>
        <v>Participar en el 100% de los comités de conciliación0</v>
      </c>
      <c r="U54" s="115" t="str">
        <f t="shared" si="50"/>
        <v>Participar en el 100% de los comités de conciliación0</v>
      </c>
      <c r="V54" s="116">
        <v>2</v>
      </c>
      <c r="W54" s="116">
        <v>2</v>
      </c>
      <c r="X54" s="100" t="s">
        <v>272</v>
      </c>
      <c r="Y54" s="117" t="s">
        <v>356</v>
      </c>
      <c r="Z54" s="184">
        <v>43644</v>
      </c>
      <c r="AA54" s="185">
        <v>43644</v>
      </c>
      <c r="AB54" s="109" t="s">
        <v>423</v>
      </c>
      <c r="AC54" s="101">
        <f t="shared" si="51"/>
        <v>1</v>
      </c>
      <c r="AE54" s="43">
        <f t="shared" si="52"/>
        <v>0</v>
      </c>
      <c r="AF54" s="43">
        <f t="shared" si="53"/>
        <v>0</v>
      </c>
      <c r="AG54" s="43">
        <f t="shared" si="54"/>
        <v>0</v>
      </c>
      <c r="AH54" s="43">
        <f t="shared" si="55"/>
        <v>0</v>
      </c>
      <c r="AI54" s="43">
        <f t="shared" si="56"/>
        <v>0</v>
      </c>
      <c r="AJ54" s="43">
        <f t="shared" si="57"/>
        <v>1</v>
      </c>
      <c r="AK54" s="43">
        <f t="shared" si="58"/>
        <v>0</v>
      </c>
      <c r="AL54" s="43">
        <f t="shared" si="59"/>
        <v>0</v>
      </c>
      <c r="AM54" s="43">
        <f t="shared" si="60"/>
        <v>0</v>
      </c>
      <c r="AN54" s="43">
        <f t="shared" si="61"/>
        <v>0</v>
      </c>
      <c r="AO54" s="43">
        <f t="shared" si="62"/>
        <v>0</v>
      </c>
      <c r="AP54" s="43">
        <f t="shared" si="63"/>
        <v>0</v>
      </c>
      <c r="AR54" s="43">
        <f t="shared" si="64"/>
        <v>0</v>
      </c>
      <c r="AS54" s="43">
        <f t="shared" si="65"/>
        <v>0</v>
      </c>
      <c r="AT54" s="43">
        <f t="shared" si="66"/>
        <v>0</v>
      </c>
      <c r="AU54" s="43">
        <f t="shared" si="67"/>
        <v>0</v>
      </c>
      <c r="AV54" s="43">
        <f t="shared" si="68"/>
        <v>0</v>
      </c>
      <c r="AW54" s="43">
        <f t="shared" si="69"/>
        <v>1</v>
      </c>
      <c r="AX54" s="43">
        <f t="shared" si="70"/>
        <v>0</v>
      </c>
      <c r="AY54" s="43">
        <f t="shared" si="71"/>
        <v>0</v>
      </c>
      <c r="AZ54" s="43">
        <f t="shared" si="72"/>
        <v>0</v>
      </c>
      <c r="BA54" s="43">
        <f t="shared" si="73"/>
        <v>0</v>
      </c>
      <c r="BB54" s="43">
        <f t="shared" si="74"/>
        <v>0</v>
      </c>
      <c r="BC54" s="43">
        <f t="shared" si="75"/>
        <v>0</v>
      </c>
      <c r="BD54" s="3">
        <f t="shared" si="76"/>
        <v>1</v>
      </c>
    </row>
    <row r="55" spans="1:56" ht="81" customHeight="1" x14ac:dyDescent="0.25">
      <c r="A55" s="140">
        <f t="shared" si="38"/>
        <v>43</v>
      </c>
      <c r="B55" s="98"/>
      <c r="C55" s="141" t="s">
        <v>5</v>
      </c>
      <c r="D55" s="191" t="s">
        <v>126</v>
      </c>
      <c r="E55" s="117" t="s">
        <v>143</v>
      </c>
      <c r="F55" s="106" t="s">
        <v>118</v>
      </c>
      <c r="G55" s="191" t="s">
        <v>279</v>
      </c>
      <c r="H55" s="140" t="s">
        <v>11</v>
      </c>
      <c r="I55" s="114" t="s">
        <v>285</v>
      </c>
      <c r="J55" s="115" t="str">
        <f t="shared" si="39"/>
        <v>Participar en el 100% de los comités de conciliación0</v>
      </c>
      <c r="K55" s="115" t="str">
        <f t="shared" si="40"/>
        <v>Participar en el 100% de los comités de conciliación0</v>
      </c>
      <c r="L55" s="115" t="str">
        <f t="shared" si="41"/>
        <v>Participar en el 100% de los comités de conciliación0</v>
      </c>
      <c r="M55" s="115" t="str">
        <f t="shared" si="42"/>
        <v>Participar en el 100% de los comités de conciliación0</v>
      </c>
      <c r="N55" s="115" t="str">
        <f t="shared" si="43"/>
        <v>Participar en el 100% de los comités de conciliación0</v>
      </c>
      <c r="O55" s="115" t="str">
        <f t="shared" si="44"/>
        <v>Participar en el 100% de los comités de conciliación0</v>
      </c>
      <c r="P55" s="115" t="str">
        <f t="shared" si="45"/>
        <v>Participar en el 100% de los comités de conciliación1</v>
      </c>
      <c r="Q55" s="115" t="str">
        <f t="shared" si="46"/>
        <v>Participar en el 100% de los comités de conciliación0</v>
      </c>
      <c r="R55" s="115" t="str">
        <f t="shared" si="47"/>
        <v>Participar en el 100% de los comités de conciliación0</v>
      </c>
      <c r="S55" s="115" t="str">
        <f t="shared" si="48"/>
        <v>Participar en el 100% de los comités de conciliación0</v>
      </c>
      <c r="T55" s="115" t="str">
        <f t="shared" si="49"/>
        <v>Participar en el 100% de los comités de conciliación0</v>
      </c>
      <c r="U55" s="143" t="str">
        <f t="shared" si="50"/>
        <v>Participar en el 100% de los comités de conciliación0</v>
      </c>
      <c r="V55" s="144">
        <v>2</v>
      </c>
      <c r="W55" s="144">
        <v>2</v>
      </c>
      <c r="X55" s="100" t="s">
        <v>272</v>
      </c>
      <c r="Y55" s="152" t="s">
        <v>356</v>
      </c>
      <c r="Z55" s="188">
        <v>43677</v>
      </c>
      <c r="AA55" s="189">
        <v>43677</v>
      </c>
      <c r="AB55" s="150" t="s">
        <v>428</v>
      </c>
      <c r="AC55" s="146">
        <f t="shared" si="51"/>
        <v>1</v>
      </c>
      <c r="AE55" s="43">
        <f t="shared" si="52"/>
        <v>0</v>
      </c>
      <c r="AF55" s="43">
        <f t="shared" si="53"/>
        <v>0</v>
      </c>
      <c r="AG55" s="43">
        <f t="shared" si="54"/>
        <v>0</v>
      </c>
      <c r="AH55" s="43">
        <f t="shared" si="55"/>
        <v>0</v>
      </c>
      <c r="AI55" s="43">
        <f t="shared" si="56"/>
        <v>0</v>
      </c>
      <c r="AJ55" s="43">
        <f t="shared" si="57"/>
        <v>0</v>
      </c>
      <c r="AK55" s="43">
        <f t="shared" si="58"/>
        <v>1</v>
      </c>
      <c r="AL55" s="43">
        <f t="shared" si="59"/>
        <v>0</v>
      </c>
      <c r="AM55" s="43">
        <f t="shared" si="60"/>
        <v>0</v>
      </c>
      <c r="AN55" s="43">
        <f t="shared" si="61"/>
        <v>0</v>
      </c>
      <c r="AO55" s="43">
        <f t="shared" si="62"/>
        <v>0</v>
      </c>
      <c r="AP55" s="43">
        <f t="shared" si="63"/>
        <v>0</v>
      </c>
      <c r="AR55" s="43">
        <f t="shared" si="64"/>
        <v>0</v>
      </c>
      <c r="AS55" s="43">
        <f t="shared" si="65"/>
        <v>0</v>
      </c>
      <c r="AT55" s="43">
        <f t="shared" si="66"/>
        <v>0</v>
      </c>
      <c r="AU55" s="43">
        <f t="shared" si="67"/>
        <v>0</v>
      </c>
      <c r="AV55" s="43">
        <f t="shared" si="68"/>
        <v>0</v>
      </c>
      <c r="AW55" s="43">
        <f t="shared" si="69"/>
        <v>0</v>
      </c>
      <c r="AX55" s="43">
        <f t="shared" si="70"/>
        <v>1</v>
      </c>
      <c r="AY55" s="43">
        <f t="shared" si="71"/>
        <v>0</v>
      </c>
      <c r="AZ55" s="43">
        <f t="shared" si="72"/>
        <v>0</v>
      </c>
      <c r="BA55" s="43">
        <f t="shared" si="73"/>
        <v>0</v>
      </c>
      <c r="BB55" s="43">
        <f t="shared" si="74"/>
        <v>0</v>
      </c>
      <c r="BC55" s="43">
        <f t="shared" si="75"/>
        <v>0</v>
      </c>
      <c r="BD55" s="3">
        <f t="shared" si="76"/>
        <v>1</v>
      </c>
    </row>
    <row r="56" spans="1:56" ht="81" customHeight="1" x14ac:dyDescent="0.25">
      <c r="A56" s="97">
        <f t="shared" si="38"/>
        <v>44</v>
      </c>
      <c r="B56" s="98"/>
      <c r="C56" s="112" t="s">
        <v>5</v>
      </c>
      <c r="D56" s="106" t="s">
        <v>126</v>
      </c>
      <c r="E56" s="117" t="s">
        <v>143</v>
      </c>
      <c r="F56" s="106" t="s">
        <v>118</v>
      </c>
      <c r="G56" s="106" t="s">
        <v>280</v>
      </c>
      <c r="H56" s="97" t="s">
        <v>11</v>
      </c>
      <c r="I56" s="114" t="s">
        <v>285</v>
      </c>
      <c r="J56" s="115" t="str">
        <f t="shared" si="39"/>
        <v>Participar en el 100% de los comités de conciliación0</v>
      </c>
      <c r="K56" s="115" t="str">
        <f t="shared" si="40"/>
        <v>Participar en el 100% de los comités de conciliación0</v>
      </c>
      <c r="L56" s="115" t="str">
        <f t="shared" si="41"/>
        <v>Participar en el 100% de los comités de conciliación0</v>
      </c>
      <c r="M56" s="115" t="str">
        <f t="shared" si="42"/>
        <v>Participar en el 100% de los comités de conciliación0</v>
      </c>
      <c r="N56" s="115" t="str">
        <f t="shared" si="43"/>
        <v>Participar en el 100% de los comités de conciliación0</v>
      </c>
      <c r="O56" s="115" t="str">
        <f t="shared" si="44"/>
        <v>Participar en el 100% de los comités de conciliación0</v>
      </c>
      <c r="P56" s="115" t="str">
        <f t="shared" si="45"/>
        <v>Participar en el 100% de los comités de conciliación0</v>
      </c>
      <c r="Q56" s="115" t="str">
        <f t="shared" si="46"/>
        <v>Participar en el 100% de los comités de conciliación1</v>
      </c>
      <c r="R56" s="115" t="str">
        <f t="shared" si="47"/>
        <v>Participar en el 100% de los comités de conciliación0</v>
      </c>
      <c r="S56" s="115" t="str">
        <f t="shared" si="48"/>
        <v>Participar en el 100% de los comités de conciliación0</v>
      </c>
      <c r="T56" s="115" t="str">
        <f t="shared" si="49"/>
        <v>Participar en el 100% de los comités de conciliación0</v>
      </c>
      <c r="U56" s="115" t="str">
        <f t="shared" si="50"/>
        <v>Participar en el 100% de los comités de conciliación0</v>
      </c>
      <c r="V56" s="116">
        <v>2</v>
      </c>
      <c r="W56" s="116">
        <v>2</v>
      </c>
      <c r="X56" s="100" t="s">
        <v>272</v>
      </c>
      <c r="Y56" s="117" t="s">
        <v>434</v>
      </c>
      <c r="Z56" s="184">
        <v>43707</v>
      </c>
      <c r="AA56" s="185">
        <v>43707</v>
      </c>
      <c r="AB56" s="150" t="s">
        <v>435</v>
      </c>
      <c r="AC56" s="101">
        <f t="shared" si="51"/>
        <v>1</v>
      </c>
      <c r="AE56" s="43">
        <f t="shared" si="52"/>
        <v>0</v>
      </c>
      <c r="AF56" s="43">
        <f t="shared" si="53"/>
        <v>0</v>
      </c>
      <c r="AG56" s="43">
        <f t="shared" si="54"/>
        <v>0</v>
      </c>
      <c r="AH56" s="43">
        <f t="shared" si="55"/>
        <v>0</v>
      </c>
      <c r="AI56" s="43">
        <f t="shared" si="56"/>
        <v>0</v>
      </c>
      <c r="AJ56" s="43">
        <f t="shared" si="57"/>
        <v>0</v>
      </c>
      <c r="AK56" s="43">
        <f t="shared" si="58"/>
        <v>0</v>
      </c>
      <c r="AL56" s="43">
        <f t="shared" si="59"/>
        <v>1</v>
      </c>
      <c r="AM56" s="43">
        <f t="shared" si="60"/>
        <v>0</v>
      </c>
      <c r="AN56" s="43">
        <f t="shared" si="61"/>
        <v>0</v>
      </c>
      <c r="AO56" s="43">
        <f t="shared" si="62"/>
        <v>0</v>
      </c>
      <c r="AP56" s="43">
        <f t="shared" si="63"/>
        <v>0</v>
      </c>
      <c r="AR56" s="43">
        <f t="shared" si="64"/>
        <v>0</v>
      </c>
      <c r="AS56" s="43">
        <f t="shared" si="65"/>
        <v>0</v>
      </c>
      <c r="AT56" s="43">
        <f t="shared" si="66"/>
        <v>0</v>
      </c>
      <c r="AU56" s="43">
        <f t="shared" si="67"/>
        <v>0</v>
      </c>
      <c r="AV56" s="43">
        <f t="shared" si="68"/>
        <v>0</v>
      </c>
      <c r="AW56" s="43">
        <f t="shared" si="69"/>
        <v>0</v>
      </c>
      <c r="AX56" s="43">
        <f t="shared" si="70"/>
        <v>0</v>
      </c>
      <c r="AY56" s="43">
        <f t="shared" si="71"/>
        <v>1</v>
      </c>
      <c r="AZ56" s="43">
        <f t="shared" si="72"/>
        <v>0</v>
      </c>
      <c r="BA56" s="43">
        <f t="shared" si="73"/>
        <v>0</v>
      </c>
      <c r="BB56" s="43">
        <f t="shared" si="74"/>
        <v>0</v>
      </c>
      <c r="BC56" s="43">
        <f t="shared" si="75"/>
        <v>0</v>
      </c>
      <c r="BD56" s="3">
        <f t="shared" si="76"/>
        <v>1</v>
      </c>
    </row>
    <row r="57" spans="1:56" ht="81" customHeight="1" x14ac:dyDescent="0.25">
      <c r="A57" s="97">
        <f t="shared" si="38"/>
        <v>45</v>
      </c>
      <c r="B57" s="98"/>
      <c r="C57" s="112" t="s">
        <v>5</v>
      </c>
      <c r="D57" s="106" t="s">
        <v>126</v>
      </c>
      <c r="E57" s="117" t="s">
        <v>143</v>
      </c>
      <c r="F57" s="106" t="s">
        <v>118</v>
      </c>
      <c r="G57" s="106" t="s">
        <v>281</v>
      </c>
      <c r="H57" s="97" t="s">
        <v>11</v>
      </c>
      <c r="I57" s="114" t="s">
        <v>285</v>
      </c>
      <c r="J57" s="115" t="str">
        <f t="shared" si="39"/>
        <v>Participar en el 100% de los comités de conciliación0</v>
      </c>
      <c r="K57" s="115" t="str">
        <f t="shared" si="40"/>
        <v>Participar en el 100% de los comités de conciliación0</v>
      </c>
      <c r="L57" s="115" t="str">
        <f t="shared" si="41"/>
        <v>Participar en el 100% de los comités de conciliación0</v>
      </c>
      <c r="M57" s="115" t="str">
        <f t="shared" si="42"/>
        <v>Participar en el 100% de los comités de conciliación0</v>
      </c>
      <c r="N57" s="115" t="str">
        <f t="shared" si="43"/>
        <v>Participar en el 100% de los comités de conciliación0</v>
      </c>
      <c r="O57" s="115" t="str">
        <f t="shared" si="44"/>
        <v>Participar en el 100% de los comités de conciliación0</v>
      </c>
      <c r="P57" s="115" t="str">
        <f t="shared" si="45"/>
        <v>Participar en el 100% de los comités de conciliación0</v>
      </c>
      <c r="Q57" s="115" t="str">
        <f t="shared" si="46"/>
        <v>Participar en el 100% de los comités de conciliación0</v>
      </c>
      <c r="R57" s="115" t="str">
        <f t="shared" si="47"/>
        <v>Participar en el 100% de los comités de conciliación1</v>
      </c>
      <c r="S57" s="115" t="str">
        <f t="shared" si="48"/>
        <v>Participar en el 100% de los comités de conciliación0</v>
      </c>
      <c r="T57" s="115" t="str">
        <f t="shared" si="49"/>
        <v>Participar en el 100% de los comités de conciliación0</v>
      </c>
      <c r="U57" s="115" t="str">
        <f t="shared" si="50"/>
        <v>Participar en el 100% de los comités de conciliación0</v>
      </c>
      <c r="V57" s="116">
        <v>2</v>
      </c>
      <c r="W57" s="116">
        <v>2</v>
      </c>
      <c r="X57" s="100" t="s">
        <v>272</v>
      </c>
      <c r="Y57" s="117" t="s">
        <v>434</v>
      </c>
      <c r="Z57" s="184">
        <v>43738</v>
      </c>
      <c r="AA57" s="185">
        <v>43738</v>
      </c>
      <c r="AB57" s="150" t="s">
        <v>460</v>
      </c>
      <c r="AC57" s="101">
        <f t="shared" si="51"/>
        <v>1</v>
      </c>
      <c r="AE57" s="43">
        <f t="shared" si="52"/>
        <v>0</v>
      </c>
      <c r="AF57" s="43">
        <f t="shared" si="53"/>
        <v>0</v>
      </c>
      <c r="AG57" s="43">
        <f t="shared" si="54"/>
        <v>0</v>
      </c>
      <c r="AH57" s="43">
        <f t="shared" si="55"/>
        <v>0</v>
      </c>
      <c r="AI57" s="43">
        <f t="shared" si="56"/>
        <v>0</v>
      </c>
      <c r="AJ57" s="43">
        <f t="shared" si="57"/>
        <v>0</v>
      </c>
      <c r="AK57" s="43">
        <f t="shared" si="58"/>
        <v>0</v>
      </c>
      <c r="AL57" s="43">
        <f t="shared" si="59"/>
        <v>0</v>
      </c>
      <c r="AM57" s="43">
        <f t="shared" si="60"/>
        <v>1</v>
      </c>
      <c r="AN57" s="43">
        <f t="shared" si="61"/>
        <v>0</v>
      </c>
      <c r="AO57" s="43">
        <f t="shared" si="62"/>
        <v>0</v>
      </c>
      <c r="AP57" s="43">
        <f t="shared" si="63"/>
        <v>0</v>
      </c>
      <c r="AR57" s="43">
        <f t="shared" si="64"/>
        <v>0</v>
      </c>
      <c r="AS57" s="43">
        <f t="shared" si="65"/>
        <v>0</v>
      </c>
      <c r="AT57" s="43">
        <f t="shared" si="66"/>
        <v>0</v>
      </c>
      <c r="AU57" s="43">
        <f t="shared" si="67"/>
        <v>0</v>
      </c>
      <c r="AV57" s="43">
        <f t="shared" si="68"/>
        <v>0</v>
      </c>
      <c r="AW57" s="43">
        <f t="shared" si="69"/>
        <v>0</v>
      </c>
      <c r="AX57" s="43">
        <f t="shared" si="70"/>
        <v>0</v>
      </c>
      <c r="AY57" s="43">
        <f t="shared" si="71"/>
        <v>0</v>
      </c>
      <c r="AZ57" s="43">
        <f t="shared" si="72"/>
        <v>1</v>
      </c>
      <c r="BA57" s="43">
        <f t="shared" si="73"/>
        <v>0</v>
      </c>
      <c r="BB57" s="43">
        <f t="shared" si="74"/>
        <v>0</v>
      </c>
      <c r="BC57" s="43">
        <f t="shared" si="75"/>
        <v>0</v>
      </c>
      <c r="BD57" s="3">
        <f t="shared" si="76"/>
        <v>1</v>
      </c>
    </row>
    <row r="58" spans="1:56" ht="81" customHeight="1" x14ac:dyDescent="0.25">
      <c r="A58" s="97">
        <f t="shared" si="38"/>
        <v>46</v>
      </c>
      <c r="B58" s="98"/>
      <c r="C58" s="112" t="s">
        <v>5</v>
      </c>
      <c r="D58" s="106" t="s">
        <v>126</v>
      </c>
      <c r="E58" s="117" t="s">
        <v>143</v>
      </c>
      <c r="F58" s="106" t="s">
        <v>118</v>
      </c>
      <c r="G58" s="106" t="s">
        <v>282</v>
      </c>
      <c r="H58" s="97" t="s">
        <v>11</v>
      </c>
      <c r="I58" s="114" t="s">
        <v>285</v>
      </c>
      <c r="J58" s="115" t="str">
        <f t="shared" si="39"/>
        <v>Participar en el 100% de los comités de conciliación0</v>
      </c>
      <c r="K58" s="115" t="str">
        <f t="shared" si="40"/>
        <v>Participar en el 100% de los comités de conciliación0</v>
      </c>
      <c r="L58" s="115" t="str">
        <f t="shared" si="41"/>
        <v>Participar en el 100% de los comités de conciliación0</v>
      </c>
      <c r="M58" s="115" t="str">
        <f t="shared" si="42"/>
        <v>Participar en el 100% de los comités de conciliación0</v>
      </c>
      <c r="N58" s="115" t="str">
        <f t="shared" si="43"/>
        <v>Participar en el 100% de los comités de conciliación0</v>
      </c>
      <c r="O58" s="115" t="str">
        <f t="shared" si="44"/>
        <v>Participar en el 100% de los comités de conciliación0</v>
      </c>
      <c r="P58" s="115" t="str">
        <f t="shared" si="45"/>
        <v>Participar en el 100% de los comités de conciliación0</v>
      </c>
      <c r="Q58" s="115" t="str">
        <f t="shared" si="46"/>
        <v>Participar en el 100% de los comités de conciliación0</v>
      </c>
      <c r="R58" s="115" t="str">
        <f t="shared" si="47"/>
        <v>Participar en el 100% de los comités de conciliación0</v>
      </c>
      <c r="S58" s="115" t="str">
        <f t="shared" si="48"/>
        <v>Participar en el 100% de los comités de conciliación1</v>
      </c>
      <c r="T58" s="115" t="str">
        <f t="shared" si="49"/>
        <v>Participar en el 100% de los comités de conciliación0</v>
      </c>
      <c r="U58" s="115" t="str">
        <f t="shared" si="50"/>
        <v>Participar en el 100% de los comités de conciliación0</v>
      </c>
      <c r="V58" s="116">
        <v>3</v>
      </c>
      <c r="W58" s="116">
        <v>3</v>
      </c>
      <c r="X58" s="100" t="s">
        <v>272</v>
      </c>
      <c r="Y58" s="117" t="s">
        <v>434</v>
      </c>
      <c r="Z58" s="184">
        <v>43769</v>
      </c>
      <c r="AA58" s="185">
        <v>43769</v>
      </c>
      <c r="AB58" s="29" t="s">
        <v>469</v>
      </c>
      <c r="AC58" s="101">
        <f t="shared" si="51"/>
        <v>1</v>
      </c>
      <c r="AE58" s="43">
        <f t="shared" si="52"/>
        <v>0</v>
      </c>
      <c r="AF58" s="43">
        <f t="shared" si="53"/>
        <v>0</v>
      </c>
      <c r="AG58" s="43">
        <f t="shared" si="54"/>
        <v>0</v>
      </c>
      <c r="AH58" s="43">
        <f t="shared" si="55"/>
        <v>0</v>
      </c>
      <c r="AI58" s="43">
        <f t="shared" si="56"/>
        <v>0</v>
      </c>
      <c r="AJ58" s="43">
        <f t="shared" si="57"/>
        <v>0</v>
      </c>
      <c r="AK58" s="43">
        <f t="shared" si="58"/>
        <v>0</v>
      </c>
      <c r="AL58" s="43">
        <f t="shared" si="59"/>
        <v>0</v>
      </c>
      <c r="AM58" s="43">
        <f t="shared" si="60"/>
        <v>0</v>
      </c>
      <c r="AN58" s="43">
        <f t="shared" si="61"/>
        <v>1</v>
      </c>
      <c r="AO58" s="43">
        <f t="shared" si="62"/>
        <v>0</v>
      </c>
      <c r="AP58" s="43">
        <f t="shared" si="63"/>
        <v>0</v>
      </c>
      <c r="AR58" s="43">
        <f t="shared" si="64"/>
        <v>0</v>
      </c>
      <c r="AS58" s="43">
        <f t="shared" si="65"/>
        <v>0</v>
      </c>
      <c r="AT58" s="43">
        <f t="shared" si="66"/>
        <v>0</v>
      </c>
      <c r="AU58" s="43">
        <f t="shared" si="67"/>
        <v>0</v>
      </c>
      <c r="AV58" s="43">
        <f t="shared" si="68"/>
        <v>0</v>
      </c>
      <c r="AW58" s="43">
        <f t="shared" si="69"/>
        <v>0</v>
      </c>
      <c r="AX58" s="43">
        <f t="shared" si="70"/>
        <v>0</v>
      </c>
      <c r="AY58" s="43">
        <f t="shared" si="71"/>
        <v>0</v>
      </c>
      <c r="AZ58" s="43">
        <f t="shared" si="72"/>
        <v>0</v>
      </c>
      <c r="BA58" s="43">
        <f t="shared" si="73"/>
        <v>1</v>
      </c>
      <c r="BB58" s="43">
        <f t="shared" si="74"/>
        <v>0</v>
      </c>
      <c r="BC58" s="43">
        <f t="shared" si="75"/>
        <v>0</v>
      </c>
      <c r="BD58" s="3">
        <f t="shared" si="76"/>
        <v>1</v>
      </c>
    </row>
    <row r="59" spans="1:56" ht="81" customHeight="1" x14ac:dyDescent="0.25">
      <c r="A59" s="97">
        <f t="shared" si="38"/>
        <v>47</v>
      </c>
      <c r="B59" s="98"/>
      <c r="C59" s="112" t="s">
        <v>5</v>
      </c>
      <c r="D59" s="106" t="s">
        <v>126</v>
      </c>
      <c r="E59" s="117" t="s">
        <v>143</v>
      </c>
      <c r="F59" s="106" t="s">
        <v>118</v>
      </c>
      <c r="G59" s="106" t="s">
        <v>283</v>
      </c>
      <c r="H59" s="97" t="s">
        <v>11</v>
      </c>
      <c r="I59" s="114" t="s">
        <v>285</v>
      </c>
      <c r="J59" s="115" t="str">
        <f t="shared" si="39"/>
        <v>Participar en el 100% de los comités de conciliación0</v>
      </c>
      <c r="K59" s="115" t="str">
        <f t="shared" si="40"/>
        <v>Participar en el 100% de los comités de conciliación0</v>
      </c>
      <c r="L59" s="115" t="str">
        <f t="shared" si="41"/>
        <v>Participar en el 100% de los comités de conciliación0</v>
      </c>
      <c r="M59" s="115" t="str">
        <f t="shared" si="42"/>
        <v>Participar en el 100% de los comités de conciliación0</v>
      </c>
      <c r="N59" s="115" t="str">
        <f t="shared" si="43"/>
        <v>Participar en el 100% de los comités de conciliación0</v>
      </c>
      <c r="O59" s="115" t="str">
        <f t="shared" si="44"/>
        <v>Participar en el 100% de los comités de conciliación0</v>
      </c>
      <c r="P59" s="115" t="str">
        <f t="shared" si="45"/>
        <v>Participar en el 100% de los comités de conciliación0</v>
      </c>
      <c r="Q59" s="115" t="str">
        <f t="shared" si="46"/>
        <v>Participar en el 100% de los comités de conciliación0</v>
      </c>
      <c r="R59" s="115" t="str">
        <f t="shared" si="47"/>
        <v>Participar en el 100% de los comités de conciliación0</v>
      </c>
      <c r="S59" s="115" t="str">
        <f t="shared" si="48"/>
        <v>Participar en el 100% de los comités de conciliación0</v>
      </c>
      <c r="T59" s="115" t="str">
        <f t="shared" si="49"/>
        <v>Participar en el 100% de los comités de conciliación1</v>
      </c>
      <c r="U59" s="115" t="str">
        <f t="shared" si="50"/>
        <v>Participar en el 100% de los comités de conciliación0</v>
      </c>
      <c r="V59" s="116">
        <v>3</v>
      </c>
      <c r="W59" s="116">
        <v>3</v>
      </c>
      <c r="X59" s="100" t="s">
        <v>272</v>
      </c>
      <c r="Y59" s="117" t="s">
        <v>434</v>
      </c>
      <c r="Z59" s="184">
        <v>43798</v>
      </c>
      <c r="AA59" s="185">
        <v>43798</v>
      </c>
      <c r="AB59" s="29" t="s">
        <v>470</v>
      </c>
      <c r="AC59" s="101">
        <f t="shared" si="51"/>
        <v>1</v>
      </c>
      <c r="AE59" s="43">
        <f t="shared" si="52"/>
        <v>0</v>
      </c>
      <c r="AF59" s="43">
        <f t="shared" si="53"/>
        <v>0</v>
      </c>
      <c r="AG59" s="43">
        <f t="shared" si="54"/>
        <v>0</v>
      </c>
      <c r="AH59" s="43">
        <f t="shared" si="55"/>
        <v>0</v>
      </c>
      <c r="AI59" s="43">
        <f t="shared" si="56"/>
        <v>0</v>
      </c>
      <c r="AJ59" s="43">
        <f t="shared" si="57"/>
        <v>0</v>
      </c>
      <c r="AK59" s="43">
        <f t="shared" si="58"/>
        <v>0</v>
      </c>
      <c r="AL59" s="43">
        <f t="shared" si="59"/>
        <v>0</v>
      </c>
      <c r="AM59" s="43">
        <f t="shared" si="60"/>
        <v>0</v>
      </c>
      <c r="AN59" s="43">
        <f t="shared" si="61"/>
        <v>0</v>
      </c>
      <c r="AO59" s="43">
        <f t="shared" si="62"/>
        <v>1</v>
      </c>
      <c r="AP59" s="43">
        <f t="shared" si="63"/>
        <v>0</v>
      </c>
      <c r="AR59" s="43">
        <f t="shared" si="64"/>
        <v>0</v>
      </c>
      <c r="AS59" s="43">
        <f t="shared" si="65"/>
        <v>0</v>
      </c>
      <c r="AT59" s="43">
        <f t="shared" si="66"/>
        <v>0</v>
      </c>
      <c r="AU59" s="43">
        <f t="shared" si="67"/>
        <v>0</v>
      </c>
      <c r="AV59" s="43">
        <f t="shared" si="68"/>
        <v>0</v>
      </c>
      <c r="AW59" s="43">
        <f t="shared" si="69"/>
        <v>0</v>
      </c>
      <c r="AX59" s="43">
        <f t="shared" si="70"/>
        <v>0</v>
      </c>
      <c r="AY59" s="43">
        <f t="shared" si="71"/>
        <v>0</v>
      </c>
      <c r="AZ59" s="43">
        <f t="shared" si="72"/>
        <v>0</v>
      </c>
      <c r="BA59" s="43">
        <f t="shared" si="73"/>
        <v>0</v>
      </c>
      <c r="BB59" s="43">
        <f t="shared" si="74"/>
        <v>1</v>
      </c>
      <c r="BC59" s="43">
        <f t="shared" si="75"/>
        <v>0</v>
      </c>
      <c r="BD59" s="3">
        <f t="shared" si="76"/>
        <v>1</v>
      </c>
    </row>
    <row r="60" spans="1:56" ht="81" customHeight="1" x14ac:dyDescent="0.25">
      <c r="A60" s="97">
        <f t="shared" si="38"/>
        <v>48</v>
      </c>
      <c r="B60" s="98"/>
      <c r="C60" s="112" t="s">
        <v>5</v>
      </c>
      <c r="D60" s="106" t="s">
        <v>126</v>
      </c>
      <c r="E60" s="117" t="s">
        <v>143</v>
      </c>
      <c r="F60" s="106" t="s">
        <v>118</v>
      </c>
      <c r="G60" s="106" t="s">
        <v>284</v>
      </c>
      <c r="H60" s="97" t="s">
        <v>11</v>
      </c>
      <c r="I60" s="114" t="s">
        <v>285</v>
      </c>
      <c r="J60" s="115" t="str">
        <f t="shared" si="39"/>
        <v>Participar en el 100% de los comités de conciliación0</v>
      </c>
      <c r="K60" s="115" t="str">
        <f t="shared" si="40"/>
        <v>Participar en el 100% de los comités de conciliación0</v>
      </c>
      <c r="L60" s="115" t="str">
        <f t="shared" si="41"/>
        <v>Participar en el 100% de los comités de conciliación0</v>
      </c>
      <c r="M60" s="115" t="str">
        <f t="shared" si="42"/>
        <v>Participar en el 100% de los comités de conciliación0</v>
      </c>
      <c r="N60" s="115" t="str">
        <f t="shared" si="43"/>
        <v>Participar en el 100% de los comités de conciliación0</v>
      </c>
      <c r="O60" s="115" t="str">
        <f t="shared" si="44"/>
        <v>Participar en el 100% de los comités de conciliación0</v>
      </c>
      <c r="P60" s="115" t="str">
        <f t="shared" si="45"/>
        <v>Participar en el 100% de los comités de conciliación0</v>
      </c>
      <c r="Q60" s="115" t="str">
        <f t="shared" si="46"/>
        <v>Participar en el 100% de los comités de conciliación0</v>
      </c>
      <c r="R60" s="115" t="str">
        <f t="shared" si="47"/>
        <v>Participar en el 100% de los comités de conciliación0</v>
      </c>
      <c r="S60" s="115" t="str">
        <f t="shared" si="48"/>
        <v>Participar en el 100% de los comités de conciliación0</v>
      </c>
      <c r="T60" s="115" t="str">
        <f t="shared" si="49"/>
        <v>Participar en el 100% de los comités de conciliación0</v>
      </c>
      <c r="U60" s="115" t="str">
        <f t="shared" si="50"/>
        <v>Participar en el 100% de los comités de conciliación1</v>
      </c>
      <c r="V60" s="116">
        <v>2</v>
      </c>
      <c r="W60" s="116">
        <v>2</v>
      </c>
      <c r="X60" s="100" t="s">
        <v>272</v>
      </c>
      <c r="Y60" s="117" t="s">
        <v>434</v>
      </c>
      <c r="Z60" s="184">
        <v>43830</v>
      </c>
      <c r="AA60" s="185">
        <v>43817</v>
      </c>
      <c r="AB60" s="29" t="s">
        <v>484</v>
      </c>
      <c r="AC60" s="101">
        <f t="shared" si="51"/>
        <v>1</v>
      </c>
      <c r="AE60" s="43">
        <f t="shared" si="52"/>
        <v>0</v>
      </c>
      <c r="AF60" s="43">
        <f t="shared" si="53"/>
        <v>0</v>
      </c>
      <c r="AG60" s="43">
        <f t="shared" si="54"/>
        <v>0</v>
      </c>
      <c r="AH60" s="43">
        <f t="shared" si="55"/>
        <v>0</v>
      </c>
      <c r="AI60" s="43">
        <f t="shared" si="56"/>
        <v>0</v>
      </c>
      <c r="AJ60" s="43">
        <f t="shared" si="57"/>
        <v>0</v>
      </c>
      <c r="AK60" s="43">
        <f t="shared" si="58"/>
        <v>0</v>
      </c>
      <c r="AL60" s="43">
        <f t="shared" si="59"/>
        <v>0</v>
      </c>
      <c r="AM60" s="43">
        <f t="shared" si="60"/>
        <v>0</v>
      </c>
      <c r="AN60" s="43">
        <f t="shared" si="61"/>
        <v>0</v>
      </c>
      <c r="AO60" s="43">
        <f t="shared" si="62"/>
        <v>0</v>
      </c>
      <c r="AP60" s="43">
        <f t="shared" si="63"/>
        <v>1</v>
      </c>
      <c r="AR60" s="43">
        <f t="shared" si="64"/>
        <v>0</v>
      </c>
      <c r="AS60" s="43">
        <f t="shared" si="65"/>
        <v>0</v>
      </c>
      <c r="AT60" s="43">
        <f t="shared" si="66"/>
        <v>0</v>
      </c>
      <c r="AU60" s="43">
        <f t="shared" si="67"/>
        <v>0</v>
      </c>
      <c r="AV60" s="43">
        <f t="shared" si="68"/>
        <v>0</v>
      </c>
      <c r="AW60" s="43">
        <f t="shared" si="69"/>
        <v>0</v>
      </c>
      <c r="AX60" s="43">
        <f t="shared" si="70"/>
        <v>0</v>
      </c>
      <c r="AY60" s="43">
        <f t="shared" si="71"/>
        <v>0</v>
      </c>
      <c r="AZ60" s="43">
        <f t="shared" si="72"/>
        <v>0</v>
      </c>
      <c r="BA60" s="43">
        <f t="shared" si="73"/>
        <v>0</v>
      </c>
      <c r="BB60" s="43">
        <f t="shared" si="74"/>
        <v>0</v>
      </c>
      <c r="BC60" s="43">
        <f t="shared" si="75"/>
        <v>1</v>
      </c>
      <c r="BD60" s="3">
        <f t="shared" si="76"/>
        <v>1</v>
      </c>
    </row>
    <row r="61" spans="1:56" ht="81" customHeight="1" x14ac:dyDescent="0.25">
      <c r="A61" s="97">
        <f t="shared" si="38"/>
        <v>49</v>
      </c>
      <c r="B61" s="98" t="e">
        <f>+B52+1</f>
        <v>#REF!</v>
      </c>
      <c r="C61" s="112" t="s">
        <v>5</v>
      </c>
      <c r="D61" s="106" t="s">
        <v>127</v>
      </c>
      <c r="E61" s="117" t="s">
        <v>142</v>
      </c>
      <c r="F61" s="106" t="s">
        <v>118</v>
      </c>
      <c r="G61" s="106" t="s">
        <v>286</v>
      </c>
      <c r="H61" s="97" t="s">
        <v>11</v>
      </c>
      <c r="I61" s="114" t="s">
        <v>287</v>
      </c>
      <c r="J61" s="115" t="str">
        <f t="shared" si="39"/>
        <v>Participar en el 100% de los comités de contratación1</v>
      </c>
      <c r="K61" s="115" t="str">
        <f t="shared" si="40"/>
        <v>Participar en el 100% de los comités de contratación0</v>
      </c>
      <c r="L61" s="115" t="str">
        <f t="shared" si="41"/>
        <v>Participar en el 100% de los comités de contratación0</v>
      </c>
      <c r="M61" s="115" t="str">
        <f t="shared" si="42"/>
        <v>Participar en el 100% de los comités de contratación0</v>
      </c>
      <c r="N61" s="115" t="str">
        <f t="shared" si="43"/>
        <v>Participar en el 100% de los comités de contratación0</v>
      </c>
      <c r="O61" s="115" t="str">
        <f t="shared" si="44"/>
        <v>Participar en el 100% de los comités de contratación0</v>
      </c>
      <c r="P61" s="115" t="str">
        <f t="shared" si="45"/>
        <v>Participar en el 100% de los comités de contratación0</v>
      </c>
      <c r="Q61" s="115" t="str">
        <f t="shared" si="46"/>
        <v>Participar en el 100% de los comités de contratación0</v>
      </c>
      <c r="R61" s="115" t="str">
        <f t="shared" si="47"/>
        <v>Participar en el 100% de los comités de contratación0</v>
      </c>
      <c r="S61" s="115" t="str">
        <f t="shared" si="48"/>
        <v>Participar en el 100% de los comités de contratación0</v>
      </c>
      <c r="T61" s="115" t="str">
        <f t="shared" si="49"/>
        <v>Participar en el 100% de los comités de contratación0</v>
      </c>
      <c r="U61" s="115" t="str">
        <f t="shared" si="50"/>
        <v>Participar en el 100% de los comités de contratación0</v>
      </c>
      <c r="V61" s="116">
        <v>6</v>
      </c>
      <c r="W61" s="116">
        <v>5</v>
      </c>
      <c r="X61" s="100" t="s">
        <v>272</v>
      </c>
      <c r="Y61" s="117" t="s">
        <v>328</v>
      </c>
      <c r="Z61" s="184">
        <v>43496</v>
      </c>
      <c r="AA61" s="185">
        <v>43496</v>
      </c>
      <c r="AB61" s="29" t="s">
        <v>384</v>
      </c>
      <c r="AC61" s="101">
        <f t="shared" si="51"/>
        <v>0.83333333333333337</v>
      </c>
      <c r="AE61" s="43">
        <f t="shared" si="52"/>
        <v>1</v>
      </c>
      <c r="AF61" s="43">
        <f t="shared" si="53"/>
        <v>0</v>
      </c>
      <c r="AG61" s="43">
        <f t="shared" si="54"/>
        <v>0</v>
      </c>
      <c r="AH61" s="43">
        <f t="shared" si="55"/>
        <v>0</v>
      </c>
      <c r="AI61" s="43">
        <f t="shared" si="56"/>
        <v>0</v>
      </c>
      <c r="AJ61" s="43">
        <f t="shared" si="57"/>
        <v>0</v>
      </c>
      <c r="AK61" s="43">
        <f t="shared" si="58"/>
        <v>0</v>
      </c>
      <c r="AL61" s="43">
        <f t="shared" si="59"/>
        <v>0</v>
      </c>
      <c r="AM61" s="43">
        <f t="shared" si="60"/>
        <v>0</v>
      </c>
      <c r="AN61" s="43">
        <f t="shared" si="61"/>
        <v>0</v>
      </c>
      <c r="AO61" s="43">
        <f t="shared" si="62"/>
        <v>0</v>
      </c>
      <c r="AP61" s="43">
        <f t="shared" si="63"/>
        <v>0</v>
      </c>
      <c r="AR61" s="43">
        <f t="shared" si="64"/>
        <v>0.83333333333333337</v>
      </c>
      <c r="AS61" s="43">
        <f t="shared" si="65"/>
        <v>0</v>
      </c>
      <c r="AT61" s="43">
        <f t="shared" si="66"/>
        <v>0</v>
      </c>
      <c r="AU61" s="43">
        <f t="shared" si="67"/>
        <v>0</v>
      </c>
      <c r="AV61" s="43">
        <f t="shared" si="68"/>
        <v>0</v>
      </c>
      <c r="AW61" s="43">
        <f t="shared" si="69"/>
        <v>0</v>
      </c>
      <c r="AX61" s="43">
        <f t="shared" si="70"/>
        <v>0</v>
      </c>
      <c r="AY61" s="43">
        <f t="shared" si="71"/>
        <v>0</v>
      </c>
      <c r="AZ61" s="43">
        <f t="shared" si="72"/>
        <v>0</v>
      </c>
      <c r="BA61" s="43">
        <f t="shared" si="73"/>
        <v>0</v>
      </c>
      <c r="BB61" s="43">
        <f t="shared" si="74"/>
        <v>0</v>
      </c>
      <c r="BC61" s="43">
        <f t="shared" si="75"/>
        <v>0</v>
      </c>
      <c r="BD61" s="3">
        <f t="shared" si="76"/>
        <v>0.83333333333333337</v>
      </c>
    </row>
    <row r="62" spans="1:56" ht="81" customHeight="1" x14ac:dyDescent="0.25">
      <c r="A62" s="97">
        <f t="shared" si="38"/>
        <v>50</v>
      </c>
      <c r="B62" s="98"/>
      <c r="C62" s="112" t="s">
        <v>5</v>
      </c>
      <c r="D62" s="106" t="s">
        <v>127</v>
      </c>
      <c r="E62" s="117" t="s">
        <v>142</v>
      </c>
      <c r="F62" s="106" t="s">
        <v>118</v>
      </c>
      <c r="G62" s="106" t="s">
        <v>288</v>
      </c>
      <c r="H62" s="97" t="s">
        <v>11</v>
      </c>
      <c r="I62" s="114" t="s">
        <v>287</v>
      </c>
      <c r="J62" s="115" t="str">
        <f t="shared" si="39"/>
        <v>Participar en el 100% de los comités de contratación0</v>
      </c>
      <c r="K62" s="115" t="str">
        <f t="shared" si="40"/>
        <v>Participar en el 100% de los comités de contratación1</v>
      </c>
      <c r="L62" s="115" t="str">
        <f t="shared" si="41"/>
        <v>Participar en el 100% de los comités de contratación0</v>
      </c>
      <c r="M62" s="115" t="str">
        <f t="shared" si="42"/>
        <v>Participar en el 100% de los comités de contratación0</v>
      </c>
      <c r="N62" s="115" t="str">
        <f t="shared" si="43"/>
        <v>Participar en el 100% de los comités de contratación0</v>
      </c>
      <c r="O62" s="115" t="str">
        <f t="shared" si="44"/>
        <v>Participar en el 100% de los comités de contratación0</v>
      </c>
      <c r="P62" s="115" t="str">
        <f t="shared" si="45"/>
        <v>Participar en el 100% de los comités de contratación0</v>
      </c>
      <c r="Q62" s="115" t="str">
        <f t="shared" si="46"/>
        <v>Participar en el 100% de los comités de contratación0</v>
      </c>
      <c r="R62" s="115" t="str">
        <f t="shared" si="47"/>
        <v>Participar en el 100% de los comités de contratación0</v>
      </c>
      <c r="S62" s="115" t="str">
        <f t="shared" si="48"/>
        <v>Participar en el 100% de los comités de contratación0</v>
      </c>
      <c r="T62" s="115" t="str">
        <f t="shared" si="49"/>
        <v>Participar en el 100% de los comités de contratación0</v>
      </c>
      <c r="U62" s="115" t="str">
        <f t="shared" si="50"/>
        <v>Participar en el 100% de los comités de contratación0</v>
      </c>
      <c r="V62" s="116">
        <v>7</v>
      </c>
      <c r="W62" s="116">
        <v>5</v>
      </c>
      <c r="X62" s="100" t="s">
        <v>272</v>
      </c>
      <c r="Y62" s="117" t="s">
        <v>328</v>
      </c>
      <c r="Z62" s="184">
        <v>43524</v>
      </c>
      <c r="AA62" s="185">
        <v>43524</v>
      </c>
      <c r="AB62" s="29" t="s">
        <v>374</v>
      </c>
      <c r="AC62" s="101">
        <f t="shared" si="51"/>
        <v>0.7142857142857143</v>
      </c>
      <c r="AE62" s="43">
        <f t="shared" si="52"/>
        <v>0</v>
      </c>
      <c r="AF62" s="43">
        <f t="shared" si="53"/>
        <v>1</v>
      </c>
      <c r="AG62" s="43">
        <f t="shared" si="54"/>
        <v>0</v>
      </c>
      <c r="AH62" s="43">
        <f t="shared" si="55"/>
        <v>0</v>
      </c>
      <c r="AI62" s="43">
        <f t="shared" si="56"/>
        <v>0</v>
      </c>
      <c r="AJ62" s="43">
        <f t="shared" si="57"/>
        <v>0</v>
      </c>
      <c r="AK62" s="43">
        <f t="shared" si="58"/>
        <v>0</v>
      </c>
      <c r="AL62" s="43">
        <f t="shared" si="59"/>
        <v>0</v>
      </c>
      <c r="AM62" s="43">
        <f t="shared" si="60"/>
        <v>0</v>
      </c>
      <c r="AN62" s="43">
        <f t="shared" si="61"/>
        <v>0</v>
      </c>
      <c r="AO62" s="43">
        <f t="shared" si="62"/>
        <v>0</v>
      </c>
      <c r="AP62" s="43">
        <f t="shared" si="63"/>
        <v>0</v>
      </c>
      <c r="AR62" s="43">
        <f t="shared" si="64"/>
        <v>0</v>
      </c>
      <c r="AS62" s="43">
        <f t="shared" si="65"/>
        <v>0.7142857142857143</v>
      </c>
      <c r="AT62" s="43">
        <f t="shared" si="66"/>
        <v>0</v>
      </c>
      <c r="AU62" s="43">
        <f t="shared" si="67"/>
        <v>0</v>
      </c>
      <c r="AV62" s="43">
        <f t="shared" si="68"/>
        <v>0</v>
      </c>
      <c r="AW62" s="43">
        <f t="shared" si="69"/>
        <v>0</v>
      </c>
      <c r="AX62" s="43">
        <f t="shared" si="70"/>
        <v>0</v>
      </c>
      <c r="AY62" s="43">
        <f t="shared" si="71"/>
        <v>0</v>
      </c>
      <c r="AZ62" s="43">
        <f t="shared" si="72"/>
        <v>0</v>
      </c>
      <c r="BA62" s="43">
        <f t="shared" si="73"/>
        <v>0</v>
      </c>
      <c r="BB62" s="43">
        <f t="shared" si="74"/>
        <v>0</v>
      </c>
      <c r="BC62" s="43">
        <f t="shared" si="75"/>
        <v>0</v>
      </c>
      <c r="BD62" s="3">
        <f t="shared" si="76"/>
        <v>0.7142857142857143</v>
      </c>
    </row>
    <row r="63" spans="1:56" ht="83.25" customHeight="1" x14ac:dyDescent="0.25">
      <c r="A63" s="125">
        <f t="shared" si="38"/>
        <v>51</v>
      </c>
      <c r="B63" s="98" t="e">
        <f>+B61+1</f>
        <v>#REF!</v>
      </c>
      <c r="C63" s="119" t="s">
        <v>5</v>
      </c>
      <c r="D63" s="182" t="s">
        <v>127</v>
      </c>
      <c r="E63" s="117" t="s">
        <v>142</v>
      </c>
      <c r="F63" s="106" t="s">
        <v>118</v>
      </c>
      <c r="G63" s="182" t="s">
        <v>289</v>
      </c>
      <c r="H63" s="125" t="s">
        <v>11</v>
      </c>
      <c r="I63" s="114" t="s">
        <v>287</v>
      </c>
      <c r="J63" s="115" t="str">
        <f t="shared" si="39"/>
        <v>Participar en el 100% de los comités de contratación0</v>
      </c>
      <c r="K63" s="115" t="str">
        <f t="shared" si="40"/>
        <v>Participar en el 100% de los comités de contratación0</v>
      </c>
      <c r="L63" s="115" t="str">
        <f t="shared" si="41"/>
        <v>Participar en el 100% de los comités de contratación1</v>
      </c>
      <c r="M63" s="115" t="str">
        <f t="shared" si="42"/>
        <v>Participar en el 100% de los comités de contratación0</v>
      </c>
      <c r="N63" s="115" t="str">
        <f t="shared" si="43"/>
        <v>Participar en el 100% de los comités de contratación0</v>
      </c>
      <c r="O63" s="115" t="str">
        <f t="shared" si="44"/>
        <v>Participar en el 100% de los comités de contratación0</v>
      </c>
      <c r="P63" s="115" t="str">
        <f t="shared" si="45"/>
        <v>Participar en el 100% de los comités de contratación0</v>
      </c>
      <c r="Q63" s="115" t="str">
        <f t="shared" si="46"/>
        <v>Participar en el 100% de los comités de contratación0</v>
      </c>
      <c r="R63" s="115" t="str">
        <f t="shared" si="47"/>
        <v>Participar en el 100% de los comités de contratación0</v>
      </c>
      <c r="S63" s="115" t="str">
        <f t="shared" si="48"/>
        <v>Participar en el 100% de los comités de contratación0</v>
      </c>
      <c r="T63" s="115" t="str">
        <f t="shared" si="49"/>
        <v>Participar en el 100% de los comités de contratación0</v>
      </c>
      <c r="U63" s="127" t="str">
        <f t="shared" si="50"/>
        <v>Participar en el 100% de los comités de contratación0</v>
      </c>
      <c r="V63" s="128">
        <v>6</v>
      </c>
      <c r="W63" s="128">
        <v>6</v>
      </c>
      <c r="X63" s="100" t="s">
        <v>272</v>
      </c>
      <c r="Y63" s="132" t="s">
        <v>328</v>
      </c>
      <c r="Z63" s="186">
        <v>43553</v>
      </c>
      <c r="AA63" s="187">
        <v>43553</v>
      </c>
      <c r="AB63" s="131" t="s">
        <v>370</v>
      </c>
      <c r="AC63" s="130">
        <f t="shared" si="51"/>
        <v>1</v>
      </c>
      <c r="AE63" s="43">
        <f t="shared" si="52"/>
        <v>0</v>
      </c>
      <c r="AF63" s="43">
        <f t="shared" si="53"/>
        <v>0</v>
      </c>
      <c r="AG63" s="43">
        <f t="shared" si="54"/>
        <v>1</v>
      </c>
      <c r="AH63" s="43">
        <f t="shared" si="55"/>
        <v>0</v>
      </c>
      <c r="AI63" s="43">
        <f t="shared" si="56"/>
        <v>0</v>
      </c>
      <c r="AJ63" s="43">
        <f t="shared" si="57"/>
        <v>0</v>
      </c>
      <c r="AK63" s="43">
        <f t="shared" si="58"/>
        <v>0</v>
      </c>
      <c r="AL63" s="43">
        <f t="shared" si="59"/>
        <v>0</v>
      </c>
      <c r="AM63" s="43">
        <f t="shared" si="60"/>
        <v>0</v>
      </c>
      <c r="AN63" s="43">
        <f t="shared" si="61"/>
        <v>0</v>
      </c>
      <c r="AO63" s="43">
        <f t="shared" si="62"/>
        <v>0</v>
      </c>
      <c r="AP63" s="43">
        <f t="shared" si="63"/>
        <v>0</v>
      </c>
      <c r="AR63" s="43">
        <f t="shared" si="64"/>
        <v>0</v>
      </c>
      <c r="AS63" s="43">
        <f t="shared" si="65"/>
        <v>0</v>
      </c>
      <c r="AT63" s="43">
        <f t="shared" si="66"/>
        <v>1</v>
      </c>
      <c r="AU63" s="43">
        <f t="shared" si="67"/>
        <v>0</v>
      </c>
      <c r="AV63" s="43">
        <f t="shared" si="68"/>
        <v>0</v>
      </c>
      <c r="AW63" s="43">
        <f t="shared" si="69"/>
        <v>0</v>
      </c>
      <c r="AX63" s="43">
        <f t="shared" si="70"/>
        <v>0</v>
      </c>
      <c r="AY63" s="43">
        <f t="shared" si="71"/>
        <v>0</v>
      </c>
      <c r="AZ63" s="43">
        <f t="shared" si="72"/>
        <v>0</v>
      </c>
      <c r="BA63" s="43">
        <f t="shared" si="73"/>
        <v>0</v>
      </c>
      <c r="BB63" s="43">
        <f t="shared" si="74"/>
        <v>0</v>
      </c>
      <c r="BC63" s="43">
        <f t="shared" si="75"/>
        <v>0</v>
      </c>
      <c r="BD63" s="3">
        <f t="shared" si="76"/>
        <v>1</v>
      </c>
    </row>
    <row r="64" spans="1:56" ht="115.5" customHeight="1" x14ac:dyDescent="0.25">
      <c r="A64" s="97">
        <f t="shared" si="38"/>
        <v>52</v>
      </c>
      <c r="B64" s="98" t="e">
        <f>+B63+1</f>
        <v>#REF!</v>
      </c>
      <c r="C64" s="112" t="s">
        <v>5</v>
      </c>
      <c r="D64" s="106" t="s">
        <v>127</v>
      </c>
      <c r="E64" s="117" t="s">
        <v>142</v>
      </c>
      <c r="F64" s="106" t="s">
        <v>118</v>
      </c>
      <c r="G64" s="106" t="s">
        <v>290</v>
      </c>
      <c r="H64" s="97" t="s">
        <v>11</v>
      </c>
      <c r="I64" s="114" t="s">
        <v>287</v>
      </c>
      <c r="J64" s="115" t="str">
        <f t="shared" si="39"/>
        <v>Participar en el 100% de los comités de contratación0</v>
      </c>
      <c r="K64" s="115" t="str">
        <f t="shared" si="40"/>
        <v>Participar en el 100% de los comités de contratación0</v>
      </c>
      <c r="L64" s="115" t="str">
        <f t="shared" si="41"/>
        <v>Participar en el 100% de los comités de contratación0</v>
      </c>
      <c r="M64" s="115" t="str">
        <f t="shared" si="42"/>
        <v>Participar en el 100% de los comités de contratación1</v>
      </c>
      <c r="N64" s="115" t="str">
        <f t="shared" si="43"/>
        <v>Participar en el 100% de los comités de contratación0</v>
      </c>
      <c r="O64" s="115" t="str">
        <f t="shared" si="44"/>
        <v>Participar en el 100% de los comités de contratación0</v>
      </c>
      <c r="P64" s="115" t="str">
        <f t="shared" si="45"/>
        <v>Participar en el 100% de los comités de contratación0</v>
      </c>
      <c r="Q64" s="115" t="str">
        <f t="shared" si="46"/>
        <v>Participar en el 100% de los comités de contratación0</v>
      </c>
      <c r="R64" s="115" t="str">
        <f t="shared" si="47"/>
        <v>Participar en el 100% de los comités de contratación0</v>
      </c>
      <c r="S64" s="115" t="str">
        <f t="shared" si="48"/>
        <v>Participar en el 100% de los comités de contratación0</v>
      </c>
      <c r="T64" s="115" t="str">
        <f t="shared" si="49"/>
        <v>Participar en el 100% de los comités de contratación0</v>
      </c>
      <c r="U64" s="115" t="str">
        <f t="shared" si="50"/>
        <v>Participar en el 100% de los comités de contratación0</v>
      </c>
      <c r="V64" s="116">
        <v>7</v>
      </c>
      <c r="W64" s="116">
        <v>6</v>
      </c>
      <c r="X64" s="100" t="s">
        <v>272</v>
      </c>
      <c r="Y64" s="117" t="s">
        <v>356</v>
      </c>
      <c r="Z64" s="184">
        <v>43585</v>
      </c>
      <c r="AA64" s="185">
        <v>43585</v>
      </c>
      <c r="AB64" s="29" t="s">
        <v>441</v>
      </c>
      <c r="AC64" s="101">
        <f t="shared" si="51"/>
        <v>0.8571428571428571</v>
      </c>
      <c r="AE64" s="43">
        <f t="shared" si="52"/>
        <v>0</v>
      </c>
      <c r="AF64" s="43">
        <f t="shared" si="53"/>
        <v>0</v>
      </c>
      <c r="AG64" s="43">
        <f t="shared" si="54"/>
        <v>0</v>
      </c>
      <c r="AH64" s="43">
        <f t="shared" si="55"/>
        <v>1</v>
      </c>
      <c r="AI64" s="43">
        <f t="shared" si="56"/>
        <v>0</v>
      </c>
      <c r="AJ64" s="43">
        <f t="shared" si="57"/>
        <v>0</v>
      </c>
      <c r="AK64" s="43">
        <f t="shared" si="58"/>
        <v>0</v>
      </c>
      <c r="AL64" s="43">
        <f t="shared" si="59"/>
        <v>0</v>
      </c>
      <c r="AM64" s="43">
        <f t="shared" si="60"/>
        <v>0</v>
      </c>
      <c r="AN64" s="43">
        <f t="shared" si="61"/>
        <v>0</v>
      </c>
      <c r="AO64" s="43">
        <f t="shared" si="62"/>
        <v>0</v>
      </c>
      <c r="AP64" s="43">
        <f t="shared" si="63"/>
        <v>0</v>
      </c>
      <c r="AR64" s="43">
        <f t="shared" si="64"/>
        <v>0</v>
      </c>
      <c r="AS64" s="43">
        <f t="shared" si="65"/>
        <v>0</v>
      </c>
      <c r="AT64" s="43">
        <f t="shared" si="66"/>
        <v>0</v>
      </c>
      <c r="AU64" s="43">
        <f t="shared" si="67"/>
        <v>0.8571428571428571</v>
      </c>
      <c r="AV64" s="43">
        <f t="shared" si="68"/>
        <v>0</v>
      </c>
      <c r="AW64" s="43">
        <f t="shared" si="69"/>
        <v>0</v>
      </c>
      <c r="AX64" s="43">
        <f t="shared" si="70"/>
        <v>0</v>
      </c>
      <c r="AY64" s="43">
        <f t="shared" si="71"/>
        <v>0</v>
      </c>
      <c r="AZ64" s="43">
        <f t="shared" si="72"/>
        <v>0</v>
      </c>
      <c r="BA64" s="43">
        <f t="shared" si="73"/>
        <v>0</v>
      </c>
      <c r="BB64" s="43">
        <f t="shared" si="74"/>
        <v>0</v>
      </c>
      <c r="BC64" s="43">
        <f t="shared" si="75"/>
        <v>0</v>
      </c>
      <c r="BD64" s="3">
        <f t="shared" si="76"/>
        <v>0.8571428571428571</v>
      </c>
    </row>
    <row r="65" spans="1:1025" ht="122.25" customHeight="1" x14ac:dyDescent="0.25">
      <c r="A65" s="97">
        <f t="shared" si="38"/>
        <v>53</v>
      </c>
      <c r="B65" s="98"/>
      <c r="C65" s="112" t="s">
        <v>5</v>
      </c>
      <c r="D65" s="106" t="s">
        <v>127</v>
      </c>
      <c r="E65" s="117" t="s">
        <v>142</v>
      </c>
      <c r="F65" s="106" t="s">
        <v>118</v>
      </c>
      <c r="G65" s="106" t="s">
        <v>291</v>
      </c>
      <c r="H65" s="97" t="s">
        <v>11</v>
      </c>
      <c r="I65" s="114" t="s">
        <v>287</v>
      </c>
      <c r="J65" s="115" t="str">
        <f t="shared" si="39"/>
        <v>Participar en el 100% de los comités de contratación0</v>
      </c>
      <c r="K65" s="115" t="str">
        <f t="shared" si="40"/>
        <v>Participar en el 100% de los comités de contratación0</v>
      </c>
      <c r="L65" s="115" t="str">
        <f t="shared" si="41"/>
        <v>Participar en el 100% de los comités de contratación0</v>
      </c>
      <c r="M65" s="115" t="str">
        <f t="shared" si="42"/>
        <v>Participar en el 100% de los comités de contratación0</v>
      </c>
      <c r="N65" s="115" t="str">
        <f t="shared" si="43"/>
        <v>Participar en el 100% de los comités de contratación1</v>
      </c>
      <c r="O65" s="115" t="str">
        <f t="shared" si="44"/>
        <v>Participar en el 100% de los comités de contratación0</v>
      </c>
      <c r="P65" s="115" t="str">
        <f t="shared" si="45"/>
        <v>Participar en el 100% de los comités de contratación0</v>
      </c>
      <c r="Q65" s="115" t="str">
        <f t="shared" si="46"/>
        <v>Participar en el 100% de los comités de contratación0</v>
      </c>
      <c r="R65" s="115" t="str">
        <f t="shared" si="47"/>
        <v>Participar en el 100% de los comités de contratación0</v>
      </c>
      <c r="S65" s="115" t="str">
        <f t="shared" si="48"/>
        <v>Participar en el 100% de los comités de contratación0</v>
      </c>
      <c r="T65" s="115" t="str">
        <f t="shared" si="49"/>
        <v>Participar en el 100% de los comités de contratación0</v>
      </c>
      <c r="U65" s="115" t="str">
        <f t="shared" si="50"/>
        <v>Participar en el 100% de los comités de contratación0</v>
      </c>
      <c r="V65" s="116">
        <v>8</v>
      </c>
      <c r="W65" s="116">
        <v>4</v>
      </c>
      <c r="X65" s="100" t="s">
        <v>272</v>
      </c>
      <c r="Y65" s="117" t="s">
        <v>356</v>
      </c>
      <c r="Z65" s="184">
        <v>43616</v>
      </c>
      <c r="AA65" s="185">
        <v>43616</v>
      </c>
      <c r="AB65" s="29" t="s">
        <v>419</v>
      </c>
      <c r="AC65" s="101">
        <f t="shared" si="51"/>
        <v>0.5</v>
      </c>
      <c r="AE65" s="43">
        <f t="shared" si="52"/>
        <v>0</v>
      </c>
      <c r="AF65" s="43">
        <f t="shared" si="53"/>
        <v>0</v>
      </c>
      <c r="AG65" s="43">
        <f t="shared" si="54"/>
        <v>0</v>
      </c>
      <c r="AH65" s="43">
        <f t="shared" si="55"/>
        <v>0</v>
      </c>
      <c r="AI65" s="43">
        <f t="shared" si="56"/>
        <v>1</v>
      </c>
      <c r="AJ65" s="43">
        <f t="shared" si="57"/>
        <v>0</v>
      </c>
      <c r="AK65" s="43">
        <f t="shared" si="58"/>
        <v>0</v>
      </c>
      <c r="AL65" s="43">
        <f t="shared" si="59"/>
        <v>0</v>
      </c>
      <c r="AM65" s="43">
        <f t="shared" si="60"/>
        <v>0</v>
      </c>
      <c r="AN65" s="43">
        <f t="shared" si="61"/>
        <v>0</v>
      </c>
      <c r="AO65" s="43">
        <f t="shared" si="62"/>
        <v>0</v>
      </c>
      <c r="AP65" s="43">
        <f t="shared" si="63"/>
        <v>0</v>
      </c>
      <c r="AR65" s="43">
        <f t="shared" si="64"/>
        <v>0</v>
      </c>
      <c r="AS65" s="43">
        <f t="shared" si="65"/>
        <v>0</v>
      </c>
      <c r="AT65" s="43">
        <f t="shared" si="66"/>
        <v>0</v>
      </c>
      <c r="AU65" s="43">
        <f t="shared" si="67"/>
        <v>0</v>
      </c>
      <c r="AV65" s="43">
        <f t="shared" si="68"/>
        <v>0.5</v>
      </c>
      <c r="AW65" s="43">
        <f t="shared" si="69"/>
        <v>0</v>
      </c>
      <c r="AX65" s="43">
        <f t="shared" si="70"/>
        <v>0</v>
      </c>
      <c r="AY65" s="43">
        <f t="shared" si="71"/>
        <v>0</v>
      </c>
      <c r="AZ65" s="43">
        <f t="shared" si="72"/>
        <v>0</v>
      </c>
      <c r="BA65" s="43">
        <f t="shared" si="73"/>
        <v>0</v>
      </c>
      <c r="BB65" s="43">
        <f t="shared" si="74"/>
        <v>0</v>
      </c>
      <c r="BC65" s="43">
        <f t="shared" si="75"/>
        <v>0</v>
      </c>
      <c r="BD65" s="3">
        <f t="shared" si="76"/>
        <v>0.5</v>
      </c>
    </row>
    <row r="66" spans="1:1025" ht="121.5" customHeight="1" x14ac:dyDescent="0.25">
      <c r="A66" s="97">
        <f t="shared" si="38"/>
        <v>54</v>
      </c>
      <c r="B66" s="98"/>
      <c r="C66" s="112" t="s">
        <v>5</v>
      </c>
      <c r="D66" s="106" t="s">
        <v>127</v>
      </c>
      <c r="E66" s="117" t="s">
        <v>142</v>
      </c>
      <c r="F66" s="106" t="s">
        <v>118</v>
      </c>
      <c r="G66" s="106" t="s">
        <v>292</v>
      </c>
      <c r="H66" s="97" t="s">
        <v>11</v>
      </c>
      <c r="I66" s="114" t="s">
        <v>287</v>
      </c>
      <c r="J66" s="115" t="str">
        <f t="shared" si="39"/>
        <v>Participar en el 100% de los comités de contratación0</v>
      </c>
      <c r="K66" s="115" t="str">
        <f t="shared" si="40"/>
        <v>Participar en el 100% de los comités de contratación0</v>
      </c>
      <c r="L66" s="115" t="str">
        <f t="shared" si="41"/>
        <v>Participar en el 100% de los comités de contratación0</v>
      </c>
      <c r="M66" s="115" t="str">
        <f t="shared" si="42"/>
        <v>Participar en el 100% de los comités de contratación0</v>
      </c>
      <c r="N66" s="115" t="str">
        <f t="shared" si="43"/>
        <v>Participar en el 100% de los comités de contratación0</v>
      </c>
      <c r="O66" s="115" t="str">
        <f t="shared" si="44"/>
        <v>Participar en el 100% de los comités de contratación1</v>
      </c>
      <c r="P66" s="115" t="str">
        <f t="shared" si="45"/>
        <v>Participar en el 100% de los comités de contratación0</v>
      </c>
      <c r="Q66" s="115" t="str">
        <f t="shared" si="46"/>
        <v>Participar en el 100% de los comités de contratación0</v>
      </c>
      <c r="R66" s="115" t="str">
        <f t="shared" si="47"/>
        <v>Participar en el 100% de los comités de contratación0</v>
      </c>
      <c r="S66" s="115" t="str">
        <f t="shared" si="48"/>
        <v>Participar en el 100% de los comités de contratación0</v>
      </c>
      <c r="T66" s="115" t="str">
        <f t="shared" si="49"/>
        <v>Participar en el 100% de los comités de contratación0</v>
      </c>
      <c r="U66" s="115" t="str">
        <f t="shared" si="50"/>
        <v>Participar en el 100% de los comités de contratación0</v>
      </c>
      <c r="V66" s="116">
        <v>7</v>
      </c>
      <c r="W66" s="116">
        <v>7</v>
      </c>
      <c r="X66" s="100" t="s">
        <v>272</v>
      </c>
      <c r="Y66" s="117" t="s">
        <v>356</v>
      </c>
      <c r="Z66" s="184">
        <v>43644</v>
      </c>
      <c r="AA66" s="185">
        <v>43644</v>
      </c>
      <c r="AB66" s="29" t="s">
        <v>420</v>
      </c>
      <c r="AC66" s="101">
        <f t="shared" si="51"/>
        <v>1</v>
      </c>
      <c r="AE66" s="43">
        <f t="shared" si="52"/>
        <v>0</v>
      </c>
      <c r="AF66" s="43">
        <f t="shared" si="53"/>
        <v>0</v>
      </c>
      <c r="AG66" s="43">
        <f t="shared" si="54"/>
        <v>0</v>
      </c>
      <c r="AH66" s="43">
        <f t="shared" si="55"/>
        <v>0</v>
      </c>
      <c r="AI66" s="43">
        <f t="shared" si="56"/>
        <v>0</v>
      </c>
      <c r="AJ66" s="43">
        <f t="shared" si="57"/>
        <v>1</v>
      </c>
      <c r="AK66" s="43">
        <f t="shared" si="58"/>
        <v>0</v>
      </c>
      <c r="AL66" s="43">
        <f t="shared" si="59"/>
        <v>0</v>
      </c>
      <c r="AM66" s="43">
        <f t="shared" si="60"/>
        <v>0</v>
      </c>
      <c r="AN66" s="43">
        <f t="shared" si="61"/>
        <v>0</v>
      </c>
      <c r="AO66" s="43">
        <f t="shared" si="62"/>
        <v>0</v>
      </c>
      <c r="AP66" s="43">
        <f t="shared" si="63"/>
        <v>0</v>
      </c>
      <c r="AR66" s="43">
        <f t="shared" si="64"/>
        <v>0</v>
      </c>
      <c r="AS66" s="43">
        <f t="shared" si="65"/>
        <v>0</v>
      </c>
      <c r="AT66" s="43">
        <f t="shared" si="66"/>
        <v>0</v>
      </c>
      <c r="AU66" s="43">
        <f t="shared" si="67"/>
        <v>0</v>
      </c>
      <c r="AV66" s="43">
        <f t="shared" si="68"/>
        <v>0</v>
      </c>
      <c r="AW66" s="43">
        <f t="shared" si="69"/>
        <v>1</v>
      </c>
      <c r="AX66" s="43">
        <f t="shared" si="70"/>
        <v>0</v>
      </c>
      <c r="AY66" s="43">
        <f t="shared" si="71"/>
        <v>0</v>
      </c>
      <c r="AZ66" s="43">
        <f t="shared" si="72"/>
        <v>0</v>
      </c>
      <c r="BA66" s="43">
        <f t="shared" si="73"/>
        <v>0</v>
      </c>
      <c r="BB66" s="43">
        <f t="shared" si="74"/>
        <v>0</v>
      </c>
      <c r="BC66" s="43">
        <f t="shared" si="75"/>
        <v>0</v>
      </c>
      <c r="BD66" s="3">
        <f t="shared" si="76"/>
        <v>1</v>
      </c>
    </row>
    <row r="67" spans="1:1025" ht="81" customHeight="1" x14ac:dyDescent="0.25">
      <c r="A67" s="140">
        <f t="shared" si="38"/>
        <v>55</v>
      </c>
      <c r="B67" s="98"/>
      <c r="C67" s="141" t="s">
        <v>5</v>
      </c>
      <c r="D67" s="191" t="s">
        <v>127</v>
      </c>
      <c r="E67" s="117" t="s">
        <v>142</v>
      </c>
      <c r="F67" s="106" t="s">
        <v>118</v>
      </c>
      <c r="G67" s="191" t="s">
        <v>293</v>
      </c>
      <c r="H67" s="140" t="s">
        <v>11</v>
      </c>
      <c r="I67" s="114" t="s">
        <v>287</v>
      </c>
      <c r="J67" s="115" t="str">
        <f t="shared" si="39"/>
        <v>Participar en el 100% de los comités de contratación0</v>
      </c>
      <c r="K67" s="115" t="str">
        <f t="shared" si="40"/>
        <v>Participar en el 100% de los comités de contratación0</v>
      </c>
      <c r="L67" s="115" t="str">
        <f t="shared" si="41"/>
        <v>Participar en el 100% de los comités de contratación0</v>
      </c>
      <c r="M67" s="115" t="str">
        <f t="shared" si="42"/>
        <v>Participar en el 100% de los comités de contratación0</v>
      </c>
      <c r="N67" s="115" t="str">
        <f t="shared" si="43"/>
        <v>Participar en el 100% de los comités de contratación0</v>
      </c>
      <c r="O67" s="115" t="str">
        <f t="shared" si="44"/>
        <v>Participar en el 100% de los comités de contratación0</v>
      </c>
      <c r="P67" s="115" t="str">
        <f t="shared" si="45"/>
        <v>Participar en el 100% de los comités de contratación1</v>
      </c>
      <c r="Q67" s="115" t="str">
        <f t="shared" si="46"/>
        <v>Participar en el 100% de los comités de contratación0</v>
      </c>
      <c r="R67" s="115" t="str">
        <f t="shared" si="47"/>
        <v>Participar en el 100% de los comités de contratación0</v>
      </c>
      <c r="S67" s="115" t="str">
        <f t="shared" si="48"/>
        <v>Participar en el 100% de los comités de contratación0</v>
      </c>
      <c r="T67" s="115" t="str">
        <f t="shared" si="49"/>
        <v>Participar en el 100% de los comités de contratación0</v>
      </c>
      <c r="U67" s="143" t="str">
        <f t="shared" si="50"/>
        <v>Participar en el 100% de los comités de contratación0</v>
      </c>
      <c r="V67" s="144">
        <v>6</v>
      </c>
      <c r="W67" s="144">
        <v>4</v>
      </c>
      <c r="X67" s="100" t="s">
        <v>272</v>
      </c>
      <c r="Y67" s="152" t="s">
        <v>434</v>
      </c>
      <c r="Z67" s="188">
        <v>43677</v>
      </c>
      <c r="AA67" s="189">
        <v>43677</v>
      </c>
      <c r="AB67" s="150" t="s">
        <v>461</v>
      </c>
      <c r="AC67" s="146">
        <f t="shared" si="51"/>
        <v>0.66666666666666663</v>
      </c>
      <c r="AE67" s="43">
        <f t="shared" si="52"/>
        <v>0</v>
      </c>
      <c r="AF67" s="43">
        <f t="shared" si="53"/>
        <v>0</v>
      </c>
      <c r="AG67" s="43">
        <f t="shared" si="54"/>
        <v>0</v>
      </c>
      <c r="AH67" s="43">
        <f t="shared" si="55"/>
        <v>0</v>
      </c>
      <c r="AI67" s="43">
        <f t="shared" si="56"/>
        <v>0</v>
      </c>
      <c r="AJ67" s="43">
        <f t="shared" si="57"/>
        <v>0</v>
      </c>
      <c r="AK67" s="43">
        <f t="shared" si="58"/>
        <v>1</v>
      </c>
      <c r="AL67" s="43">
        <f t="shared" si="59"/>
        <v>0</v>
      </c>
      <c r="AM67" s="43">
        <f t="shared" si="60"/>
        <v>0</v>
      </c>
      <c r="AN67" s="43">
        <f t="shared" si="61"/>
        <v>0</v>
      </c>
      <c r="AO67" s="43">
        <f t="shared" si="62"/>
        <v>0</v>
      </c>
      <c r="AP67" s="43">
        <f t="shared" si="63"/>
        <v>0</v>
      </c>
      <c r="AR67" s="43">
        <f t="shared" si="64"/>
        <v>0</v>
      </c>
      <c r="AS67" s="43">
        <f t="shared" si="65"/>
        <v>0</v>
      </c>
      <c r="AT67" s="43">
        <f t="shared" si="66"/>
        <v>0</v>
      </c>
      <c r="AU67" s="43">
        <f t="shared" si="67"/>
        <v>0</v>
      </c>
      <c r="AV67" s="43">
        <f t="shared" si="68"/>
        <v>0</v>
      </c>
      <c r="AW67" s="43">
        <f t="shared" si="69"/>
        <v>0</v>
      </c>
      <c r="AX67" s="43">
        <f t="shared" si="70"/>
        <v>0.66666666666666663</v>
      </c>
      <c r="AY67" s="43">
        <f t="shared" si="71"/>
        <v>0</v>
      </c>
      <c r="AZ67" s="43">
        <f t="shared" si="72"/>
        <v>0</v>
      </c>
      <c r="BA67" s="43">
        <f t="shared" si="73"/>
        <v>0</v>
      </c>
      <c r="BB67" s="43">
        <f t="shared" si="74"/>
        <v>0</v>
      </c>
      <c r="BC67" s="43">
        <f t="shared" si="75"/>
        <v>0</v>
      </c>
      <c r="BD67" s="3">
        <f t="shared" si="76"/>
        <v>0.66666666666666663</v>
      </c>
    </row>
    <row r="68" spans="1:1025" ht="81" customHeight="1" x14ac:dyDescent="0.25">
      <c r="A68" s="97">
        <f t="shared" si="38"/>
        <v>56</v>
      </c>
      <c r="B68" s="98"/>
      <c r="C68" s="112" t="s">
        <v>5</v>
      </c>
      <c r="D68" s="106" t="s">
        <v>127</v>
      </c>
      <c r="E68" s="117" t="s">
        <v>142</v>
      </c>
      <c r="F68" s="106" t="s">
        <v>118</v>
      </c>
      <c r="G68" s="106" t="s">
        <v>294</v>
      </c>
      <c r="H68" s="97" t="s">
        <v>11</v>
      </c>
      <c r="I68" s="114" t="s">
        <v>287</v>
      </c>
      <c r="J68" s="115" t="str">
        <f t="shared" si="39"/>
        <v>Participar en el 100% de los comités de contratación0</v>
      </c>
      <c r="K68" s="115" t="str">
        <f t="shared" si="40"/>
        <v>Participar en el 100% de los comités de contratación0</v>
      </c>
      <c r="L68" s="115" t="str">
        <f t="shared" si="41"/>
        <v>Participar en el 100% de los comités de contratación0</v>
      </c>
      <c r="M68" s="115" t="str">
        <f t="shared" si="42"/>
        <v>Participar en el 100% de los comités de contratación0</v>
      </c>
      <c r="N68" s="115" t="str">
        <f t="shared" si="43"/>
        <v>Participar en el 100% de los comités de contratación0</v>
      </c>
      <c r="O68" s="115" t="str">
        <f t="shared" si="44"/>
        <v>Participar en el 100% de los comités de contratación0</v>
      </c>
      <c r="P68" s="115" t="str">
        <f t="shared" si="45"/>
        <v>Participar en el 100% de los comités de contratación0</v>
      </c>
      <c r="Q68" s="115" t="str">
        <f t="shared" si="46"/>
        <v>Participar en el 100% de los comités de contratación1</v>
      </c>
      <c r="R68" s="115" t="str">
        <f t="shared" si="47"/>
        <v>Participar en el 100% de los comités de contratación0</v>
      </c>
      <c r="S68" s="115" t="str">
        <f t="shared" si="48"/>
        <v>Participar en el 100% de los comités de contratación0</v>
      </c>
      <c r="T68" s="115" t="str">
        <f t="shared" si="49"/>
        <v>Participar en el 100% de los comités de contratación0</v>
      </c>
      <c r="U68" s="115" t="str">
        <f t="shared" si="50"/>
        <v>Participar en el 100% de los comités de contratación0</v>
      </c>
      <c r="V68" s="116">
        <v>4</v>
      </c>
      <c r="W68" s="116">
        <v>2</v>
      </c>
      <c r="X68" s="100" t="s">
        <v>272</v>
      </c>
      <c r="Y68" s="117" t="s">
        <v>434</v>
      </c>
      <c r="Z68" s="184">
        <v>43707</v>
      </c>
      <c r="AA68" s="185">
        <v>43707</v>
      </c>
      <c r="AB68" s="150" t="s">
        <v>436</v>
      </c>
      <c r="AC68" s="101">
        <f t="shared" si="51"/>
        <v>0.5</v>
      </c>
      <c r="AE68" s="43">
        <f t="shared" si="52"/>
        <v>0</v>
      </c>
      <c r="AF68" s="43">
        <f t="shared" si="53"/>
        <v>0</v>
      </c>
      <c r="AG68" s="43">
        <f t="shared" si="54"/>
        <v>0</v>
      </c>
      <c r="AH68" s="43">
        <f t="shared" si="55"/>
        <v>0</v>
      </c>
      <c r="AI68" s="43">
        <f t="shared" si="56"/>
        <v>0</v>
      </c>
      <c r="AJ68" s="43">
        <f t="shared" si="57"/>
        <v>0</v>
      </c>
      <c r="AK68" s="43">
        <f t="shared" si="58"/>
        <v>0</v>
      </c>
      <c r="AL68" s="43">
        <f t="shared" si="59"/>
        <v>1</v>
      </c>
      <c r="AM68" s="43">
        <f t="shared" si="60"/>
        <v>0</v>
      </c>
      <c r="AN68" s="43">
        <f t="shared" si="61"/>
        <v>0</v>
      </c>
      <c r="AO68" s="43">
        <f t="shared" si="62"/>
        <v>0</v>
      </c>
      <c r="AP68" s="43">
        <f t="shared" si="63"/>
        <v>0</v>
      </c>
      <c r="AR68" s="43">
        <f t="shared" si="64"/>
        <v>0</v>
      </c>
      <c r="AS68" s="43">
        <f t="shared" si="65"/>
        <v>0</v>
      </c>
      <c r="AT68" s="43">
        <f t="shared" si="66"/>
        <v>0</v>
      </c>
      <c r="AU68" s="43">
        <f t="shared" si="67"/>
        <v>0</v>
      </c>
      <c r="AV68" s="43">
        <f t="shared" si="68"/>
        <v>0</v>
      </c>
      <c r="AW68" s="43">
        <f t="shared" si="69"/>
        <v>0</v>
      </c>
      <c r="AX68" s="43">
        <f t="shared" si="70"/>
        <v>0</v>
      </c>
      <c r="AY68" s="43">
        <f t="shared" si="71"/>
        <v>0.5</v>
      </c>
      <c r="AZ68" s="43">
        <f t="shared" si="72"/>
        <v>0</v>
      </c>
      <c r="BA68" s="43">
        <f t="shared" si="73"/>
        <v>0</v>
      </c>
      <c r="BB68" s="43">
        <f t="shared" si="74"/>
        <v>0</v>
      </c>
      <c r="BC68" s="43">
        <f t="shared" si="75"/>
        <v>0</v>
      </c>
      <c r="BD68" s="3">
        <f t="shared" si="76"/>
        <v>0.5</v>
      </c>
    </row>
    <row r="69" spans="1:1025" ht="81" customHeight="1" x14ac:dyDescent="0.25">
      <c r="A69" s="97">
        <f t="shared" si="38"/>
        <v>57</v>
      </c>
      <c r="B69" s="98"/>
      <c r="C69" s="112" t="s">
        <v>5</v>
      </c>
      <c r="D69" s="106" t="s">
        <v>127</v>
      </c>
      <c r="E69" s="117" t="s">
        <v>142</v>
      </c>
      <c r="F69" s="106" t="s">
        <v>118</v>
      </c>
      <c r="G69" s="106" t="s">
        <v>295</v>
      </c>
      <c r="H69" s="97" t="s">
        <v>11</v>
      </c>
      <c r="I69" s="114" t="s">
        <v>287</v>
      </c>
      <c r="J69" s="115" t="str">
        <f t="shared" ref="J69:J104" si="78">+$D69&amp;AE69</f>
        <v>Participar en el 100% de los comités de contratación0</v>
      </c>
      <c r="K69" s="115" t="str">
        <f t="shared" ref="K69:K104" si="79">+$D69&amp;AF69</f>
        <v>Participar en el 100% de los comités de contratación0</v>
      </c>
      <c r="L69" s="115" t="str">
        <f t="shared" ref="L69:L104" si="80">+$D69&amp;AG69</f>
        <v>Participar en el 100% de los comités de contratación0</v>
      </c>
      <c r="M69" s="115" t="str">
        <f t="shared" ref="M69:M104" si="81">+$D69&amp;AH69</f>
        <v>Participar en el 100% de los comités de contratación0</v>
      </c>
      <c r="N69" s="115" t="str">
        <f t="shared" ref="N69:N104" si="82">+$D69&amp;AI69</f>
        <v>Participar en el 100% de los comités de contratación0</v>
      </c>
      <c r="O69" s="115" t="str">
        <f t="shared" ref="O69:O104" si="83">+$D69&amp;AJ69</f>
        <v>Participar en el 100% de los comités de contratación0</v>
      </c>
      <c r="P69" s="115" t="str">
        <f t="shared" ref="P69:P104" si="84">+$D69&amp;AK69</f>
        <v>Participar en el 100% de los comités de contratación0</v>
      </c>
      <c r="Q69" s="115" t="str">
        <f t="shared" ref="Q69:Q104" si="85">+$D69&amp;AL69</f>
        <v>Participar en el 100% de los comités de contratación0</v>
      </c>
      <c r="R69" s="115" t="str">
        <f t="shared" ref="R69:R104" si="86">+$D69&amp;AM69</f>
        <v>Participar en el 100% de los comités de contratación1</v>
      </c>
      <c r="S69" s="115" t="str">
        <f t="shared" ref="S69:S104" si="87">+$D69&amp;AN69</f>
        <v>Participar en el 100% de los comités de contratación0</v>
      </c>
      <c r="T69" s="115" t="str">
        <f t="shared" ref="T69:T104" si="88">+$D69&amp;AO69</f>
        <v>Participar en el 100% de los comités de contratación0</v>
      </c>
      <c r="U69" s="115" t="str">
        <f t="shared" ref="U69:U104" si="89">+$D69&amp;AP69</f>
        <v>Participar en el 100% de los comités de contratación0</v>
      </c>
      <c r="V69" s="116">
        <v>5</v>
      </c>
      <c r="W69" s="116">
        <v>5</v>
      </c>
      <c r="X69" s="100" t="s">
        <v>272</v>
      </c>
      <c r="Y69" s="117" t="s">
        <v>434</v>
      </c>
      <c r="Z69" s="184">
        <v>43738</v>
      </c>
      <c r="AA69" s="185">
        <v>43738</v>
      </c>
      <c r="AB69" s="109" t="s">
        <v>462</v>
      </c>
      <c r="AC69" s="101">
        <f t="shared" ref="AC69:AC104" si="90">+IF(OR(AA69="",W69=""),"",IFERROR(W69/V69,""))</f>
        <v>1</v>
      </c>
      <c r="AE69" s="43">
        <f t="shared" ref="AE69:AE104" si="91">+IF(OR(V69="",V69=0,Z69=""),"",IF(ABS(Z69)&lt;ABS($AE$12),1,0))</f>
        <v>0</v>
      </c>
      <c r="AF69" s="43">
        <f t="shared" ref="AF69:AF104" si="92">+IF(OR(V69="",V69=0,Z69=""),"",IF(AND(ABS(Z69)&lt;ABS($AF$12),ABS(Z69)&gt;=ABS($AE$12)),1,0))</f>
        <v>0</v>
      </c>
      <c r="AG69" s="43">
        <f t="shared" ref="AG69:AG104" si="93">+IF(OR(V69="",V69=0,Z69=""),"",IF(AND(ABS(Z69)&lt;ABS($AG$12),ABS(Z69)&gt;=ABS($AF$12)),1,0))</f>
        <v>0</v>
      </c>
      <c r="AH69" s="43">
        <f t="shared" ref="AH69:AH104" si="94">+IF(OR(V69="",V69=0,Z69=""),"",IF(AND(ABS(Z69)&lt;ABS($AH$12),ABS(Z69)&gt;=ABS($AG$12)),1,0))</f>
        <v>0</v>
      </c>
      <c r="AI69" s="43">
        <f t="shared" ref="AI69:AI104" si="95">+IF(OR(V69="",V69=0,Z69=""),"",IF(AND(ABS(Z69)&lt;ABS($AI$12),ABS(Z69)&gt;=ABS($AH$12)),1,0))</f>
        <v>0</v>
      </c>
      <c r="AJ69" s="43">
        <f t="shared" ref="AJ69:AJ104" si="96">+IF(OR(V69="",V69=0,Z69=""),"",IF(AND(ABS(Z69)&lt;ABS($AJ$12),ABS(Z69)&gt;=ABS($AI$12)),1,0))</f>
        <v>0</v>
      </c>
      <c r="AK69" s="43">
        <f t="shared" ref="AK69:AK104" si="97">+IF(OR(V69="",V69=0,Z69=""),"",IF(AND(ABS(Z69)&lt;ABS($AK$12),ABS(Z69)&gt;=ABS($AJ$12)),1,0))</f>
        <v>0</v>
      </c>
      <c r="AL69" s="43">
        <f t="shared" ref="AL69:AL104" si="98">+IF(OR(V69="",V69=0,Z69=""),"",IF(AND(ABS(Z69)&lt;ABS($AL$12),ABS(Z69)&gt;=ABS($AK$12)),1,0))</f>
        <v>0</v>
      </c>
      <c r="AM69" s="43">
        <f t="shared" ref="AM69:AM104" si="99">+IF(OR(V69="",V69=0,Z69=""),"",IF(AND(ABS(Z69)&lt;ABS($AM$12),ABS(Z69)&gt;=ABS($AL$12)),1,0))</f>
        <v>1</v>
      </c>
      <c r="AN69" s="43">
        <f t="shared" ref="AN69:AN104" si="100">+IF(OR(V69="",V69=0,Z69=""),"",IF(AND(ABS(Z69)&lt;ABS($AN$12),ABS(Z69)&gt;=ABS($AM$12)),1,0))</f>
        <v>0</v>
      </c>
      <c r="AO69" s="43">
        <f t="shared" ref="AO69:AO104" si="101">+IF(OR(V69="",V69=0,Z69=""),"",IF(AND(ABS(Z69)&lt;ABS($AO$12),ABS(Z69)&gt;=ABS($AN$12)),1,0))</f>
        <v>0</v>
      </c>
      <c r="AP69" s="43">
        <f t="shared" ref="AP69:AP104" si="102">+IF(OR(V69="",V69=0,Z69=""),"",IF(AND(ABS(Z69)&lt;ABS($AP$12),ABS(Z69)&gt;=ABS($AO$12)),1,0))</f>
        <v>0</v>
      </c>
      <c r="AR69" s="43">
        <f t="shared" ref="AR69:AR104" si="103">+IF(OR(AA69="",W69=""),"",IF(ABS(AA69)&lt;ABS($AR$12),1*AC69,0))</f>
        <v>0</v>
      </c>
      <c r="AS69" s="43">
        <f t="shared" ref="AS69:AS104" si="104">+IF(OR($AA69="",$W69=""),"",IF(AND(ABS($AA69)&lt;ABS($AS$12),ABS($AA69)&gt;=ABS($AR$12)),1*$AC69,0))</f>
        <v>0</v>
      </c>
      <c r="AT69" s="43">
        <f t="shared" ref="AT69:AT104" si="105">+IF(OR($AA69="",$W69=""),"",IF(AND(ABS($AA69)&lt;ABS($AT$12),ABS($AA69)&gt;=ABS($AS$12)),1*$AC69,0))</f>
        <v>0</v>
      </c>
      <c r="AU69" s="43">
        <f t="shared" ref="AU69:AU104" si="106">+IF(OR($AA69="",$W69=""),"",IF(AND(ABS($AA69)&lt;ABS($AU$12),ABS($AA69)&gt;=ABS($AT$12)),1*$AC69,0))</f>
        <v>0</v>
      </c>
      <c r="AV69" s="43">
        <f t="shared" ref="AV69:AV104" si="107">+IF(OR($AA69="",$W69=""),"",IF(AND(ABS($AA69)&lt;ABS($AV$12),ABS($AA69)&gt;=ABS($AU$12)),1*$AC69,0))</f>
        <v>0</v>
      </c>
      <c r="AW69" s="43">
        <f t="shared" ref="AW69:AW104" si="108">+IF(OR($AA69="",$W69=""),"",IF(AND(ABS($AA69)&lt;ABS($AW$12),ABS($AA69)&gt;=ABS($AV$12)),1*$AC69,0))</f>
        <v>0</v>
      </c>
      <c r="AX69" s="43">
        <f t="shared" ref="AX69:AX104" si="109">+IF(OR($AA69="",$W69=""),"",IF(AND(ABS($AA69)&lt;ABS($AX$12),ABS($AA69)&gt;=ABS($AW$12)),1*$AC69,0))</f>
        <v>0</v>
      </c>
      <c r="AY69" s="43">
        <f t="shared" ref="AY69:AY104" si="110">+IF(OR($AA69="",$W69=""),"",IF(AND(ABS($AA69)&lt;ABS($AY$12),ABS($AA69)&gt;=ABS($AX$12)),1*$AC69,0))</f>
        <v>0</v>
      </c>
      <c r="AZ69" s="43">
        <f t="shared" ref="AZ69:AZ104" si="111">+IF(OR($AA69="",$W69=""),"",IF(AND(ABS($AA69)&lt;ABS($AZ$12),ABS($AA69)&gt;=ABS($AY$12)),1*$AC69,0))</f>
        <v>1</v>
      </c>
      <c r="BA69" s="43">
        <f t="shared" ref="BA69:BA104" si="112">+IF(OR($AA69="",$W69=""),"",IF(AND(ABS($AA69)&lt;ABS($BA$12),ABS($AA69)&gt;=ABS($AZ$12)),1*$AC69,0))</f>
        <v>0</v>
      </c>
      <c r="BB69" s="43">
        <f t="shared" ref="BB69:BB104" si="113">+IF(OR($AA69="",$W69=""),"",IF(AND(ABS($AA69)&lt;ABS($BB$12),ABS($AA69)&gt;=ABS($BA$12)),1*$AC69,0))</f>
        <v>0</v>
      </c>
      <c r="BC69" s="43">
        <f t="shared" ref="BC69:BC104" si="114">+IF(OR($AA69="",$W69=""),"",IF(AND(ABS($AA69)&lt;ABS($BC$12),ABS($AA69)&gt;=ABS($BB$12)),1*$AC69,0))</f>
        <v>0</v>
      </c>
      <c r="BD69" s="3">
        <f t="shared" ref="BD69:BD104" si="115">+SUM(AR69:BC69)</f>
        <v>1</v>
      </c>
    </row>
    <row r="70" spans="1:1025" ht="81" customHeight="1" x14ac:dyDescent="0.25">
      <c r="A70" s="97">
        <f t="shared" si="38"/>
        <v>58</v>
      </c>
      <c r="B70" s="98"/>
      <c r="C70" s="112" t="s">
        <v>5</v>
      </c>
      <c r="D70" s="106" t="s">
        <v>127</v>
      </c>
      <c r="E70" s="117" t="s">
        <v>142</v>
      </c>
      <c r="F70" s="106" t="s">
        <v>118</v>
      </c>
      <c r="G70" s="106" t="s">
        <v>296</v>
      </c>
      <c r="H70" s="97" t="s">
        <v>11</v>
      </c>
      <c r="I70" s="114" t="s">
        <v>287</v>
      </c>
      <c r="J70" s="115" t="str">
        <f t="shared" si="78"/>
        <v>Participar en el 100% de los comités de contratación0</v>
      </c>
      <c r="K70" s="115" t="str">
        <f t="shared" si="79"/>
        <v>Participar en el 100% de los comités de contratación0</v>
      </c>
      <c r="L70" s="115" t="str">
        <f t="shared" si="80"/>
        <v>Participar en el 100% de los comités de contratación0</v>
      </c>
      <c r="M70" s="115" t="str">
        <f t="shared" si="81"/>
        <v>Participar en el 100% de los comités de contratación0</v>
      </c>
      <c r="N70" s="115" t="str">
        <f t="shared" si="82"/>
        <v>Participar en el 100% de los comités de contratación0</v>
      </c>
      <c r="O70" s="115" t="str">
        <f t="shared" si="83"/>
        <v>Participar en el 100% de los comités de contratación0</v>
      </c>
      <c r="P70" s="115" t="str">
        <f t="shared" si="84"/>
        <v>Participar en el 100% de los comités de contratación0</v>
      </c>
      <c r="Q70" s="115" t="str">
        <f t="shared" si="85"/>
        <v>Participar en el 100% de los comités de contratación0</v>
      </c>
      <c r="R70" s="115" t="str">
        <f t="shared" si="86"/>
        <v>Participar en el 100% de los comités de contratación0</v>
      </c>
      <c r="S70" s="115" t="str">
        <f t="shared" si="87"/>
        <v>Participar en el 100% de los comités de contratación1</v>
      </c>
      <c r="T70" s="115" t="str">
        <f t="shared" si="88"/>
        <v>Participar en el 100% de los comités de contratación0</v>
      </c>
      <c r="U70" s="115" t="str">
        <f t="shared" si="89"/>
        <v>Participar en el 100% de los comités de contratación0</v>
      </c>
      <c r="V70" s="116">
        <v>10</v>
      </c>
      <c r="W70" s="116">
        <v>10</v>
      </c>
      <c r="X70" s="100" t="s">
        <v>272</v>
      </c>
      <c r="Y70" s="117" t="s">
        <v>434</v>
      </c>
      <c r="Z70" s="184">
        <v>43769</v>
      </c>
      <c r="AA70" s="185">
        <v>43769</v>
      </c>
      <c r="AB70" s="29" t="s">
        <v>471</v>
      </c>
      <c r="AC70" s="101">
        <f t="shared" si="90"/>
        <v>1</v>
      </c>
      <c r="AE70" s="43">
        <f t="shared" si="91"/>
        <v>0</v>
      </c>
      <c r="AF70" s="43">
        <f t="shared" si="92"/>
        <v>0</v>
      </c>
      <c r="AG70" s="43">
        <f t="shared" si="93"/>
        <v>0</v>
      </c>
      <c r="AH70" s="43">
        <f t="shared" si="94"/>
        <v>0</v>
      </c>
      <c r="AI70" s="43">
        <f t="shared" si="95"/>
        <v>0</v>
      </c>
      <c r="AJ70" s="43">
        <f t="shared" si="96"/>
        <v>0</v>
      </c>
      <c r="AK70" s="43">
        <f t="shared" si="97"/>
        <v>0</v>
      </c>
      <c r="AL70" s="43">
        <f t="shared" si="98"/>
        <v>0</v>
      </c>
      <c r="AM70" s="43">
        <f t="shared" si="99"/>
        <v>0</v>
      </c>
      <c r="AN70" s="43">
        <f t="shared" si="100"/>
        <v>1</v>
      </c>
      <c r="AO70" s="43">
        <f t="shared" si="101"/>
        <v>0</v>
      </c>
      <c r="AP70" s="43">
        <f t="shared" si="102"/>
        <v>0</v>
      </c>
      <c r="AR70" s="43">
        <f t="shared" si="103"/>
        <v>0</v>
      </c>
      <c r="AS70" s="43">
        <f t="shared" si="104"/>
        <v>0</v>
      </c>
      <c r="AT70" s="43">
        <f t="shared" si="105"/>
        <v>0</v>
      </c>
      <c r="AU70" s="43">
        <f t="shared" si="106"/>
        <v>0</v>
      </c>
      <c r="AV70" s="43">
        <f t="shared" si="107"/>
        <v>0</v>
      </c>
      <c r="AW70" s="43">
        <f t="shared" si="108"/>
        <v>0</v>
      </c>
      <c r="AX70" s="43">
        <f t="shared" si="109"/>
        <v>0</v>
      </c>
      <c r="AY70" s="43">
        <f t="shared" si="110"/>
        <v>0</v>
      </c>
      <c r="AZ70" s="43">
        <f t="shared" si="111"/>
        <v>0</v>
      </c>
      <c r="BA70" s="43">
        <f t="shared" si="112"/>
        <v>1</v>
      </c>
      <c r="BB70" s="43">
        <f t="shared" si="113"/>
        <v>0</v>
      </c>
      <c r="BC70" s="43">
        <f t="shared" si="114"/>
        <v>0</v>
      </c>
      <c r="BD70" s="3">
        <f t="shared" si="115"/>
        <v>1</v>
      </c>
    </row>
    <row r="71" spans="1:1025" ht="81" customHeight="1" x14ac:dyDescent="0.25">
      <c r="A71" s="97">
        <f t="shared" si="38"/>
        <v>59</v>
      </c>
      <c r="B71" s="98"/>
      <c r="C71" s="112" t="s">
        <v>5</v>
      </c>
      <c r="D71" s="106" t="s">
        <v>127</v>
      </c>
      <c r="E71" s="117" t="s">
        <v>142</v>
      </c>
      <c r="F71" s="106" t="s">
        <v>118</v>
      </c>
      <c r="G71" s="106" t="s">
        <v>297</v>
      </c>
      <c r="H71" s="97" t="s">
        <v>11</v>
      </c>
      <c r="I71" s="114" t="s">
        <v>287</v>
      </c>
      <c r="J71" s="115" t="str">
        <f t="shared" si="78"/>
        <v>Participar en el 100% de los comités de contratación0</v>
      </c>
      <c r="K71" s="115" t="str">
        <f t="shared" si="79"/>
        <v>Participar en el 100% de los comités de contratación0</v>
      </c>
      <c r="L71" s="115" t="str">
        <f t="shared" si="80"/>
        <v>Participar en el 100% de los comités de contratación0</v>
      </c>
      <c r="M71" s="115" t="str">
        <f t="shared" si="81"/>
        <v>Participar en el 100% de los comités de contratación0</v>
      </c>
      <c r="N71" s="115" t="str">
        <f t="shared" si="82"/>
        <v>Participar en el 100% de los comités de contratación0</v>
      </c>
      <c r="O71" s="115" t="str">
        <f t="shared" si="83"/>
        <v>Participar en el 100% de los comités de contratación0</v>
      </c>
      <c r="P71" s="115" t="str">
        <f t="shared" si="84"/>
        <v>Participar en el 100% de los comités de contratación0</v>
      </c>
      <c r="Q71" s="115" t="str">
        <f t="shared" si="85"/>
        <v>Participar en el 100% de los comités de contratación0</v>
      </c>
      <c r="R71" s="115" t="str">
        <f t="shared" si="86"/>
        <v>Participar en el 100% de los comités de contratación0</v>
      </c>
      <c r="S71" s="115" t="str">
        <f t="shared" si="87"/>
        <v>Participar en el 100% de los comités de contratación0</v>
      </c>
      <c r="T71" s="115" t="str">
        <f t="shared" si="88"/>
        <v>Participar en el 100% de los comités de contratación1</v>
      </c>
      <c r="U71" s="115" t="str">
        <f t="shared" si="89"/>
        <v>Participar en el 100% de los comités de contratación0</v>
      </c>
      <c r="V71" s="116">
        <v>9</v>
      </c>
      <c r="W71" s="116">
        <v>9</v>
      </c>
      <c r="X71" s="100" t="s">
        <v>272</v>
      </c>
      <c r="Y71" s="117" t="s">
        <v>434</v>
      </c>
      <c r="Z71" s="184">
        <v>43798</v>
      </c>
      <c r="AA71" s="185">
        <v>43798</v>
      </c>
      <c r="AB71" s="29" t="s">
        <v>472</v>
      </c>
      <c r="AC71" s="101">
        <f t="shared" si="90"/>
        <v>1</v>
      </c>
      <c r="AE71" s="43">
        <f t="shared" si="91"/>
        <v>0</v>
      </c>
      <c r="AF71" s="43">
        <f t="shared" si="92"/>
        <v>0</v>
      </c>
      <c r="AG71" s="43">
        <f t="shared" si="93"/>
        <v>0</v>
      </c>
      <c r="AH71" s="43">
        <f t="shared" si="94"/>
        <v>0</v>
      </c>
      <c r="AI71" s="43">
        <f t="shared" si="95"/>
        <v>0</v>
      </c>
      <c r="AJ71" s="43">
        <f t="shared" si="96"/>
        <v>0</v>
      </c>
      <c r="AK71" s="43">
        <f t="shared" si="97"/>
        <v>0</v>
      </c>
      <c r="AL71" s="43">
        <f t="shared" si="98"/>
        <v>0</v>
      </c>
      <c r="AM71" s="43">
        <f t="shared" si="99"/>
        <v>0</v>
      </c>
      <c r="AN71" s="43">
        <f t="shared" si="100"/>
        <v>0</v>
      </c>
      <c r="AO71" s="43">
        <f t="shared" si="101"/>
        <v>1</v>
      </c>
      <c r="AP71" s="43">
        <f t="shared" si="102"/>
        <v>0</v>
      </c>
      <c r="AR71" s="43">
        <f t="shared" si="103"/>
        <v>0</v>
      </c>
      <c r="AS71" s="43">
        <f t="shared" si="104"/>
        <v>0</v>
      </c>
      <c r="AT71" s="43">
        <f t="shared" si="105"/>
        <v>0</v>
      </c>
      <c r="AU71" s="43">
        <f t="shared" si="106"/>
        <v>0</v>
      </c>
      <c r="AV71" s="43">
        <f t="shared" si="107"/>
        <v>0</v>
      </c>
      <c r="AW71" s="43">
        <f t="shared" si="108"/>
        <v>0</v>
      </c>
      <c r="AX71" s="43">
        <f t="shared" si="109"/>
        <v>0</v>
      </c>
      <c r="AY71" s="43">
        <f t="shared" si="110"/>
        <v>0</v>
      </c>
      <c r="AZ71" s="43">
        <f t="shared" si="111"/>
        <v>0</v>
      </c>
      <c r="BA71" s="43">
        <f t="shared" si="112"/>
        <v>0</v>
      </c>
      <c r="BB71" s="43">
        <f t="shared" si="113"/>
        <v>1</v>
      </c>
      <c r="BC71" s="43">
        <f t="shared" si="114"/>
        <v>0</v>
      </c>
      <c r="BD71" s="3">
        <f t="shared" si="115"/>
        <v>1</v>
      </c>
    </row>
    <row r="72" spans="1:1025" ht="81" customHeight="1" x14ac:dyDescent="0.25">
      <c r="A72" s="97">
        <f t="shared" si="38"/>
        <v>60</v>
      </c>
      <c r="B72" s="98"/>
      <c r="C72" s="112" t="s">
        <v>5</v>
      </c>
      <c r="D72" s="106" t="s">
        <v>127</v>
      </c>
      <c r="E72" s="117" t="s">
        <v>142</v>
      </c>
      <c r="F72" s="106" t="s">
        <v>118</v>
      </c>
      <c r="G72" s="106" t="s">
        <v>298</v>
      </c>
      <c r="H72" s="97" t="s">
        <v>11</v>
      </c>
      <c r="I72" s="114" t="s">
        <v>287</v>
      </c>
      <c r="J72" s="115" t="str">
        <f t="shared" si="78"/>
        <v>Participar en el 100% de los comités de contratación0</v>
      </c>
      <c r="K72" s="115" t="str">
        <f t="shared" si="79"/>
        <v>Participar en el 100% de los comités de contratación0</v>
      </c>
      <c r="L72" s="115" t="str">
        <f t="shared" si="80"/>
        <v>Participar en el 100% de los comités de contratación0</v>
      </c>
      <c r="M72" s="115" t="str">
        <f t="shared" si="81"/>
        <v>Participar en el 100% de los comités de contratación0</v>
      </c>
      <c r="N72" s="115" t="str">
        <f t="shared" si="82"/>
        <v>Participar en el 100% de los comités de contratación0</v>
      </c>
      <c r="O72" s="115" t="str">
        <f t="shared" si="83"/>
        <v>Participar en el 100% de los comités de contratación0</v>
      </c>
      <c r="P72" s="115" t="str">
        <f t="shared" si="84"/>
        <v>Participar en el 100% de los comités de contratación0</v>
      </c>
      <c r="Q72" s="115" t="str">
        <f t="shared" si="85"/>
        <v>Participar en el 100% de los comités de contratación0</v>
      </c>
      <c r="R72" s="115" t="str">
        <f t="shared" si="86"/>
        <v>Participar en el 100% de los comités de contratación0</v>
      </c>
      <c r="S72" s="115" t="str">
        <f t="shared" si="87"/>
        <v>Participar en el 100% de los comités de contratación0</v>
      </c>
      <c r="T72" s="115" t="str">
        <f t="shared" si="88"/>
        <v>Participar en el 100% de los comités de contratación0</v>
      </c>
      <c r="U72" s="115" t="str">
        <f t="shared" si="89"/>
        <v>Participar en el 100% de los comités de contratación1</v>
      </c>
      <c r="V72" s="116">
        <v>6</v>
      </c>
      <c r="W72" s="116">
        <v>6</v>
      </c>
      <c r="X72" s="100" t="s">
        <v>272</v>
      </c>
      <c r="Y72" s="117" t="s">
        <v>434</v>
      </c>
      <c r="Z72" s="184">
        <v>43830</v>
      </c>
      <c r="AA72" s="185">
        <v>43818</v>
      </c>
      <c r="AB72" s="109" t="s">
        <v>489</v>
      </c>
      <c r="AC72" s="101">
        <f t="shared" si="90"/>
        <v>1</v>
      </c>
      <c r="AE72" s="43">
        <f t="shared" si="91"/>
        <v>0</v>
      </c>
      <c r="AF72" s="43">
        <f t="shared" si="92"/>
        <v>0</v>
      </c>
      <c r="AG72" s="43">
        <f t="shared" si="93"/>
        <v>0</v>
      </c>
      <c r="AH72" s="43">
        <f t="shared" si="94"/>
        <v>0</v>
      </c>
      <c r="AI72" s="43">
        <f t="shared" si="95"/>
        <v>0</v>
      </c>
      <c r="AJ72" s="43">
        <f t="shared" si="96"/>
        <v>0</v>
      </c>
      <c r="AK72" s="43">
        <f t="shared" si="97"/>
        <v>0</v>
      </c>
      <c r="AL72" s="43">
        <f t="shared" si="98"/>
        <v>0</v>
      </c>
      <c r="AM72" s="43">
        <f t="shared" si="99"/>
        <v>0</v>
      </c>
      <c r="AN72" s="43">
        <f t="shared" si="100"/>
        <v>0</v>
      </c>
      <c r="AO72" s="43">
        <f t="shared" si="101"/>
        <v>0</v>
      </c>
      <c r="AP72" s="43">
        <f t="shared" si="102"/>
        <v>1</v>
      </c>
      <c r="AR72" s="43">
        <f t="shared" si="103"/>
        <v>0</v>
      </c>
      <c r="AS72" s="43">
        <f t="shared" si="104"/>
        <v>0</v>
      </c>
      <c r="AT72" s="43">
        <f t="shared" si="105"/>
        <v>0</v>
      </c>
      <c r="AU72" s="43">
        <f t="shared" si="106"/>
        <v>0</v>
      </c>
      <c r="AV72" s="43">
        <f t="shared" si="107"/>
        <v>0</v>
      </c>
      <c r="AW72" s="43">
        <f t="shared" si="108"/>
        <v>0</v>
      </c>
      <c r="AX72" s="43">
        <f t="shared" si="109"/>
        <v>0</v>
      </c>
      <c r="AY72" s="43">
        <f t="shared" si="110"/>
        <v>0</v>
      </c>
      <c r="AZ72" s="43">
        <f t="shared" si="111"/>
        <v>0</v>
      </c>
      <c r="BA72" s="43">
        <f t="shared" si="112"/>
        <v>0</v>
      </c>
      <c r="BB72" s="43">
        <f t="shared" si="113"/>
        <v>0</v>
      </c>
      <c r="BC72" s="43">
        <f t="shared" si="114"/>
        <v>1</v>
      </c>
      <c r="BD72" s="3">
        <f t="shared" si="115"/>
        <v>1</v>
      </c>
    </row>
    <row r="73" spans="1:1025" ht="409.5" customHeight="1" x14ac:dyDescent="0.25">
      <c r="A73" s="125">
        <f t="shared" si="38"/>
        <v>61</v>
      </c>
      <c r="B73" s="98" t="e">
        <f>+#REF!+1</f>
        <v>#REF!</v>
      </c>
      <c r="C73" s="119" t="s">
        <v>7</v>
      </c>
      <c r="D73" s="132" t="s">
        <v>15</v>
      </c>
      <c r="E73" s="117" t="s">
        <v>119</v>
      </c>
      <c r="F73" s="117" t="s">
        <v>65</v>
      </c>
      <c r="G73" s="132" t="s">
        <v>191</v>
      </c>
      <c r="H73" s="120" t="s">
        <v>11</v>
      </c>
      <c r="I73" s="114" t="s">
        <v>77</v>
      </c>
      <c r="J73" s="115" t="str">
        <f t="shared" si="78"/>
        <v>Verificar el 100% de los planes de acción de los riesgos por proceso0</v>
      </c>
      <c r="K73" s="115" t="str">
        <f t="shared" si="79"/>
        <v>Verificar el 100% de los planes de acción de los riesgos por proceso1</v>
      </c>
      <c r="L73" s="115" t="str">
        <f t="shared" si="80"/>
        <v>Verificar el 100% de los planes de acción de los riesgos por proceso0</v>
      </c>
      <c r="M73" s="115" t="str">
        <f t="shared" si="81"/>
        <v>Verificar el 100% de los planes de acción de los riesgos por proceso0</v>
      </c>
      <c r="N73" s="115" t="str">
        <f t="shared" si="82"/>
        <v>Verificar el 100% de los planes de acción de los riesgos por proceso0</v>
      </c>
      <c r="O73" s="115" t="str">
        <f t="shared" si="83"/>
        <v>Verificar el 100% de los planes de acción de los riesgos por proceso0</v>
      </c>
      <c r="P73" s="115" t="str">
        <f t="shared" si="84"/>
        <v>Verificar el 100% de los planes de acción de los riesgos por proceso0</v>
      </c>
      <c r="Q73" s="115" t="str">
        <f t="shared" si="85"/>
        <v>Verificar el 100% de los planes de acción de los riesgos por proceso0</v>
      </c>
      <c r="R73" s="115" t="str">
        <f t="shared" si="86"/>
        <v>Verificar el 100% de los planes de acción de los riesgos por proceso0</v>
      </c>
      <c r="S73" s="115" t="str">
        <f t="shared" si="87"/>
        <v>Verificar el 100% de los planes de acción de los riesgos por proceso0</v>
      </c>
      <c r="T73" s="115" t="str">
        <f t="shared" si="88"/>
        <v>Verificar el 100% de los planes de acción de los riesgos por proceso0</v>
      </c>
      <c r="U73" s="127" t="str">
        <f t="shared" si="89"/>
        <v>Verificar el 100% de los planes de acción de los riesgos por proceso0</v>
      </c>
      <c r="V73" s="128">
        <v>1</v>
      </c>
      <c r="W73" s="128">
        <v>1</v>
      </c>
      <c r="X73" s="100" t="s">
        <v>266</v>
      </c>
      <c r="Y73" s="119" t="s">
        <v>66</v>
      </c>
      <c r="Z73" s="186">
        <v>43524</v>
      </c>
      <c r="AA73" s="187">
        <v>43515</v>
      </c>
      <c r="AB73" s="136" t="s">
        <v>375</v>
      </c>
      <c r="AC73" s="130">
        <f t="shared" si="90"/>
        <v>1</v>
      </c>
      <c r="AE73" s="43">
        <f t="shared" si="91"/>
        <v>0</v>
      </c>
      <c r="AF73" s="43">
        <f t="shared" si="92"/>
        <v>1</v>
      </c>
      <c r="AG73" s="43">
        <f t="shared" si="93"/>
        <v>0</v>
      </c>
      <c r="AH73" s="43">
        <f t="shared" si="94"/>
        <v>0</v>
      </c>
      <c r="AI73" s="43">
        <f t="shared" si="95"/>
        <v>0</v>
      </c>
      <c r="AJ73" s="43">
        <f t="shared" si="96"/>
        <v>0</v>
      </c>
      <c r="AK73" s="43">
        <f t="shared" si="97"/>
        <v>0</v>
      </c>
      <c r="AL73" s="43">
        <f t="shared" si="98"/>
        <v>0</v>
      </c>
      <c r="AM73" s="43">
        <f t="shared" si="99"/>
        <v>0</v>
      </c>
      <c r="AN73" s="43">
        <f t="shared" si="100"/>
        <v>0</v>
      </c>
      <c r="AO73" s="43">
        <f t="shared" si="101"/>
        <v>0</v>
      </c>
      <c r="AP73" s="43">
        <f t="shared" si="102"/>
        <v>0</v>
      </c>
      <c r="AR73" s="43">
        <f t="shared" si="103"/>
        <v>0</v>
      </c>
      <c r="AS73" s="43">
        <f t="shared" si="104"/>
        <v>1</v>
      </c>
      <c r="AT73" s="43">
        <f t="shared" si="105"/>
        <v>0</v>
      </c>
      <c r="AU73" s="43">
        <f t="shared" si="106"/>
        <v>0</v>
      </c>
      <c r="AV73" s="43">
        <f t="shared" si="107"/>
        <v>0</v>
      </c>
      <c r="AW73" s="43">
        <f t="shared" si="108"/>
        <v>0</v>
      </c>
      <c r="AX73" s="43">
        <f t="shared" si="109"/>
        <v>0</v>
      </c>
      <c r="AY73" s="43">
        <f t="shared" si="110"/>
        <v>0</v>
      </c>
      <c r="AZ73" s="43">
        <f t="shared" si="111"/>
        <v>0</v>
      </c>
      <c r="BA73" s="43">
        <f t="shared" si="112"/>
        <v>0</v>
      </c>
      <c r="BB73" s="43">
        <f t="shared" si="113"/>
        <v>0</v>
      </c>
      <c r="BC73" s="43">
        <f t="shared" si="114"/>
        <v>0</v>
      </c>
      <c r="BD73" s="3">
        <f t="shared" si="115"/>
        <v>1</v>
      </c>
    </row>
    <row r="74" spans="1:1025" ht="409.5" x14ac:dyDescent="0.25">
      <c r="A74" s="97">
        <f t="shared" si="38"/>
        <v>62</v>
      </c>
      <c r="B74" s="98">
        <f>+B65+1</f>
        <v>1</v>
      </c>
      <c r="C74" s="112" t="s">
        <v>7</v>
      </c>
      <c r="D74" s="117" t="s">
        <v>15</v>
      </c>
      <c r="E74" s="117" t="s">
        <v>119</v>
      </c>
      <c r="F74" s="117" t="s">
        <v>65</v>
      </c>
      <c r="G74" s="117" t="s">
        <v>192</v>
      </c>
      <c r="H74" s="118" t="s">
        <v>11</v>
      </c>
      <c r="I74" s="114" t="s">
        <v>77</v>
      </c>
      <c r="J74" s="115" t="str">
        <f t="shared" si="78"/>
        <v>Verificar el 100% de los planes de acción de los riesgos por proceso0</v>
      </c>
      <c r="K74" s="115" t="str">
        <f t="shared" si="79"/>
        <v>Verificar el 100% de los planes de acción de los riesgos por proceso0</v>
      </c>
      <c r="L74" s="115" t="str">
        <f t="shared" si="80"/>
        <v>Verificar el 100% de los planes de acción de los riesgos por proceso0</v>
      </c>
      <c r="M74" s="115" t="str">
        <f t="shared" si="81"/>
        <v>Verificar el 100% de los planes de acción de los riesgos por proceso0</v>
      </c>
      <c r="N74" s="115" t="str">
        <f t="shared" si="82"/>
        <v>Verificar el 100% de los planes de acción de los riesgos por proceso0</v>
      </c>
      <c r="O74" s="115" t="str">
        <f t="shared" si="83"/>
        <v>Verificar el 100% de los planes de acción de los riesgos por proceso1</v>
      </c>
      <c r="P74" s="115" t="str">
        <f t="shared" si="84"/>
        <v>Verificar el 100% de los planes de acción de los riesgos por proceso0</v>
      </c>
      <c r="Q74" s="115" t="str">
        <f t="shared" si="85"/>
        <v>Verificar el 100% de los planes de acción de los riesgos por proceso0</v>
      </c>
      <c r="R74" s="115" t="str">
        <f t="shared" si="86"/>
        <v>Verificar el 100% de los planes de acción de los riesgos por proceso0</v>
      </c>
      <c r="S74" s="115" t="str">
        <f t="shared" si="87"/>
        <v>Verificar el 100% de los planes de acción de los riesgos por proceso0</v>
      </c>
      <c r="T74" s="115" t="str">
        <f t="shared" si="88"/>
        <v>Verificar el 100% de los planes de acción de los riesgos por proceso0</v>
      </c>
      <c r="U74" s="115" t="str">
        <f t="shared" si="89"/>
        <v>Verificar el 100% de los planes de acción de los riesgos por proceso0</v>
      </c>
      <c r="V74" s="116">
        <v>1</v>
      </c>
      <c r="W74" s="116">
        <v>1</v>
      </c>
      <c r="X74" s="100" t="s">
        <v>266</v>
      </c>
      <c r="Y74" s="117" t="s">
        <v>66</v>
      </c>
      <c r="Z74" s="184">
        <v>43646</v>
      </c>
      <c r="AA74" s="185">
        <v>43644</v>
      </c>
      <c r="AB74" s="103" t="s">
        <v>417</v>
      </c>
      <c r="AC74" s="101">
        <f t="shared" si="90"/>
        <v>1</v>
      </c>
      <c r="AE74" s="43">
        <f t="shared" si="91"/>
        <v>0</v>
      </c>
      <c r="AF74" s="43">
        <f t="shared" si="92"/>
        <v>0</v>
      </c>
      <c r="AG74" s="43">
        <f t="shared" si="93"/>
        <v>0</v>
      </c>
      <c r="AH74" s="43">
        <f t="shared" si="94"/>
        <v>0</v>
      </c>
      <c r="AI74" s="43">
        <f t="shared" si="95"/>
        <v>0</v>
      </c>
      <c r="AJ74" s="43">
        <f t="shared" si="96"/>
        <v>1</v>
      </c>
      <c r="AK74" s="43">
        <f t="shared" si="97"/>
        <v>0</v>
      </c>
      <c r="AL74" s="43">
        <f t="shared" si="98"/>
        <v>0</v>
      </c>
      <c r="AM74" s="43">
        <f t="shared" si="99"/>
        <v>0</v>
      </c>
      <c r="AN74" s="43">
        <f t="shared" si="100"/>
        <v>0</v>
      </c>
      <c r="AO74" s="43">
        <f t="shared" si="101"/>
        <v>0</v>
      </c>
      <c r="AP74" s="43">
        <f t="shared" si="102"/>
        <v>0</v>
      </c>
      <c r="AR74" s="43">
        <f t="shared" si="103"/>
        <v>0</v>
      </c>
      <c r="AS74" s="43">
        <f t="shared" si="104"/>
        <v>0</v>
      </c>
      <c r="AT74" s="43">
        <f t="shared" si="105"/>
        <v>0</v>
      </c>
      <c r="AU74" s="43">
        <f t="shared" si="106"/>
        <v>0</v>
      </c>
      <c r="AV74" s="43">
        <f t="shared" si="107"/>
        <v>0</v>
      </c>
      <c r="AW74" s="43">
        <f t="shared" si="108"/>
        <v>1</v>
      </c>
      <c r="AX74" s="43">
        <f t="shared" si="109"/>
        <v>0</v>
      </c>
      <c r="AY74" s="43">
        <f t="shared" si="110"/>
        <v>0</v>
      </c>
      <c r="AZ74" s="43">
        <f t="shared" si="111"/>
        <v>0</v>
      </c>
      <c r="BA74" s="43">
        <f t="shared" si="112"/>
        <v>0</v>
      </c>
      <c r="BB74" s="43">
        <f t="shared" si="113"/>
        <v>0</v>
      </c>
      <c r="BC74" s="43">
        <f t="shared" si="114"/>
        <v>0</v>
      </c>
      <c r="BD74" s="3">
        <f t="shared" si="115"/>
        <v>1</v>
      </c>
    </row>
    <row r="75" spans="1:1025" ht="126.75" customHeight="1" x14ac:dyDescent="0.25">
      <c r="A75" s="140">
        <f t="shared" si="38"/>
        <v>63</v>
      </c>
      <c r="B75" s="98">
        <f>+B65+1</f>
        <v>1</v>
      </c>
      <c r="C75" s="141" t="s">
        <v>7</v>
      </c>
      <c r="D75" s="152" t="s">
        <v>15</v>
      </c>
      <c r="E75" s="117" t="s">
        <v>119</v>
      </c>
      <c r="F75" s="117" t="s">
        <v>65</v>
      </c>
      <c r="G75" s="152" t="s">
        <v>193</v>
      </c>
      <c r="H75" s="148" t="s">
        <v>11</v>
      </c>
      <c r="I75" s="114" t="s">
        <v>77</v>
      </c>
      <c r="J75" s="115" t="str">
        <f t="shared" si="78"/>
        <v>Verificar el 100% de los planes de acción de los riesgos por proceso0</v>
      </c>
      <c r="K75" s="115" t="str">
        <f t="shared" si="79"/>
        <v>Verificar el 100% de los planes de acción de los riesgos por proceso0</v>
      </c>
      <c r="L75" s="115" t="str">
        <f t="shared" si="80"/>
        <v>Verificar el 100% de los planes de acción de los riesgos por proceso0</v>
      </c>
      <c r="M75" s="115" t="str">
        <f t="shared" si="81"/>
        <v>Verificar el 100% de los planes de acción de los riesgos por proceso0</v>
      </c>
      <c r="N75" s="115" t="str">
        <f t="shared" si="82"/>
        <v>Verificar el 100% de los planes de acción de los riesgos por proceso0</v>
      </c>
      <c r="O75" s="115" t="str">
        <f t="shared" si="83"/>
        <v>Verificar el 100% de los planes de acción de los riesgos por proceso0</v>
      </c>
      <c r="P75" s="115" t="str">
        <f t="shared" si="84"/>
        <v>Verificar el 100% de los planes de acción de los riesgos por proceso0</v>
      </c>
      <c r="Q75" s="115" t="str">
        <f t="shared" si="85"/>
        <v>Verificar el 100% de los planes de acción de los riesgos por proceso0</v>
      </c>
      <c r="R75" s="115" t="str">
        <f t="shared" si="86"/>
        <v>Verificar el 100% de los planes de acción de los riesgos por proceso0</v>
      </c>
      <c r="S75" s="115" t="str">
        <f t="shared" si="87"/>
        <v>Verificar el 100% de los planes de acción de los riesgos por proceso0</v>
      </c>
      <c r="T75" s="115" t="str">
        <f t="shared" si="88"/>
        <v>Verificar el 100% de los planes de acción de los riesgos por proceso0</v>
      </c>
      <c r="U75" s="143" t="str">
        <f t="shared" si="89"/>
        <v>Verificar el 100% de los planes de acción de los riesgos por proceso1</v>
      </c>
      <c r="V75" s="144">
        <v>24</v>
      </c>
      <c r="W75" s="144">
        <v>24</v>
      </c>
      <c r="X75" s="100" t="s">
        <v>266</v>
      </c>
      <c r="Y75" s="141" t="s">
        <v>66</v>
      </c>
      <c r="Z75" s="188">
        <v>43814</v>
      </c>
      <c r="AA75" s="189">
        <v>43802</v>
      </c>
      <c r="AB75" s="151" t="s">
        <v>473</v>
      </c>
      <c r="AC75" s="146">
        <f t="shared" si="90"/>
        <v>1</v>
      </c>
      <c r="AE75" s="43">
        <f t="shared" si="91"/>
        <v>0</v>
      </c>
      <c r="AF75" s="43">
        <f t="shared" si="92"/>
        <v>0</v>
      </c>
      <c r="AG75" s="43">
        <f t="shared" si="93"/>
        <v>0</v>
      </c>
      <c r="AH75" s="43">
        <f t="shared" si="94"/>
        <v>0</v>
      </c>
      <c r="AI75" s="43">
        <f t="shared" si="95"/>
        <v>0</v>
      </c>
      <c r="AJ75" s="43">
        <f t="shared" si="96"/>
        <v>0</v>
      </c>
      <c r="AK75" s="43">
        <f t="shared" si="97"/>
        <v>0</v>
      </c>
      <c r="AL75" s="43">
        <f t="shared" si="98"/>
        <v>0</v>
      </c>
      <c r="AM75" s="43">
        <f t="shared" si="99"/>
        <v>0</v>
      </c>
      <c r="AN75" s="43">
        <f t="shared" si="100"/>
        <v>0</v>
      </c>
      <c r="AO75" s="43">
        <f t="shared" si="101"/>
        <v>0</v>
      </c>
      <c r="AP75" s="43">
        <f t="shared" si="102"/>
        <v>1</v>
      </c>
      <c r="AR75" s="43">
        <f t="shared" si="103"/>
        <v>0</v>
      </c>
      <c r="AS75" s="43">
        <f t="shared" si="104"/>
        <v>0</v>
      </c>
      <c r="AT75" s="43">
        <f t="shared" si="105"/>
        <v>0</v>
      </c>
      <c r="AU75" s="43">
        <f t="shared" si="106"/>
        <v>0</v>
      </c>
      <c r="AV75" s="43">
        <f t="shared" si="107"/>
        <v>0</v>
      </c>
      <c r="AW75" s="43">
        <f t="shared" si="108"/>
        <v>0</v>
      </c>
      <c r="AX75" s="43">
        <f t="shared" si="109"/>
        <v>0</v>
      </c>
      <c r="AY75" s="43">
        <f t="shared" si="110"/>
        <v>0</v>
      </c>
      <c r="AZ75" s="43">
        <f t="shared" si="111"/>
        <v>0</v>
      </c>
      <c r="BA75" s="43">
        <f t="shared" si="112"/>
        <v>0</v>
      </c>
      <c r="BB75" s="43">
        <f t="shared" si="113"/>
        <v>0</v>
      </c>
      <c r="BC75" s="43">
        <f t="shared" si="114"/>
        <v>1</v>
      </c>
      <c r="BD75" s="3">
        <f t="shared" si="115"/>
        <v>1</v>
      </c>
    </row>
    <row r="76" spans="1:1025" ht="85.5" customHeight="1" x14ac:dyDescent="0.25">
      <c r="A76" s="125">
        <f t="shared" si="38"/>
        <v>64</v>
      </c>
      <c r="B76" s="98">
        <f t="shared" ref="B76:B91" si="116">+B75+1</f>
        <v>2</v>
      </c>
      <c r="C76" s="119" t="s">
        <v>7</v>
      </c>
      <c r="D76" s="132" t="s">
        <v>16</v>
      </c>
      <c r="E76" s="117" t="s">
        <v>78</v>
      </c>
      <c r="F76" s="117" t="s">
        <v>79</v>
      </c>
      <c r="G76" s="132" t="s">
        <v>336</v>
      </c>
      <c r="H76" s="120" t="s">
        <v>14</v>
      </c>
      <c r="I76" s="114" t="s">
        <v>80</v>
      </c>
      <c r="J76" s="115" t="str">
        <f t="shared" si="78"/>
        <v>Verificar la ejecución del 100%  de las actividades programadas en el plan de lucha contra la corrupción y atención al ciudadano1</v>
      </c>
      <c r="K76" s="115" t="str">
        <f t="shared" si="79"/>
        <v>Verificar la ejecución del 100%  de las actividades programadas en el plan de lucha contra la corrupción y atención al ciudadano0</v>
      </c>
      <c r="L76" s="115" t="str">
        <f t="shared" si="80"/>
        <v>Verificar la ejecución del 100%  de las actividades programadas en el plan de lucha contra la corrupción y atención al ciudadano0</v>
      </c>
      <c r="M76" s="115" t="str">
        <f t="shared" si="81"/>
        <v>Verificar la ejecución del 100%  de las actividades programadas en el plan de lucha contra la corrupción y atención al ciudadano0</v>
      </c>
      <c r="N76" s="115" t="str">
        <f t="shared" si="82"/>
        <v>Verificar la ejecución del 100%  de las actividades programadas en el plan de lucha contra la corrupción y atención al ciudadano0</v>
      </c>
      <c r="O76" s="115" t="str">
        <f t="shared" si="83"/>
        <v>Verificar la ejecución del 100%  de las actividades programadas en el plan de lucha contra la corrupción y atención al ciudadano0</v>
      </c>
      <c r="P76" s="115" t="str">
        <f t="shared" si="84"/>
        <v>Verificar la ejecución del 100%  de las actividades programadas en el plan de lucha contra la corrupción y atención al ciudadano0</v>
      </c>
      <c r="Q76" s="115" t="str">
        <f t="shared" si="85"/>
        <v>Verificar la ejecución del 100%  de las actividades programadas en el plan de lucha contra la corrupción y atención al ciudadano0</v>
      </c>
      <c r="R76" s="115" t="str">
        <f t="shared" si="86"/>
        <v>Verificar la ejecución del 100%  de las actividades programadas en el plan de lucha contra la corrupción y atención al ciudadano0</v>
      </c>
      <c r="S76" s="115" t="str">
        <f t="shared" si="87"/>
        <v>Verificar la ejecución del 100%  de las actividades programadas en el plan de lucha contra la corrupción y atención al ciudadano0</v>
      </c>
      <c r="T76" s="115" t="str">
        <f t="shared" si="88"/>
        <v>Verificar la ejecución del 100%  de las actividades programadas en el plan de lucha contra la corrupción y atención al ciudadano0</v>
      </c>
      <c r="U76" s="127" t="str">
        <f t="shared" si="89"/>
        <v>Verificar la ejecución del 100%  de las actividades programadas en el plan de lucha contra la corrupción y atención al ciudadano0</v>
      </c>
      <c r="V76" s="128">
        <v>1</v>
      </c>
      <c r="W76" s="128">
        <v>1</v>
      </c>
      <c r="X76" s="100" t="s">
        <v>267</v>
      </c>
      <c r="Y76" s="119" t="s">
        <v>335</v>
      </c>
      <c r="Z76" s="186">
        <v>43481</v>
      </c>
      <c r="AA76" s="187">
        <v>43480</v>
      </c>
      <c r="AB76" s="135" t="s">
        <v>380</v>
      </c>
      <c r="AC76" s="130">
        <f t="shared" si="90"/>
        <v>1</v>
      </c>
      <c r="AE76" s="43">
        <f t="shared" si="91"/>
        <v>1</v>
      </c>
      <c r="AF76" s="43">
        <f t="shared" si="92"/>
        <v>0</v>
      </c>
      <c r="AG76" s="43">
        <f t="shared" si="93"/>
        <v>0</v>
      </c>
      <c r="AH76" s="43">
        <f t="shared" si="94"/>
        <v>0</v>
      </c>
      <c r="AI76" s="43">
        <f t="shared" si="95"/>
        <v>0</v>
      </c>
      <c r="AJ76" s="43">
        <f t="shared" si="96"/>
        <v>0</v>
      </c>
      <c r="AK76" s="43">
        <f t="shared" si="97"/>
        <v>0</v>
      </c>
      <c r="AL76" s="43">
        <f t="shared" si="98"/>
        <v>0</v>
      </c>
      <c r="AM76" s="43">
        <f t="shared" si="99"/>
        <v>0</v>
      </c>
      <c r="AN76" s="43">
        <f t="shared" si="100"/>
        <v>0</v>
      </c>
      <c r="AO76" s="43">
        <f t="shared" si="101"/>
        <v>0</v>
      </c>
      <c r="AP76" s="43">
        <f t="shared" si="102"/>
        <v>0</v>
      </c>
      <c r="AR76" s="43">
        <f t="shared" si="103"/>
        <v>1</v>
      </c>
      <c r="AS76" s="43">
        <f t="shared" si="104"/>
        <v>0</v>
      </c>
      <c r="AT76" s="43">
        <f t="shared" si="105"/>
        <v>0</v>
      </c>
      <c r="AU76" s="43">
        <f t="shared" si="106"/>
        <v>0</v>
      </c>
      <c r="AV76" s="43">
        <f t="shared" si="107"/>
        <v>0</v>
      </c>
      <c r="AW76" s="43">
        <f t="shared" si="108"/>
        <v>0</v>
      </c>
      <c r="AX76" s="43">
        <f t="shared" si="109"/>
        <v>0</v>
      </c>
      <c r="AY76" s="43">
        <f t="shared" si="110"/>
        <v>0</v>
      </c>
      <c r="AZ76" s="43">
        <f t="shared" si="111"/>
        <v>0</v>
      </c>
      <c r="BA76" s="43">
        <f t="shared" si="112"/>
        <v>0</v>
      </c>
      <c r="BB76" s="43">
        <f t="shared" si="113"/>
        <v>0</v>
      </c>
      <c r="BC76" s="43">
        <f t="shared" si="114"/>
        <v>0</v>
      </c>
      <c r="BD76" s="3">
        <f t="shared" si="115"/>
        <v>1</v>
      </c>
    </row>
    <row r="77" spans="1:1025" ht="104.25" customHeight="1" x14ac:dyDescent="0.25">
      <c r="A77" s="97">
        <f t="shared" si="38"/>
        <v>65</v>
      </c>
      <c r="B77" s="98">
        <f>+B76+1</f>
        <v>3</v>
      </c>
      <c r="C77" s="112" t="s">
        <v>7</v>
      </c>
      <c r="D77" s="117" t="s">
        <v>16</v>
      </c>
      <c r="E77" s="117" t="s">
        <v>78</v>
      </c>
      <c r="F77" s="117" t="s">
        <v>79</v>
      </c>
      <c r="G77" s="117" t="s">
        <v>337</v>
      </c>
      <c r="H77" s="114" t="s">
        <v>14</v>
      </c>
      <c r="I77" s="114" t="s">
        <v>343</v>
      </c>
      <c r="J77" s="115" t="str">
        <f t="shared" si="78"/>
        <v>Verificar la ejecución del 100%  de las actividades programadas en el plan de lucha contra la corrupción y atención al ciudadano0</v>
      </c>
      <c r="K77" s="115" t="str">
        <f t="shared" si="79"/>
        <v>Verificar la ejecución del 100%  de las actividades programadas en el plan de lucha contra la corrupción y atención al ciudadano0</v>
      </c>
      <c r="L77" s="115" t="str">
        <f t="shared" si="80"/>
        <v>Verificar la ejecución del 100%  de las actividades programadas en el plan de lucha contra la corrupción y atención al ciudadano0</v>
      </c>
      <c r="M77" s="115" t="str">
        <f t="shared" si="81"/>
        <v>Verificar la ejecución del 100%  de las actividades programadas en el plan de lucha contra la corrupción y atención al ciudadano0</v>
      </c>
      <c r="N77" s="115" t="str">
        <f t="shared" si="82"/>
        <v>Verificar la ejecución del 100%  de las actividades programadas en el plan de lucha contra la corrupción y atención al ciudadano1</v>
      </c>
      <c r="O77" s="115" t="str">
        <f t="shared" si="83"/>
        <v>Verificar la ejecución del 100%  de las actividades programadas en el plan de lucha contra la corrupción y atención al ciudadano0</v>
      </c>
      <c r="P77" s="115" t="str">
        <f t="shared" si="84"/>
        <v>Verificar la ejecución del 100%  de las actividades programadas en el plan de lucha contra la corrupción y atención al ciudadano0</v>
      </c>
      <c r="Q77" s="115" t="str">
        <f t="shared" si="85"/>
        <v>Verificar la ejecución del 100%  de las actividades programadas en el plan de lucha contra la corrupción y atención al ciudadano0</v>
      </c>
      <c r="R77" s="115" t="str">
        <f t="shared" si="86"/>
        <v>Verificar la ejecución del 100%  de las actividades programadas en el plan de lucha contra la corrupción y atención al ciudadano0</v>
      </c>
      <c r="S77" s="115" t="str">
        <f t="shared" si="87"/>
        <v>Verificar la ejecución del 100%  de las actividades programadas en el plan de lucha contra la corrupción y atención al ciudadano0</v>
      </c>
      <c r="T77" s="115" t="str">
        <f t="shared" si="88"/>
        <v>Verificar la ejecución del 100%  de las actividades programadas en el plan de lucha contra la corrupción y atención al ciudadano0</v>
      </c>
      <c r="U77" s="115" t="str">
        <f t="shared" si="89"/>
        <v>Verificar la ejecución del 100%  de las actividades programadas en el plan de lucha contra la corrupción y atención al ciudadano0</v>
      </c>
      <c r="V77" s="116">
        <v>1</v>
      </c>
      <c r="W77" s="116">
        <v>1</v>
      </c>
      <c r="X77" s="100" t="s">
        <v>267</v>
      </c>
      <c r="Y77" s="112" t="s">
        <v>335</v>
      </c>
      <c r="Z77" s="184">
        <v>43600</v>
      </c>
      <c r="AA77" s="185">
        <v>43599</v>
      </c>
      <c r="AB77" s="30" t="s">
        <v>398</v>
      </c>
      <c r="AC77" s="101">
        <f t="shared" si="90"/>
        <v>1</v>
      </c>
      <c r="AE77" s="43">
        <f t="shared" si="91"/>
        <v>0</v>
      </c>
      <c r="AF77" s="43">
        <f t="shared" si="92"/>
        <v>0</v>
      </c>
      <c r="AG77" s="43">
        <f t="shared" si="93"/>
        <v>0</v>
      </c>
      <c r="AH77" s="43">
        <f t="shared" si="94"/>
        <v>0</v>
      </c>
      <c r="AI77" s="43">
        <f t="shared" si="95"/>
        <v>1</v>
      </c>
      <c r="AJ77" s="43">
        <f t="shared" si="96"/>
        <v>0</v>
      </c>
      <c r="AK77" s="43">
        <f t="shared" si="97"/>
        <v>0</v>
      </c>
      <c r="AL77" s="43">
        <f t="shared" si="98"/>
        <v>0</v>
      </c>
      <c r="AM77" s="43">
        <f t="shared" si="99"/>
        <v>0</v>
      </c>
      <c r="AN77" s="43">
        <f t="shared" si="100"/>
        <v>0</v>
      </c>
      <c r="AO77" s="43">
        <f t="shared" si="101"/>
        <v>0</v>
      </c>
      <c r="AP77" s="43">
        <f t="shared" si="102"/>
        <v>0</v>
      </c>
      <c r="AR77" s="43">
        <f t="shared" si="103"/>
        <v>0</v>
      </c>
      <c r="AS77" s="43">
        <f t="shared" si="104"/>
        <v>0</v>
      </c>
      <c r="AT77" s="43">
        <f t="shared" si="105"/>
        <v>0</v>
      </c>
      <c r="AU77" s="43">
        <f t="shared" si="106"/>
        <v>0</v>
      </c>
      <c r="AV77" s="43">
        <f t="shared" si="107"/>
        <v>1</v>
      </c>
      <c r="AW77" s="43">
        <f t="shared" si="108"/>
        <v>0</v>
      </c>
      <c r="AX77" s="43">
        <f t="shared" si="109"/>
        <v>0</v>
      </c>
      <c r="AY77" s="43">
        <f t="shared" si="110"/>
        <v>0</v>
      </c>
      <c r="AZ77" s="43">
        <f t="shared" si="111"/>
        <v>0</v>
      </c>
      <c r="BA77" s="43">
        <f t="shared" si="112"/>
        <v>0</v>
      </c>
      <c r="BB77" s="43">
        <f t="shared" si="113"/>
        <v>0</v>
      </c>
      <c r="BC77" s="43">
        <f t="shared" si="114"/>
        <v>0</v>
      </c>
      <c r="BD77" s="3">
        <f t="shared" si="115"/>
        <v>1</v>
      </c>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row>
    <row r="78" spans="1:1025" ht="104.25" customHeight="1" x14ac:dyDescent="0.25">
      <c r="A78" s="97">
        <f t="shared" si="38"/>
        <v>66</v>
      </c>
      <c r="B78" s="98"/>
      <c r="C78" s="112" t="s">
        <v>7</v>
      </c>
      <c r="D78" s="117" t="s">
        <v>16</v>
      </c>
      <c r="E78" s="117" t="s">
        <v>78</v>
      </c>
      <c r="F78" s="117" t="s">
        <v>79</v>
      </c>
      <c r="G78" s="117" t="s">
        <v>338</v>
      </c>
      <c r="H78" s="114" t="s">
        <v>14</v>
      </c>
      <c r="I78" s="114" t="s">
        <v>344</v>
      </c>
      <c r="J78" s="115" t="str">
        <f t="shared" ref="J78:J82" si="117">+$D78&amp;AE78</f>
        <v>Verificar la ejecución del 100%  de las actividades programadas en el plan de lucha contra la corrupción y atención al ciudadano0</v>
      </c>
      <c r="K78" s="115" t="str">
        <f t="shared" ref="K78:K82" si="118">+$D78&amp;AF78</f>
        <v>Verificar la ejecución del 100%  de las actividades programadas en el plan de lucha contra la corrupción y atención al ciudadano0</v>
      </c>
      <c r="L78" s="115" t="str">
        <f t="shared" ref="L78:L82" si="119">+$D78&amp;AG78</f>
        <v>Verificar la ejecución del 100%  de las actividades programadas en el plan de lucha contra la corrupción y atención al ciudadano0</v>
      </c>
      <c r="M78" s="115" t="str">
        <f t="shared" ref="M78:M82" si="120">+$D78&amp;AH78</f>
        <v>Verificar la ejecución del 100%  de las actividades programadas en el plan de lucha contra la corrupción y atención al ciudadano0</v>
      </c>
      <c r="N78" s="115" t="str">
        <f t="shared" ref="N78:N82" si="121">+$D78&amp;AI78</f>
        <v>Verificar la ejecución del 100%  de las actividades programadas en el plan de lucha contra la corrupción y atención al ciudadano1</v>
      </c>
      <c r="O78" s="115" t="str">
        <f t="shared" ref="O78:O82" si="122">+$D78&amp;AJ78</f>
        <v>Verificar la ejecución del 100%  de las actividades programadas en el plan de lucha contra la corrupción y atención al ciudadano0</v>
      </c>
      <c r="P78" s="115" t="str">
        <f t="shared" ref="P78:P82" si="123">+$D78&amp;AK78</f>
        <v>Verificar la ejecución del 100%  de las actividades programadas en el plan de lucha contra la corrupción y atención al ciudadano0</v>
      </c>
      <c r="Q78" s="115" t="str">
        <f t="shared" ref="Q78:Q82" si="124">+$D78&amp;AL78</f>
        <v>Verificar la ejecución del 100%  de las actividades programadas en el plan de lucha contra la corrupción y atención al ciudadano0</v>
      </c>
      <c r="R78" s="115" t="str">
        <f t="shared" ref="R78:R82" si="125">+$D78&amp;AM78</f>
        <v>Verificar la ejecución del 100%  de las actividades programadas en el plan de lucha contra la corrupción y atención al ciudadano0</v>
      </c>
      <c r="S78" s="115" t="str">
        <f t="shared" ref="S78:S82" si="126">+$D78&amp;AN78</f>
        <v>Verificar la ejecución del 100%  de las actividades programadas en el plan de lucha contra la corrupción y atención al ciudadano0</v>
      </c>
      <c r="T78" s="115" t="str">
        <f t="shared" ref="T78:T82" si="127">+$D78&amp;AO78</f>
        <v>Verificar la ejecución del 100%  de las actividades programadas en el plan de lucha contra la corrupción y atención al ciudadano0</v>
      </c>
      <c r="U78" s="115" t="str">
        <f t="shared" ref="U78:U82" si="128">+$D78&amp;AP78</f>
        <v>Verificar la ejecución del 100%  de las actividades programadas en el plan de lucha contra la corrupción y atención al ciudadano0</v>
      </c>
      <c r="V78" s="116">
        <v>1</v>
      </c>
      <c r="W78" s="116">
        <v>1</v>
      </c>
      <c r="X78" s="100" t="s">
        <v>267</v>
      </c>
      <c r="Y78" s="112" t="s">
        <v>335</v>
      </c>
      <c r="Z78" s="184">
        <v>43600</v>
      </c>
      <c r="AA78" s="185">
        <v>43599</v>
      </c>
      <c r="AB78" s="30" t="s">
        <v>398</v>
      </c>
      <c r="AC78" s="101">
        <f t="shared" si="90"/>
        <v>1</v>
      </c>
      <c r="AE78" s="43">
        <f t="shared" ref="AE78:AE82" si="129">+IF(OR(V78="",V78=0,Z78=""),"",IF(ABS(Z78)&lt;ABS($AE$12),1,0))</f>
        <v>0</v>
      </c>
      <c r="AF78" s="43">
        <f t="shared" ref="AF78:AF82" si="130">+IF(OR(V78="",V78=0,Z78=""),"",IF(AND(ABS(Z78)&lt;ABS($AF$12),ABS(Z78)&gt;=ABS($AE$12)),1,0))</f>
        <v>0</v>
      </c>
      <c r="AG78" s="43">
        <f t="shared" ref="AG78:AG82" si="131">+IF(OR(V78="",V78=0,Z78=""),"",IF(AND(ABS(Z78)&lt;ABS($AG$12),ABS(Z78)&gt;=ABS($AF$12)),1,0))</f>
        <v>0</v>
      </c>
      <c r="AH78" s="43">
        <f t="shared" ref="AH78:AH82" si="132">+IF(OR(V78="",V78=0,Z78=""),"",IF(AND(ABS(Z78)&lt;ABS($AH$12),ABS(Z78)&gt;=ABS($AG$12)),1,0))</f>
        <v>0</v>
      </c>
      <c r="AI78" s="43">
        <f t="shared" ref="AI78:AI82" si="133">+IF(OR(V78="",V78=0,Z78=""),"",IF(AND(ABS(Z78)&lt;ABS($AI$12),ABS(Z78)&gt;=ABS($AH$12)),1,0))</f>
        <v>1</v>
      </c>
      <c r="AJ78" s="43">
        <f t="shared" ref="AJ78:AJ82" si="134">+IF(OR(V78="",V78=0,Z78=""),"",IF(AND(ABS(Z78)&lt;ABS($AJ$12),ABS(Z78)&gt;=ABS($AI$12)),1,0))</f>
        <v>0</v>
      </c>
      <c r="AK78" s="43">
        <f t="shared" ref="AK78:AK82" si="135">+IF(OR(V78="",V78=0,Z78=""),"",IF(AND(ABS(Z78)&lt;ABS($AK$12),ABS(Z78)&gt;=ABS($AJ$12)),1,0))</f>
        <v>0</v>
      </c>
      <c r="AL78" s="43">
        <f t="shared" ref="AL78:AL82" si="136">+IF(OR(V78="",V78=0,Z78=""),"",IF(AND(ABS(Z78)&lt;ABS($AL$12),ABS(Z78)&gt;=ABS($AK$12)),1,0))</f>
        <v>0</v>
      </c>
      <c r="AM78" s="43">
        <f t="shared" ref="AM78:AM82" si="137">+IF(OR(V78="",V78=0,Z78=""),"",IF(AND(ABS(Z78)&lt;ABS($AM$12),ABS(Z78)&gt;=ABS($AL$12)),1,0))</f>
        <v>0</v>
      </c>
      <c r="AN78" s="43">
        <f t="shared" ref="AN78:AN82" si="138">+IF(OR(V78="",V78=0,Z78=""),"",IF(AND(ABS(Z78)&lt;ABS($AN$12),ABS(Z78)&gt;=ABS($AM$12)),1,0))</f>
        <v>0</v>
      </c>
      <c r="AO78" s="43">
        <f t="shared" ref="AO78:AO82" si="139">+IF(OR(V78="",V78=0,Z78=""),"",IF(AND(ABS(Z78)&lt;ABS($AO$12),ABS(Z78)&gt;=ABS($AN$12)),1,0))</f>
        <v>0</v>
      </c>
      <c r="AP78" s="43">
        <f t="shared" ref="AP78:AP82" si="140">+IF(OR(V78="",V78=0,Z78=""),"",IF(AND(ABS(Z78)&lt;ABS($AP$12),ABS(Z78)&gt;=ABS($AO$12)),1,0))</f>
        <v>0</v>
      </c>
      <c r="AR78" s="43">
        <f t="shared" ref="AR78:AR82" si="141">+IF(OR(AA78="",W78=""),"",IF(ABS(AA78)&lt;ABS($AR$12),1*AC78,0))</f>
        <v>0</v>
      </c>
      <c r="AS78" s="43">
        <f t="shared" si="104"/>
        <v>0</v>
      </c>
      <c r="AT78" s="43">
        <f t="shared" si="105"/>
        <v>0</v>
      </c>
      <c r="AU78" s="43">
        <f t="shared" si="106"/>
        <v>0</v>
      </c>
      <c r="AV78" s="43">
        <f t="shared" si="107"/>
        <v>1</v>
      </c>
      <c r="AW78" s="43">
        <f t="shared" si="108"/>
        <v>0</v>
      </c>
      <c r="AX78" s="43">
        <f t="shared" si="109"/>
        <v>0</v>
      </c>
      <c r="AY78" s="43">
        <f t="shared" si="110"/>
        <v>0</v>
      </c>
      <c r="AZ78" s="43">
        <f t="shared" si="111"/>
        <v>0</v>
      </c>
      <c r="BA78" s="43">
        <f t="shared" si="112"/>
        <v>0</v>
      </c>
      <c r="BB78" s="43">
        <f t="shared" si="113"/>
        <v>0</v>
      </c>
      <c r="BC78" s="43">
        <f t="shared" si="114"/>
        <v>0</v>
      </c>
      <c r="BD78" s="3">
        <f t="shared" ref="BD78:BD82" si="142">+SUM(AR78:BC78)</f>
        <v>1</v>
      </c>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row>
    <row r="79" spans="1:1025" ht="104.25" customHeight="1" x14ac:dyDescent="0.25">
      <c r="A79" s="97">
        <f t="shared" ref="A79:A132" si="143">+A78+1</f>
        <v>67</v>
      </c>
      <c r="B79" s="98"/>
      <c r="C79" s="112" t="s">
        <v>7</v>
      </c>
      <c r="D79" s="117" t="s">
        <v>16</v>
      </c>
      <c r="E79" s="117" t="s">
        <v>78</v>
      </c>
      <c r="F79" s="117" t="s">
        <v>79</v>
      </c>
      <c r="G79" s="117" t="s">
        <v>339</v>
      </c>
      <c r="H79" s="114" t="s">
        <v>14</v>
      </c>
      <c r="I79" s="114" t="s">
        <v>345</v>
      </c>
      <c r="J79" s="115" t="str">
        <f t="shared" si="117"/>
        <v>Verificar la ejecución del 100%  de las actividades programadas en el plan de lucha contra la corrupción y atención al ciudadano0</v>
      </c>
      <c r="K79" s="115" t="str">
        <f t="shared" si="118"/>
        <v>Verificar la ejecución del 100%  de las actividades programadas en el plan de lucha contra la corrupción y atención al ciudadano0</v>
      </c>
      <c r="L79" s="115" t="str">
        <f t="shared" si="119"/>
        <v>Verificar la ejecución del 100%  de las actividades programadas en el plan de lucha contra la corrupción y atención al ciudadano0</v>
      </c>
      <c r="M79" s="115" t="str">
        <f t="shared" si="120"/>
        <v>Verificar la ejecución del 100%  de las actividades programadas en el plan de lucha contra la corrupción y atención al ciudadano0</v>
      </c>
      <c r="N79" s="115" t="str">
        <f t="shared" si="121"/>
        <v>Verificar la ejecución del 100%  de las actividades programadas en el plan de lucha contra la corrupción y atención al ciudadano1</v>
      </c>
      <c r="O79" s="115" t="str">
        <f t="shared" si="122"/>
        <v>Verificar la ejecución del 100%  de las actividades programadas en el plan de lucha contra la corrupción y atención al ciudadano0</v>
      </c>
      <c r="P79" s="115" t="str">
        <f t="shared" si="123"/>
        <v>Verificar la ejecución del 100%  de las actividades programadas en el plan de lucha contra la corrupción y atención al ciudadano0</v>
      </c>
      <c r="Q79" s="115" t="str">
        <f t="shared" si="124"/>
        <v>Verificar la ejecución del 100%  de las actividades programadas en el plan de lucha contra la corrupción y atención al ciudadano0</v>
      </c>
      <c r="R79" s="115" t="str">
        <f t="shared" si="125"/>
        <v>Verificar la ejecución del 100%  de las actividades programadas en el plan de lucha contra la corrupción y atención al ciudadano0</v>
      </c>
      <c r="S79" s="115" t="str">
        <f t="shared" si="126"/>
        <v>Verificar la ejecución del 100%  de las actividades programadas en el plan de lucha contra la corrupción y atención al ciudadano0</v>
      </c>
      <c r="T79" s="115" t="str">
        <f t="shared" si="127"/>
        <v>Verificar la ejecución del 100%  de las actividades programadas en el plan de lucha contra la corrupción y atención al ciudadano0</v>
      </c>
      <c r="U79" s="115" t="str">
        <f t="shared" si="128"/>
        <v>Verificar la ejecución del 100%  de las actividades programadas en el plan de lucha contra la corrupción y atención al ciudadano0</v>
      </c>
      <c r="V79" s="116">
        <v>1</v>
      </c>
      <c r="W79" s="116">
        <v>1</v>
      </c>
      <c r="X79" s="100" t="s">
        <v>267</v>
      </c>
      <c r="Y79" s="117" t="s">
        <v>395</v>
      </c>
      <c r="Z79" s="184">
        <v>43600</v>
      </c>
      <c r="AA79" s="185">
        <v>43599</v>
      </c>
      <c r="AB79" s="30" t="s">
        <v>398</v>
      </c>
      <c r="AC79" s="101">
        <f t="shared" si="90"/>
        <v>1</v>
      </c>
      <c r="AE79" s="43">
        <f t="shared" si="129"/>
        <v>0</v>
      </c>
      <c r="AF79" s="43">
        <f t="shared" si="130"/>
        <v>0</v>
      </c>
      <c r="AG79" s="43">
        <f t="shared" si="131"/>
        <v>0</v>
      </c>
      <c r="AH79" s="43">
        <f t="shared" si="132"/>
        <v>0</v>
      </c>
      <c r="AI79" s="43">
        <f t="shared" si="133"/>
        <v>1</v>
      </c>
      <c r="AJ79" s="43">
        <f t="shared" si="134"/>
        <v>0</v>
      </c>
      <c r="AK79" s="43">
        <f t="shared" si="135"/>
        <v>0</v>
      </c>
      <c r="AL79" s="43">
        <f t="shared" si="136"/>
        <v>0</v>
      </c>
      <c r="AM79" s="43">
        <f t="shared" si="137"/>
        <v>0</v>
      </c>
      <c r="AN79" s="43">
        <f t="shared" si="138"/>
        <v>0</v>
      </c>
      <c r="AO79" s="43">
        <f t="shared" si="139"/>
        <v>0</v>
      </c>
      <c r="AP79" s="43">
        <f t="shared" si="140"/>
        <v>0</v>
      </c>
      <c r="AR79" s="43">
        <f t="shared" si="141"/>
        <v>0</v>
      </c>
      <c r="AS79" s="43">
        <f t="shared" si="104"/>
        <v>0</v>
      </c>
      <c r="AT79" s="43">
        <f t="shared" si="105"/>
        <v>0</v>
      </c>
      <c r="AU79" s="43">
        <f t="shared" si="106"/>
        <v>0</v>
      </c>
      <c r="AV79" s="43">
        <f t="shared" si="107"/>
        <v>1</v>
      </c>
      <c r="AW79" s="43">
        <f t="shared" si="108"/>
        <v>0</v>
      </c>
      <c r="AX79" s="43">
        <f t="shared" si="109"/>
        <v>0</v>
      </c>
      <c r="AY79" s="43">
        <f t="shared" si="110"/>
        <v>0</v>
      </c>
      <c r="AZ79" s="43">
        <f t="shared" si="111"/>
        <v>0</v>
      </c>
      <c r="BA79" s="43">
        <f t="shared" si="112"/>
        <v>0</v>
      </c>
      <c r="BB79" s="43">
        <f t="shared" si="113"/>
        <v>0</v>
      </c>
      <c r="BC79" s="43">
        <f t="shared" si="114"/>
        <v>0</v>
      </c>
      <c r="BD79" s="3">
        <f t="shared" si="142"/>
        <v>1</v>
      </c>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row>
    <row r="80" spans="1:1025" ht="104.25" customHeight="1" x14ac:dyDescent="0.25">
      <c r="A80" s="97">
        <f t="shared" si="143"/>
        <v>68</v>
      </c>
      <c r="B80" s="98"/>
      <c r="C80" s="112" t="s">
        <v>7</v>
      </c>
      <c r="D80" s="117" t="s">
        <v>16</v>
      </c>
      <c r="E80" s="117" t="s">
        <v>78</v>
      </c>
      <c r="F80" s="117" t="s">
        <v>79</v>
      </c>
      <c r="G80" s="117" t="s">
        <v>340</v>
      </c>
      <c r="H80" s="114" t="s">
        <v>14</v>
      </c>
      <c r="I80" s="114" t="s">
        <v>346</v>
      </c>
      <c r="J80" s="115" t="str">
        <f t="shared" si="117"/>
        <v>Verificar la ejecución del 100%  de las actividades programadas en el plan de lucha contra la corrupción y atención al ciudadano0</v>
      </c>
      <c r="K80" s="115" t="str">
        <f t="shared" si="118"/>
        <v>Verificar la ejecución del 100%  de las actividades programadas en el plan de lucha contra la corrupción y atención al ciudadano0</v>
      </c>
      <c r="L80" s="115" t="str">
        <f t="shared" si="119"/>
        <v>Verificar la ejecución del 100%  de las actividades programadas en el plan de lucha contra la corrupción y atención al ciudadano0</v>
      </c>
      <c r="M80" s="115" t="str">
        <f t="shared" si="120"/>
        <v>Verificar la ejecución del 100%  de las actividades programadas en el plan de lucha contra la corrupción y atención al ciudadano0</v>
      </c>
      <c r="N80" s="115" t="str">
        <f t="shared" si="121"/>
        <v>Verificar la ejecución del 100%  de las actividades programadas en el plan de lucha contra la corrupción y atención al ciudadano1</v>
      </c>
      <c r="O80" s="115" t="str">
        <f t="shared" si="122"/>
        <v>Verificar la ejecución del 100%  de las actividades programadas en el plan de lucha contra la corrupción y atención al ciudadano0</v>
      </c>
      <c r="P80" s="115" t="str">
        <f t="shared" si="123"/>
        <v>Verificar la ejecución del 100%  de las actividades programadas en el plan de lucha contra la corrupción y atención al ciudadano0</v>
      </c>
      <c r="Q80" s="115" t="str">
        <f t="shared" si="124"/>
        <v>Verificar la ejecución del 100%  de las actividades programadas en el plan de lucha contra la corrupción y atención al ciudadano0</v>
      </c>
      <c r="R80" s="115" t="str">
        <f t="shared" si="125"/>
        <v>Verificar la ejecución del 100%  de las actividades programadas en el plan de lucha contra la corrupción y atención al ciudadano0</v>
      </c>
      <c r="S80" s="115" t="str">
        <f t="shared" si="126"/>
        <v>Verificar la ejecución del 100%  de las actividades programadas en el plan de lucha contra la corrupción y atención al ciudadano0</v>
      </c>
      <c r="T80" s="115" t="str">
        <f t="shared" si="127"/>
        <v>Verificar la ejecución del 100%  de las actividades programadas en el plan de lucha contra la corrupción y atención al ciudadano0</v>
      </c>
      <c r="U80" s="115" t="str">
        <f t="shared" si="128"/>
        <v>Verificar la ejecución del 100%  de las actividades programadas en el plan de lucha contra la corrupción y atención al ciudadano0</v>
      </c>
      <c r="V80" s="116">
        <v>1</v>
      </c>
      <c r="W80" s="116">
        <v>1</v>
      </c>
      <c r="X80" s="100" t="s">
        <v>267</v>
      </c>
      <c r="Y80" s="117" t="s">
        <v>395</v>
      </c>
      <c r="Z80" s="184">
        <v>43600</v>
      </c>
      <c r="AA80" s="185">
        <v>43599</v>
      </c>
      <c r="AB80" s="30" t="s">
        <v>398</v>
      </c>
      <c r="AC80" s="101">
        <f t="shared" si="90"/>
        <v>1</v>
      </c>
      <c r="AE80" s="43">
        <f t="shared" si="129"/>
        <v>0</v>
      </c>
      <c r="AF80" s="43">
        <f t="shared" si="130"/>
        <v>0</v>
      </c>
      <c r="AG80" s="43">
        <f t="shared" si="131"/>
        <v>0</v>
      </c>
      <c r="AH80" s="43">
        <f t="shared" si="132"/>
        <v>0</v>
      </c>
      <c r="AI80" s="43">
        <f t="shared" si="133"/>
        <v>1</v>
      </c>
      <c r="AJ80" s="43">
        <f t="shared" si="134"/>
        <v>0</v>
      </c>
      <c r="AK80" s="43">
        <f t="shared" si="135"/>
        <v>0</v>
      </c>
      <c r="AL80" s="43">
        <f t="shared" si="136"/>
        <v>0</v>
      </c>
      <c r="AM80" s="43">
        <f t="shared" si="137"/>
        <v>0</v>
      </c>
      <c r="AN80" s="43">
        <f t="shared" si="138"/>
        <v>0</v>
      </c>
      <c r="AO80" s="43">
        <f t="shared" si="139"/>
        <v>0</v>
      </c>
      <c r="AP80" s="43">
        <f t="shared" si="140"/>
        <v>0</v>
      </c>
      <c r="AR80" s="43">
        <f t="shared" si="141"/>
        <v>0</v>
      </c>
      <c r="AS80" s="43">
        <f t="shared" si="104"/>
        <v>0</v>
      </c>
      <c r="AT80" s="43">
        <f t="shared" si="105"/>
        <v>0</v>
      </c>
      <c r="AU80" s="43">
        <f t="shared" si="106"/>
        <v>0</v>
      </c>
      <c r="AV80" s="43">
        <f t="shared" si="107"/>
        <v>1</v>
      </c>
      <c r="AW80" s="43">
        <f t="shared" si="108"/>
        <v>0</v>
      </c>
      <c r="AX80" s="43">
        <f t="shared" si="109"/>
        <v>0</v>
      </c>
      <c r="AY80" s="43">
        <f t="shared" si="110"/>
        <v>0</v>
      </c>
      <c r="AZ80" s="43">
        <f t="shared" si="111"/>
        <v>0</v>
      </c>
      <c r="BA80" s="43">
        <f t="shared" si="112"/>
        <v>0</v>
      </c>
      <c r="BB80" s="43">
        <f t="shared" si="113"/>
        <v>0</v>
      </c>
      <c r="BC80" s="43">
        <f t="shared" si="114"/>
        <v>0</v>
      </c>
      <c r="BD80" s="3">
        <f t="shared" si="142"/>
        <v>1</v>
      </c>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row>
    <row r="81" spans="1:1025" ht="104.25" customHeight="1" x14ac:dyDescent="0.25">
      <c r="A81" s="97">
        <f t="shared" si="143"/>
        <v>69</v>
      </c>
      <c r="B81" s="98"/>
      <c r="C81" s="112" t="s">
        <v>7</v>
      </c>
      <c r="D81" s="117" t="s">
        <v>16</v>
      </c>
      <c r="E81" s="117" t="s">
        <v>78</v>
      </c>
      <c r="F81" s="117" t="s">
        <v>79</v>
      </c>
      <c r="G81" s="117" t="s">
        <v>341</v>
      </c>
      <c r="H81" s="114" t="s">
        <v>14</v>
      </c>
      <c r="I81" s="114" t="s">
        <v>347</v>
      </c>
      <c r="J81" s="115" t="str">
        <f t="shared" si="117"/>
        <v>Verificar la ejecución del 100%  de las actividades programadas en el plan de lucha contra la corrupción y atención al ciudadano0</v>
      </c>
      <c r="K81" s="115" t="str">
        <f t="shared" si="118"/>
        <v>Verificar la ejecución del 100%  de las actividades programadas en el plan de lucha contra la corrupción y atención al ciudadano0</v>
      </c>
      <c r="L81" s="115" t="str">
        <f t="shared" si="119"/>
        <v>Verificar la ejecución del 100%  de las actividades programadas en el plan de lucha contra la corrupción y atención al ciudadano0</v>
      </c>
      <c r="M81" s="115" t="str">
        <f t="shared" si="120"/>
        <v>Verificar la ejecución del 100%  de las actividades programadas en el plan de lucha contra la corrupción y atención al ciudadano0</v>
      </c>
      <c r="N81" s="115" t="str">
        <f t="shared" si="121"/>
        <v>Verificar la ejecución del 100%  de las actividades programadas en el plan de lucha contra la corrupción y atención al ciudadano1</v>
      </c>
      <c r="O81" s="115" t="str">
        <f t="shared" si="122"/>
        <v>Verificar la ejecución del 100%  de las actividades programadas en el plan de lucha contra la corrupción y atención al ciudadano0</v>
      </c>
      <c r="P81" s="115" t="str">
        <f t="shared" si="123"/>
        <v>Verificar la ejecución del 100%  de las actividades programadas en el plan de lucha contra la corrupción y atención al ciudadano0</v>
      </c>
      <c r="Q81" s="115" t="str">
        <f t="shared" si="124"/>
        <v>Verificar la ejecución del 100%  de las actividades programadas en el plan de lucha contra la corrupción y atención al ciudadano0</v>
      </c>
      <c r="R81" s="115" t="str">
        <f t="shared" si="125"/>
        <v>Verificar la ejecución del 100%  de las actividades programadas en el plan de lucha contra la corrupción y atención al ciudadano0</v>
      </c>
      <c r="S81" s="115" t="str">
        <f t="shared" si="126"/>
        <v>Verificar la ejecución del 100%  de las actividades programadas en el plan de lucha contra la corrupción y atención al ciudadano0</v>
      </c>
      <c r="T81" s="115" t="str">
        <f t="shared" si="127"/>
        <v>Verificar la ejecución del 100%  de las actividades programadas en el plan de lucha contra la corrupción y atención al ciudadano0</v>
      </c>
      <c r="U81" s="115" t="str">
        <f t="shared" si="128"/>
        <v>Verificar la ejecución del 100%  de las actividades programadas en el plan de lucha contra la corrupción y atención al ciudadano0</v>
      </c>
      <c r="V81" s="116">
        <v>1</v>
      </c>
      <c r="W81" s="116">
        <v>1</v>
      </c>
      <c r="X81" s="100" t="s">
        <v>267</v>
      </c>
      <c r="Y81" s="117" t="s">
        <v>395</v>
      </c>
      <c r="Z81" s="184">
        <v>43600</v>
      </c>
      <c r="AA81" s="185">
        <v>43599</v>
      </c>
      <c r="AB81" s="30" t="s">
        <v>398</v>
      </c>
      <c r="AC81" s="101">
        <f t="shared" si="90"/>
        <v>1</v>
      </c>
      <c r="AE81" s="43">
        <f t="shared" si="129"/>
        <v>0</v>
      </c>
      <c r="AF81" s="43">
        <f t="shared" si="130"/>
        <v>0</v>
      </c>
      <c r="AG81" s="43">
        <f t="shared" si="131"/>
        <v>0</v>
      </c>
      <c r="AH81" s="43">
        <f t="shared" si="132"/>
        <v>0</v>
      </c>
      <c r="AI81" s="43">
        <f t="shared" si="133"/>
        <v>1</v>
      </c>
      <c r="AJ81" s="43">
        <f t="shared" si="134"/>
        <v>0</v>
      </c>
      <c r="AK81" s="43">
        <f t="shared" si="135"/>
        <v>0</v>
      </c>
      <c r="AL81" s="43">
        <f t="shared" si="136"/>
        <v>0</v>
      </c>
      <c r="AM81" s="43">
        <f t="shared" si="137"/>
        <v>0</v>
      </c>
      <c r="AN81" s="43">
        <f t="shared" si="138"/>
        <v>0</v>
      </c>
      <c r="AO81" s="43">
        <f t="shared" si="139"/>
        <v>0</v>
      </c>
      <c r="AP81" s="43">
        <f t="shared" si="140"/>
        <v>0</v>
      </c>
      <c r="AR81" s="43">
        <f t="shared" si="141"/>
        <v>0</v>
      </c>
      <c r="AS81" s="43">
        <f t="shared" si="104"/>
        <v>0</v>
      </c>
      <c r="AT81" s="43">
        <f t="shared" si="105"/>
        <v>0</v>
      </c>
      <c r="AU81" s="43">
        <f t="shared" si="106"/>
        <v>0</v>
      </c>
      <c r="AV81" s="43">
        <f t="shared" si="107"/>
        <v>1</v>
      </c>
      <c r="AW81" s="43">
        <f t="shared" si="108"/>
        <v>0</v>
      </c>
      <c r="AX81" s="43">
        <f t="shared" si="109"/>
        <v>0</v>
      </c>
      <c r="AY81" s="43">
        <f t="shared" si="110"/>
        <v>0</v>
      </c>
      <c r="AZ81" s="43">
        <f t="shared" si="111"/>
        <v>0</v>
      </c>
      <c r="BA81" s="43">
        <f t="shared" si="112"/>
        <v>0</v>
      </c>
      <c r="BB81" s="43">
        <f t="shared" si="113"/>
        <v>0</v>
      </c>
      <c r="BC81" s="43">
        <f t="shared" si="114"/>
        <v>0</v>
      </c>
      <c r="BD81" s="3">
        <f t="shared" si="142"/>
        <v>1</v>
      </c>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row>
    <row r="82" spans="1:1025" ht="104.25" customHeight="1" x14ac:dyDescent="0.25">
      <c r="A82" s="97">
        <f t="shared" si="143"/>
        <v>70</v>
      </c>
      <c r="B82" s="98"/>
      <c r="C82" s="112" t="s">
        <v>7</v>
      </c>
      <c r="D82" s="117" t="s">
        <v>16</v>
      </c>
      <c r="E82" s="117" t="s">
        <v>78</v>
      </c>
      <c r="F82" s="117" t="s">
        <v>79</v>
      </c>
      <c r="G82" s="117" t="s">
        <v>342</v>
      </c>
      <c r="H82" s="114" t="s">
        <v>14</v>
      </c>
      <c r="I82" s="114" t="s">
        <v>348</v>
      </c>
      <c r="J82" s="115" t="str">
        <f t="shared" si="117"/>
        <v>Verificar la ejecución del 100%  de las actividades programadas en el plan de lucha contra la corrupción y atención al ciudadano0</v>
      </c>
      <c r="K82" s="115" t="str">
        <f t="shared" si="118"/>
        <v>Verificar la ejecución del 100%  de las actividades programadas en el plan de lucha contra la corrupción y atención al ciudadano0</v>
      </c>
      <c r="L82" s="115" t="str">
        <f t="shared" si="119"/>
        <v>Verificar la ejecución del 100%  de las actividades programadas en el plan de lucha contra la corrupción y atención al ciudadano0</v>
      </c>
      <c r="M82" s="115" t="str">
        <f t="shared" si="120"/>
        <v>Verificar la ejecución del 100%  de las actividades programadas en el plan de lucha contra la corrupción y atención al ciudadano0</v>
      </c>
      <c r="N82" s="115" t="str">
        <f t="shared" si="121"/>
        <v>Verificar la ejecución del 100%  de las actividades programadas en el plan de lucha contra la corrupción y atención al ciudadano1</v>
      </c>
      <c r="O82" s="115" t="str">
        <f t="shared" si="122"/>
        <v>Verificar la ejecución del 100%  de las actividades programadas en el plan de lucha contra la corrupción y atención al ciudadano0</v>
      </c>
      <c r="P82" s="115" t="str">
        <f t="shared" si="123"/>
        <v>Verificar la ejecución del 100%  de las actividades programadas en el plan de lucha contra la corrupción y atención al ciudadano0</v>
      </c>
      <c r="Q82" s="115" t="str">
        <f t="shared" si="124"/>
        <v>Verificar la ejecución del 100%  de las actividades programadas en el plan de lucha contra la corrupción y atención al ciudadano0</v>
      </c>
      <c r="R82" s="115" t="str">
        <f t="shared" si="125"/>
        <v>Verificar la ejecución del 100%  de las actividades programadas en el plan de lucha contra la corrupción y atención al ciudadano0</v>
      </c>
      <c r="S82" s="115" t="str">
        <f t="shared" si="126"/>
        <v>Verificar la ejecución del 100%  de las actividades programadas en el plan de lucha contra la corrupción y atención al ciudadano0</v>
      </c>
      <c r="T82" s="115" t="str">
        <f t="shared" si="127"/>
        <v>Verificar la ejecución del 100%  de las actividades programadas en el plan de lucha contra la corrupción y atención al ciudadano0</v>
      </c>
      <c r="U82" s="115" t="str">
        <f t="shared" si="128"/>
        <v>Verificar la ejecución del 100%  de las actividades programadas en el plan de lucha contra la corrupción y atención al ciudadano0</v>
      </c>
      <c r="V82" s="116">
        <v>1</v>
      </c>
      <c r="W82" s="116">
        <v>1</v>
      </c>
      <c r="X82" s="100" t="s">
        <v>267</v>
      </c>
      <c r="Y82" s="117" t="s">
        <v>395</v>
      </c>
      <c r="Z82" s="184">
        <v>43600</v>
      </c>
      <c r="AA82" s="185">
        <v>43600</v>
      </c>
      <c r="AB82" s="30" t="s">
        <v>398</v>
      </c>
      <c r="AC82" s="101">
        <f t="shared" si="90"/>
        <v>1</v>
      </c>
      <c r="AE82" s="43">
        <f t="shared" si="129"/>
        <v>0</v>
      </c>
      <c r="AF82" s="43">
        <f t="shared" si="130"/>
        <v>0</v>
      </c>
      <c r="AG82" s="43">
        <f t="shared" si="131"/>
        <v>0</v>
      </c>
      <c r="AH82" s="43">
        <f t="shared" si="132"/>
        <v>0</v>
      </c>
      <c r="AI82" s="43">
        <f t="shared" si="133"/>
        <v>1</v>
      </c>
      <c r="AJ82" s="43">
        <f t="shared" si="134"/>
        <v>0</v>
      </c>
      <c r="AK82" s="43">
        <f t="shared" si="135"/>
        <v>0</v>
      </c>
      <c r="AL82" s="43">
        <f t="shared" si="136"/>
        <v>0</v>
      </c>
      <c r="AM82" s="43">
        <f t="shared" si="137"/>
        <v>0</v>
      </c>
      <c r="AN82" s="43">
        <f t="shared" si="138"/>
        <v>0</v>
      </c>
      <c r="AO82" s="43">
        <f t="shared" si="139"/>
        <v>0</v>
      </c>
      <c r="AP82" s="43">
        <f t="shared" si="140"/>
        <v>0</v>
      </c>
      <c r="AR82" s="43">
        <f t="shared" si="141"/>
        <v>0</v>
      </c>
      <c r="AS82" s="43">
        <f t="shared" si="104"/>
        <v>0</v>
      </c>
      <c r="AT82" s="43">
        <f t="shared" si="105"/>
        <v>0</v>
      </c>
      <c r="AU82" s="43">
        <f t="shared" si="106"/>
        <v>0</v>
      </c>
      <c r="AV82" s="43">
        <f t="shared" si="107"/>
        <v>1</v>
      </c>
      <c r="AW82" s="43">
        <f t="shared" si="108"/>
        <v>0</v>
      </c>
      <c r="AX82" s="43">
        <f t="shared" si="109"/>
        <v>0</v>
      </c>
      <c r="AY82" s="43">
        <f t="shared" si="110"/>
        <v>0</v>
      </c>
      <c r="AZ82" s="43">
        <f t="shared" si="111"/>
        <v>0</v>
      </c>
      <c r="BA82" s="43">
        <f t="shared" si="112"/>
        <v>0</v>
      </c>
      <c r="BB82" s="43">
        <f t="shared" si="113"/>
        <v>0</v>
      </c>
      <c r="BC82" s="43">
        <f t="shared" si="114"/>
        <v>0</v>
      </c>
      <c r="BD82" s="3">
        <f t="shared" si="142"/>
        <v>1</v>
      </c>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row>
    <row r="83" spans="1:1025" ht="99" customHeight="1" x14ac:dyDescent="0.25">
      <c r="A83" s="140">
        <f t="shared" si="143"/>
        <v>71</v>
      </c>
      <c r="B83" s="98">
        <f>+B77+1</f>
        <v>4</v>
      </c>
      <c r="C83" s="141" t="s">
        <v>7</v>
      </c>
      <c r="D83" s="152" t="s">
        <v>16</v>
      </c>
      <c r="E83" s="117" t="s">
        <v>78</v>
      </c>
      <c r="F83" s="117" t="s">
        <v>79</v>
      </c>
      <c r="G83" s="152" t="s">
        <v>349</v>
      </c>
      <c r="H83" s="148" t="s">
        <v>14</v>
      </c>
      <c r="I83" s="114" t="s">
        <v>343</v>
      </c>
      <c r="J83" s="115" t="str">
        <f t="shared" si="78"/>
        <v>Verificar la ejecución del 100%  de las actividades programadas en el plan de lucha contra la corrupción y atención al ciudadano0</v>
      </c>
      <c r="K83" s="115" t="str">
        <f t="shared" si="79"/>
        <v>Verificar la ejecución del 100%  de las actividades programadas en el plan de lucha contra la corrupción y atención al ciudadano0</v>
      </c>
      <c r="L83" s="115" t="str">
        <f t="shared" si="80"/>
        <v>Verificar la ejecución del 100%  de las actividades programadas en el plan de lucha contra la corrupción y atención al ciudadano0</v>
      </c>
      <c r="M83" s="115" t="str">
        <f t="shared" si="81"/>
        <v>Verificar la ejecución del 100%  de las actividades programadas en el plan de lucha contra la corrupción y atención al ciudadano0</v>
      </c>
      <c r="N83" s="115" t="str">
        <f t="shared" si="82"/>
        <v>Verificar la ejecución del 100%  de las actividades programadas en el plan de lucha contra la corrupción y atención al ciudadano0</v>
      </c>
      <c r="O83" s="115" t="str">
        <f t="shared" si="83"/>
        <v>Verificar la ejecución del 100%  de las actividades programadas en el plan de lucha contra la corrupción y atención al ciudadano0</v>
      </c>
      <c r="P83" s="115" t="str">
        <f t="shared" si="84"/>
        <v>Verificar la ejecución del 100%  de las actividades programadas en el plan de lucha contra la corrupción y atención al ciudadano0</v>
      </c>
      <c r="Q83" s="115" t="str">
        <f t="shared" si="85"/>
        <v>Verificar la ejecución del 100%  de las actividades programadas en el plan de lucha contra la corrupción y atención al ciudadano0</v>
      </c>
      <c r="R83" s="115" t="str">
        <f t="shared" si="86"/>
        <v>Verificar la ejecución del 100%  de las actividades programadas en el plan de lucha contra la corrupción y atención al ciudadano1</v>
      </c>
      <c r="S83" s="115" t="str">
        <f t="shared" si="87"/>
        <v>Verificar la ejecución del 100%  de las actividades programadas en el plan de lucha contra la corrupción y atención al ciudadano0</v>
      </c>
      <c r="T83" s="115" t="str">
        <f t="shared" si="88"/>
        <v>Verificar la ejecución del 100%  de las actividades programadas en el plan de lucha contra la corrupción y atención al ciudadano0</v>
      </c>
      <c r="U83" s="143" t="str">
        <f t="shared" si="89"/>
        <v>Verificar la ejecución del 100%  de las actividades programadas en el plan de lucha contra la corrupción y atención al ciudadano0</v>
      </c>
      <c r="V83" s="144">
        <v>1</v>
      </c>
      <c r="W83" s="144">
        <v>1</v>
      </c>
      <c r="X83" s="100" t="s">
        <v>267</v>
      </c>
      <c r="Y83" s="152" t="s">
        <v>443</v>
      </c>
      <c r="Z83" s="188">
        <v>43721</v>
      </c>
      <c r="AA83" s="189">
        <v>43721</v>
      </c>
      <c r="AB83" s="151" t="s">
        <v>447</v>
      </c>
      <c r="AC83" s="146">
        <f t="shared" si="90"/>
        <v>1</v>
      </c>
      <c r="AE83" s="43">
        <f t="shared" si="91"/>
        <v>0</v>
      </c>
      <c r="AF83" s="43">
        <f t="shared" si="92"/>
        <v>0</v>
      </c>
      <c r="AG83" s="43">
        <f t="shared" si="93"/>
        <v>0</v>
      </c>
      <c r="AH83" s="43">
        <f t="shared" si="94"/>
        <v>0</v>
      </c>
      <c r="AI83" s="43">
        <f t="shared" si="95"/>
        <v>0</v>
      </c>
      <c r="AJ83" s="43">
        <f t="shared" si="96"/>
        <v>0</v>
      </c>
      <c r="AK83" s="43">
        <f t="shared" si="97"/>
        <v>0</v>
      </c>
      <c r="AL83" s="43">
        <f t="shared" si="98"/>
        <v>0</v>
      </c>
      <c r="AM83" s="43">
        <f t="shared" si="99"/>
        <v>1</v>
      </c>
      <c r="AN83" s="43">
        <f t="shared" si="100"/>
        <v>0</v>
      </c>
      <c r="AO83" s="43">
        <f t="shared" si="101"/>
        <v>0</v>
      </c>
      <c r="AP83" s="43">
        <f t="shared" si="102"/>
        <v>0</v>
      </c>
      <c r="AR83" s="43">
        <f t="shared" si="103"/>
        <v>0</v>
      </c>
      <c r="AS83" s="43">
        <f t="shared" si="104"/>
        <v>0</v>
      </c>
      <c r="AT83" s="43">
        <f t="shared" si="105"/>
        <v>0</v>
      </c>
      <c r="AU83" s="43">
        <f t="shared" si="106"/>
        <v>0</v>
      </c>
      <c r="AV83" s="43">
        <f t="shared" si="107"/>
        <v>0</v>
      </c>
      <c r="AW83" s="43">
        <f t="shared" si="108"/>
        <v>0</v>
      </c>
      <c r="AX83" s="43">
        <f t="shared" si="109"/>
        <v>0</v>
      </c>
      <c r="AY83" s="43">
        <f t="shared" si="110"/>
        <v>0</v>
      </c>
      <c r="AZ83" s="43">
        <f t="shared" si="111"/>
        <v>1</v>
      </c>
      <c r="BA83" s="43">
        <f t="shared" si="112"/>
        <v>0</v>
      </c>
      <c r="BB83" s="43">
        <f t="shared" si="113"/>
        <v>0</v>
      </c>
      <c r="BC83" s="43">
        <f t="shared" si="114"/>
        <v>0</v>
      </c>
      <c r="BD83" s="3">
        <f t="shared" si="115"/>
        <v>1</v>
      </c>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row>
    <row r="84" spans="1:1025" ht="99" customHeight="1" x14ac:dyDescent="0.25">
      <c r="A84" s="97">
        <f t="shared" si="143"/>
        <v>72</v>
      </c>
      <c r="B84" s="98"/>
      <c r="C84" s="112" t="s">
        <v>7</v>
      </c>
      <c r="D84" s="117" t="s">
        <v>16</v>
      </c>
      <c r="E84" s="117" t="s">
        <v>78</v>
      </c>
      <c r="F84" s="117" t="s">
        <v>79</v>
      </c>
      <c r="G84" s="117" t="s">
        <v>350</v>
      </c>
      <c r="H84" s="114" t="s">
        <v>14</v>
      </c>
      <c r="I84" s="114" t="s">
        <v>344</v>
      </c>
      <c r="J84" s="115" t="str">
        <f t="shared" ref="J84:J88" si="144">+$D84&amp;AE84</f>
        <v>Verificar la ejecución del 100%  de las actividades programadas en el plan de lucha contra la corrupción y atención al ciudadano0</v>
      </c>
      <c r="K84" s="115" t="str">
        <f t="shared" ref="K84:K88" si="145">+$D84&amp;AF84</f>
        <v>Verificar la ejecución del 100%  de las actividades programadas en el plan de lucha contra la corrupción y atención al ciudadano0</v>
      </c>
      <c r="L84" s="115" t="str">
        <f t="shared" ref="L84:L88" si="146">+$D84&amp;AG84</f>
        <v>Verificar la ejecución del 100%  de las actividades programadas en el plan de lucha contra la corrupción y atención al ciudadano0</v>
      </c>
      <c r="M84" s="115" t="str">
        <f t="shared" ref="M84:M88" si="147">+$D84&amp;AH84</f>
        <v>Verificar la ejecución del 100%  de las actividades programadas en el plan de lucha contra la corrupción y atención al ciudadano0</v>
      </c>
      <c r="N84" s="115" t="str">
        <f t="shared" ref="N84:N88" si="148">+$D84&amp;AI84</f>
        <v>Verificar la ejecución del 100%  de las actividades programadas en el plan de lucha contra la corrupción y atención al ciudadano0</v>
      </c>
      <c r="O84" s="115" t="str">
        <f t="shared" ref="O84:O88" si="149">+$D84&amp;AJ84</f>
        <v>Verificar la ejecución del 100%  de las actividades programadas en el plan de lucha contra la corrupción y atención al ciudadano0</v>
      </c>
      <c r="P84" s="115" t="str">
        <f t="shared" ref="P84:P88" si="150">+$D84&amp;AK84</f>
        <v>Verificar la ejecución del 100%  de las actividades programadas en el plan de lucha contra la corrupción y atención al ciudadano0</v>
      </c>
      <c r="Q84" s="115" t="str">
        <f t="shared" ref="Q84:Q88" si="151">+$D84&amp;AL84</f>
        <v>Verificar la ejecución del 100%  de las actividades programadas en el plan de lucha contra la corrupción y atención al ciudadano0</v>
      </c>
      <c r="R84" s="115" t="str">
        <f t="shared" ref="R84:R88" si="152">+$D84&amp;AM84</f>
        <v>Verificar la ejecución del 100%  de las actividades programadas en el plan de lucha contra la corrupción y atención al ciudadano1</v>
      </c>
      <c r="S84" s="115" t="str">
        <f t="shared" ref="S84:S88" si="153">+$D84&amp;AN84</f>
        <v>Verificar la ejecución del 100%  de las actividades programadas en el plan de lucha contra la corrupción y atención al ciudadano0</v>
      </c>
      <c r="T84" s="115" t="str">
        <f t="shared" ref="T84:T88" si="154">+$D84&amp;AO84</f>
        <v>Verificar la ejecución del 100%  de las actividades programadas en el plan de lucha contra la corrupción y atención al ciudadano0</v>
      </c>
      <c r="U84" s="115" t="str">
        <f t="shared" ref="U84:U88" si="155">+$D84&amp;AP84</f>
        <v>Verificar la ejecución del 100%  de las actividades programadas en el plan de lucha contra la corrupción y atención al ciudadano0</v>
      </c>
      <c r="V84" s="116">
        <v>1</v>
      </c>
      <c r="W84" s="116">
        <v>1</v>
      </c>
      <c r="X84" s="100" t="s">
        <v>267</v>
      </c>
      <c r="Y84" s="152" t="s">
        <v>443</v>
      </c>
      <c r="Z84" s="184">
        <v>43721</v>
      </c>
      <c r="AA84" s="189">
        <v>43721</v>
      </c>
      <c r="AB84" s="151" t="s">
        <v>447</v>
      </c>
      <c r="AC84" s="101">
        <f t="shared" si="90"/>
        <v>1</v>
      </c>
      <c r="AE84" s="43">
        <f t="shared" ref="AE84:AE88" si="156">+IF(OR(V84="",V84=0,Z84=""),"",IF(ABS(Z84)&lt;ABS($AE$12),1,0))</f>
        <v>0</v>
      </c>
      <c r="AF84" s="43">
        <f t="shared" ref="AF84:AF88" si="157">+IF(OR(V84="",V84=0,Z84=""),"",IF(AND(ABS(Z84)&lt;ABS($AF$12),ABS(Z84)&gt;=ABS($AE$12)),1,0))</f>
        <v>0</v>
      </c>
      <c r="AG84" s="43">
        <f t="shared" ref="AG84:AG88" si="158">+IF(OR(V84="",V84=0,Z84=""),"",IF(AND(ABS(Z84)&lt;ABS($AG$12),ABS(Z84)&gt;=ABS($AF$12)),1,0))</f>
        <v>0</v>
      </c>
      <c r="AH84" s="43">
        <f t="shared" ref="AH84:AH88" si="159">+IF(OR(V84="",V84=0,Z84=""),"",IF(AND(ABS(Z84)&lt;ABS($AH$12),ABS(Z84)&gt;=ABS($AG$12)),1,0))</f>
        <v>0</v>
      </c>
      <c r="AI84" s="43">
        <f t="shared" ref="AI84:AI88" si="160">+IF(OR(V84="",V84=0,Z84=""),"",IF(AND(ABS(Z84)&lt;ABS($AI$12),ABS(Z84)&gt;=ABS($AH$12)),1,0))</f>
        <v>0</v>
      </c>
      <c r="AJ84" s="43">
        <f t="shared" ref="AJ84:AJ88" si="161">+IF(OR(V84="",V84=0,Z84=""),"",IF(AND(ABS(Z84)&lt;ABS($AJ$12),ABS(Z84)&gt;=ABS($AI$12)),1,0))</f>
        <v>0</v>
      </c>
      <c r="AK84" s="43">
        <f t="shared" ref="AK84:AK88" si="162">+IF(OR(V84="",V84=0,Z84=""),"",IF(AND(ABS(Z84)&lt;ABS($AK$12),ABS(Z84)&gt;=ABS($AJ$12)),1,0))</f>
        <v>0</v>
      </c>
      <c r="AL84" s="43">
        <f t="shared" ref="AL84:AL88" si="163">+IF(OR(V84="",V84=0,Z84=""),"",IF(AND(ABS(Z84)&lt;ABS($AL$12),ABS(Z84)&gt;=ABS($AK$12)),1,0))</f>
        <v>0</v>
      </c>
      <c r="AM84" s="43">
        <f t="shared" ref="AM84:AM88" si="164">+IF(OR(V84="",V84=0,Z84=""),"",IF(AND(ABS(Z84)&lt;ABS($AM$12),ABS(Z84)&gt;=ABS($AL$12)),1,0))</f>
        <v>1</v>
      </c>
      <c r="AN84" s="43">
        <f t="shared" ref="AN84:AN88" si="165">+IF(OR(V84="",V84=0,Z84=""),"",IF(AND(ABS(Z84)&lt;ABS($AN$12),ABS(Z84)&gt;=ABS($AM$12)),1,0))</f>
        <v>0</v>
      </c>
      <c r="AO84" s="43">
        <f t="shared" ref="AO84:AO88" si="166">+IF(OR(V84="",V84=0,Z84=""),"",IF(AND(ABS(Z84)&lt;ABS($AO$12),ABS(Z84)&gt;=ABS($AN$12)),1,0))</f>
        <v>0</v>
      </c>
      <c r="AP84" s="43">
        <f t="shared" ref="AP84:AP88" si="167">+IF(OR(V84="",V84=0,Z84=""),"",IF(AND(ABS(Z84)&lt;ABS($AP$12),ABS(Z84)&gt;=ABS($AO$12)),1,0))</f>
        <v>0</v>
      </c>
      <c r="AR84" s="43">
        <f t="shared" ref="AR84:AR88" si="168">+IF(OR(AA84="",W84=""),"",IF(ABS(AA84)&lt;ABS($AR$12),1*AC84,0))</f>
        <v>0</v>
      </c>
      <c r="AS84" s="43">
        <f t="shared" si="104"/>
        <v>0</v>
      </c>
      <c r="AT84" s="43">
        <f t="shared" si="105"/>
        <v>0</v>
      </c>
      <c r="AU84" s="43">
        <f t="shared" si="106"/>
        <v>0</v>
      </c>
      <c r="AV84" s="43">
        <f t="shared" si="107"/>
        <v>0</v>
      </c>
      <c r="AW84" s="43">
        <f t="shared" si="108"/>
        <v>0</v>
      </c>
      <c r="AX84" s="43">
        <f t="shared" si="109"/>
        <v>0</v>
      </c>
      <c r="AY84" s="43">
        <f t="shared" si="110"/>
        <v>0</v>
      </c>
      <c r="AZ84" s="43">
        <f t="shared" si="111"/>
        <v>1</v>
      </c>
      <c r="BA84" s="43">
        <f t="shared" si="112"/>
        <v>0</v>
      </c>
      <c r="BB84" s="43">
        <f t="shared" si="113"/>
        <v>0</v>
      </c>
      <c r="BC84" s="43">
        <f t="shared" si="114"/>
        <v>0</v>
      </c>
      <c r="BD84" s="3">
        <f t="shared" ref="BD84:BD88" si="169">+SUM(AR84:BC84)</f>
        <v>1</v>
      </c>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row>
    <row r="85" spans="1:1025" ht="99" customHeight="1" x14ac:dyDescent="0.25">
      <c r="A85" s="97">
        <f t="shared" si="143"/>
        <v>73</v>
      </c>
      <c r="B85" s="98"/>
      <c r="C85" s="112" t="s">
        <v>7</v>
      </c>
      <c r="D85" s="117" t="s">
        <v>16</v>
      </c>
      <c r="E85" s="117" t="s">
        <v>78</v>
      </c>
      <c r="F85" s="117" t="s">
        <v>79</v>
      </c>
      <c r="G85" s="117" t="s">
        <v>351</v>
      </c>
      <c r="H85" s="114" t="s">
        <v>14</v>
      </c>
      <c r="I85" s="114" t="s">
        <v>345</v>
      </c>
      <c r="J85" s="115" t="str">
        <f t="shared" si="144"/>
        <v>Verificar la ejecución del 100%  de las actividades programadas en el plan de lucha contra la corrupción y atención al ciudadano0</v>
      </c>
      <c r="K85" s="115" t="str">
        <f t="shared" si="145"/>
        <v>Verificar la ejecución del 100%  de las actividades programadas en el plan de lucha contra la corrupción y atención al ciudadano0</v>
      </c>
      <c r="L85" s="115" t="str">
        <f t="shared" si="146"/>
        <v>Verificar la ejecución del 100%  de las actividades programadas en el plan de lucha contra la corrupción y atención al ciudadano0</v>
      </c>
      <c r="M85" s="115" t="str">
        <f t="shared" si="147"/>
        <v>Verificar la ejecución del 100%  de las actividades programadas en el plan de lucha contra la corrupción y atención al ciudadano0</v>
      </c>
      <c r="N85" s="115" t="str">
        <f t="shared" si="148"/>
        <v>Verificar la ejecución del 100%  de las actividades programadas en el plan de lucha contra la corrupción y atención al ciudadano0</v>
      </c>
      <c r="O85" s="115" t="str">
        <f t="shared" si="149"/>
        <v>Verificar la ejecución del 100%  de las actividades programadas en el plan de lucha contra la corrupción y atención al ciudadano0</v>
      </c>
      <c r="P85" s="115" t="str">
        <f t="shared" si="150"/>
        <v>Verificar la ejecución del 100%  de las actividades programadas en el plan de lucha contra la corrupción y atención al ciudadano0</v>
      </c>
      <c r="Q85" s="115" t="str">
        <f t="shared" si="151"/>
        <v>Verificar la ejecución del 100%  de las actividades programadas en el plan de lucha contra la corrupción y atención al ciudadano0</v>
      </c>
      <c r="R85" s="115" t="str">
        <f t="shared" si="152"/>
        <v>Verificar la ejecución del 100%  de las actividades programadas en el plan de lucha contra la corrupción y atención al ciudadano1</v>
      </c>
      <c r="S85" s="115" t="str">
        <f t="shared" si="153"/>
        <v>Verificar la ejecución del 100%  de las actividades programadas en el plan de lucha contra la corrupción y atención al ciudadano0</v>
      </c>
      <c r="T85" s="115" t="str">
        <f t="shared" si="154"/>
        <v>Verificar la ejecución del 100%  de las actividades programadas en el plan de lucha contra la corrupción y atención al ciudadano0</v>
      </c>
      <c r="U85" s="115" t="str">
        <f t="shared" si="155"/>
        <v>Verificar la ejecución del 100%  de las actividades programadas en el plan de lucha contra la corrupción y atención al ciudadano0</v>
      </c>
      <c r="V85" s="116">
        <v>1</v>
      </c>
      <c r="W85" s="116">
        <v>1</v>
      </c>
      <c r="X85" s="100" t="s">
        <v>267</v>
      </c>
      <c r="Y85" s="152" t="s">
        <v>443</v>
      </c>
      <c r="Z85" s="184">
        <v>43721</v>
      </c>
      <c r="AA85" s="189">
        <v>43721</v>
      </c>
      <c r="AB85" s="151" t="s">
        <v>447</v>
      </c>
      <c r="AC85" s="101">
        <f t="shared" si="90"/>
        <v>1</v>
      </c>
      <c r="AE85" s="43">
        <f t="shared" si="156"/>
        <v>0</v>
      </c>
      <c r="AF85" s="43">
        <f t="shared" si="157"/>
        <v>0</v>
      </c>
      <c r="AG85" s="43">
        <f t="shared" si="158"/>
        <v>0</v>
      </c>
      <c r="AH85" s="43">
        <f t="shared" si="159"/>
        <v>0</v>
      </c>
      <c r="AI85" s="43">
        <f t="shared" si="160"/>
        <v>0</v>
      </c>
      <c r="AJ85" s="43">
        <f t="shared" si="161"/>
        <v>0</v>
      </c>
      <c r="AK85" s="43">
        <f t="shared" si="162"/>
        <v>0</v>
      </c>
      <c r="AL85" s="43">
        <f t="shared" si="163"/>
        <v>0</v>
      </c>
      <c r="AM85" s="43">
        <f t="shared" si="164"/>
        <v>1</v>
      </c>
      <c r="AN85" s="43">
        <f t="shared" si="165"/>
        <v>0</v>
      </c>
      <c r="AO85" s="43">
        <f t="shared" si="166"/>
        <v>0</v>
      </c>
      <c r="AP85" s="43">
        <f t="shared" si="167"/>
        <v>0</v>
      </c>
      <c r="AR85" s="43">
        <f t="shared" si="168"/>
        <v>0</v>
      </c>
      <c r="AS85" s="43">
        <f t="shared" si="104"/>
        <v>0</v>
      </c>
      <c r="AT85" s="43">
        <f t="shared" si="105"/>
        <v>0</v>
      </c>
      <c r="AU85" s="43">
        <f t="shared" si="106"/>
        <v>0</v>
      </c>
      <c r="AV85" s="43">
        <f t="shared" si="107"/>
        <v>0</v>
      </c>
      <c r="AW85" s="43">
        <f t="shared" si="108"/>
        <v>0</v>
      </c>
      <c r="AX85" s="43">
        <f t="shared" si="109"/>
        <v>0</v>
      </c>
      <c r="AY85" s="43">
        <f t="shared" si="110"/>
        <v>0</v>
      </c>
      <c r="AZ85" s="43">
        <f t="shared" si="111"/>
        <v>1</v>
      </c>
      <c r="BA85" s="43">
        <f t="shared" si="112"/>
        <v>0</v>
      </c>
      <c r="BB85" s="43">
        <f t="shared" si="113"/>
        <v>0</v>
      </c>
      <c r="BC85" s="43">
        <f t="shared" si="114"/>
        <v>0</v>
      </c>
      <c r="BD85" s="3">
        <f t="shared" si="169"/>
        <v>1</v>
      </c>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c r="AMK85"/>
    </row>
    <row r="86" spans="1:1025" ht="99" customHeight="1" x14ac:dyDescent="0.25">
      <c r="A86" s="97">
        <f t="shared" si="143"/>
        <v>74</v>
      </c>
      <c r="B86" s="98"/>
      <c r="C86" s="112" t="s">
        <v>7</v>
      </c>
      <c r="D86" s="117" t="s">
        <v>16</v>
      </c>
      <c r="E86" s="117" t="s">
        <v>78</v>
      </c>
      <c r="F86" s="117" t="s">
        <v>79</v>
      </c>
      <c r="G86" s="117" t="s">
        <v>352</v>
      </c>
      <c r="H86" s="114" t="s">
        <v>14</v>
      </c>
      <c r="I86" s="114" t="s">
        <v>346</v>
      </c>
      <c r="J86" s="115" t="str">
        <f t="shared" si="144"/>
        <v>Verificar la ejecución del 100%  de las actividades programadas en el plan de lucha contra la corrupción y atención al ciudadano0</v>
      </c>
      <c r="K86" s="115" t="str">
        <f t="shared" si="145"/>
        <v>Verificar la ejecución del 100%  de las actividades programadas en el plan de lucha contra la corrupción y atención al ciudadano0</v>
      </c>
      <c r="L86" s="115" t="str">
        <f t="shared" si="146"/>
        <v>Verificar la ejecución del 100%  de las actividades programadas en el plan de lucha contra la corrupción y atención al ciudadano0</v>
      </c>
      <c r="M86" s="115" t="str">
        <f t="shared" si="147"/>
        <v>Verificar la ejecución del 100%  de las actividades programadas en el plan de lucha contra la corrupción y atención al ciudadano0</v>
      </c>
      <c r="N86" s="115" t="str">
        <f t="shared" si="148"/>
        <v>Verificar la ejecución del 100%  de las actividades programadas en el plan de lucha contra la corrupción y atención al ciudadano0</v>
      </c>
      <c r="O86" s="115" t="str">
        <f t="shared" si="149"/>
        <v>Verificar la ejecución del 100%  de las actividades programadas en el plan de lucha contra la corrupción y atención al ciudadano0</v>
      </c>
      <c r="P86" s="115" t="str">
        <f t="shared" si="150"/>
        <v>Verificar la ejecución del 100%  de las actividades programadas en el plan de lucha contra la corrupción y atención al ciudadano0</v>
      </c>
      <c r="Q86" s="115" t="str">
        <f t="shared" si="151"/>
        <v>Verificar la ejecución del 100%  de las actividades programadas en el plan de lucha contra la corrupción y atención al ciudadano0</v>
      </c>
      <c r="R86" s="115" t="str">
        <f t="shared" si="152"/>
        <v>Verificar la ejecución del 100%  de las actividades programadas en el plan de lucha contra la corrupción y atención al ciudadano1</v>
      </c>
      <c r="S86" s="115" t="str">
        <f t="shared" si="153"/>
        <v>Verificar la ejecución del 100%  de las actividades programadas en el plan de lucha contra la corrupción y atención al ciudadano0</v>
      </c>
      <c r="T86" s="115" t="str">
        <f t="shared" si="154"/>
        <v>Verificar la ejecución del 100%  de las actividades programadas en el plan de lucha contra la corrupción y atención al ciudadano0</v>
      </c>
      <c r="U86" s="115" t="str">
        <f t="shared" si="155"/>
        <v>Verificar la ejecución del 100%  de las actividades programadas en el plan de lucha contra la corrupción y atención al ciudadano0</v>
      </c>
      <c r="V86" s="116">
        <v>1</v>
      </c>
      <c r="W86" s="116">
        <v>1</v>
      </c>
      <c r="X86" s="100" t="s">
        <v>267</v>
      </c>
      <c r="Y86" s="152" t="s">
        <v>443</v>
      </c>
      <c r="Z86" s="184">
        <v>43721</v>
      </c>
      <c r="AA86" s="189">
        <v>43721</v>
      </c>
      <c r="AB86" s="151" t="s">
        <v>447</v>
      </c>
      <c r="AC86" s="101">
        <f t="shared" si="90"/>
        <v>1</v>
      </c>
      <c r="AE86" s="43">
        <f t="shared" si="156"/>
        <v>0</v>
      </c>
      <c r="AF86" s="43">
        <f t="shared" si="157"/>
        <v>0</v>
      </c>
      <c r="AG86" s="43">
        <f t="shared" si="158"/>
        <v>0</v>
      </c>
      <c r="AH86" s="43">
        <f t="shared" si="159"/>
        <v>0</v>
      </c>
      <c r="AI86" s="43">
        <f t="shared" si="160"/>
        <v>0</v>
      </c>
      <c r="AJ86" s="43">
        <f t="shared" si="161"/>
        <v>0</v>
      </c>
      <c r="AK86" s="43">
        <f t="shared" si="162"/>
        <v>0</v>
      </c>
      <c r="AL86" s="43">
        <f t="shared" si="163"/>
        <v>0</v>
      </c>
      <c r="AM86" s="43">
        <f t="shared" si="164"/>
        <v>1</v>
      </c>
      <c r="AN86" s="43">
        <f t="shared" si="165"/>
        <v>0</v>
      </c>
      <c r="AO86" s="43">
        <f t="shared" si="166"/>
        <v>0</v>
      </c>
      <c r="AP86" s="43">
        <f t="shared" si="167"/>
        <v>0</v>
      </c>
      <c r="AR86" s="43">
        <f t="shared" si="168"/>
        <v>0</v>
      </c>
      <c r="AS86" s="43">
        <f t="shared" si="104"/>
        <v>0</v>
      </c>
      <c r="AT86" s="43">
        <f t="shared" si="105"/>
        <v>0</v>
      </c>
      <c r="AU86" s="43">
        <f t="shared" si="106"/>
        <v>0</v>
      </c>
      <c r="AV86" s="43">
        <f t="shared" si="107"/>
        <v>0</v>
      </c>
      <c r="AW86" s="43">
        <f t="shared" si="108"/>
        <v>0</v>
      </c>
      <c r="AX86" s="43">
        <f t="shared" si="109"/>
        <v>0</v>
      </c>
      <c r="AY86" s="43">
        <f t="shared" si="110"/>
        <v>0</v>
      </c>
      <c r="AZ86" s="43">
        <f t="shared" si="111"/>
        <v>1</v>
      </c>
      <c r="BA86" s="43">
        <f t="shared" si="112"/>
        <v>0</v>
      </c>
      <c r="BB86" s="43">
        <f t="shared" si="113"/>
        <v>0</v>
      </c>
      <c r="BC86" s="43">
        <f t="shared" si="114"/>
        <v>0</v>
      </c>
      <c r="BD86" s="3">
        <f t="shared" si="169"/>
        <v>1</v>
      </c>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row>
    <row r="87" spans="1:1025" ht="99" customHeight="1" x14ac:dyDescent="0.25">
      <c r="A87" s="97">
        <f t="shared" si="143"/>
        <v>75</v>
      </c>
      <c r="B87" s="98"/>
      <c r="C87" s="112" t="s">
        <v>7</v>
      </c>
      <c r="D87" s="117" t="s">
        <v>16</v>
      </c>
      <c r="E87" s="117" t="s">
        <v>78</v>
      </c>
      <c r="F87" s="117" t="s">
        <v>79</v>
      </c>
      <c r="G87" s="117" t="s">
        <v>353</v>
      </c>
      <c r="H87" s="114" t="s">
        <v>14</v>
      </c>
      <c r="I87" s="114" t="s">
        <v>347</v>
      </c>
      <c r="J87" s="115" t="str">
        <f t="shared" si="144"/>
        <v>Verificar la ejecución del 100%  de las actividades programadas en el plan de lucha contra la corrupción y atención al ciudadano0</v>
      </c>
      <c r="K87" s="115" t="str">
        <f t="shared" si="145"/>
        <v>Verificar la ejecución del 100%  de las actividades programadas en el plan de lucha contra la corrupción y atención al ciudadano0</v>
      </c>
      <c r="L87" s="115" t="str">
        <f t="shared" si="146"/>
        <v>Verificar la ejecución del 100%  de las actividades programadas en el plan de lucha contra la corrupción y atención al ciudadano0</v>
      </c>
      <c r="M87" s="115" t="str">
        <f t="shared" si="147"/>
        <v>Verificar la ejecución del 100%  de las actividades programadas en el plan de lucha contra la corrupción y atención al ciudadano0</v>
      </c>
      <c r="N87" s="115" t="str">
        <f t="shared" si="148"/>
        <v>Verificar la ejecución del 100%  de las actividades programadas en el plan de lucha contra la corrupción y atención al ciudadano0</v>
      </c>
      <c r="O87" s="115" t="str">
        <f t="shared" si="149"/>
        <v>Verificar la ejecución del 100%  de las actividades programadas en el plan de lucha contra la corrupción y atención al ciudadano0</v>
      </c>
      <c r="P87" s="115" t="str">
        <f t="shared" si="150"/>
        <v>Verificar la ejecución del 100%  de las actividades programadas en el plan de lucha contra la corrupción y atención al ciudadano0</v>
      </c>
      <c r="Q87" s="115" t="str">
        <f t="shared" si="151"/>
        <v>Verificar la ejecución del 100%  de las actividades programadas en el plan de lucha contra la corrupción y atención al ciudadano0</v>
      </c>
      <c r="R87" s="115" t="str">
        <f t="shared" si="152"/>
        <v>Verificar la ejecución del 100%  de las actividades programadas en el plan de lucha contra la corrupción y atención al ciudadano1</v>
      </c>
      <c r="S87" s="115" t="str">
        <f t="shared" si="153"/>
        <v>Verificar la ejecución del 100%  de las actividades programadas en el plan de lucha contra la corrupción y atención al ciudadano0</v>
      </c>
      <c r="T87" s="115" t="str">
        <f t="shared" si="154"/>
        <v>Verificar la ejecución del 100%  de las actividades programadas en el plan de lucha contra la corrupción y atención al ciudadano0</v>
      </c>
      <c r="U87" s="115" t="str">
        <f t="shared" si="155"/>
        <v>Verificar la ejecución del 100%  de las actividades programadas en el plan de lucha contra la corrupción y atención al ciudadano0</v>
      </c>
      <c r="V87" s="116">
        <v>1</v>
      </c>
      <c r="W87" s="116">
        <v>1</v>
      </c>
      <c r="X87" s="100" t="s">
        <v>267</v>
      </c>
      <c r="Y87" s="152" t="s">
        <v>443</v>
      </c>
      <c r="Z87" s="184">
        <v>43721</v>
      </c>
      <c r="AA87" s="189">
        <v>43721</v>
      </c>
      <c r="AB87" s="151" t="s">
        <v>447</v>
      </c>
      <c r="AC87" s="101">
        <f t="shared" si="90"/>
        <v>1</v>
      </c>
      <c r="AE87" s="43">
        <f t="shared" si="156"/>
        <v>0</v>
      </c>
      <c r="AF87" s="43">
        <f t="shared" si="157"/>
        <v>0</v>
      </c>
      <c r="AG87" s="43">
        <f t="shared" si="158"/>
        <v>0</v>
      </c>
      <c r="AH87" s="43">
        <f t="shared" si="159"/>
        <v>0</v>
      </c>
      <c r="AI87" s="43">
        <f t="shared" si="160"/>
        <v>0</v>
      </c>
      <c r="AJ87" s="43">
        <f t="shared" si="161"/>
        <v>0</v>
      </c>
      <c r="AK87" s="43">
        <f t="shared" si="162"/>
        <v>0</v>
      </c>
      <c r="AL87" s="43">
        <f t="shared" si="163"/>
        <v>0</v>
      </c>
      <c r="AM87" s="43">
        <f t="shared" si="164"/>
        <v>1</v>
      </c>
      <c r="AN87" s="43">
        <f t="shared" si="165"/>
        <v>0</v>
      </c>
      <c r="AO87" s="43">
        <f t="shared" si="166"/>
        <v>0</v>
      </c>
      <c r="AP87" s="43">
        <f t="shared" si="167"/>
        <v>0</v>
      </c>
      <c r="AR87" s="43">
        <f t="shared" si="168"/>
        <v>0</v>
      </c>
      <c r="AS87" s="43">
        <f t="shared" si="104"/>
        <v>0</v>
      </c>
      <c r="AT87" s="43">
        <f t="shared" si="105"/>
        <v>0</v>
      </c>
      <c r="AU87" s="43">
        <f t="shared" si="106"/>
        <v>0</v>
      </c>
      <c r="AV87" s="43">
        <f t="shared" si="107"/>
        <v>0</v>
      </c>
      <c r="AW87" s="43">
        <f t="shared" si="108"/>
        <v>0</v>
      </c>
      <c r="AX87" s="43">
        <f t="shared" si="109"/>
        <v>0</v>
      </c>
      <c r="AY87" s="43">
        <f t="shared" si="110"/>
        <v>0</v>
      </c>
      <c r="AZ87" s="43">
        <f t="shared" si="111"/>
        <v>1</v>
      </c>
      <c r="BA87" s="43">
        <f t="shared" si="112"/>
        <v>0</v>
      </c>
      <c r="BB87" s="43">
        <f t="shared" si="113"/>
        <v>0</v>
      </c>
      <c r="BC87" s="43">
        <f t="shared" si="114"/>
        <v>0</v>
      </c>
      <c r="BD87" s="3">
        <f t="shared" si="169"/>
        <v>1</v>
      </c>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c r="AMK87"/>
    </row>
    <row r="88" spans="1:1025" ht="99" customHeight="1" x14ac:dyDescent="0.25">
      <c r="A88" s="97">
        <f t="shared" si="143"/>
        <v>76</v>
      </c>
      <c r="B88" s="98"/>
      <c r="C88" s="112" t="s">
        <v>7</v>
      </c>
      <c r="D88" s="117" t="s">
        <v>16</v>
      </c>
      <c r="E88" s="117" t="s">
        <v>78</v>
      </c>
      <c r="F88" s="117" t="s">
        <v>79</v>
      </c>
      <c r="G88" s="117" t="s">
        <v>354</v>
      </c>
      <c r="H88" s="114" t="s">
        <v>14</v>
      </c>
      <c r="I88" s="114" t="s">
        <v>348</v>
      </c>
      <c r="J88" s="115" t="str">
        <f t="shared" si="144"/>
        <v>Verificar la ejecución del 100%  de las actividades programadas en el plan de lucha contra la corrupción y atención al ciudadano0</v>
      </c>
      <c r="K88" s="115" t="str">
        <f t="shared" si="145"/>
        <v>Verificar la ejecución del 100%  de las actividades programadas en el plan de lucha contra la corrupción y atención al ciudadano0</v>
      </c>
      <c r="L88" s="115" t="str">
        <f t="shared" si="146"/>
        <v>Verificar la ejecución del 100%  de las actividades programadas en el plan de lucha contra la corrupción y atención al ciudadano0</v>
      </c>
      <c r="M88" s="115" t="str">
        <f t="shared" si="147"/>
        <v>Verificar la ejecución del 100%  de las actividades programadas en el plan de lucha contra la corrupción y atención al ciudadano0</v>
      </c>
      <c r="N88" s="115" t="str">
        <f t="shared" si="148"/>
        <v>Verificar la ejecución del 100%  de las actividades programadas en el plan de lucha contra la corrupción y atención al ciudadano0</v>
      </c>
      <c r="O88" s="115" t="str">
        <f t="shared" si="149"/>
        <v>Verificar la ejecución del 100%  de las actividades programadas en el plan de lucha contra la corrupción y atención al ciudadano0</v>
      </c>
      <c r="P88" s="115" t="str">
        <f t="shared" si="150"/>
        <v>Verificar la ejecución del 100%  de las actividades programadas en el plan de lucha contra la corrupción y atención al ciudadano0</v>
      </c>
      <c r="Q88" s="115" t="str">
        <f t="shared" si="151"/>
        <v>Verificar la ejecución del 100%  de las actividades programadas en el plan de lucha contra la corrupción y atención al ciudadano0</v>
      </c>
      <c r="R88" s="115" t="str">
        <f t="shared" si="152"/>
        <v>Verificar la ejecución del 100%  de las actividades programadas en el plan de lucha contra la corrupción y atención al ciudadano1</v>
      </c>
      <c r="S88" s="115" t="str">
        <f t="shared" si="153"/>
        <v>Verificar la ejecución del 100%  de las actividades programadas en el plan de lucha contra la corrupción y atención al ciudadano0</v>
      </c>
      <c r="T88" s="115" t="str">
        <f t="shared" si="154"/>
        <v>Verificar la ejecución del 100%  de las actividades programadas en el plan de lucha contra la corrupción y atención al ciudadano0</v>
      </c>
      <c r="U88" s="115" t="str">
        <f t="shared" si="155"/>
        <v>Verificar la ejecución del 100%  de las actividades programadas en el plan de lucha contra la corrupción y atención al ciudadano0</v>
      </c>
      <c r="V88" s="116">
        <v>1</v>
      </c>
      <c r="W88" s="116">
        <v>1</v>
      </c>
      <c r="X88" s="100" t="s">
        <v>267</v>
      </c>
      <c r="Y88" s="152" t="s">
        <v>443</v>
      </c>
      <c r="Z88" s="184">
        <v>43721</v>
      </c>
      <c r="AA88" s="189">
        <v>43721</v>
      </c>
      <c r="AB88" s="151" t="s">
        <v>447</v>
      </c>
      <c r="AC88" s="101">
        <f t="shared" si="90"/>
        <v>1</v>
      </c>
      <c r="AE88" s="43">
        <f t="shared" si="156"/>
        <v>0</v>
      </c>
      <c r="AF88" s="43">
        <f t="shared" si="157"/>
        <v>0</v>
      </c>
      <c r="AG88" s="43">
        <f t="shared" si="158"/>
        <v>0</v>
      </c>
      <c r="AH88" s="43">
        <f t="shared" si="159"/>
        <v>0</v>
      </c>
      <c r="AI88" s="43">
        <f t="shared" si="160"/>
        <v>0</v>
      </c>
      <c r="AJ88" s="43">
        <f t="shared" si="161"/>
        <v>0</v>
      </c>
      <c r="AK88" s="43">
        <f t="shared" si="162"/>
        <v>0</v>
      </c>
      <c r="AL88" s="43">
        <f t="shared" si="163"/>
        <v>0</v>
      </c>
      <c r="AM88" s="43">
        <f t="shared" si="164"/>
        <v>1</v>
      </c>
      <c r="AN88" s="43">
        <f t="shared" si="165"/>
        <v>0</v>
      </c>
      <c r="AO88" s="43">
        <f t="shared" si="166"/>
        <v>0</v>
      </c>
      <c r="AP88" s="43">
        <f t="shared" si="167"/>
        <v>0</v>
      </c>
      <c r="AR88" s="43">
        <f t="shared" si="168"/>
        <v>0</v>
      </c>
      <c r="AS88" s="43">
        <f t="shared" si="104"/>
        <v>0</v>
      </c>
      <c r="AT88" s="43">
        <f t="shared" si="105"/>
        <v>0</v>
      </c>
      <c r="AU88" s="43">
        <f t="shared" si="106"/>
        <v>0</v>
      </c>
      <c r="AV88" s="43">
        <f t="shared" si="107"/>
        <v>0</v>
      </c>
      <c r="AW88" s="43">
        <f t="shared" si="108"/>
        <v>0</v>
      </c>
      <c r="AX88" s="43">
        <f t="shared" si="109"/>
        <v>0</v>
      </c>
      <c r="AY88" s="43">
        <f t="shared" si="110"/>
        <v>0</v>
      </c>
      <c r="AZ88" s="43">
        <f t="shared" si="111"/>
        <v>1</v>
      </c>
      <c r="BA88" s="43">
        <f t="shared" si="112"/>
        <v>0</v>
      </c>
      <c r="BB88" s="43">
        <f t="shared" si="113"/>
        <v>0</v>
      </c>
      <c r="BC88" s="43">
        <f t="shared" si="114"/>
        <v>0</v>
      </c>
      <c r="BD88" s="3">
        <f t="shared" si="169"/>
        <v>1</v>
      </c>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c r="AMK88"/>
    </row>
    <row r="89" spans="1:1025" ht="84" customHeight="1" x14ac:dyDescent="0.25">
      <c r="A89" s="125">
        <f t="shared" si="143"/>
        <v>77</v>
      </c>
      <c r="B89" s="98">
        <f>+B83+1</f>
        <v>5</v>
      </c>
      <c r="C89" s="119" t="s">
        <v>9</v>
      </c>
      <c r="D89" s="132" t="s">
        <v>21</v>
      </c>
      <c r="E89" s="117" t="s">
        <v>93</v>
      </c>
      <c r="F89" s="117" t="s">
        <v>94</v>
      </c>
      <c r="G89" s="132" t="s">
        <v>168</v>
      </c>
      <c r="H89" s="120" t="s">
        <v>14</v>
      </c>
      <c r="I89" s="114" t="s">
        <v>95</v>
      </c>
      <c r="J89" s="115" t="str">
        <f t="shared" si="78"/>
        <v>Elaborar el informe de seguimiento a los derechos de autor conforme a directivas presidenciales 001 de 1999 y 12 de 20070</v>
      </c>
      <c r="K89" s="115" t="str">
        <f t="shared" si="79"/>
        <v>Elaborar el informe de seguimiento a los derechos de autor conforme a directivas presidenciales 001 de 1999 y 12 de 20070</v>
      </c>
      <c r="L89" s="115" t="str">
        <f t="shared" si="80"/>
        <v>Elaborar el informe de seguimiento a los derechos de autor conforme a directivas presidenciales 001 de 1999 y 12 de 20071</v>
      </c>
      <c r="M89" s="115" t="str">
        <f t="shared" si="81"/>
        <v>Elaborar el informe de seguimiento a los derechos de autor conforme a directivas presidenciales 001 de 1999 y 12 de 20070</v>
      </c>
      <c r="N89" s="115" t="str">
        <f t="shared" si="82"/>
        <v>Elaborar el informe de seguimiento a los derechos de autor conforme a directivas presidenciales 001 de 1999 y 12 de 20070</v>
      </c>
      <c r="O89" s="115" t="str">
        <f t="shared" si="83"/>
        <v>Elaborar el informe de seguimiento a los derechos de autor conforme a directivas presidenciales 001 de 1999 y 12 de 20070</v>
      </c>
      <c r="P89" s="115" t="str">
        <f t="shared" si="84"/>
        <v>Elaborar el informe de seguimiento a los derechos de autor conforme a directivas presidenciales 001 de 1999 y 12 de 20070</v>
      </c>
      <c r="Q89" s="115" t="str">
        <f t="shared" si="85"/>
        <v>Elaborar el informe de seguimiento a los derechos de autor conforme a directivas presidenciales 001 de 1999 y 12 de 20070</v>
      </c>
      <c r="R89" s="115" t="str">
        <f t="shared" si="86"/>
        <v>Elaborar el informe de seguimiento a los derechos de autor conforme a directivas presidenciales 001 de 1999 y 12 de 20070</v>
      </c>
      <c r="S89" s="115" t="str">
        <f t="shared" si="87"/>
        <v>Elaborar el informe de seguimiento a los derechos de autor conforme a directivas presidenciales 001 de 1999 y 12 de 20070</v>
      </c>
      <c r="T89" s="115" t="str">
        <f t="shared" si="88"/>
        <v>Elaborar el informe de seguimiento a los derechos de autor conforme a directivas presidenciales 001 de 1999 y 12 de 20070</v>
      </c>
      <c r="U89" s="127" t="str">
        <f t="shared" si="89"/>
        <v>Elaborar el informe de seguimiento a los derechos de autor conforme a directivas presidenciales 001 de 1999 y 12 de 20070</v>
      </c>
      <c r="V89" s="128">
        <v>1</v>
      </c>
      <c r="W89" s="128">
        <v>1</v>
      </c>
      <c r="X89" s="100" t="s">
        <v>267</v>
      </c>
      <c r="Y89" s="119" t="s">
        <v>325</v>
      </c>
      <c r="Z89" s="186">
        <v>43539</v>
      </c>
      <c r="AA89" s="187">
        <v>43539</v>
      </c>
      <c r="AB89" s="133" t="s">
        <v>371</v>
      </c>
      <c r="AC89" s="130">
        <f t="shared" si="90"/>
        <v>1</v>
      </c>
      <c r="AE89" s="43">
        <f t="shared" si="91"/>
        <v>0</v>
      </c>
      <c r="AF89" s="43">
        <f t="shared" si="92"/>
        <v>0</v>
      </c>
      <c r="AG89" s="43">
        <f t="shared" si="93"/>
        <v>1</v>
      </c>
      <c r="AH89" s="43">
        <f t="shared" si="94"/>
        <v>0</v>
      </c>
      <c r="AI89" s="43">
        <f t="shared" si="95"/>
        <v>0</v>
      </c>
      <c r="AJ89" s="43">
        <f t="shared" si="96"/>
        <v>0</v>
      </c>
      <c r="AK89" s="43">
        <f t="shared" si="97"/>
        <v>0</v>
      </c>
      <c r="AL89" s="43">
        <f t="shared" si="98"/>
        <v>0</v>
      </c>
      <c r="AM89" s="43">
        <f t="shared" si="99"/>
        <v>0</v>
      </c>
      <c r="AN89" s="43">
        <f t="shared" si="100"/>
        <v>0</v>
      </c>
      <c r="AO89" s="43">
        <f t="shared" si="101"/>
        <v>0</v>
      </c>
      <c r="AP89" s="43">
        <f t="shared" si="102"/>
        <v>0</v>
      </c>
      <c r="AR89" s="43">
        <f t="shared" si="103"/>
        <v>0</v>
      </c>
      <c r="AS89" s="43">
        <f t="shared" si="104"/>
        <v>0</v>
      </c>
      <c r="AT89" s="43">
        <f t="shared" si="105"/>
        <v>1</v>
      </c>
      <c r="AU89" s="43">
        <f t="shared" si="106"/>
        <v>0</v>
      </c>
      <c r="AV89" s="43">
        <f t="shared" si="107"/>
        <v>0</v>
      </c>
      <c r="AW89" s="43">
        <f t="shared" si="108"/>
        <v>0</v>
      </c>
      <c r="AX89" s="43">
        <f t="shared" si="109"/>
        <v>0</v>
      </c>
      <c r="AY89" s="43">
        <f t="shared" si="110"/>
        <v>0</v>
      </c>
      <c r="AZ89" s="43">
        <f t="shared" si="111"/>
        <v>0</v>
      </c>
      <c r="BA89" s="43">
        <f t="shared" si="112"/>
        <v>0</v>
      </c>
      <c r="BB89" s="43">
        <f t="shared" si="113"/>
        <v>0</v>
      </c>
      <c r="BC89" s="43">
        <f t="shared" si="114"/>
        <v>0</v>
      </c>
      <c r="BD89" s="3">
        <f t="shared" si="115"/>
        <v>1</v>
      </c>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c r="AMK89"/>
    </row>
    <row r="90" spans="1:1025" ht="81" customHeight="1" x14ac:dyDescent="0.25">
      <c r="A90" s="97">
        <f t="shared" si="143"/>
        <v>78</v>
      </c>
      <c r="B90" s="98">
        <f t="shared" si="116"/>
        <v>6</v>
      </c>
      <c r="C90" s="117" t="s">
        <v>9</v>
      </c>
      <c r="D90" s="106" t="s">
        <v>125</v>
      </c>
      <c r="E90" s="117" t="s">
        <v>138</v>
      </c>
      <c r="F90" s="106" t="s">
        <v>139</v>
      </c>
      <c r="G90" s="106" t="s">
        <v>140</v>
      </c>
      <c r="H90" s="107" t="s">
        <v>14</v>
      </c>
      <c r="I90" s="118" t="s">
        <v>141</v>
      </c>
      <c r="J90" s="115" t="str">
        <f t="shared" si="78"/>
        <v>Elaborar el informe de seguimiento al cumplimiento de las variables del Índice de Gobierno Abierto -IGA-0</v>
      </c>
      <c r="K90" s="115" t="str">
        <f t="shared" si="79"/>
        <v>Elaborar el informe de seguimiento al cumplimiento de las variables del Índice de Gobierno Abierto -IGA-0</v>
      </c>
      <c r="L90" s="115" t="str">
        <f t="shared" si="80"/>
        <v>Elaborar el informe de seguimiento al cumplimiento de las variables del Índice de Gobierno Abierto -IGA-0</v>
      </c>
      <c r="M90" s="115" t="str">
        <f t="shared" si="81"/>
        <v>Elaborar el informe de seguimiento al cumplimiento de las variables del Índice de Gobierno Abierto -IGA-1</v>
      </c>
      <c r="N90" s="115" t="str">
        <f t="shared" si="82"/>
        <v>Elaborar el informe de seguimiento al cumplimiento de las variables del Índice de Gobierno Abierto -IGA-0</v>
      </c>
      <c r="O90" s="115" t="str">
        <f t="shared" si="83"/>
        <v>Elaborar el informe de seguimiento al cumplimiento de las variables del Índice de Gobierno Abierto -IGA-0</v>
      </c>
      <c r="P90" s="115" t="str">
        <f t="shared" si="84"/>
        <v>Elaborar el informe de seguimiento al cumplimiento de las variables del Índice de Gobierno Abierto -IGA-0</v>
      </c>
      <c r="Q90" s="115" t="str">
        <f t="shared" si="85"/>
        <v>Elaborar el informe de seguimiento al cumplimiento de las variables del Índice de Gobierno Abierto -IGA-0</v>
      </c>
      <c r="R90" s="115" t="str">
        <f t="shared" si="86"/>
        <v>Elaborar el informe de seguimiento al cumplimiento de las variables del Índice de Gobierno Abierto -IGA-0</v>
      </c>
      <c r="S90" s="115" t="str">
        <f t="shared" si="87"/>
        <v>Elaborar el informe de seguimiento al cumplimiento de las variables del Índice de Gobierno Abierto -IGA-0</v>
      </c>
      <c r="T90" s="115" t="str">
        <f t="shared" si="88"/>
        <v>Elaborar el informe de seguimiento al cumplimiento de las variables del Índice de Gobierno Abierto -IGA-0</v>
      </c>
      <c r="U90" s="115" t="str">
        <f t="shared" si="89"/>
        <v>Elaborar el informe de seguimiento al cumplimiento de las variables del Índice de Gobierno Abierto -IGA-0</v>
      </c>
      <c r="V90" s="116">
        <v>1</v>
      </c>
      <c r="W90" s="116">
        <v>1</v>
      </c>
      <c r="X90" s="108" t="s">
        <v>267</v>
      </c>
      <c r="Y90" s="112" t="s">
        <v>325</v>
      </c>
      <c r="Z90" s="184">
        <v>43585</v>
      </c>
      <c r="AA90" s="185">
        <v>43560</v>
      </c>
      <c r="AB90" s="109" t="s">
        <v>399</v>
      </c>
      <c r="AC90" s="101">
        <f t="shared" si="90"/>
        <v>1</v>
      </c>
      <c r="AE90" s="43">
        <f t="shared" si="91"/>
        <v>0</v>
      </c>
      <c r="AF90" s="43">
        <f t="shared" si="92"/>
        <v>0</v>
      </c>
      <c r="AG90" s="43">
        <f t="shared" si="93"/>
        <v>0</v>
      </c>
      <c r="AH90" s="43">
        <f t="shared" si="94"/>
        <v>1</v>
      </c>
      <c r="AI90" s="43">
        <f t="shared" si="95"/>
        <v>0</v>
      </c>
      <c r="AJ90" s="43">
        <f t="shared" si="96"/>
        <v>0</v>
      </c>
      <c r="AK90" s="43">
        <f t="shared" si="97"/>
        <v>0</v>
      </c>
      <c r="AL90" s="43">
        <f t="shared" si="98"/>
        <v>0</v>
      </c>
      <c r="AM90" s="43">
        <f t="shared" si="99"/>
        <v>0</v>
      </c>
      <c r="AN90" s="43">
        <f t="shared" si="100"/>
        <v>0</v>
      </c>
      <c r="AO90" s="43">
        <f t="shared" si="101"/>
        <v>0</v>
      </c>
      <c r="AP90" s="43">
        <f t="shared" si="102"/>
        <v>0</v>
      </c>
      <c r="AR90" s="43">
        <f t="shared" si="103"/>
        <v>0</v>
      </c>
      <c r="AS90" s="43">
        <f t="shared" si="104"/>
        <v>0</v>
      </c>
      <c r="AT90" s="43">
        <f t="shared" si="105"/>
        <v>0</v>
      </c>
      <c r="AU90" s="43">
        <f t="shared" si="106"/>
        <v>1</v>
      </c>
      <c r="AV90" s="43">
        <f t="shared" si="107"/>
        <v>0</v>
      </c>
      <c r="AW90" s="43">
        <f t="shared" si="108"/>
        <v>0</v>
      </c>
      <c r="AX90" s="43">
        <f t="shared" si="109"/>
        <v>0</v>
      </c>
      <c r="AY90" s="43">
        <f t="shared" si="110"/>
        <v>0</v>
      </c>
      <c r="AZ90" s="43">
        <f t="shared" si="111"/>
        <v>0</v>
      </c>
      <c r="BA90" s="43">
        <f t="shared" si="112"/>
        <v>0</v>
      </c>
      <c r="BB90" s="43">
        <f t="shared" si="113"/>
        <v>0</v>
      </c>
      <c r="BC90" s="43">
        <f t="shared" si="114"/>
        <v>0</v>
      </c>
      <c r="BD90" s="3">
        <f t="shared" si="115"/>
        <v>1</v>
      </c>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c r="AMK90"/>
    </row>
    <row r="91" spans="1:1025" ht="87" customHeight="1" x14ac:dyDescent="0.25">
      <c r="A91" s="153">
        <f t="shared" si="143"/>
        <v>79</v>
      </c>
      <c r="B91" s="98">
        <f t="shared" si="116"/>
        <v>7</v>
      </c>
      <c r="C91" s="154" t="s">
        <v>9</v>
      </c>
      <c r="D91" s="193" t="s">
        <v>25</v>
      </c>
      <c r="E91" s="117" t="s">
        <v>90</v>
      </c>
      <c r="F91" s="117" t="s">
        <v>91</v>
      </c>
      <c r="G91" s="193" t="s">
        <v>184</v>
      </c>
      <c r="H91" s="155" t="s">
        <v>14</v>
      </c>
      <c r="I91" s="114" t="s">
        <v>92</v>
      </c>
      <c r="J91" s="115" t="str">
        <f t="shared" si="78"/>
        <v>Elaborar y enviar el informe (1) de control interno contable conforme a las directrices vigentes emitidas por al cgn0</v>
      </c>
      <c r="K91" s="115" t="str">
        <f t="shared" si="79"/>
        <v>Elaborar y enviar el informe (1) de control interno contable conforme a las directrices vigentes emitidas por al cgn1</v>
      </c>
      <c r="L91" s="115" t="str">
        <f t="shared" si="80"/>
        <v>Elaborar y enviar el informe (1) de control interno contable conforme a las directrices vigentes emitidas por al cgn0</v>
      </c>
      <c r="M91" s="115" t="str">
        <f t="shared" si="81"/>
        <v>Elaborar y enviar el informe (1) de control interno contable conforme a las directrices vigentes emitidas por al cgn0</v>
      </c>
      <c r="N91" s="115" t="str">
        <f t="shared" si="82"/>
        <v>Elaborar y enviar el informe (1) de control interno contable conforme a las directrices vigentes emitidas por al cgn0</v>
      </c>
      <c r="O91" s="115" t="str">
        <f t="shared" si="83"/>
        <v>Elaborar y enviar el informe (1) de control interno contable conforme a las directrices vigentes emitidas por al cgn0</v>
      </c>
      <c r="P91" s="115" t="str">
        <f t="shared" si="84"/>
        <v>Elaborar y enviar el informe (1) de control interno contable conforme a las directrices vigentes emitidas por al cgn0</v>
      </c>
      <c r="Q91" s="115" t="str">
        <f t="shared" si="85"/>
        <v>Elaborar y enviar el informe (1) de control interno contable conforme a las directrices vigentes emitidas por al cgn0</v>
      </c>
      <c r="R91" s="115" t="str">
        <f t="shared" si="86"/>
        <v>Elaborar y enviar el informe (1) de control interno contable conforme a las directrices vigentes emitidas por al cgn0</v>
      </c>
      <c r="S91" s="115" t="str">
        <f t="shared" si="87"/>
        <v>Elaborar y enviar el informe (1) de control interno contable conforme a las directrices vigentes emitidas por al cgn0</v>
      </c>
      <c r="T91" s="115" t="str">
        <f t="shared" si="88"/>
        <v>Elaborar y enviar el informe (1) de control interno contable conforme a las directrices vigentes emitidas por al cgn0</v>
      </c>
      <c r="U91" s="156" t="str">
        <f t="shared" si="89"/>
        <v>Elaborar y enviar el informe (1) de control interno contable conforme a las directrices vigentes emitidas por al cgn0</v>
      </c>
      <c r="V91" s="157">
        <v>1</v>
      </c>
      <c r="W91" s="157">
        <v>1</v>
      </c>
      <c r="X91" s="100" t="s">
        <v>267</v>
      </c>
      <c r="Y91" s="158" t="s">
        <v>329</v>
      </c>
      <c r="Z91" s="194">
        <v>43524</v>
      </c>
      <c r="AA91" s="195">
        <v>43524</v>
      </c>
      <c r="AB91" s="159" t="s">
        <v>379</v>
      </c>
      <c r="AC91" s="160">
        <f t="shared" si="90"/>
        <v>1</v>
      </c>
      <c r="AE91" s="43">
        <f t="shared" si="91"/>
        <v>0</v>
      </c>
      <c r="AF91" s="43">
        <f t="shared" si="92"/>
        <v>1</v>
      </c>
      <c r="AG91" s="43">
        <f t="shared" si="93"/>
        <v>0</v>
      </c>
      <c r="AH91" s="43">
        <f t="shared" si="94"/>
        <v>0</v>
      </c>
      <c r="AI91" s="43">
        <f t="shared" si="95"/>
        <v>0</v>
      </c>
      <c r="AJ91" s="43">
        <f t="shared" si="96"/>
        <v>0</v>
      </c>
      <c r="AK91" s="43">
        <f t="shared" si="97"/>
        <v>0</v>
      </c>
      <c r="AL91" s="43">
        <f t="shared" si="98"/>
        <v>0</v>
      </c>
      <c r="AM91" s="43">
        <f t="shared" si="99"/>
        <v>0</v>
      </c>
      <c r="AN91" s="43">
        <f t="shared" si="100"/>
        <v>0</v>
      </c>
      <c r="AO91" s="43">
        <f t="shared" si="101"/>
        <v>0</v>
      </c>
      <c r="AP91" s="43">
        <f t="shared" si="102"/>
        <v>0</v>
      </c>
      <c r="AR91" s="43">
        <f t="shared" si="103"/>
        <v>0</v>
      </c>
      <c r="AS91" s="43">
        <f t="shared" si="104"/>
        <v>1</v>
      </c>
      <c r="AT91" s="43">
        <f t="shared" si="105"/>
        <v>0</v>
      </c>
      <c r="AU91" s="43">
        <f t="shared" si="106"/>
        <v>0</v>
      </c>
      <c r="AV91" s="43">
        <f t="shared" si="107"/>
        <v>0</v>
      </c>
      <c r="AW91" s="43">
        <f t="shared" si="108"/>
        <v>0</v>
      </c>
      <c r="AX91" s="43">
        <f t="shared" si="109"/>
        <v>0</v>
      </c>
      <c r="AY91" s="43">
        <f t="shared" si="110"/>
        <v>0</v>
      </c>
      <c r="AZ91" s="43">
        <f t="shared" si="111"/>
        <v>0</v>
      </c>
      <c r="BA91" s="43">
        <f t="shared" si="112"/>
        <v>0</v>
      </c>
      <c r="BB91" s="43">
        <f t="shared" si="113"/>
        <v>0</v>
      </c>
      <c r="BC91" s="43">
        <f t="shared" si="114"/>
        <v>0</v>
      </c>
      <c r="BD91" s="3">
        <f t="shared" si="115"/>
        <v>1</v>
      </c>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c r="AMK91"/>
    </row>
    <row r="92" spans="1:1025" ht="147.75" customHeight="1" x14ac:dyDescent="0.25">
      <c r="A92" s="97">
        <f t="shared" si="143"/>
        <v>80</v>
      </c>
      <c r="B92" s="98"/>
      <c r="C92" s="112" t="s">
        <v>12</v>
      </c>
      <c r="D92" s="117" t="s">
        <v>26</v>
      </c>
      <c r="E92" s="117" t="s">
        <v>299</v>
      </c>
      <c r="F92" s="132" t="s">
        <v>158</v>
      </c>
      <c r="G92" s="117" t="s">
        <v>300</v>
      </c>
      <c r="H92" s="114" t="s">
        <v>11</v>
      </c>
      <c r="I92" s="114" t="s">
        <v>306</v>
      </c>
      <c r="J92" s="115" t="str">
        <f t="shared" si="78"/>
        <v>Ejecutar el 100% las auditorías internas que se programen0</v>
      </c>
      <c r="K92" s="115" t="str">
        <f t="shared" si="79"/>
        <v>Ejecutar el 100% las auditorías internas que se programen0</v>
      </c>
      <c r="L92" s="115" t="str">
        <f t="shared" si="80"/>
        <v>Ejecutar el 100% las auditorías internas que se programen0</v>
      </c>
      <c r="M92" s="115" t="str">
        <f t="shared" si="81"/>
        <v>Ejecutar el 100% las auditorías internas que se programen0</v>
      </c>
      <c r="N92" s="115" t="str">
        <f t="shared" si="82"/>
        <v>Ejecutar el 100% las auditorías internas que se programen1</v>
      </c>
      <c r="O92" s="115" t="str">
        <f t="shared" si="83"/>
        <v>Ejecutar el 100% las auditorías internas que se programen0</v>
      </c>
      <c r="P92" s="115" t="str">
        <f t="shared" si="84"/>
        <v>Ejecutar el 100% las auditorías internas que se programen0</v>
      </c>
      <c r="Q92" s="115" t="str">
        <f t="shared" si="85"/>
        <v>Ejecutar el 100% las auditorías internas que se programen0</v>
      </c>
      <c r="R92" s="115" t="str">
        <f t="shared" si="86"/>
        <v>Ejecutar el 100% las auditorías internas que se programen0</v>
      </c>
      <c r="S92" s="115" t="str">
        <f t="shared" si="87"/>
        <v>Ejecutar el 100% las auditorías internas que se programen0</v>
      </c>
      <c r="T92" s="115" t="str">
        <f t="shared" si="88"/>
        <v>Ejecutar el 100% las auditorías internas que se programen0</v>
      </c>
      <c r="U92" s="115" t="str">
        <f t="shared" si="89"/>
        <v>Ejecutar el 100% las auditorías internas que se programen0</v>
      </c>
      <c r="V92" s="116">
        <v>3</v>
      </c>
      <c r="W92" s="116">
        <v>3</v>
      </c>
      <c r="X92" s="110" t="s">
        <v>269</v>
      </c>
      <c r="Y92" s="112" t="s">
        <v>66</v>
      </c>
      <c r="Z92" s="184">
        <v>43616</v>
      </c>
      <c r="AA92" s="185">
        <v>43612</v>
      </c>
      <c r="AB92" s="30" t="s">
        <v>393</v>
      </c>
      <c r="AC92" s="101">
        <f t="shared" si="90"/>
        <v>1</v>
      </c>
      <c r="AE92" s="43">
        <f t="shared" si="91"/>
        <v>0</v>
      </c>
      <c r="AF92" s="43">
        <f t="shared" si="92"/>
        <v>0</v>
      </c>
      <c r="AG92" s="43">
        <f t="shared" si="93"/>
        <v>0</v>
      </c>
      <c r="AH92" s="43">
        <f t="shared" si="94"/>
        <v>0</v>
      </c>
      <c r="AI92" s="43">
        <f t="shared" si="95"/>
        <v>1</v>
      </c>
      <c r="AJ92" s="43">
        <f t="shared" si="96"/>
        <v>0</v>
      </c>
      <c r="AK92" s="43">
        <f t="shared" si="97"/>
        <v>0</v>
      </c>
      <c r="AL92" s="43">
        <f t="shared" si="98"/>
        <v>0</v>
      </c>
      <c r="AM92" s="43">
        <f t="shared" si="99"/>
        <v>0</v>
      </c>
      <c r="AN92" s="43">
        <f t="shared" si="100"/>
        <v>0</v>
      </c>
      <c r="AO92" s="43">
        <f t="shared" si="101"/>
        <v>0</v>
      </c>
      <c r="AP92" s="43">
        <f t="shared" si="102"/>
        <v>0</v>
      </c>
      <c r="AR92" s="43">
        <f t="shared" si="103"/>
        <v>0</v>
      </c>
      <c r="AS92" s="43">
        <f t="shared" si="104"/>
        <v>0</v>
      </c>
      <c r="AT92" s="43">
        <f t="shared" si="105"/>
        <v>0</v>
      </c>
      <c r="AU92" s="43">
        <f t="shared" si="106"/>
        <v>0</v>
      </c>
      <c r="AV92" s="43">
        <f t="shared" si="107"/>
        <v>1</v>
      </c>
      <c r="AW92" s="43">
        <f t="shared" si="108"/>
        <v>0</v>
      </c>
      <c r="AX92" s="43">
        <f t="shared" si="109"/>
        <v>0</v>
      </c>
      <c r="AY92" s="43">
        <f t="shared" si="110"/>
        <v>0</v>
      </c>
      <c r="AZ92" s="43">
        <f t="shared" si="111"/>
        <v>0</v>
      </c>
      <c r="BA92" s="43">
        <f t="shared" si="112"/>
        <v>0</v>
      </c>
      <c r="BB92" s="43">
        <f t="shared" si="113"/>
        <v>0</v>
      </c>
      <c r="BC92" s="43">
        <f t="shared" si="114"/>
        <v>0</v>
      </c>
      <c r="BD92" s="3">
        <f t="shared" si="115"/>
        <v>1</v>
      </c>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c r="AMK92"/>
    </row>
    <row r="93" spans="1:1025" ht="134.25" customHeight="1" x14ac:dyDescent="0.25">
      <c r="A93" s="97">
        <f t="shared" si="143"/>
        <v>81</v>
      </c>
      <c r="B93" s="98"/>
      <c r="C93" s="112" t="s">
        <v>12</v>
      </c>
      <c r="D93" s="117" t="s">
        <v>26</v>
      </c>
      <c r="E93" s="117" t="s">
        <v>299</v>
      </c>
      <c r="F93" s="132" t="s">
        <v>158</v>
      </c>
      <c r="G93" s="117" t="s">
        <v>301</v>
      </c>
      <c r="H93" s="114" t="s">
        <v>11</v>
      </c>
      <c r="I93" s="114" t="s">
        <v>306</v>
      </c>
      <c r="J93" s="115" t="str">
        <f t="shared" si="78"/>
        <v>Ejecutar el 100% las auditorías internas que se programen0</v>
      </c>
      <c r="K93" s="115" t="str">
        <f t="shared" si="79"/>
        <v>Ejecutar el 100% las auditorías internas que se programen0</v>
      </c>
      <c r="L93" s="115" t="str">
        <f t="shared" si="80"/>
        <v>Ejecutar el 100% las auditorías internas que se programen0</v>
      </c>
      <c r="M93" s="115" t="str">
        <f t="shared" si="81"/>
        <v>Ejecutar el 100% las auditorías internas que se programen0</v>
      </c>
      <c r="N93" s="115" t="str">
        <f t="shared" si="82"/>
        <v>Ejecutar el 100% las auditorías internas que se programen0</v>
      </c>
      <c r="O93" s="115" t="str">
        <f t="shared" si="83"/>
        <v>Ejecutar el 100% las auditorías internas que se programen1</v>
      </c>
      <c r="P93" s="115" t="str">
        <f t="shared" si="84"/>
        <v>Ejecutar el 100% las auditorías internas que se programen0</v>
      </c>
      <c r="Q93" s="115" t="str">
        <f t="shared" si="85"/>
        <v>Ejecutar el 100% las auditorías internas que se programen0</v>
      </c>
      <c r="R93" s="115" t="str">
        <f t="shared" si="86"/>
        <v>Ejecutar el 100% las auditorías internas que se programen0</v>
      </c>
      <c r="S93" s="115" t="str">
        <f t="shared" si="87"/>
        <v>Ejecutar el 100% las auditorías internas que se programen0</v>
      </c>
      <c r="T93" s="115" t="str">
        <f t="shared" si="88"/>
        <v>Ejecutar el 100% las auditorías internas que se programen0</v>
      </c>
      <c r="U93" s="115" t="str">
        <f t="shared" si="89"/>
        <v>Ejecutar el 100% las auditorías internas que se programen0</v>
      </c>
      <c r="V93" s="116">
        <v>3</v>
      </c>
      <c r="W93" s="116">
        <v>3</v>
      </c>
      <c r="X93" s="110" t="s">
        <v>269</v>
      </c>
      <c r="Y93" s="112" t="s">
        <v>66</v>
      </c>
      <c r="Z93" s="184">
        <v>43644</v>
      </c>
      <c r="AA93" s="185">
        <v>43633</v>
      </c>
      <c r="AB93" s="30" t="s">
        <v>416</v>
      </c>
      <c r="AC93" s="101">
        <f t="shared" si="90"/>
        <v>1</v>
      </c>
      <c r="AE93" s="43">
        <f t="shared" si="91"/>
        <v>0</v>
      </c>
      <c r="AF93" s="43">
        <f t="shared" si="92"/>
        <v>0</v>
      </c>
      <c r="AG93" s="43">
        <f t="shared" si="93"/>
        <v>0</v>
      </c>
      <c r="AH93" s="43">
        <f t="shared" si="94"/>
        <v>0</v>
      </c>
      <c r="AI93" s="43">
        <f t="shared" si="95"/>
        <v>0</v>
      </c>
      <c r="AJ93" s="43">
        <f t="shared" si="96"/>
        <v>1</v>
      </c>
      <c r="AK93" s="43">
        <f t="shared" si="97"/>
        <v>0</v>
      </c>
      <c r="AL93" s="43">
        <f t="shared" si="98"/>
        <v>0</v>
      </c>
      <c r="AM93" s="43">
        <f t="shared" si="99"/>
        <v>0</v>
      </c>
      <c r="AN93" s="43">
        <f t="shared" si="100"/>
        <v>0</v>
      </c>
      <c r="AO93" s="43">
        <f t="shared" si="101"/>
        <v>0</v>
      </c>
      <c r="AP93" s="43">
        <f t="shared" si="102"/>
        <v>0</v>
      </c>
      <c r="AR93" s="43">
        <f t="shared" si="103"/>
        <v>0</v>
      </c>
      <c r="AS93" s="43">
        <f t="shared" si="104"/>
        <v>0</v>
      </c>
      <c r="AT93" s="43">
        <f t="shared" si="105"/>
        <v>0</v>
      </c>
      <c r="AU93" s="43">
        <f t="shared" si="106"/>
        <v>0</v>
      </c>
      <c r="AV93" s="43">
        <f t="shared" si="107"/>
        <v>0</v>
      </c>
      <c r="AW93" s="43">
        <f t="shared" si="108"/>
        <v>1</v>
      </c>
      <c r="AX93" s="43">
        <f t="shared" si="109"/>
        <v>0</v>
      </c>
      <c r="AY93" s="43">
        <f t="shared" si="110"/>
        <v>0</v>
      </c>
      <c r="AZ93" s="43">
        <f t="shared" si="111"/>
        <v>0</v>
      </c>
      <c r="BA93" s="43">
        <f t="shared" si="112"/>
        <v>0</v>
      </c>
      <c r="BB93" s="43">
        <f t="shared" si="113"/>
        <v>0</v>
      </c>
      <c r="BC93" s="43">
        <f t="shared" si="114"/>
        <v>0</v>
      </c>
      <c r="BD93" s="3">
        <f t="shared" si="115"/>
        <v>1</v>
      </c>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c r="AMK93"/>
    </row>
    <row r="94" spans="1:1025" ht="117" customHeight="1" x14ac:dyDescent="0.25">
      <c r="A94" s="140">
        <f t="shared" si="143"/>
        <v>82</v>
      </c>
      <c r="B94" s="98"/>
      <c r="C94" s="141" t="s">
        <v>12</v>
      </c>
      <c r="D94" s="152" t="s">
        <v>26</v>
      </c>
      <c r="E94" s="117" t="s">
        <v>299</v>
      </c>
      <c r="F94" s="132" t="s">
        <v>158</v>
      </c>
      <c r="G94" s="152" t="s">
        <v>302</v>
      </c>
      <c r="H94" s="155" t="s">
        <v>11</v>
      </c>
      <c r="I94" s="114" t="s">
        <v>306</v>
      </c>
      <c r="J94" s="115" t="str">
        <f t="shared" si="78"/>
        <v>Ejecutar el 100% las auditorías internas que se programen0</v>
      </c>
      <c r="K94" s="115" t="str">
        <f t="shared" si="79"/>
        <v>Ejecutar el 100% las auditorías internas que se programen0</v>
      </c>
      <c r="L94" s="115" t="str">
        <f t="shared" si="80"/>
        <v>Ejecutar el 100% las auditorías internas que se programen0</v>
      </c>
      <c r="M94" s="115" t="str">
        <f t="shared" si="81"/>
        <v>Ejecutar el 100% las auditorías internas que se programen0</v>
      </c>
      <c r="N94" s="115" t="str">
        <f t="shared" si="82"/>
        <v>Ejecutar el 100% las auditorías internas que se programen0</v>
      </c>
      <c r="O94" s="115" t="str">
        <f t="shared" si="83"/>
        <v>Ejecutar el 100% las auditorías internas que se programen0</v>
      </c>
      <c r="P94" s="115" t="str">
        <f t="shared" si="84"/>
        <v>Ejecutar el 100% las auditorías internas que se programen1</v>
      </c>
      <c r="Q94" s="115" t="str">
        <f t="shared" si="85"/>
        <v>Ejecutar el 100% las auditorías internas que se programen0</v>
      </c>
      <c r="R94" s="115" t="str">
        <f t="shared" si="86"/>
        <v>Ejecutar el 100% las auditorías internas que se programen0</v>
      </c>
      <c r="S94" s="115" t="str">
        <f t="shared" si="87"/>
        <v>Ejecutar el 100% las auditorías internas que se programen0</v>
      </c>
      <c r="T94" s="115" t="str">
        <f t="shared" si="88"/>
        <v>Ejecutar el 100% las auditorías internas que se programen0</v>
      </c>
      <c r="U94" s="143" t="str">
        <f t="shared" si="89"/>
        <v>Ejecutar el 100% las auditorías internas que se programen0</v>
      </c>
      <c r="V94" s="144">
        <v>6</v>
      </c>
      <c r="W94" s="144">
        <v>6</v>
      </c>
      <c r="X94" s="110" t="s">
        <v>269</v>
      </c>
      <c r="Y94" s="141" t="s">
        <v>66</v>
      </c>
      <c r="Z94" s="188">
        <v>43677</v>
      </c>
      <c r="AA94" s="189">
        <v>43677</v>
      </c>
      <c r="AB94" s="151" t="s">
        <v>429</v>
      </c>
      <c r="AC94" s="146">
        <f t="shared" si="90"/>
        <v>1</v>
      </c>
      <c r="AE94" s="43">
        <f t="shared" si="91"/>
        <v>0</v>
      </c>
      <c r="AF94" s="43">
        <f t="shared" si="92"/>
        <v>0</v>
      </c>
      <c r="AG94" s="43">
        <f t="shared" si="93"/>
        <v>0</v>
      </c>
      <c r="AH94" s="43">
        <f t="shared" si="94"/>
        <v>0</v>
      </c>
      <c r="AI94" s="43">
        <f t="shared" si="95"/>
        <v>0</v>
      </c>
      <c r="AJ94" s="43">
        <f t="shared" si="96"/>
        <v>0</v>
      </c>
      <c r="AK94" s="43">
        <f t="shared" si="97"/>
        <v>1</v>
      </c>
      <c r="AL94" s="43">
        <f t="shared" si="98"/>
        <v>0</v>
      </c>
      <c r="AM94" s="43">
        <f t="shared" si="99"/>
        <v>0</v>
      </c>
      <c r="AN94" s="43">
        <f t="shared" si="100"/>
        <v>0</v>
      </c>
      <c r="AO94" s="43">
        <f t="shared" si="101"/>
        <v>0</v>
      </c>
      <c r="AP94" s="43">
        <f t="shared" si="102"/>
        <v>0</v>
      </c>
      <c r="AR94" s="43">
        <f t="shared" si="103"/>
        <v>0</v>
      </c>
      <c r="AS94" s="43">
        <f t="shared" si="104"/>
        <v>0</v>
      </c>
      <c r="AT94" s="43">
        <f t="shared" si="105"/>
        <v>0</v>
      </c>
      <c r="AU94" s="43">
        <f t="shared" si="106"/>
        <v>0</v>
      </c>
      <c r="AV94" s="43">
        <f t="shared" si="107"/>
        <v>0</v>
      </c>
      <c r="AW94" s="43">
        <f t="shared" si="108"/>
        <v>0</v>
      </c>
      <c r="AX94" s="43">
        <f t="shared" si="109"/>
        <v>1</v>
      </c>
      <c r="AY94" s="43">
        <f t="shared" si="110"/>
        <v>0</v>
      </c>
      <c r="AZ94" s="43">
        <f t="shared" si="111"/>
        <v>0</v>
      </c>
      <c r="BA94" s="43">
        <f t="shared" si="112"/>
        <v>0</v>
      </c>
      <c r="BB94" s="43">
        <f t="shared" si="113"/>
        <v>0</v>
      </c>
      <c r="BC94" s="43">
        <f t="shared" si="114"/>
        <v>0</v>
      </c>
      <c r="BD94" s="3">
        <f t="shared" si="115"/>
        <v>1</v>
      </c>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c r="AMK94"/>
    </row>
    <row r="95" spans="1:1025" ht="81" customHeight="1" x14ac:dyDescent="0.25">
      <c r="A95" s="97">
        <f t="shared" si="143"/>
        <v>83</v>
      </c>
      <c r="B95" s="98"/>
      <c r="C95" s="112" t="s">
        <v>12</v>
      </c>
      <c r="D95" s="117" t="s">
        <v>26</v>
      </c>
      <c r="E95" s="117" t="s">
        <v>299</v>
      </c>
      <c r="F95" s="132" t="s">
        <v>158</v>
      </c>
      <c r="G95" s="117" t="s">
        <v>303</v>
      </c>
      <c r="H95" s="120" t="s">
        <v>11</v>
      </c>
      <c r="I95" s="114" t="s">
        <v>306</v>
      </c>
      <c r="J95" s="115" t="str">
        <f t="shared" si="78"/>
        <v>Ejecutar el 100% las auditorías internas que se programen</v>
      </c>
      <c r="K95" s="115" t="str">
        <f t="shared" si="79"/>
        <v>Ejecutar el 100% las auditorías internas que se programen</v>
      </c>
      <c r="L95" s="115" t="str">
        <f t="shared" si="80"/>
        <v>Ejecutar el 100% las auditorías internas que se programen</v>
      </c>
      <c r="M95" s="115" t="str">
        <f t="shared" si="81"/>
        <v>Ejecutar el 100% las auditorías internas que se programen</v>
      </c>
      <c r="N95" s="115" t="str">
        <f t="shared" si="82"/>
        <v>Ejecutar el 100% las auditorías internas que se programen</v>
      </c>
      <c r="O95" s="115" t="str">
        <f t="shared" si="83"/>
        <v>Ejecutar el 100% las auditorías internas que se programen</v>
      </c>
      <c r="P95" s="115" t="str">
        <f t="shared" si="84"/>
        <v>Ejecutar el 100% las auditorías internas que se programen</v>
      </c>
      <c r="Q95" s="115" t="str">
        <f t="shared" si="85"/>
        <v>Ejecutar el 100% las auditorías internas que se programen</v>
      </c>
      <c r="R95" s="115" t="str">
        <f t="shared" si="86"/>
        <v>Ejecutar el 100% las auditorías internas que se programen</v>
      </c>
      <c r="S95" s="115" t="str">
        <f t="shared" si="87"/>
        <v>Ejecutar el 100% las auditorías internas que se programen</v>
      </c>
      <c r="T95" s="115" t="str">
        <f t="shared" si="88"/>
        <v>Ejecutar el 100% las auditorías internas que se programen</v>
      </c>
      <c r="U95" s="115">
        <v>0</v>
      </c>
      <c r="V95" s="116">
        <v>0</v>
      </c>
      <c r="W95" s="116">
        <v>0</v>
      </c>
      <c r="X95" s="110" t="s">
        <v>269</v>
      </c>
      <c r="Y95" s="112" t="s">
        <v>66</v>
      </c>
      <c r="Z95" s="184">
        <v>43707</v>
      </c>
      <c r="AA95" s="185"/>
      <c r="AB95" s="30" t="s">
        <v>430</v>
      </c>
      <c r="AC95" s="101" t="str">
        <f t="shared" si="90"/>
        <v/>
      </c>
      <c r="AE95" s="43" t="str">
        <f t="shared" si="91"/>
        <v/>
      </c>
      <c r="AF95" s="43" t="str">
        <f t="shared" si="92"/>
        <v/>
      </c>
      <c r="AG95" s="43" t="str">
        <f t="shared" si="93"/>
        <v/>
      </c>
      <c r="AH95" s="43" t="str">
        <f t="shared" si="94"/>
        <v/>
      </c>
      <c r="AI95" s="43" t="str">
        <f t="shared" si="95"/>
        <v/>
      </c>
      <c r="AJ95" s="43" t="str">
        <f t="shared" si="96"/>
        <v/>
      </c>
      <c r="AK95" s="43" t="str">
        <f t="shared" si="97"/>
        <v/>
      </c>
      <c r="AL95" s="43" t="str">
        <f t="shared" si="98"/>
        <v/>
      </c>
      <c r="AM95" s="43" t="str">
        <f t="shared" si="99"/>
        <v/>
      </c>
      <c r="AN95" s="43" t="str">
        <f t="shared" si="100"/>
        <v/>
      </c>
      <c r="AO95" s="43" t="str">
        <f t="shared" si="101"/>
        <v/>
      </c>
      <c r="AP95" s="43" t="str">
        <f t="shared" si="102"/>
        <v/>
      </c>
      <c r="AR95" s="43" t="str">
        <f t="shared" si="103"/>
        <v/>
      </c>
      <c r="AS95" s="43" t="str">
        <f t="shared" si="104"/>
        <v/>
      </c>
      <c r="AT95" s="43" t="str">
        <f t="shared" si="105"/>
        <v/>
      </c>
      <c r="AU95" s="43" t="str">
        <f t="shared" si="106"/>
        <v/>
      </c>
      <c r="AV95" s="43" t="str">
        <f t="shared" si="107"/>
        <v/>
      </c>
      <c r="AW95" s="43" t="str">
        <f t="shared" si="108"/>
        <v/>
      </c>
      <c r="AX95" s="43" t="str">
        <f t="shared" si="109"/>
        <v/>
      </c>
      <c r="AY95" s="43" t="str">
        <f t="shared" si="110"/>
        <v/>
      </c>
      <c r="AZ95" s="43" t="str">
        <f t="shared" si="111"/>
        <v/>
      </c>
      <c r="BA95" s="43" t="str">
        <f t="shared" si="112"/>
        <v/>
      </c>
      <c r="BB95" s="43" t="str">
        <f t="shared" si="113"/>
        <v/>
      </c>
      <c r="BC95" s="43" t="str">
        <f t="shared" si="114"/>
        <v/>
      </c>
      <c r="BD95" s="3">
        <f t="shared" si="115"/>
        <v>0</v>
      </c>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c r="AMK95"/>
    </row>
    <row r="96" spans="1:1025" ht="81" customHeight="1" x14ac:dyDescent="0.25">
      <c r="A96" s="97">
        <f t="shared" si="143"/>
        <v>84</v>
      </c>
      <c r="B96" s="98"/>
      <c r="C96" s="112" t="s">
        <v>12</v>
      </c>
      <c r="D96" s="117" t="s">
        <v>26</v>
      </c>
      <c r="E96" s="117" t="s">
        <v>299</v>
      </c>
      <c r="F96" s="132" t="s">
        <v>158</v>
      </c>
      <c r="G96" s="117" t="s">
        <v>304</v>
      </c>
      <c r="H96" s="120" t="s">
        <v>11</v>
      </c>
      <c r="I96" s="114" t="s">
        <v>306</v>
      </c>
      <c r="J96" s="115" t="str">
        <f t="shared" si="78"/>
        <v>Ejecutar el 100% las auditorías internas que se programen0</v>
      </c>
      <c r="K96" s="115" t="str">
        <f t="shared" si="79"/>
        <v>Ejecutar el 100% las auditorías internas que se programen0</v>
      </c>
      <c r="L96" s="115" t="str">
        <f t="shared" si="80"/>
        <v>Ejecutar el 100% las auditorías internas que se programen0</v>
      </c>
      <c r="M96" s="115" t="str">
        <f t="shared" si="81"/>
        <v>Ejecutar el 100% las auditorías internas que se programen0</v>
      </c>
      <c r="N96" s="115" t="str">
        <f t="shared" si="82"/>
        <v>Ejecutar el 100% las auditorías internas que se programen0</v>
      </c>
      <c r="O96" s="115" t="str">
        <f t="shared" si="83"/>
        <v>Ejecutar el 100% las auditorías internas que se programen0</v>
      </c>
      <c r="P96" s="115" t="str">
        <f t="shared" si="84"/>
        <v>Ejecutar el 100% las auditorías internas que se programen0</v>
      </c>
      <c r="Q96" s="115" t="str">
        <f t="shared" si="85"/>
        <v>Ejecutar el 100% las auditorías internas que se programen0</v>
      </c>
      <c r="R96" s="115" t="str">
        <f t="shared" si="86"/>
        <v>Ejecutar el 100% las auditorías internas que se programen1</v>
      </c>
      <c r="S96" s="115" t="str">
        <f t="shared" si="87"/>
        <v>Ejecutar el 100% las auditorías internas que se programen0</v>
      </c>
      <c r="T96" s="115" t="str">
        <f t="shared" si="88"/>
        <v>Ejecutar el 100% las auditorías internas que se programen0</v>
      </c>
      <c r="U96" s="115" t="str">
        <f t="shared" si="89"/>
        <v>Ejecutar el 100% las auditorías internas que se programen0</v>
      </c>
      <c r="V96" s="116">
        <v>3</v>
      </c>
      <c r="W96" s="116">
        <v>3</v>
      </c>
      <c r="X96" s="110" t="s">
        <v>269</v>
      </c>
      <c r="Y96" s="112" t="s">
        <v>66</v>
      </c>
      <c r="Z96" s="184">
        <v>43738</v>
      </c>
      <c r="AA96" s="185">
        <v>43738</v>
      </c>
      <c r="AB96" s="30" t="s">
        <v>448</v>
      </c>
      <c r="AC96" s="101">
        <f t="shared" si="90"/>
        <v>1</v>
      </c>
      <c r="AE96" s="43">
        <f t="shared" si="91"/>
        <v>0</v>
      </c>
      <c r="AF96" s="43">
        <f t="shared" si="92"/>
        <v>0</v>
      </c>
      <c r="AG96" s="43">
        <f t="shared" si="93"/>
        <v>0</v>
      </c>
      <c r="AH96" s="43">
        <f t="shared" si="94"/>
        <v>0</v>
      </c>
      <c r="AI96" s="43">
        <f t="shared" si="95"/>
        <v>0</v>
      </c>
      <c r="AJ96" s="43">
        <f t="shared" si="96"/>
        <v>0</v>
      </c>
      <c r="AK96" s="43">
        <f t="shared" si="97"/>
        <v>0</v>
      </c>
      <c r="AL96" s="43">
        <f t="shared" si="98"/>
        <v>0</v>
      </c>
      <c r="AM96" s="43">
        <f t="shared" si="99"/>
        <v>1</v>
      </c>
      <c r="AN96" s="43">
        <f t="shared" si="100"/>
        <v>0</v>
      </c>
      <c r="AO96" s="43">
        <f t="shared" si="101"/>
        <v>0</v>
      </c>
      <c r="AP96" s="43">
        <f t="shared" si="102"/>
        <v>0</v>
      </c>
      <c r="AR96" s="43">
        <f t="shared" si="103"/>
        <v>0</v>
      </c>
      <c r="AS96" s="43">
        <f t="shared" si="104"/>
        <v>0</v>
      </c>
      <c r="AT96" s="43">
        <f t="shared" si="105"/>
        <v>0</v>
      </c>
      <c r="AU96" s="43">
        <f t="shared" si="106"/>
        <v>0</v>
      </c>
      <c r="AV96" s="43">
        <f t="shared" si="107"/>
        <v>0</v>
      </c>
      <c r="AW96" s="43">
        <f t="shared" si="108"/>
        <v>0</v>
      </c>
      <c r="AX96" s="43">
        <f t="shared" si="109"/>
        <v>0</v>
      </c>
      <c r="AY96" s="43">
        <f t="shared" si="110"/>
        <v>0</v>
      </c>
      <c r="AZ96" s="43">
        <f t="shared" si="111"/>
        <v>1</v>
      </c>
      <c r="BA96" s="43">
        <f t="shared" si="112"/>
        <v>0</v>
      </c>
      <c r="BB96" s="43">
        <f t="shared" si="113"/>
        <v>0</v>
      </c>
      <c r="BC96" s="43">
        <f t="shared" si="114"/>
        <v>0</v>
      </c>
      <c r="BD96" s="3">
        <f t="shared" si="115"/>
        <v>1</v>
      </c>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c r="AMK96"/>
    </row>
    <row r="97" spans="1:1025" ht="81" customHeight="1" x14ac:dyDescent="0.25">
      <c r="A97" s="97">
        <f t="shared" si="143"/>
        <v>85</v>
      </c>
      <c r="B97" s="98"/>
      <c r="C97" s="112" t="s">
        <v>12</v>
      </c>
      <c r="D97" s="117" t="s">
        <v>26</v>
      </c>
      <c r="E97" s="117" t="s">
        <v>299</v>
      </c>
      <c r="F97" s="132" t="s">
        <v>158</v>
      </c>
      <c r="G97" s="117" t="s">
        <v>305</v>
      </c>
      <c r="H97" s="114" t="s">
        <v>11</v>
      </c>
      <c r="I97" s="114" t="s">
        <v>306</v>
      </c>
      <c r="J97" s="115" t="str">
        <f t="shared" si="78"/>
        <v>Ejecutar el 100% las auditorías internas que se programen0</v>
      </c>
      <c r="K97" s="115" t="str">
        <f t="shared" si="79"/>
        <v>Ejecutar el 100% las auditorías internas que se programen0</v>
      </c>
      <c r="L97" s="115" t="str">
        <f t="shared" si="80"/>
        <v>Ejecutar el 100% las auditorías internas que se programen0</v>
      </c>
      <c r="M97" s="115" t="str">
        <f t="shared" si="81"/>
        <v>Ejecutar el 100% las auditorías internas que se programen0</v>
      </c>
      <c r="N97" s="115" t="str">
        <f t="shared" si="82"/>
        <v>Ejecutar el 100% las auditorías internas que se programen0</v>
      </c>
      <c r="O97" s="115" t="str">
        <f t="shared" si="83"/>
        <v>Ejecutar el 100% las auditorías internas que se programen0</v>
      </c>
      <c r="P97" s="115" t="str">
        <f t="shared" si="84"/>
        <v>Ejecutar el 100% las auditorías internas que se programen0</v>
      </c>
      <c r="Q97" s="115" t="str">
        <f t="shared" si="85"/>
        <v>Ejecutar el 100% las auditorías internas que se programen0</v>
      </c>
      <c r="R97" s="115" t="str">
        <f t="shared" si="86"/>
        <v>Ejecutar el 100% las auditorías internas que se programen0</v>
      </c>
      <c r="S97" s="115" t="str">
        <f t="shared" si="87"/>
        <v>Ejecutar el 100% las auditorías internas que se programen1</v>
      </c>
      <c r="T97" s="115" t="str">
        <f t="shared" si="88"/>
        <v>Ejecutar el 100% las auditorías internas que se programen0</v>
      </c>
      <c r="U97" s="115" t="str">
        <f t="shared" si="89"/>
        <v>Ejecutar el 100% las auditorías internas que se programen0</v>
      </c>
      <c r="V97" s="116">
        <v>2</v>
      </c>
      <c r="W97" s="116">
        <v>2</v>
      </c>
      <c r="X97" s="110" t="s">
        <v>269</v>
      </c>
      <c r="Y97" s="112" t="s">
        <v>66</v>
      </c>
      <c r="Z97" s="184">
        <v>43769</v>
      </c>
      <c r="AA97" s="185">
        <v>43746</v>
      </c>
      <c r="AB97" s="30" t="s">
        <v>474</v>
      </c>
      <c r="AC97" s="101">
        <f t="shared" si="90"/>
        <v>1</v>
      </c>
      <c r="AE97" s="43">
        <f t="shared" si="91"/>
        <v>0</v>
      </c>
      <c r="AF97" s="43">
        <f t="shared" si="92"/>
        <v>0</v>
      </c>
      <c r="AG97" s="43">
        <f t="shared" si="93"/>
        <v>0</v>
      </c>
      <c r="AH97" s="43">
        <f t="shared" si="94"/>
        <v>0</v>
      </c>
      <c r="AI97" s="43">
        <f t="shared" si="95"/>
        <v>0</v>
      </c>
      <c r="AJ97" s="43">
        <f t="shared" si="96"/>
        <v>0</v>
      </c>
      <c r="AK97" s="43">
        <f t="shared" si="97"/>
        <v>0</v>
      </c>
      <c r="AL97" s="43">
        <f t="shared" si="98"/>
        <v>0</v>
      </c>
      <c r="AM97" s="43">
        <f t="shared" si="99"/>
        <v>0</v>
      </c>
      <c r="AN97" s="43">
        <f t="shared" si="100"/>
        <v>1</v>
      </c>
      <c r="AO97" s="43">
        <f t="shared" si="101"/>
        <v>0</v>
      </c>
      <c r="AP97" s="43">
        <f t="shared" si="102"/>
        <v>0</v>
      </c>
      <c r="AR97" s="43">
        <f t="shared" si="103"/>
        <v>0</v>
      </c>
      <c r="AS97" s="43">
        <f t="shared" si="104"/>
        <v>0</v>
      </c>
      <c r="AT97" s="43">
        <f t="shared" si="105"/>
        <v>0</v>
      </c>
      <c r="AU97" s="43">
        <f t="shared" si="106"/>
        <v>0</v>
      </c>
      <c r="AV97" s="43">
        <f t="shared" si="107"/>
        <v>0</v>
      </c>
      <c r="AW97" s="43">
        <f t="shared" si="108"/>
        <v>0</v>
      </c>
      <c r="AX97" s="43">
        <f t="shared" si="109"/>
        <v>0</v>
      </c>
      <c r="AY97" s="43">
        <f t="shared" si="110"/>
        <v>0</v>
      </c>
      <c r="AZ97" s="43">
        <f t="shared" si="111"/>
        <v>0</v>
      </c>
      <c r="BA97" s="43">
        <f t="shared" si="112"/>
        <v>1</v>
      </c>
      <c r="BB97" s="43">
        <f t="shared" si="113"/>
        <v>0</v>
      </c>
      <c r="BC97" s="43">
        <f t="shared" si="114"/>
        <v>0</v>
      </c>
      <c r="BD97" s="3">
        <f t="shared" si="115"/>
        <v>1</v>
      </c>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c r="AMK97"/>
    </row>
    <row r="98" spans="1:1025" ht="81" customHeight="1" x14ac:dyDescent="0.25">
      <c r="A98" s="97">
        <f t="shared" si="143"/>
        <v>86</v>
      </c>
      <c r="B98" s="98" t="e">
        <f>+#REF!+1</f>
        <v>#REF!</v>
      </c>
      <c r="C98" s="112" t="s">
        <v>12</v>
      </c>
      <c r="D98" s="117" t="s">
        <v>30</v>
      </c>
      <c r="E98" s="117" t="s">
        <v>103</v>
      </c>
      <c r="F98" s="132" t="s">
        <v>65</v>
      </c>
      <c r="G98" s="117" t="s">
        <v>104</v>
      </c>
      <c r="H98" s="114" t="s">
        <v>14</v>
      </c>
      <c r="I98" s="114" t="s">
        <v>105</v>
      </c>
      <c r="J98" s="115" t="str">
        <f t="shared" si="78"/>
        <v>Elaborar el informe formato_f97 correspondiente a la cuenta anual que se rinde a través del SIA0</v>
      </c>
      <c r="K98" s="115" t="str">
        <f t="shared" si="79"/>
        <v>Elaborar el informe formato_f97 correspondiente a la cuenta anual que se rinde a través del SIA0</v>
      </c>
      <c r="L98" s="115" t="str">
        <f t="shared" si="80"/>
        <v>Elaborar el informe formato_f97 correspondiente a la cuenta anual que se rinde a través del SIA0</v>
      </c>
      <c r="M98" s="115" t="str">
        <f t="shared" si="81"/>
        <v>Elaborar el informe formato_f97 correspondiente a la cuenta anual que se rinde a través del SIA1</v>
      </c>
      <c r="N98" s="115" t="str">
        <f t="shared" si="82"/>
        <v>Elaborar el informe formato_f97 correspondiente a la cuenta anual que se rinde a través del SIA0</v>
      </c>
      <c r="O98" s="115" t="str">
        <f t="shared" si="83"/>
        <v>Elaborar el informe formato_f97 correspondiente a la cuenta anual que se rinde a través del SIA0</v>
      </c>
      <c r="P98" s="115" t="str">
        <f t="shared" si="84"/>
        <v>Elaborar el informe formato_f97 correspondiente a la cuenta anual que se rinde a través del SIA0</v>
      </c>
      <c r="Q98" s="115" t="str">
        <f t="shared" si="85"/>
        <v>Elaborar el informe formato_f97 correspondiente a la cuenta anual que se rinde a través del SIA0</v>
      </c>
      <c r="R98" s="115" t="str">
        <f t="shared" si="86"/>
        <v>Elaborar el informe formato_f97 correspondiente a la cuenta anual que se rinde a través del SIA0</v>
      </c>
      <c r="S98" s="115" t="str">
        <f t="shared" si="87"/>
        <v>Elaborar el informe formato_f97 correspondiente a la cuenta anual que se rinde a través del SIA0</v>
      </c>
      <c r="T98" s="115" t="str">
        <f t="shared" si="88"/>
        <v>Elaborar el informe formato_f97 correspondiente a la cuenta anual que se rinde a través del SIA0</v>
      </c>
      <c r="U98" s="115" t="str">
        <f t="shared" si="89"/>
        <v>Elaborar el informe formato_f97 correspondiente a la cuenta anual que se rinde a través del SIA0</v>
      </c>
      <c r="V98" s="116">
        <v>1</v>
      </c>
      <c r="W98" s="116">
        <v>1</v>
      </c>
      <c r="X98" s="110" t="s">
        <v>267</v>
      </c>
      <c r="Y98" s="112" t="s">
        <v>326</v>
      </c>
      <c r="Z98" s="184">
        <v>43558</v>
      </c>
      <c r="AA98" s="185">
        <v>43558</v>
      </c>
      <c r="AB98" s="105" t="s">
        <v>402</v>
      </c>
      <c r="AC98" s="101">
        <f t="shared" si="90"/>
        <v>1</v>
      </c>
      <c r="AE98" s="43">
        <f t="shared" si="91"/>
        <v>0</v>
      </c>
      <c r="AF98" s="43">
        <f t="shared" si="92"/>
        <v>0</v>
      </c>
      <c r="AG98" s="43">
        <f t="shared" si="93"/>
        <v>0</v>
      </c>
      <c r="AH98" s="43">
        <f t="shared" si="94"/>
        <v>1</v>
      </c>
      <c r="AI98" s="43">
        <f t="shared" si="95"/>
        <v>0</v>
      </c>
      <c r="AJ98" s="43">
        <f t="shared" si="96"/>
        <v>0</v>
      </c>
      <c r="AK98" s="43">
        <f t="shared" si="97"/>
        <v>0</v>
      </c>
      <c r="AL98" s="43">
        <f t="shared" si="98"/>
        <v>0</v>
      </c>
      <c r="AM98" s="43">
        <f t="shared" si="99"/>
        <v>0</v>
      </c>
      <c r="AN98" s="43">
        <f t="shared" si="100"/>
        <v>0</v>
      </c>
      <c r="AO98" s="43">
        <f t="shared" si="101"/>
        <v>0</v>
      </c>
      <c r="AP98" s="43">
        <f t="shared" si="102"/>
        <v>0</v>
      </c>
      <c r="AR98" s="43">
        <f t="shared" si="103"/>
        <v>0</v>
      </c>
      <c r="AS98" s="43">
        <f t="shared" si="104"/>
        <v>0</v>
      </c>
      <c r="AT98" s="43">
        <f t="shared" si="105"/>
        <v>0</v>
      </c>
      <c r="AU98" s="43">
        <f t="shared" si="106"/>
        <v>1</v>
      </c>
      <c r="AV98" s="43">
        <f t="shared" si="107"/>
        <v>0</v>
      </c>
      <c r="AW98" s="43">
        <f t="shared" si="108"/>
        <v>0</v>
      </c>
      <c r="AX98" s="43">
        <f t="shared" si="109"/>
        <v>0</v>
      </c>
      <c r="AY98" s="43">
        <f t="shared" si="110"/>
        <v>0</v>
      </c>
      <c r="AZ98" s="43">
        <f t="shared" si="111"/>
        <v>0</v>
      </c>
      <c r="BA98" s="43">
        <f t="shared" si="112"/>
        <v>0</v>
      </c>
      <c r="BB98" s="43">
        <f t="shared" si="113"/>
        <v>0</v>
      </c>
      <c r="BC98" s="43">
        <f t="shared" si="114"/>
        <v>0</v>
      </c>
      <c r="BD98" s="3">
        <f t="shared" si="115"/>
        <v>1</v>
      </c>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c r="AMK98"/>
    </row>
    <row r="99" spans="1:1025" ht="107.25" customHeight="1" x14ac:dyDescent="0.25">
      <c r="A99" s="97">
        <f t="shared" si="143"/>
        <v>87</v>
      </c>
      <c r="B99" s="98" t="e">
        <f t="shared" ref="B99:B107" si="170">+B98+1</f>
        <v>#REF!</v>
      </c>
      <c r="C99" s="112" t="s">
        <v>12</v>
      </c>
      <c r="D99" s="117" t="s">
        <v>23</v>
      </c>
      <c r="E99" s="117" t="s">
        <v>98</v>
      </c>
      <c r="F99" s="117" t="s">
        <v>99</v>
      </c>
      <c r="G99" s="117" t="s">
        <v>100</v>
      </c>
      <c r="H99" s="114" t="s">
        <v>14</v>
      </c>
      <c r="I99" s="114" t="s">
        <v>101</v>
      </c>
      <c r="J99" s="115" t="str">
        <f t="shared" si="78"/>
        <v>Elaborar informe de seguimiento a cajas menores0</v>
      </c>
      <c r="K99" s="115" t="str">
        <f t="shared" si="79"/>
        <v>Elaborar informe de seguimiento a cajas menores0</v>
      </c>
      <c r="L99" s="115" t="str">
        <f t="shared" si="80"/>
        <v>Elaborar informe de seguimiento a cajas menores0</v>
      </c>
      <c r="M99" s="115" t="str">
        <f t="shared" si="81"/>
        <v>Elaborar informe de seguimiento a cajas menores0</v>
      </c>
      <c r="N99" s="115" t="str">
        <f t="shared" si="82"/>
        <v>Elaborar informe de seguimiento a cajas menores0</v>
      </c>
      <c r="O99" s="115" t="str">
        <f t="shared" si="83"/>
        <v>Elaborar informe de seguimiento a cajas menores0</v>
      </c>
      <c r="P99" s="115" t="str">
        <f t="shared" si="84"/>
        <v>Elaborar informe de seguimiento a cajas menores0</v>
      </c>
      <c r="Q99" s="115" t="str">
        <f t="shared" si="85"/>
        <v>Elaborar informe de seguimiento a cajas menores0</v>
      </c>
      <c r="R99" s="115" t="str">
        <f t="shared" si="86"/>
        <v>Elaborar informe de seguimiento a cajas menores0</v>
      </c>
      <c r="S99" s="115" t="str">
        <f t="shared" si="87"/>
        <v>Elaborar informe de seguimiento a cajas menores0</v>
      </c>
      <c r="T99" s="115" t="str">
        <f t="shared" si="88"/>
        <v>Elaborar informe de seguimiento a cajas menores1</v>
      </c>
      <c r="U99" s="115" t="str">
        <f t="shared" si="89"/>
        <v>Elaborar informe de seguimiento a cajas menores0</v>
      </c>
      <c r="V99" s="116">
        <v>1</v>
      </c>
      <c r="W99" s="116">
        <v>1</v>
      </c>
      <c r="X99" s="100" t="s">
        <v>267</v>
      </c>
      <c r="Y99" s="112" t="s">
        <v>475</v>
      </c>
      <c r="Z99" s="190">
        <v>43799</v>
      </c>
      <c r="AA99" s="185">
        <v>43789</v>
      </c>
      <c r="AB99" s="30" t="s">
        <v>476</v>
      </c>
      <c r="AC99" s="101">
        <f t="shared" si="90"/>
        <v>1</v>
      </c>
      <c r="AE99" s="43">
        <f t="shared" si="91"/>
        <v>0</v>
      </c>
      <c r="AF99" s="43">
        <f t="shared" si="92"/>
        <v>0</v>
      </c>
      <c r="AG99" s="43">
        <f t="shared" si="93"/>
        <v>0</v>
      </c>
      <c r="AH99" s="43">
        <f t="shared" si="94"/>
        <v>0</v>
      </c>
      <c r="AI99" s="43">
        <f t="shared" si="95"/>
        <v>0</v>
      </c>
      <c r="AJ99" s="43">
        <f t="shared" si="96"/>
        <v>0</v>
      </c>
      <c r="AK99" s="43">
        <f t="shared" si="97"/>
        <v>0</v>
      </c>
      <c r="AL99" s="43">
        <f t="shared" si="98"/>
        <v>0</v>
      </c>
      <c r="AM99" s="43">
        <f t="shared" si="99"/>
        <v>0</v>
      </c>
      <c r="AN99" s="43">
        <f t="shared" si="100"/>
        <v>0</v>
      </c>
      <c r="AO99" s="43">
        <f t="shared" si="101"/>
        <v>1</v>
      </c>
      <c r="AP99" s="43">
        <f t="shared" si="102"/>
        <v>0</v>
      </c>
      <c r="AR99" s="43">
        <f t="shared" si="103"/>
        <v>0</v>
      </c>
      <c r="AS99" s="43">
        <f t="shared" si="104"/>
        <v>0</v>
      </c>
      <c r="AT99" s="43">
        <f t="shared" si="105"/>
        <v>0</v>
      </c>
      <c r="AU99" s="43">
        <f t="shared" si="106"/>
        <v>0</v>
      </c>
      <c r="AV99" s="43">
        <f t="shared" si="107"/>
        <v>0</v>
      </c>
      <c r="AW99" s="43">
        <f t="shared" si="108"/>
        <v>0</v>
      </c>
      <c r="AX99" s="43">
        <f t="shared" si="109"/>
        <v>0</v>
      </c>
      <c r="AY99" s="43">
        <f t="shared" si="110"/>
        <v>0</v>
      </c>
      <c r="AZ99" s="43">
        <f t="shared" si="111"/>
        <v>0</v>
      </c>
      <c r="BA99" s="43">
        <f t="shared" si="112"/>
        <v>0</v>
      </c>
      <c r="BB99" s="43">
        <f t="shared" si="113"/>
        <v>1</v>
      </c>
      <c r="BC99" s="43">
        <f t="shared" si="114"/>
        <v>0</v>
      </c>
      <c r="BD99" s="3">
        <f t="shared" si="115"/>
        <v>1</v>
      </c>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c r="AMK99"/>
    </row>
    <row r="100" spans="1:1025" ht="81" customHeight="1" x14ac:dyDescent="0.25">
      <c r="A100" s="97">
        <f t="shared" si="143"/>
        <v>88</v>
      </c>
      <c r="B100" s="98" t="e">
        <f t="shared" si="170"/>
        <v>#REF!</v>
      </c>
      <c r="C100" s="112" t="s">
        <v>12</v>
      </c>
      <c r="D100" s="117" t="s">
        <v>18</v>
      </c>
      <c r="E100" s="117" t="s">
        <v>84</v>
      </c>
      <c r="F100" s="117" t="s">
        <v>85</v>
      </c>
      <c r="G100" s="117" t="s">
        <v>172</v>
      </c>
      <c r="H100" s="114" t="s">
        <v>14</v>
      </c>
      <c r="I100" s="114" t="s">
        <v>86</v>
      </c>
      <c r="J100" s="115" t="str">
        <f t="shared" si="78"/>
        <v>Elaborar los 2 informes de evaluación del tramite de las peticiones quejas, reclamos y suigerencias recibidos en el nivel central de la gobernación de cundinamarca0</v>
      </c>
      <c r="K100" s="115" t="str">
        <f t="shared" si="79"/>
        <v>Elaborar los 2 informes de evaluación del tramite de las peticiones quejas, reclamos y suigerencias recibidos en el nivel central de la gobernación de cundinamarca1</v>
      </c>
      <c r="L100" s="115" t="str">
        <f t="shared" si="80"/>
        <v>Elaborar los 2 informes de evaluación del tramite de las peticiones quejas, reclamos y suigerencias recibidos en el nivel central de la gobernación de cundinamarca0</v>
      </c>
      <c r="M100" s="115" t="str">
        <f t="shared" si="81"/>
        <v>Elaborar los 2 informes de evaluación del tramite de las peticiones quejas, reclamos y suigerencias recibidos en el nivel central de la gobernación de cundinamarca0</v>
      </c>
      <c r="N100" s="115" t="str">
        <f t="shared" si="82"/>
        <v>Elaborar los 2 informes de evaluación del tramite de las peticiones quejas, reclamos y suigerencias recibidos en el nivel central de la gobernación de cundinamarca0</v>
      </c>
      <c r="O100" s="115" t="str">
        <f t="shared" si="83"/>
        <v>Elaborar los 2 informes de evaluación del tramite de las peticiones quejas, reclamos y suigerencias recibidos en el nivel central de la gobernación de cundinamarca0</v>
      </c>
      <c r="P100" s="115" t="str">
        <f t="shared" si="84"/>
        <v>Elaborar los 2 informes de evaluación del tramite de las peticiones quejas, reclamos y suigerencias recibidos en el nivel central de la gobernación de cundinamarca0</v>
      </c>
      <c r="Q100" s="115" t="str">
        <f t="shared" si="85"/>
        <v>Elaborar los 2 informes de evaluación del tramite de las peticiones quejas, reclamos y suigerencias recibidos en el nivel central de la gobernación de cundinamarca0</v>
      </c>
      <c r="R100" s="115" t="str">
        <f t="shared" si="86"/>
        <v>Elaborar los 2 informes de evaluación del tramite de las peticiones quejas, reclamos y suigerencias recibidos en el nivel central de la gobernación de cundinamarca0</v>
      </c>
      <c r="S100" s="115" t="str">
        <f t="shared" si="87"/>
        <v>Elaborar los 2 informes de evaluación del tramite de las peticiones quejas, reclamos y suigerencias recibidos en el nivel central de la gobernación de cundinamarca0</v>
      </c>
      <c r="T100" s="115" t="str">
        <f t="shared" si="88"/>
        <v>Elaborar los 2 informes de evaluación del tramite de las peticiones quejas, reclamos y suigerencias recibidos en el nivel central de la gobernación de cundinamarca0</v>
      </c>
      <c r="U100" s="115" t="str">
        <f t="shared" si="89"/>
        <v>Elaborar los 2 informes de evaluación del tramite de las peticiones quejas, reclamos y suigerencias recibidos en el nivel central de la gobernación de cundinamarca0</v>
      </c>
      <c r="V100" s="116">
        <v>1</v>
      </c>
      <c r="W100" s="116">
        <v>1</v>
      </c>
      <c r="X100" s="100" t="s">
        <v>267</v>
      </c>
      <c r="Y100" s="112" t="s">
        <v>326</v>
      </c>
      <c r="Z100" s="184">
        <v>43524</v>
      </c>
      <c r="AA100" s="185">
        <v>43556</v>
      </c>
      <c r="AB100" s="197" t="s">
        <v>492</v>
      </c>
      <c r="AC100" s="101">
        <f>+IF((W100=""),"",IFERROR(W100/V100,""))</f>
        <v>1</v>
      </c>
      <c r="AE100" s="43">
        <f t="shared" si="91"/>
        <v>0</v>
      </c>
      <c r="AF100" s="43">
        <f t="shared" si="92"/>
        <v>1</v>
      </c>
      <c r="AG100" s="43">
        <f t="shared" si="93"/>
        <v>0</v>
      </c>
      <c r="AH100" s="43">
        <f t="shared" si="94"/>
        <v>0</v>
      </c>
      <c r="AI100" s="43">
        <f t="shared" si="95"/>
        <v>0</v>
      </c>
      <c r="AJ100" s="43">
        <f t="shared" si="96"/>
        <v>0</v>
      </c>
      <c r="AK100" s="43">
        <f t="shared" si="97"/>
        <v>0</v>
      </c>
      <c r="AL100" s="43">
        <f t="shared" si="98"/>
        <v>0</v>
      </c>
      <c r="AM100" s="43">
        <f t="shared" si="99"/>
        <v>0</v>
      </c>
      <c r="AN100" s="43">
        <f t="shared" si="100"/>
        <v>0</v>
      </c>
      <c r="AO100" s="43">
        <f t="shared" si="101"/>
        <v>0</v>
      </c>
      <c r="AP100" s="43">
        <f t="shared" si="102"/>
        <v>0</v>
      </c>
      <c r="AR100" s="43">
        <f t="shared" si="103"/>
        <v>0</v>
      </c>
      <c r="AS100" s="43">
        <f t="shared" si="104"/>
        <v>0</v>
      </c>
      <c r="AT100" s="43">
        <f t="shared" si="105"/>
        <v>0</v>
      </c>
      <c r="AU100" s="43">
        <f t="shared" si="106"/>
        <v>1</v>
      </c>
      <c r="AV100" s="43">
        <f t="shared" si="107"/>
        <v>0</v>
      </c>
      <c r="AW100" s="43">
        <f t="shared" si="108"/>
        <v>0</v>
      </c>
      <c r="AX100" s="43">
        <f t="shared" si="109"/>
        <v>0</v>
      </c>
      <c r="AY100" s="43">
        <f t="shared" si="110"/>
        <v>0</v>
      </c>
      <c r="AZ100" s="43">
        <f t="shared" si="111"/>
        <v>0</v>
      </c>
      <c r="BA100" s="43">
        <f t="shared" si="112"/>
        <v>0</v>
      </c>
      <c r="BB100" s="43">
        <f t="shared" si="113"/>
        <v>0</v>
      </c>
      <c r="BC100" s="43">
        <f t="shared" si="114"/>
        <v>0</v>
      </c>
      <c r="BD100" s="3">
        <f t="shared" si="115"/>
        <v>1</v>
      </c>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c r="AMK100"/>
    </row>
    <row r="101" spans="1:1025" ht="81" customHeight="1" x14ac:dyDescent="0.25">
      <c r="A101" s="97">
        <f t="shared" si="143"/>
        <v>89</v>
      </c>
      <c r="B101" s="98" t="e">
        <f t="shared" si="170"/>
        <v>#REF!</v>
      </c>
      <c r="C101" s="112" t="s">
        <v>12</v>
      </c>
      <c r="D101" s="117" t="s">
        <v>18</v>
      </c>
      <c r="E101" s="117" t="s">
        <v>84</v>
      </c>
      <c r="F101" s="117" t="s">
        <v>85</v>
      </c>
      <c r="G101" s="117" t="s">
        <v>173</v>
      </c>
      <c r="H101" s="114" t="s">
        <v>14</v>
      </c>
      <c r="I101" s="114" t="s">
        <v>86</v>
      </c>
      <c r="J101" s="115" t="str">
        <f t="shared" si="78"/>
        <v>Elaborar los 2 informes de evaluación del tramite de las peticiones quejas, reclamos y suigerencias recibidos en el nivel central de la gobernación de cundinamarca0</v>
      </c>
      <c r="K101" s="115" t="str">
        <f t="shared" si="79"/>
        <v>Elaborar los 2 informes de evaluación del tramite de las peticiones quejas, reclamos y suigerencias recibidos en el nivel central de la gobernación de cundinamarca0</v>
      </c>
      <c r="L101" s="115" t="str">
        <f t="shared" si="80"/>
        <v>Elaborar los 2 informes de evaluación del tramite de las peticiones quejas, reclamos y suigerencias recibidos en el nivel central de la gobernación de cundinamarca0</v>
      </c>
      <c r="M101" s="115" t="str">
        <f t="shared" si="81"/>
        <v>Elaborar los 2 informes de evaluación del tramite de las peticiones quejas, reclamos y suigerencias recibidos en el nivel central de la gobernación de cundinamarca0</v>
      </c>
      <c r="N101" s="115" t="str">
        <f t="shared" si="82"/>
        <v>Elaborar los 2 informes de evaluación del tramite de las peticiones quejas, reclamos y suigerencias recibidos en el nivel central de la gobernación de cundinamarca0</v>
      </c>
      <c r="O101" s="115" t="str">
        <f t="shared" si="83"/>
        <v>Elaborar los 2 informes de evaluación del tramite de las peticiones quejas, reclamos y suigerencias recibidos en el nivel central de la gobernación de cundinamarca0</v>
      </c>
      <c r="P101" s="115" t="str">
        <f t="shared" si="84"/>
        <v>Elaborar los 2 informes de evaluación del tramite de las peticiones quejas, reclamos y suigerencias recibidos en el nivel central de la gobernación de cundinamarca0</v>
      </c>
      <c r="Q101" s="115" t="str">
        <f t="shared" si="85"/>
        <v>Elaborar los 2 informes de evaluación del tramite de las peticiones quejas, reclamos y suigerencias recibidos en el nivel central de la gobernación de cundinamarca1</v>
      </c>
      <c r="R101" s="115" t="str">
        <f t="shared" si="86"/>
        <v>Elaborar los 2 informes de evaluación del tramite de las peticiones quejas, reclamos y suigerencias recibidos en el nivel central de la gobernación de cundinamarca0</v>
      </c>
      <c r="S101" s="115" t="str">
        <f t="shared" si="87"/>
        <v>Elaborar los 2 informes de evaluación del tramite de las peticiones quejas, reclamos y suigerencias recibidos en el nivel central de la gobernación de cundinamarca0</v>
      </c>
      <c r="T101" s="115" t="str">
        <f t="shared" si="88"/>
        <v>Elaborar los 2 informes de evaluación del tramite de las peticiones quejas, reclamos y suigerencias recibidos en el nivel central de la gobernación de cundinamarca0</v>
      </c>
      <c r="U101" s="115" t="str">
        <f t="shared" si="89"/>
        <v>Elaborar los 2 informes de evaluación del tramite de las peticiones quejas, reclamos y suigerencias recibidos en el nivel central de la gobernación de cundinamarca0</v>
      </c>
      <c r="V101" s="116">
        <v>1</v>
      </c>
      <c r="W101" s="116">
        <v>1</v>
      </c>
      <c r="X101" s="100" t="s">
        <v>267</v>
      </c>
      <c r="Y101" s="112" t="s">
        <v>326</v>
      </c>
      <c r="Z101" s="184">
        <v>43707</v>
      </c>
      <c r="AA101" s="185">
        <v>43710</v>
      </c>
      <c r="AB101" s="30" t="s">
        <v>449</v>
      </c>
      <c r="AC101" s="101">
        <f t="shared" si="90"/>
        <v>1</v>
      </c>
      <c r="AE101" s="43">
        <f t="shared" si="91"/>
        <v>0</v>
      </c>
      <c r="AF101" s="43">
        <f t="shared" si="92"/>
        <v>0</v>
      </c>
      <c r="AG101" s="43">
        <f t="shared" si="93"/>
        <v>0</v>
      </c>
      <c r="AH101" s="43">
        <f t="shared" si="94"/>
        <v>0</v>
      </c>
      <c r="AI101" s="43">
        <f t="shared" si="95"/>
        <v>0</v>
      </c>
      <c r="AJ101" s="43">
        <f t="shared" si="96"/>
        <v>0</v>
      </c>
      <c r="AK101" s="43">
        <f t="shared" si="97"/>
        <v>0</v>
      </c>
      <c r="AL101" s="43">
        <f t="shared" si="98"/>
        <v>1</v>
      </c>
      <c r="AM101" s="43">
        <f t="shared" si="99"/>
        <v>0</v>
      </c>
      <c r="AN101" s="43">
        <f t="shared" si="100"/>
        <v>0</v>
      </c>
      <c r="AO101" s="43">
        <f t="shared" si="101"/>
        <v>0</v>
      </c>
      <c r="AP101" s="43">
        <f t="shared" si="102"/>
        <v>0</v>
      </c>
      <c r="AR101" s="43">
        <f t="shared" si="103"/>
        <v>0</v>
      </c>
      <c r="AS101" s="43">
        <f t="shared" si="104"/>
        <v>0</v>
      </c>
      <c r="AT101" s="43">
        <f t="shared" si="105"/>
        <v>0</v>
      </c>
      <c r="AU101" s="43">
        <f t="shared" si="106"/>
        <v>0</v>
      </c>
      <c r="AV101" s="43">
        <f t="shared" si="107"/>
        <v>0</v>
      </c>
      <c r="AW101" s="43">
        <f t="shared" si="108"/>
        <v>0</v>
      </c>
      <c r="AX101" s="43">
        <f t="shared" si="109"/>
        <v>0</v>
      </c>
      <c r="AY101" s="43">
        <f t="shared" si="110"/>
        <v>0</v>
      </c>
      <c r="AZ101" s="43">
        <f t="shared" si="111"/>
        <v>1</v>
      </c>
      <c r="BA101" s="43">
        <f t="shared" si="112"/>
        <v>0</v>
      </c>
      <c r="BB101" s="43">
        <f t="shared" si="113"/>
        <v>0</v>
      </c>
      <c r="BC101" s="43">
        <f t="shared" si="114"/>
        <v>0</v>
      </c>
      <c r="BD101" s="3">
        <f t="shared" si="115"/>
        <v>1</v>
      </c>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c r="AMK101"/>
    </row>
    <row r="102" spans="1:1025" ht="74.25" customHeight="1" x14ac:dyDescent="0.25">
      <c r="A102" s="97">
        <f t="shared" si="143"/>
        <v>90</v>
      </c>
      <c r="B102" s="98" t="e">
        <f t="shared" si="170"/>
        <v>#REF!</v>
      </c>
      <c r="C102" s="112" t="s">
        <v>12</v>
      </c>
      <c r="D102" s="106" t="s">
        <v>121</v>
      </c>
      <c r="E102" s="117" t="s">
        <v>133</v>
      </c>
      <c r="F102" s="106" t="s">
        <v>83</v>
      </c>
      <c r="G102" s="106" t="s">
        <v>174</v>
      </c>
      <c r="H102" s="97" t="s">
        <v>14</v>
      </c>
      <c r="I102" s="114" t="s">
        <v>134</v>
      </c>
      <c r="J102" s="115" t="str">
        <f t="shared" si="78"/>
        <v>Elaborar los 2 informes de seguimiento a la actualización del SIGEP0</v>
      </c>
      <c r="K102" s="115" t="str">
        <f t="shared" si="79"/>
        <v>Elaborar los 2 informes de seguimiento a la actualización del SIGEP0</v>
      </c>
      <c r="L102" s="115" t="str">
        <f t="shared" si="80"/>
        <v>Elaborar los 2 informes de seguimiento a la actualización del SIGEP0</v>
      </c>
      <c r="M102" s="115" t="str">
        <f t="shared" si="81"/>
        <v>Elaborar los 2 informes de seguimiento a la actualización del SIGEP0</v>
      </c>
      <c r="N102" s="115" t="str">
        <f t="shared" si="82"/>
        <v>Elaborar los 2 informes de seguimiento a la actualización del SIGEP0</v>
      </c>
      <c r="O102" s="115" t="str">
        <f t="shared" si="83"/>
        <v>Elaborar los 2 informes de seguimiento a la actualización del SIGEP0</v>
      </c>
      <c r="P102" s="115" t="str">
        <f t="shared" si="84"/>
        <v>Elaborar los 2 informes de seguimiento a la actualización del SIGEP0</v>
      </c>
      <c r="Q102" s="115" t="str">
        <f t="shared" si="85"/>
        <v>Elaborar los 2 informes de seguimiento a la actualización del SIGEP1</v>
      </c>
      <c r="R102" s="115" t="str">
        <f t="shared" si="86"/>
        <v>Elaborar los 2 informes de seguimiento a la actualización del SIGEP0</v>
      </c>
      <c r="S102" s="115" t="str">
        <f t="shared" si="87"/>
        <v>Elaborar los 2 informes de seguimiento a la actualización del SIGEP0</v>
      </c>
      <c r="T102" s="115" t="str">
        <f t="shared" si="88"/>
        <v>Elaborar los 2 informes de seguimiento a la actualización del SIGEP0</v>
      </c>
      <c r="U102" s="115" t="str">
        <f t="shared" si="89"/>
        <v>Elaborar los 2 informes de seguimiento a la actualización del SIGEP0</v>
      </c>
      <c r="V102" s="116">
        <v>1</v>
      </c>
      <c r="W102" s="116">
        <v>1</v>
      </c>
      <c r="X102" s="100" t="s">
        <v>267</v>
      </c>
      <c r="Y102" s="112" t="s">
        <v>444</v>
      </c>
      <c r="Z102" s="184">
        <v>43707</v>
      </c>
      <c r="AA102" s="185">
        <v>43707</v>
      </c>
      <c r="AB102" s="173" t="s">
        <v>458</v>
      </c>
      <c r="AC102" s="101">
        <f t="shared" si="90"/>
        <v>1</v>
      </c>
      <c r="AE102" s="43">
        <f t="shared" si="91"/>
        <v>0</v>
      </c>
      <c r="AF102" s="43">
        <f t="shared" si="92"/>
        <v>0</v>
      </c>
      <c r="AG102" s="43">
        <f t="shared" si="93"/>
        <v>0</v>
      </c>
      <c r="AH102" s="43">
        <f t="shared" si="94"/>
        <v>0</v>
      </c>
      <c r="AI102" s="43">
        <f t="shared" si="95"/>
        <v>0</v>
      </c>
      <c r="AJ102" s="43">
        <f t="shared" si="96"/>
        <v>0</v>
      </c>
      <c r="AK102" s="43">
        <f t="shared" si="97"/>
        <v>0</v>
      </c>
      <c r="AL102" s="43">
        <f t="shared" si="98"/>
        <v>1</v>
      </c>
      <c r="AM102" s="43">
        <f t="shared" si="99"/>
        <v>0</v>
      </c>
      <c r="AN102" s="43">
        <f t="shared" si="100"/>
        <v>0</v>
      </c>
      <c r="AO102" s="43">
        <f t="shared" si="101"/>
        <v>0</v>
      </c>
      <c r="AP102" s="43">
        <f t="shared" si="102"/>
        <v>0</v>
      </c>
      <c r="AR102" s="43">
        <f t="shared" si="103"/>
        <v>0</v>
      </c>
      <c r="AS102" s="43">
        <f t="shared" si="104"/>
        <v>0</v>
      </c>
      <c r="AT102" s="43">
        <f t="shared" si="105"/>
        <v>0</v>
      </c>
      <c r="AU102" s="43">
        <f t="shared" si="106"/>
        <v>0</v>
      </c>
      <c r="AV102" s="43">
        <f t="shared" si="107"/>
        <v>0</v>
      </c>
      <c r="AW102" s="43">
        <f t="shared" si="108"/>
        <v>0</v>
      </c>
      <c r="AX102" s="43">
        <f t="shared" si="109"/>
        <v>0</v>
      </c>
      <c r="AY102" s="43">
        <f t="shared" si="110"/>
        <v>1</v>
      </c>
      <c r="AZ102" s="43">
        <f t="shared" si="111"/>
        <v>0</v>
      </c>
      <c r="BA102" s="43">
        <f t="shared" si="112"/>
        <v>0</v>
      </c>
      <c r="BB102" s="43">
        <f t="shared" si="113"/>
        <v>0</v>
      </c>
      <c r="BC102" s="43">
        <f t="shared" si="114"/>
        <v>0</v>
      </c>
      <c r="BD102" s="3">
        <f t="shared" si="115"/>
        <v>1</v>
      </c>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c r="AMK102"/>
    </row>
    <row r="103" spans="1:1025" ht="81" customHeight="1" x14ac:dyDescent="0.25">
      <c r="A103" s="97">
        <f t="shared" si="143"/>
        <v>91</v>
      </c>
      <c r="B103" s="98" t="e">
        <f t="shared" si="170"/>
        <v>#REF!</v>
      </c>
      <c r="C103" s="112" t="s">
        <v>12</v>
      </c>
      <c r="D103" s="106" t="s">
        <v>121</v>
      </c>
      <c r="E103" s="117" t="s">
        <v>133</v>
      </c>
      <c r="F103" s="106" t="s">
        <v>83</v>
      </c>
      <c r="G103" s="106" t="s">
        <v>175</v>
      </c>
      <c r="H103" s="97" t="s">
        <v>14</v>
      </c>
      <c r="I103" s="114" t="s">
        <v>134</v>
      </c>
      <c r="J103" s="115" t="str">
        <f t="shared" si="78"/>
        <v>Elaborar los 2 informes de seguimiento a la actualización del SIGEP0</v>
      </c>
      <c r="K103" s="115" t="str">
        <f t="shared" si="79"/>
        <v>Elaborar los 2 informes de seguimiento a la actualización del SIGEP0</v>
      </c>
      <c r="L103" s="115" t="str">
        <f t="shared" si="80"/>
        <v>Elaborar los 2 informes de seguimiento a la actualización del SIGEP0</v>
      </c>
      <c r="M103" s="115" t="str">
        <f t="shared" si="81"/>
        <v>Elaborar los 2 informes de seguimiento a la actualización del SIGEP0</v>
      </c>
      <c r="N103" s="115" t="str">
        <f t="shared" si="82"/>
        <v>Elaborar los 2 informes de seguimiento a la actualización del SIGEP0</v>
      </c>
      <c r="O103" s="115" t="str">
        <f t="shared" si="83"/>
        <v>Elaborar los 2 informes de seguimiento a la actualización del SIGEP0</v>
      </c>
      <c r="P103" s="115" t="str">
        <f t="shared" si="84"/>
        <v>Elaborar los 2 informes de seguimiento a la actualización del SIGEP0</v>
      </c>
      <c r="Q103" s="115" t="str">
        <f t="shared" si="85"/>
        <v>Elaborar los 2 informes de seguimiento a la actualización del SIGEP0</v>
      </c>
      <c r="R103" s="115" t="str">
        <f t="shared" si="86"/>
        <v>Elaborar los 2 informes de seguimiento a la actualización del SIGEP0</v>
      </c>
      <c r="S103" s="115" t="str">
        <f t="shared" si="87"/>
        <v>Elaborar los 2 informes de seguimiento a la actualización del SIGEP0</v>
      </c>
      <c r="T103" s="115" t="str">
        <f t="shared" si="88"/>
        <v>Elaborar los 2 informes de seguimiento a la actualización del SIGEP0</v>
      </c>
      <c r="U103" s="115" t="str">
        <f t="shared" si="89"/>
        <v>Elaborar los 2 informes de seguimiento a la actualización del SIGEP1</v>
      </c>
      <c r="V103" s="116">
        <v>1</v>
      </c>
      <c r="W103" s="116"/>
      <c r="X103" s="100" t="s">
        <v>267</v>
      </c>
      <c r="Y103" s="112" t="s">
        <v>477</v>
      </c>
      <c r="Z103" s="184">
        <v>43829</v>
      </c>
      <c r="AA103" s="185"/>
      <c r="AB103" s="29" t="s">
        <v>485</v>
      </c>
      <c r="AC103" s="101" t="str">
        <f t="shared" si="90"/>
        <v/>
      </c>
      <c r="AE103" s="43">
        <f t="shared" si="91"/>
        <v>0</v>
      </c>
      <c r="AF103" s="43">
        <f t="shared" si="92"/>
        <v>0</v>
      </c>
      <c r="AG103" s="43">
        <f t="shared" si="93"/>
        <v>0</v>
      </c>
      <c r="AH103" s="43">
        <f t="shared" si="94"/>
        <v>0</v>
      </c>
      <c r="AI103" s="43">
        <f t="shared" si="95"/>
        <v>0</v>
      </c>
      <c r="AJ103" s="43">
        <f t="shared" si="96"/>
        <v>0</v>
      </c>
      <c r="AK103" s="43">
        <f t="shared" si="97"/>
        <v>0</v>
      </c>
      <c r="AL103" s="43">
        <f t="shared" si="98"/>
        <v>0</v>
      </c>
      <c r="AM103" s="43">
        <f t="shared" si="99"/>
        <v>0</v>
      </c>
      <c r="AN103" s="43">
        <f t="shared" si="100"/>
        <v>0</v>
      </c>
      <c r="AO103" s="43">
        <f t="shared" si="101"/>
        <v>0</v>
      </c>
      <c r="AP103" s="43">
        <f t="shared" si="102"/>
        <v>1</v>
      </c>
      <c r="AR103" s="43" t="str">
        <f t="shared" si="103"/>
        <v/>
      </c>
      <c r="AS103" s="43" t="str">
        <f t="shared" si="104"/>
        <v/>
      </c>
      <c r="AT103" s="43" t="str">
        <f t="shared" si="105"/>
        <v/>
      </c>
      <c r="AU103" s="43" t="str">
        <f t="shared" si="106"/>
        <v/>
      </c>
      <c r="AV103" s="43" t="str">
        <f t="shared" si="107"/>
        <v/>
      </c>
      <c r="AW103" s="43" t="str">
        <f t="shared" si="108"/>
        <v/>
      </c>
      <c r="AX103" s="43" t="str">
        <f t="shared" si="109"/>
        <v/>
      </c>
      <c r="AY103" s="43" t="str">
        <f t="shared" si="110"/>
        <v/>
      </c>
      <c r="AZ103" s="43" t="str">
        <f t="shared" si="111"/>
        <v/>
      </c>
      <c r="BA103" s="43" t="str">
        <f t="shared" si="112"/>
        <v/>
      </c>
      <c r="BB103" s="43" t="str">
        <f t="shared" si="113"/>
        <v/>
      </c>
      <c r="BC103" s="43" t="str">
        <f t="shared" si="114"/>
        <v/>
      </c>
      <c r="BD103" s="3">
        <f t="shared" si="115"/>
        <v>0</v>
      </c>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c r="AMK103"/>
    </row>
    <row r="104" spans="1:1025" ht="94.5" customHeight="1" x14ac:dyDescent="0.25">
      <c r="A104" s="125">
        <f t="shared" si="143"/>
        <v>92</v>
      </c>
      <c r="B104" s="98" t="e">
        <f t="shared" si="170"/>
        <v>#REF!</v>
      </c>
      <c r="C104" s="119" t="s">
        <v>12</v>
      </c>
      <c r="D104" s="132" t="s">
        <v>22</v>
      </c>
      <c r="E104" s="117" t="s">
        <v>96</v>
      </c>
      <c r="F104" s="117" t="s">
        <v>85</v>
      </c>
      <c r="G104" s="132" t="s">
        <v>176</v>
      </c>
      <c r="H104" s="120" t="s">
        <v>14</v>
      </c>
      <c r="I104" s="114" t="s">
        <v>97</v>
      </c>
      <c r="J104" s="115" t="str">
        <f t="shared" si="78"/>
        <v>Elaborar los 4 informes de austeridad del gasto1</v>
      </c>
      <c r="K104" s="115" t="str">
        <f t="shared" si="79"/>
        <v>Elaborar los 4 informes de austeridad del gasto0</v>
      </c>
      <c r="L104" s="115" t="str">
        <f t="shared" si="80"/>
        <v>Elaborar los 4 informes de austeridad del gasto0</v>
      </c>
      <c r="M104" s="115" t="str">
        <f t="shared" si="81"/>
        <v>Elaborar los 4 informes de austeridad del gasto0</v>
      </c>
      <c r="N104" s="115" t="str">
        <f t="shared" si="82"/>
        <v>Elaborar los 4 informes de austeridad del gasto0</v>
      </c>
      <c r="O104" s="115" t="str">
        <f t="shared" si="83"/>
        <v>Elaborar los 4 informes de austeridad del gasto0</v>
      </c>
      <c r="P104" s="115" t="str">
        <f t="shared" si="84"/>
        <v>Elaborar los 4 informes de austeridad del gasto0</v>
      </c>
      <c r="Q104" s="115" t="str">
        <f t="shared" si="85"/>
        <v>Elaborar los 4 informes de austeridad del gasto0</v>
      </c>
      <c r="R104" s="115" t="str">
        <f t="shared" si="86"/>
        <v>Elaborar los 4 informes de austeridad del gasto0</v>
      </c>
      <c r="S104" s="115" t="str">
        <f t="shared" si="87"/>
        <v>Elaborar los 4 informes de austeridad del gasto0</v>
      </c>
      <c r="T104" s="115" t="str">
        <f t="shared" si="88"/>
        <v>Elaborar los 4 informes de austeridad del gasto0</v>
      </c>
      <c r="U104" s="127" t="str">
        <f t="shared" si="89"/>
        <v>Elaborar los 4 informes de austeridad del gasto0</v>
      </c>
      <c r="V104" s="128">
        <v>1</v>
      </c>
      <c r="W104" s="128">
        <v>1</v>
      </c>
      <c r="X104" s="100" t="s">
        <v>267</v>
      </c>
      <c r="Y104" s="137" t="s">
        <v>333</v>
      </c>
      <c r="Z104" s="186">
        <v>43496</v>
      </c>
      <c r="AA104" s="187">
        <v>43496</v>
      </c>
      <c r="AB104" s="138" t="s">
        <v>382</v>
      </c>
      <c r="AC104" s="130">
        <f t="shared" si="90"/>
        <v>1</v>
      </c>
      <c r="AE104" s="43">
        <f t="shared" si="91"/>
        <v>1</v>
      </c>
      <c r="AF104" s="43">
        <f t="shared" si="92"/>
        <v>0</v>
      </c>
      <c r="AG104" s="43">
        <f t="shared" si="93"/>
        <v>0</v>
      </c>
      <c r="AH104" s="43">
        <f t="shared" si="94"/>
        <v>0</v>
      </c>
      <c r="AI104" s="43">
        <f t="shared" si="95"/>
        <v>0</v>
      </c>
      <c r="AJ104" s="43">
        <f t="shared" si="96"/>
        <v>0</v>
      </c>
      <c r="AK104" s="43">
        <f t="shared" si="97"/>
        <v>0</v>
      </c>
      <c r="AL104" s="43">
        <f t="shared" si="98"/>
        <v>0</v>
      </c>
      <c r="AM104" s="43">
        <f t="shared" si="99"/>
        <v>0</v>
      </c>
      <c r="AN104" s="43">
        <f t="shared" si="100"/>
        <v>0</v>
      </c>
      <c r="AO104" s="43">
        <f t="shared" si="101"/>
        <v>0</v>
      </c>
      <c r="AP104" s="43">
        <f t="shared" si="102"/>
        <v>0</v>
      </c>
      <c r="AR104" s="43">
        <f t="shared" si="103"/>
        <v>1</v>
      </c>
      <c r="AS104" s="43">
        <f t="shared" si="104"/>
        <v>0</v>
      </c>
      <c r="AT104" s="43">
        <f t="shared" si="105"/>
        <v>0</v>
      </c>
      <c r="AU104" s="43">
        <f t="shared" si="106"/>
        <v>0</v>
      </c>
      <c r="AV104" s="43">
        <f t="shared" si="107"/>
        <v>0</v>
      </c>
      <c r="AW104" s="43">
        <f t="shared" si="108"/>
        <v>0</v>
      </c>
      <c r="AX104" s="43">
        <f t="shared" si="109"/>
        <v>0</v>
      </c>
      <c r="AY104" s="43">
        <f t="shared" si="110"/>
        <v>0</v>
      </c>
      <c r="AZ104" s="43">
        <f t="shared" si="111"/>
        <v>0</v>
      </c>
      <c r="BA104" s="43">
        <f t="shared" si="112"/>
        <v>0</v>
      </c>
      <c r="BB104" s="43">
        <f t="shared" si="113"/>
        <v>0</v>
      </c>
      <c r="BC104" s="43">
        <f t="shared" si="114"/>
        <v>0</v>
      </c>
      <c r="BD104" s="3">
        <f t="shared" si="115"/>
        <v>1</v>
      </c>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c r="AMK104"/>
    </row>
    <row r="105" spans="1:1025" ht="81" customHeight="1" x14ac:dyDescent="0.25">
      <c r="A105" s="97">
        <f t="shared" si="143"/>
        <v>93</v>
      </c>
      <c r="B105" s="98" t="e">
        <f t="shared" si="170"/>
        <v>#REF!</v>
      </c>
      <c r="C105" s="112" t="s">
        <v>12</v>
      </c>
      <c r="D105" s="117" t="s">
        <v>22</v>
      </c>
      <c r="E105" s="117" t="s">
        <v>96</v>
      </c>
      <c r="F105" s="117" t="s">
        <v>85</v>
      </c>
      <c r="G105" s="117" t="s">
        <v>177</v>
      </c>
      <c r="H105" s="114" t="s">
        <v>14</v>
      </c>
      <c r="I105" s="114" t="s">
        <v>97</v>
      </c>
      <c r="J105" s="115" t="str">
        <f t="shared" ref="J105:J132" si="171">+$D105&amp;AE105</f>
        <v>Elaborar los 4 informes de austeridad del gasto0</v>
      </c>
      <c r="K105" s="115" t="str">
        <f t="shared" ref="K105:K132" si="172">+$D105&amp;AF105</f>
        <v>Elaborar los 4 informes de austeridad del gasto0</v>
      </c>
      <c r="L105" s="115" t="str">
        <f t="shared" ref="L105:L132" si="173">+$D105&amp;AG105</f>
        <v>Elaborar los 4 informes de austeridad del gasto0</v>
      </c>
      <c r="M105" s="115" t="str">
        <f t="shared" ref="M105:M132" si="174">+$D105&amp;AH105</f>
        <v>Elaborar los 4 informes de austeridad del gasto1</v>
      </c>
      <c r="N105" s="115" t="str">
        <f t="shared" ref="N105:N132" si="175">+$D105&amp;AI105</f>
        <v>Elaborar los 4 informes de austeridad del gasto0</v>
      </c>
      <c r="O105" s="115" t="str">
        <f t="shared" ref="O105:O132" si="176">+$D105&amp;AJ105</f>
        <v>Elaborar los 4 informes de austeridad del gasto0</v>
      </c>
      <c r="P105" s="115" t="str">
        <f t="shared" ref="P105:P132" si="177">+$D105&amp;AK105</f>
        <v>Elaborar los 4 informes de austeridad del gasto0</v>
      </c>
      <c r="Q105" s="115" t="str">
        <f t="shared" ref="Q105:Q132" si="178">+$D105&amp;AL105</f>
        <v>Elaborar los 4 informes de austeridad del gasto0</v>
      </c>
      <c r="R105" s="115" t="str">
        <f t="shared" ref="R105:R132" si="179">+$D105&amp;AM105</f>
        <v>Elaborar los 4 informes de austeridad del gasto0</v>
      </c>
      <c r="S105" s="115" t="str">
        <f t="shared" ref="S105:S132" si="180">+$D105&amp;AN105</f>
        <v>Elaborar los 4 informes de austeridad del gasto0</v>
      </c>
      <c r="T105" s="115" t="str">
        <f t="shared" ref="T105:T132" si="181">+$D105&amp;AO105</f>
        <v>Elaborar los 4 informes de austeridad del gasto0</v>
      </c>
      <c r="U105" s="115" t="str">
        <f t="shared" ref="U105:U132" si="182">+$D105&amp;AP105</f>
        <v>Elaborar los 4 informes de austeridad del gasto0</v>
      </c>
      <c r="V105" s="116">
        <v>1</v>
      </c>
      <c r="W105" s="116">
        <v>1</v>
      </c>
      <c r="X105" s="100" t="s">
        <v>267</v>
      </c>
      <c r="Y105" s="122" t="s">
        <v>394</v>
      </c>
      <c r="Z105" s="184">
        <v>43585</v>
      </c>
      <c r="AA105" s="185">
        <v>43585</v>
      </c>
      <c r="AB105" s="30" t="s">
        <v>400</v>
      </c>
      <c r="AC105" s="101">
        <f t="shared" ref="AC105:AC132" si="183">+IF(OR(AA105="",W105=""),"",IFERROR(W105/V105,""))</f>
        <v>1</v>
      </c>
      <c r="AE105" s="43">
        <f t="shared" ref="AE105:AE132" si="184">+IF(OR(V105="",V105=0,Z105=""),"",IF(ABS(Z105)&lt;ABS($AE$12),1,0))</f>
        <v>0</v>
      </c>
      <c r="AF105" s="43">
        <f t="shared" ref="AF105:AF132" si="185">+IF(OR(V105="",V105=0,Z105=""),"",IF(AND(ABS(Z105)&lt;ABS($AF$12),ABS(Z105)&gt;=ABS($AE$12)),1,0))</f>
        <v>0</v>
      </c>
      <c r="AG105" s="43">
        <f t="shared" ref="AG105:AG132" si="186">+IF(OR(V105="",V105=0,Z105=""),"",IF(AND(ABS(Z105)&lt;ABS($AG$12),ABS(Z105)&gt;=ABS($AF$12)),1,0))</f>
        <v>0</v>
      </c>
      <c r="AH105" s="43">
        <f t="shared" ref="AH105:AH132" si="187">+IF(OR(V105="",V105=0,Z105=""),"",IF(AND(ABS(Z105)&lt;ABS($AH$12),ABS(Z105)&gt;=ABS($AG$12)),1,0))</f>
        <v>1</v>
      </c>
      <c r="AI105" s="43">
        <f t="shared" ref="AI105:AI132" si="188">+IF(OR(V105="",V105=0,Z105=""),"",IF(AND(ABS(Z105)&lt;ABS($AI$12),ABS(Z105)&gt;=ABS($AH$12)),1,0))</f>
        <v>0</v>
      </c>
      <c r="AJ105" s="43">
        <f t="shared" ref="AJ105:AJ132" si="189">+IF(OR(V105="",V105=0,Z105=""),"",IF(AND(ABS(Z105)&lt;ABS($AJ$12),ABS(Z105)&gt;=ABS($AI$12)),1,0))</f>
        <v>0</v>
      </c>
      <c r="AK105" s="43">
        <f t="shared" ref="AK105:AK132" si="190">+IF(OR(V105="",V105=0,Z105=""),"",IF(AND(ABS(Z105)&lt;ABS($AK$12),ABS(Z105)&gt;=ABS($AJ$12)),1,0))</f>
        <v>0</v>
      </c>
      <c r="AL105" s="43">
        <f t="shared" ref="AL105:AL132" si="191">+IF(OR(V105="",V105=0,Z105=""),"",IF(AND(ABS(Z105)&lt;ABS($AL$12),ABS(Z105)&gt;=ABS($AK$12)),1,0))</f>
        <v>0</v>
      </c>
      <c r="AM105" s="43">
        <f t="shared" ref="AM105:AM132" si="192">+IF(OR(V105="",V105=0,Z105=""),"",IF(AND(ABS(Z105)&lt;ABS($AM$12),ABS(Z105)&gt;=ABS($AL$12)),1,0))</f>
        <v>0</v>
      </c>
      <c r="AN105" s="43">
        <f t="shared" ref="AN105:AN132" si="193">+IF(OR(V105="",V105=0,Z105=""),"",IF(AND(ABS(Z105)&lt;ABS($AN$12),ABS(Z105)&gt;=ABS($AM$12)),1,0))</f>
        <v>0</v>
      </c>
      <c r="AO105" s="43">
        <f t="shared" ref="AO105:AO132" si="194">+IF(OR(V105="",V105=0,Z105=""),"",IF(AND(ABS(Z105)&lt;ABS($AO$12),ABS(Z105)&gt;=ABS($AN$12)),1,0))</f>
        <v>0</v>
      </c>
      <c r="AP105" s="43">
        <f t="shared" ref="AP105:AP132" si="195">+IF(OR(V105="",V105=0,Z105=""),"",IF(AND(ABS(Z105)&lt;ABS($AP$12),ABS(Z105)&gt;=ABS($AO$12)),1,0))</f>
        <v>0</v>
      </c>
      <c r="AR105" s="43">
        <f t="shared" ref="AR105:AR132" si="196">+IF(OR(AA105="",W105=""),"",IF(ABS(AA105)&lt;ABS($AR$12),1*AC105,0))</f>
        <v>0</v>
      </c>
      <c r="AS105" s="43">
        <f t="shared" ref="AS105:AS132" si="197">+IF(OR($AA105="",$W105=""),"",IF(AND(ABS($AA105)&lt;ABS($AS$12),ABS($AA105)&gt;=ABS($AR$12)),1*$AC105,0))</f>
        <v>0</v>
      </c>
      <c r="AT105" s="43">
        <f t="shared" ref="AT105:AT132" si="198">+IF(OR($AA105="",$W105=""),"",IF(AND(ABS($AA105)&lt;ABS($AT$12),ABS($AA105)&gt;=ABS($AS$12)),1*$AC105,0))</f>
        <v>0</v>
      </c>
      <c r="AU105" s="43">
        <f t="shared" ref="AU105:AU132" si="199">+IF(OR($AA105="",$W105=""),"",IF(AND(ABS($AA105)&lt;ABS($AU$12),ABS($AA105)&gt;=ABS($AT$12)),1*$AC105,0))</f>
        <v>1</v>
      </c>
      <c r="AV105" s="43">
        <f t="shared" ref="AV105:AV132" si="200">+IF(OR($AA105="",$W105=""),"",IF(AND(ABS($AA105)&lt;ABS($AV$12),ABS($AA105)&gt;=ABS($AU$12)),1*$AC105,0))</f>
        <v>0</v>
      </c>
      <c r="AW105" s="43">
        <f t="shared" ref="AW105:AW132" si="201">+IF(OR($AA105="",$W105=""),"",IF(AND(ABS($AA105)&lt;ABS($AW$12),ABS($AA105)&gt;=ABS($AV$12)),1*$AC105,0))</f>
        <v>0</v>
      </c>
      <c r="AX105" s="43">
        <f t="shared" ref="AX105:AX132" si="202">+IF(OR($AA105="",$W105=""),"",IF(AND(ABS($AA105)&lt;ABS($AX$12),ABS($AA105)&gt;=ABS($AW$12)),1*$AC105,0))</f>
        <v>0</v>
      </c>
      <c r="AY105" s="43">
        <f t="shared" ref="AY105:AY132" si="203">+IF(OR($AA105="",$W105=""),"",IF(AND(ABS($AA105)&lt;ABS($AY$12),ABS($AA105)&gt;=ABS($AX$12)),1*$AC105,0))</f>
        <v>0</v>
      </c>
      <c r="AZ105" s="43">
        <f t="shared" ref="AZ105:AZ132" si="204">+IF(OR($AA105="",$W105=""),"",IF(AND(ABS($AA105)&lt;ABS($AZ$12),ABS($AA105)&gt;=ABS($AY$12)),1*$AC105,0))</f>
        <v>0</v>
      </c>
      <c r="BA105" s="43">
        <f t="shared" ref="BA105:BA132" si="205">+IF(OR($AA105="",$W105=""),"",IF(AND(ABS($AA105)&lt;ABS($BA$12),ABS($AA105)&gt;=ABS($AZ$12)),1*$AC105,0))</f>
        <v>0</v>
      </c>
      <c r="BB105" s="43">
        <f t="shared" ref="BB105:BB132" si="206">+IF(OR($AA105="",$W105=""),"",IF(AND(ABS($AA105)&lt;ABS($BB$12),ABS($AA105)&gt;=ABS($BA$12)),1*$AC105,0))</f>
        <v>0</v>
      </c>
      <c r="BC105" s="43">
        <f t="shared" ref="BC105:BC132" si="207">+IF(OR($AA105="",$W105=""),"",IF(AND(ABS($AA105)&lt;ABS($BC$12),ABS($AA105)&gt;=ABS($BB$12)),1*$AC105,0))</f>
        <v>0</v>
      </c>
      <c r="BD105" s="3">
        <f t="shared" ref="BD105:BD132" si="208">+SUM(AR105:BC105)</f>
        <v>1</v>
      </c>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c r="AMK105"/>
    </row>
    <row r="106" spans="1:1025" ht="81" customHeight="1" x14ac:dyDescent="0.25">
      <c r="A106" s="140">
        <f t="shared" si="143"/>
        <v>94</v>
      </c>
      <c r="B106" s="98" t="e">
        <f t="shared" si="170"/>
        <v>#REF!</v>
      </c>
      <c r="C106" s="141" t="s">
        <v>12</v>
      </c>
      <c r="D106" s="152" t="s">
        <v>22</v>
      </c>
      <c r="E106" s="117" t="s">
        <v>96</v>
      </c>
      <c r="F106" s="117" t="s">
        <v>85</v>
      </c>
      <c r="G106" s="152" t="s">
        <v>178</v>
      </c>
      <c r="H106" s="148" t="s">
        <v>14</v>
      </c>
      <c r="I106" s="114" t="s">
        <v>97</v>
      </c>
      <c r="J106" s="115" t="str">
        <f t="shared" si="171"/>
        <v>Elaborar los 4 informes de austeridad del gasto0</v>
      </c>
      <c r="K106" s="115" t="str">
        <f t="shared" si="172"/>
        <v>Elaborar los 4 informes de austeridad del gasto0</v>
      </c>
      <c r="L106" s="115" t="str">
        <f t="shared" si="173"/>
        <v>Elaborar los 4 informes de austeridad del gasto0</v>
      </c>
      <c r="M106" s="115" t="str">
        <f t="shared" si="174"/>
        <v>Elaborar los 4 informes de austeridad del gasto0</v>
      </c>
      <c r="N106" s="115" t="str">
        <f t="shared" si="175"/>
        <v>Elaborar los 4 informes de austeridad del gasto0</v>
      </c>
      <c r="O106" s="115" t="str">
        <f t="shared" si="176"/>
        <v>Elaborar los 4 informes de austeridad del gasto0</v>
      </c>
      <c r="P106" s="115" t="str">
        <f t="shared" si="177"/>
        <v>Elaborar los 4 informes de austeridad del gasto1</v>
      </c>
      <c r="Q106" s="115" t="str">
        <f t="shared" si="178"/>
        <v>Elaborar los 4 informes de austeridad del gasto0</v>
      </c>
      <c r="R106" s="115" t="str">
        <f t="shared" si="179"/>
        <v>Elaborar los 4 informes de austeridad del gasto0</v>
      </c>
      <c r="S106" s="115" t="str">
        <f t="shared" si="180"/>
        <v>Elaborar los 4 informes de austeridad del gasto0</v>
      </c>
      <c r="T106" s="115" t="str">
        <f t="shared" si="181"/>
        <v>Elaborar los 4 informes de austeridad del gasto0</v>
      </c>
      <c r="U106" s="143" t="str">
        <f t="shared" si="182"/>
        <v>Elaborar los 4 informes de austeridad del gasto0</v>
      </c>
      <c r="V106" s="144">
        <v>1</v>
      </c>
      <c r="W106" s="144">
        <v>1</v>
      </c>
      <c r="X106" s="100" t="s">
        <v>267</v>
      </c>
      <c r="Y106" s="161" t="s">
        <v>413</v>
      </c>
      <c r="Z106" s="188">
        <v>43677</v>
      </c>
      <c r="AA106" s="189">
        <v>43677</v>
      </c>
      <c r="AB106" s="30" t="s">
        <v>431</v>
      </c>
      <c r="AC106" s="146">
        <f t="shared" si="183"/>
        <v>1</v>
      </c>
      <c r="AE106" s="43">
        <f t="shared" si="184"/>
        <v>0</v>
      </c>
      <c r="AF106" s="43">
        <f t="shared" si="185"/>
        <v>0</v>
      </c>
      <c r="AG106" s="43">
        <f t="shared" si="186"/>
        <v>0</v>
      </c>
      <c r="AH106" s="43">
        <f t="shared" si="187"/>
        <v>0</v>
      </c>
      <c r="AI106" s="43">
        <f t="shared" si="188"/>
        <v>0</v>
      </c>
      <c r="AJ106" s="43">
        <f t="shared" si="189"/>
        <v>0</v>
      </c>
      <c r="AK106" s="43">
        <f t="shared" si="190"/>
        <v>1</v>
      </c>
      <c r="AL106" s="43">
        <f t="shared" si="191"/>
        <v>0</v>
      </c>
      <c r="AM106" s="43">
        <f t="shared" si="192"/>
        <v>0</v>
      </c>
      <c r="AN106" s="43">
        <f t="shared" si="193"/>
        <v>0</v>
      </c>
      <c r="AO106" s="43">
        <f t="shared" si="194"/>
        <v>0</v>
      </c>
      <c r="AP106" s="43">
        <f t="shared" si="195"/>
        <v>0</v>
      </c>
      <c r="AR106" s="43">
        <f t="shared" si="196"/>
        <v>0</v>
      </c>
      <c r="AS106" s="43">
        <f t="shared" si="197"/>
        <v>0</v>
      </c>
      <c r="AT106" s="43">
        <f t="shared" si="198"/>
        <v>0</v>
      </c>
      <c r="AU106" s="43">
        <f t="shared" si="199"/>
        <v>0</v>
      </c>
      <c r="AV106" s="43">
        <f t="shared" si="200"/>
        <v>0</v>
      </c>
      <c r="AW106" s="43">
        <f t="shared" si="201"/>
        <v>0</v>
      </c>
      <c r="AX106" s="43">
        <f t="shared" si="202"/>
        <v>1</v>
      </c>
      <c r="AY106" s="43">
        <f t="shared" si="203"/>
        <v>0</v>
      </c>
      <c r="AZ106" s="43">
        <f t="shared" si="204"/>
        <v>0</v>
      </c>
      <c r="BA106" s="43">
        <f t="shared" si="205"/>
        <v>0</v>
      </c>
      <c r="BB106" s="43">
        <f t="shared" si="206"/>
        <v>0</v>
      </c>
      <c r="BC106" s="43">
        <f t="shared" si="207"/>
        <v>0</v>
      </c>
      <c r="BD106" s="3">
        <f t="shared" si="208"/>
        <v>1</v>
      </c>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c r="AMK106"/>
    </row>
    <row r="107" spans="1:1025" ht="81" customHeight="1" x14ac:dyDescent="0.25">
      <c r="A107" s="97">
        <f t="shared" si="143"/>
        <v>95</v>
      </c>
      <c r="B107" s="98" t="e">
        <f t="shared" si="170"/>
        <v>#REF!</v>
      </c>
      <c r="C107" s="112" t="s">
        <v>12</v>
      </c>
      <c r="D107" s="117" t="s">
        <v>22</v>
      </c>
      <c r="E107" s="117" t="s">
        <v>96</v>
      </c>
      <c r="F107" s="117" t="s">
        <v>85</v>
      </c>
      <c r="G107" s="117" t="s">
        <v>179</v>
      </c>
      <c r="H107" s="114" t="s">
        <v>14</v>
      </c>
      <c r="I107" s="114" t="s">
        <v>97</v>
      </c>
      <c r="J107" s="115" t="str">
        <f t="shared" si="171"/>
        <v>Elaborar los 4 informes de austeridad del gasto0</v>
      </c>
      <c r="K107" s="115" t="str">
        <f t="shared" si="172"/>
        <v>Elaborar los 4 informes de austeridad del gasto0</v>
      </c>
      <c r="L107" s="115" t="str">
        <f t="shared" si="173"/>
        <v>Elaborar los 4 informes de austeridad del gasto0</v>
      </c>
      <c r="M107" s="115" t="str">
        <f t="shared" si="174"/>
        <v>Elaborar los 4 informes de austeridad del gasto0</v>
      </c>
      <c r="N107" s="115" t="str">
        <f t="shared" si="175"/>
        <v>Elaborar los 4 informes de austeridad del gasto0</v>
      </c>
      <c r="O107" s="115" t="str">
        <f t="shared" si="176"/>
        <v>Elaborar los 4 informes de austeridad del gasto0</v>
      </c>
      <c r="P107" s="115" t="str">
        <f t="shared" si="177"/>
        <v>Elaborar los 4 informes de austeridad del gasto0</v>
      </c>
      <c r="Q107" s="115" t="str">
        <f t="shared" si="178"/>
        <v>Elaborar los 4 informes de austeridad del gasto0</v>
      </c>
      <c r="R107" s="115" t="str">
        <f t="shared" si="179"/>
        <v>Elaborar los 4 informes de austeridad del gasto0</v>
      </c>
      <c r="S107" s="115" t="str">
        <f t="shared" si="180"/>
        <v>Elaborar los 4 informes de austeridad del gasto1</v>
      </c>
      <c r="T107" s="115" t="str">
        <f t="shared" si="181"/>
        <v>Elaborar los 4 informes de austeridad del gasto0</v>
      </c>
      <c r="U107" s="115" t="str">
        <f t="shared" si="182"/>
        <v>Elaborar los 4 informes de austeridad del gasto0</v>
      </c>
      <c r="V107" s="116">
        <v>1</v>
      </c>
      <c r="W107" s="116">
        <v>1</v>
      </c>
      <c r="X107" s="100" t="s">
        <v>267</v>
      </c>
      <c r="Y107" s="122" t="s">
        <v>394</v>
      </c>
      <c r="Z107" s="184">
        <v>43769</v>
      </c>
      <c r="AA107" s="185">
        <v>43763</v>
      </c>
      <c r="AB107" s="30" t="s">
        <v>478</v>
      </c>
      <c r="AC107" s="101">
        <f t="shared" si="183"/>
        <v>1</v>
      </c>
      <c r="AE107" s="43">
        <f t="shared" si="184"/>
        <v>0</v>
      </c>
      <c r="AF107" s="43">
        <f t="shared" si="185"/>
        <v>0</v>
      </c>
      <c r="AG107" s="43">
        <f t="shared" si="186"/>
        <v>0</v>
      </c>
      <c r="AH107" s="43">
        <f t="shared" si="187"/>
        <v>0</v>
      </c>
      <c r="AI107" s="43">
        <f t="shared" si="188"/>
        <v>0</v>
      </c>
      <c r="AJ107" s="43">
        <f t="shared" si="189"/>
        <v>0</v>
      </c>
      <c r="AK107" s="43">
        <f t="shared" si="190"/>
        <v>0</v>
      </c>
      <c r="AL107" s="43">
        <f t="shared" si="191"/>
        <v>0</v>
      </c>
      <c r="AM107" s="43">
        <f t="shared" si="192"/>
        <v>0</v>
      </c>
      <c r="AN107" s="43">
        <f t="shared" si="193"/>
        <v>1</v>
      </c>
      <c r="AO107" s="43">
        <f t="shared" si="194"/>
        <v>0</v>
      </c>
      <c r="AP107" s="43">
        <f t="shared" si="195"/>
        <v>0</v>
      </c>
      <c r="AR107" s="43">
        <f t="shared" si="196"/>
        <v>0</v>
      </c>
      <c r="AS107" s="43">
        <f t="shared" si="197"/>
        <v>0</v>
      </c>
      <c r="AT107" s="43">
        <f t="shared" si="198"/>
        <v>0</v>
      </c>
      <c r="AU107" s="43">
        <f t="shared" si="199"/>
        <v>0</v>
      </c>
      <c r="AV107" s="43">
        <f t="shared" si="200"/>
        <v>0</v>
      </c>
      <c r="AW107" s="43">
        <f t="shared" si="201"/>
        <v>0</v>
      </c>
      <c r="AX107" s="43">
        <f t="shared" si="202"/>
        <v>0</v>
      </c>
      <c r="AY107" s="43">
        <f t="shared" si="203"/>
        <v>0</v>
      </c>
      <c r="AZ107" s="43">
        <f t="shared" si="204"/>
        <v>0</v>
      </c>
      <c r="BA107" s="43">
        <f t="shared" si="205"/>
        <v>1</v>
      </c>
      <c r="BB107" s="43">
        <f t="shared" si="206"/>
        <v>0</v>
      </c>
      <c r="BC107" s="43">
        <f t="shared" si="207"/>
        <v>0</v>
      </c>
      <c r="BD107" s="3">
        <f t="shared" si="208"/>
        <v>1</v>
      </c>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c r="AMK107"/>
    </row>
    <row r="108" spans="1:1025" ht="93" customHeight="1" x14ac:dyDescent="0.25">
      <c r="A108" s="97">
        <f t="shared" si="143"/>
        <v>96</v>
      </c>
      <c r="B108" s="98"/>
      <c r="C108" s="112" t="s">
        <v>12</v>
      </c>
      <c r="D108" s="106" t="s">
        <v>159</v>
      </c>
      <c r="E108" s="117" t="s">
        <v>321</v>
      </c>
      <c r="F108" s="106" t="s">
        <v>83</v>
      </c>
      <c r="G108" s="106" t="s">
        <v>323</v>
      </c>
      <c r="H108" s="97" t="s">
        <v>14</v>
      </c>
      <c r="I108" s="114" t="s">
        <v>324</v>
      </c>
      <c r="J108" s="115" t="str">
        <f t="shared" si="171"/>
        <v>Elaborar y enviar el informe FURAG II (Ejecutivo Anual de Control Interno) al DAFP0</v>
      </c>
      <c r="K108" s="115" t="str">
        <f t="shared" si="172"/>
        <v>Elaborar y enviar el informe FURAG II (Ejecutivo Anual de Control Interno) al DAFP0</v>
      </c>
      <c r="L108" s="115" t="str">
        <f t="shared" si="173"/>
        <v>Elaborar y enviar el informe FURAG II (Ejecutivo Anual de Control Interno) al DAFP1</v>
      </c>
      <c r="M108" s="115" t="str">
        <f t="shared" si="174"/>
        <v>Elaborar y enviar el informe FURAG II (Ejecutivo Anual de Control Interno) al DAFP0</v>
      </c>
      <c r="N108" s="115" t="str">
        <f t="shared" si="175"/>
        <v>Elaborar y enviar el informe FURAG II (Ejecutivo Anual de Control Interno) al DAFP0</v>
      </c>
      <c r="O108" s="115" t="str">
        <f t="shared" si="176"/>
        <v>Elaborar y enviar el informe FURAG II (Ejecutivo Anual de Control Interno) al DAFP0</v>
      </c>
      <c r="P108" s="115" t="str">
        <f t="shared" si="177"/>
        <v>Elaborar y enviar el informe FURAG II (Ejecutivo Anual de Control Interno) al DAFP0</v>
      </c>
      <c r="Q108" s="115" t="str">
        <f t="shared" si="178"/>
        <v>Elaborar y enviar el informe FURAG II (Ejecutivo Anual de Control Interno) al DAFP0</v>
      </c>
      <c r="R108" s="115" t="str">
        <f t="shared" si="179"/>
        <v>Elaborar y enviar el informe FURAG II (Ejecutivo Anual de Control Interno) al DAFP0</v>
      </c>
      <c r="S108" s="115" t="str">
        <f t="shared" si="180"/>
        <v>Elaborar y enviar el informe FURAG II (Ejecutivo Anual de Control Interno) al DAFP0</v>
      </c>
      <c r="T108" s="115" t="str">
        <f t="shared" si="181"/>
        <v>Elaborar y enviar el informe FURAG II (Ejecutivo Anual de Control Interno) al DAFP0</v>
      </c>
      <c r="U108" s="115" t="str">
        <f t="shared" si="182"/>
        <v>Elaborar y enviar el informe FURAG II (Ejecutivo Anual de Control Interno) al DAFP0</v>
      </c>
      <c r="V108" s="116">
        <v>1</v>
      </c>
      <c r="W108" s="116">
        <v>1</v>
      </c>
      <c r="X108" s="100" t="s">
        <v>267</v>
      </c>
      <c r="Y108" s="112" t="s">
        <v>414</v>
      </c>
      <c r="Z108" s="184">
        <v>43539</v>
      </c>
      <c r="AA108" s="185">
        <v>43536</v>
      </c>
      <c r="AB108" s="29" t="s">
        <v>378</v>
      </c>
      <c r="AC108" s="101">
        <f t="shared" si="183"/>
        <v>1</v>
      </c>
      <c r="AE108" s="43">
        <f t="shared" si="184"/>
        <v>0</v>
      </c>
      <c r="AF108" s="43">
        <f t="shared" si="185"/>
        <v>0</v>
      </c>
      <c r="AG108" s="43">
        <f t="shared" si="186"/>
        <v>1</v>
      </c>
      <c r="AH108" s="43">
        <f t="shared" si="187"/>
        <v>0</v>
      </c>
      <c r="AI108" s="43">
        <f t="shared" si="188"/>
        <v>0</v>
      </c>
      <c r="AJ108" s="43">
        <f t="shared" si="189"/>
        <v>0</v>
      </c>
      <c r="AK108" s="43">
        <f t="shared" si="190"/>
        <v>0</v>
      </c>
      <c r="AL108" s="43">
        <f t="shared" si="191"/>
        <v>0</v>
      </c>
      <c r="AM108" s="43">
        <f t="shared" si="192"/>
        <v>0</v>
      </c>
      <c r="AN108" s="43">
        <f t="shared" si="193"/>
        <v>0</v>
      </c>
      <c r="AO108" s="43">
        <f t="shared" si="194"/>
        <v>0</v>
      </c>
      <c r="AP108" s="43">
        <f t="shared" si="195"/>
        <v>0</v>
      </c>
      <c r="AR108" s="43">
        <f t="shared" si="196"/>
        <v>0</v>
      </c>
      <c r="AS108" s="43">
        <f t="shared" si="197"/>
        <v>0</v>
      </c>
      <c r="AT108" s="43">
        <f t="shared" si="198"/>
        <v>1</v>
      </c>
      <c r="AU108" s="43">
        <f t="shared" si="199"/>
        <v>0</v>
      </c>
      <c r="AV108" s="43">
        <f t="shared" si="200"/>
        <v>0</v>
      </c>
      <c r="AW108" s="43">
        <f t="shared" si="201"/>
        <v>0</v>
      </c>
      <c r="AX108" s="43">
        <f t="shared" si="202"/>
        <v>0</v>
      </c>
      <c r="AY108" s="43">
        <f t="shared" si="203"/>
        <v>0</v>
      </c>
      <c r="AZ108" s="43">
        <f t="shared" si="204"/>
        <v>0</v>
      </c>
      <c r="BA108" s="43">
        <f t="shared" si="205"/>
        <v>0</v>
      </c>
      <c r="BB108" s="43">
        <f t="shared" si="206"/>
        <v>0</v>
      </c>
      <c r="BC108" s="43">
        <f t="shared" si="207"/>
        <v>0</v>
      </c>
      <c r="BD108" s="3">
        <f t="shared" si="208"/>
        <v>1</v>
      </c>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c r="AMK108"/>
    </row>
    <row r="109" spans="1:1025" ht="81" customHeight="1" x14ac:dyDescent="0.25">
      <c r="A109" s="97">
        <f t="shared" si="143"/>
        <v>97</v>
      </c>
      <c r="B109" s="98">
        <f>+B108+1</f>
        <v>1</v>
      </c>
      <c r="C109" s="112" t="s">
        <v>12</v>
      </c>
      <c r="D109" s="117" t="s">
        <v>24</v>
      </c>
      <c r="E109" s="117" t="s">
        <v>322</v>
      </c>
      <c r="F109" s="117" t="s">
        <v>83</v>
      </c>
      <c r="G109" s="117" t="s">
        <v>366</v>
      </c>
      <c r="H109" s="114" t="s">
        <v>14</v>
      </c>
      <c r="I109" s="114" t="s">
        <v>102</v>
      </c>
      <c r="J109" s="115" t="str">
        <f t="shared" si="171"/>
        <v>Elaborar y publicar los 3 informes pormenorizados de evaluación del sistema de control interno0</v>
      </c>
      <c r="K109" s="115" t="str">
        <f t="shared" si="172"/>
        <v>Elaborar y publicar los 3 informes pormenorizados de evaluación del sistema de control interno0</v>
      </c>
      <c r="L109" s="115" t="str">
        <f t="shared" si="173"/>
        <v>Elaborar y publicar los 3 informes pormenorizados de evaluación del sistema de control interno1</v>
      </c>
      <c r="M109" s="115" t="str">
        <f t="shared" si="174"/>
        <v>Elaborar y publicar los 3 informes pormenorizados de evaluación del sistema de control interno0</v>
      </c>
      <c r="N109" s="115" t="str">
        <f t="shared" si="175"/>
        <v>Elaborar y publicar los 3 informes pormenorizados de evaluación del sistema de control interno0</v>
      </c>
      <c r="O109" s="115" t="str">
        <f t="shared" si="176"/>
        <v>Elaborar y publicar los 3 informes pormenorizados de evaluación del sistema de control interno0</v>
      </c>
      <c r="P109" s="115" t="str">
        <f t="shared" si="177"/>
        <v>Elaborar y publicar los 3 informes pormenorizados de evaluación del sistema de control interno0</v>
      </c>
      <c r="Q109" s="115" t="str">
        <f t="shared" si="178"/>
        <v>Elaborar y publicar los 3 informes pormenorizados de evaluación del sistema de control interno0</v>
      </c>
      <c r="R109" s="115" t="str">
        <f t="shared" si="179"/>
        <v>Elaborar y publicar los 3 informes pormenorizados de evaluación del sistema de control interno0</v>
      </c>
      <c r="S109" s="115" t="str">
        <f t="shared" si="180"/>
        <v>Elaborar y publicar los 3 informes pormenorizados de evaluación del sistema de control interno0</v>
      </c>
      <c r="T109" s="115" t="str">
        <f t="shared" si="181"/>
        <v>Elaborar y publicar los 3 informes pormenorizados de evaluación del sistema de control interno0</v>
      </c>
      <c r="U109" s="115" t="str">
        <f t="shared" si="182"/>
        <v>Elaborar y publicar los 3 informes pormenorizados de evaluación del sistema de control interno0</v>
      </c>
      <c r="V109" s="116">
        <v>1</v>
      </c>
      <c r="W109" s="116">
        <v>1</v>
      </c>
      <c r="X109" s="100" t="s">
        <v>267</v>
      </c>
      <c r="Y109" s="122" t="s">
        <v>330</v>
      </c>
      <c r="Z109" s="184">
        <v>43536</v>
      </c>
      <c r="AA109" s="185">
        <v>43536</v>
      </c>
      <c r="AB109" s="30" t="s">
        <v>377</v>
      </c>
      <c r="AC109" s="101">
        <f t="shared" si="183"/>
        <v>1</v>
      </c>
      <c r="AE109" s="43">
        <f t="shared" si="184"/>
        <v>0</v>
      </c>
      <c r="AF109" s="43">
        <f t="shared" si="185"/>
        <v>0</v>
      </c>
      <c r="AG109" s="43">
        <f t="shared" si="186"/>
        <v>1</v>
      </c>
      <c r="AH109" s="43">
        <f t="shared" si="187"/>
        <v>0</v>
      </c>
      <c r="AI109" s="43">
        <f t="shared" si="188"/>
        <v>0</v>
      </c>
      <c r="AJ109" s="43">
        <f t="shared" si="189"/>
        <v>0</v>
      </c>
      <c r="AK109" s="43">
        <f t="shared" si="190"/>
        <v>0</v>
      </c>
      <c r="AL109" s="43">
        <f t="shared" si="191"/>
        <v>0</v>
      </c>
      <c r="AM109" s="43">
        <f t="shared" si="192"/>
        <v>0</v>
      </c>
      <c r="AN109" s="43">
        <f t="shared" si="193"/>
        <v>0</v>
      </c>
      <c r="AO109" s="43">
        <f t="shared" si="194"/>
        <v>0</v>
      </c>
      <c r="AP109" s="43">
        <f t="shared" si="195"/>
        <v>0</v>
      </c>
      <c r="AR109" s="43">
        <f t="shared" si="196"/>
        <v>0</v>
      </c>
      <c r="AS109" s="43">
        <f t="shared" si="197"/>
        <v>0</v>
      </c>
      <c r="AT109" s="43">
        <f t="shared" si="198"/>
        <v>1</v>
      </c>
      <c r="AU109" s="43">
        <f t="shared" si="199"/>
        <v>0</v>
      </c>
      <c r="AV109" s="43">
        <f t="shared" si="200"/>
        <v>0</v>
      </c>
      <c r="AW109" s="43">
        <f t="shared" si="201"/>
        <v>0</v>
      </c>
      <c r="AX109" s="43">
        <f t="shared" si="202"/>
        <v>0</v>
      </c>
      <c r="AY109" s="43">
        <f t="shared" si="203"/>
        <v>0</v>
      </c>
      <c r="AZ109" s="43">
        <f t="shared" si="204"/>
        <v>0</v>
      </c>
      <c r="BA109" s="43">
        <f t="shared" si="205"/>
        <v>0</v>
      </c>
      <c r="BB109" s="43">
        <f t="shared" si="206"/>
        <v>0</v>
      </c>
      <c r="BC109" s="43">
        <f t="shared" si="207"/>
        <v>0</v>
      </c>
      <c r="BD109" s="3">
        <f t="shared" si="208"/>
        <v>1</v>
      </c>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c r="AMK109"/>
    </row>
    <row r="110" spans="1:1025" ht="81" customHeight="1" x14ac:dyDescent="0.25">
      <c r="A110" s="97">
        <f t="shared" si="143"/>
        <v>98</v>
      </c>
      <c r="B110" s="98">
        <f>+B109+1</f>
        <v>2</v>
      </c>
      <c r="C110" s="112" t="s">
        <v>12</v>
      </c>
      <c r="D110" s="117" t="s">
        <v>24</v>
      </c>
      <c r="E110" s="117" t="s">
        <v>322</v>
      </c>
      <c r="F110" s="117" t="s">
        <v>83</v>
      </c>
      <c r="G110" s="117" t="s">
        <v>185</v>
      </c>
      <c r="H110" s="114" t="s">
        <v>14</v>
      </c>
      <c r="I110" s="114" t="s">
        <v>102</v>
      </c>
      <c r="J110" s="115" t="str">
        <f t="shared" si="171"/>
        <v>Elaborar y publicar los 3 informes pormenorizados de evaluación del sistema de control interno0</v>
      </c>
      <c r="K110" s="115" t="str">
        <f t="shared" si="172"/>
        <v>Elaborar y publicar los 3 informes pormenorizados de evaluación del sistema de control interno0</v>
      </c>
      <c r="L110" s="115" t="str">
        <f t="shared" si="173"/>
        <v>Elaborar y publicar los 3 informes pormenorizados de evaluación del sistema de control interno0</v>
      </c>
      <c r="M110" s="115" t="str">
        <f t="shared" si="174"/>
        <v>Elaborar y publicar los 3 informes pormenorizados de evaluación del sistema de control interno0</v>
      </c>
      <c r="N110" s="115" t="str">
        <f t="shared" si="175"/>
        <v>Elaborar y publicar los 3 informes pormenorizados de evaluación del sistema de control interno0</v>
      </c>
      <c r="O110" s="115" t="str">
        <f t="shared" si="176"/>
        <v>Elaborar y publicar los 3 informes pormenorizados de evaluación del sistema de control interno0</v>
      </c>
      <c r="P110" s="115" t="str">
        <f t="shared" si="177"/>
        <v>Elaborar y publicar los 3 informes pormenorizados de evaluación del sistema de control interno1</v>
      </c>
      <c r="Q110" s="115" t="str">
        <f t="shared" si="178"/>
        <v>Elaborar y publicar los 3 informes pormenorizados de evaluación del sistema de control interno0</v>
      </c>
      <c r="R110" s="115" t="str">
        <f t="shared" si="179"/>
        <v>Elaborar y publicar los 3 informes pormenorizados de evaluación del sistema de control interno0</v>
      </c>
      <c r="S110" s="115" t="str">
        <f t="shared" si="180"/>
        <v>Elaborar y publicar los 3 informes pormenorizados de evaluación del sistema de control interno0</v>
      </c>
      <c r="T110" s="115" t="str">
        <f t="shared" si="181"/>
        <v>Elaborar y publicar los 3 informes pormenorizados de evaluación del sistema de control interno0</v>
      </c>
      <c r="U110" s="115" t="str">
        <f t="shared" si="182"/>
        <v>Elaborar y publicar los 3 informes pormenorizados de evaluación del sistema de control interno0</v>
      </c>
      <c r="V110" s="116">
        <v>1</v>
      </c>
      <c r="W110" s="116">
        <v>1</v>
      </c>
      <c r="X110" s="100" t="s">
        <v>267</v>
      </c>
      <c r="Y110" s="122" t="s">
        <v>330</v>
      </c>
      <c r="Z110" s="184">
        <v>43658</v>
      </c>
      <c r="AA110" s="185">
        <v>43658</v>
      </c>
      <c r="AB110" s="169" t="s">
        <v>438</v>
      </c>
      <c r="AC110" s="101">
        <f t="shared" si="183"/>
        <v>1</v>
      </c>
      <c r="AE110" s="43">
        <f t="shared" si="184"/>
        <v>0</v>
      </c>
      <c r="AF110" s="43">
        <f t="shared" si="185"/>
        <v>0</v>
      </c>
      <c r="AG110" s="43">
        <f t="shared" si="186"/>
        <v>0</v>
      </c>
      <c r="AH110" s="43">
        <f t="shared" si="187"/>
        <v>0</v>
      </c>
      <c r="AI110" s="43">
        <f t="shared" si="188"/>
        <v>0</v>
      </c>
      <c r="AJ110" s="43">
        <f t="shared" si="189"/>
        <v>0</v>
      </c>
      <c r="AK110" s="43">
        <f t="shared" si="190"/>
        <v>1</v>
      </c>
      <c r="AL110" s="43">
        <f t="shared" si="191"/>
        <v>0</v>
      </c>
      <c r="AM110" s="43">
        <f t="shared" si="192"/>
        <v>0</v>
      </c>
      <c r="AN110" s="43">
        <f t="shared" si="193"/>
        <v>0</v>
      </c>
      <c r="AO110" s="43">
        <f t="shared" si="194"/>
        <v>0</v>
      </c>
      <c r="AP110" s="43">
        <f t="shared" si="195"/>
        <v>0</v>
      </c>
      <c r="AR110" s="43">
        <f t="shared" si="196"/>
        <v>0</v>
      </c>
      <c r="AS110" s="43">
        <f t="shared" si="197"/>
        <v>0</v>
      </c>
      <c r="AT110" s="43">
        <f t="shared" si="198"/>
        <v>0</v>
      </c>
      <c r="AU110" s="43">
        <f t="shared" si="199"/>
        <v>0</v>
      </c>
      <c r="AV110" s="43">
        <f t="shared" si="200"/>
        <v>0</v>
      </c>
      <c r="AW110" s="43">
        <f t="shared" si="201"/>
        <v>0</v>
      </c>
      <c r="AX110" s="43">
        <f t="shared" si="202"/>
        <v>1</v>
      </c>
      <c r="AY110" s="43">
        <f t="shared" si="203"/>
        <v>0</v>
      </c>
      <c r="AZ110" s="43">
        <f t="shared" si="204"/>
        <v>0</v>
      </c>
      <c r="BA110" s="43">
        <f t="shared" si="205"/>
        <v>0</v>
      </c>
      <c r="BB110" s="43">
        <f t="shared" si="206"/>
        <v>0</v>
      </c>
      <c r="BC110" s="43">
        <f t="shared" si="207"/>
        <v>0</v>
      </c>
      <c r="BD110" s="3">
        <f t="shared" si="208"/>
        <v>1</v>
      </c>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c r="AMK110"/>
    </row>
    <row r="111" spans="1:1025" ht="81" customHeight="1" x14ac:dyDescent="0.25">
      <c r="A111" s="97">
        <f t="shared" si="143"/>
        <v>99</v>
      </c>
      <c r="B111" s="98">
        <f>+B110+1</f>
        <v>3</v>
      </c>
      <c r="C111" s="112" t="s">
        <v>12</v>
      </c>
      <c r="D111" s="117" t="s">
        <v>24</v>
      </c>
      <c r="E111" s="117" t="s">
        <v>322</v>
      </c>
      <c r="F111" s="117" t="s">
        <v>83</v>
      </c>
      <c r="G111" s="117" t="s">
        <v>186</v>
      </c>
      <c r="H111" s="114" t="s">
        <v>14</v>
      </c>
      <c r="I111" s="114" t="s">
        <v>102</v>
      </c>
      <c r="J111" s="115" t="str">
        <f t="shared" si="171"/>
        <v>Elaborar y publicar los 3 informes pormenorizados de evaluación del sistema de control interno0</v>
      </c>
      <c r="K111" s="115" t="str">
        <f t="shared" si="172"/>
        <v>Elaborar y publicar los 3 informes pormenorizados de evaluación del sistema de control interno0</v>
      </c>
      <c r="L111" s="115" t="str">
        <f t="shared" si="173"/>
        <v>Elaborar y publicar los 3 informes pormenorizados de evaluación del sistema de control interno0</v>
      </c>
      <c r="M111" s="115" t="str">
        <f t="shared" si="174"/>
        <v>Elaborar y publicar los 3 informes pormenorizados de evaluación del sistema de control interno0</v>
      </c>
      <c r="N111" s="115" t="str">
        <f t="shared" si="175"/>
        <v>Elaborar y publicar los 3 informes pormenorizados de evaluación del sistema de control interno0</v>
      </c>
      <c r="O111" s="115" t="str">
        <f t="shared" si="176"/>
        <v>Elaborar y publicar los 3 informes pormenorizados de evaluación del sistema de control interno0</v>
      </c>
      <c r="P111" s="115" t="str">
        <f t="shared" si="177"/>
        <v>Elaborar y publicar los 3 informes pormenorizados de evaluación del sistema de control interno0</v>
      </c>
      <c r="Q111" s="115" t="str">
        <f t="shared" si="178"/>
        <v>Elaborar y publicar los 3 informes pormenorizados de evaluación del sistema de control interno0</v>
      </c>
      <c r="R111" s="115" t="str">
        <f t="shared" si="179"/>
        <v>Elaborar y publicar los 3 informes pormenorizados de evaluación del sistema de control interno0</v>
      </c>
      <c r="S111" s="115" t="str">
        <f t="shared" si="180"/>
        <v>Elaborar y publicar los 3 informes pormenorizados de evaluación del sistema de control interno0</v>
      </c>
      <c r="T111" s="115" t="str">
        <f t="shared" si="181"/>
        <v>Elaborar y publicar los 3 informes pormenorizados de evaluación del sistema de control interno1</v>
      </c>
      <c r="U111" s="115" t="str">
        <f t="shared" si="182"/>
        <v>Elaborar y publicar los 3 informes pormenorizados de evaluación del sistema de control interno0</v>
      </c>
      <c r="V111" s="116">
        <v>1</v>
      </c>
      <c r="W111" s="116">
        <v>1</v>
      </c>
      <c r="X111" s="100" t="s">
        <v>267</v>
      </c>
      <c r="Y111" s="122" t="s">
        <v>330</v>
      </c>
      <c r="Z111" s="184">
        <v>43781</v>
      </c>
      <c r="AA111" s="185">
        <v>43781</v>
      </c>
      <c r="AB111" s="30" t="s">
        <v>479</v>
      </c>
      <c r="AC111" s="101">
        <f t="shared" si="183"/>
        <v>1</v>
      </c>
      <c r="AE111" s="43">
        <f t="shared" si="184"/>
        <v>0</v>
      </c>
      <c r="AF111" s="43">
        <f t="shared" si="185"/>
        <v>0</v>
      </c>
      <c r="AG111" s="43">
        <f t="shared" si="186"/>
        <v>0</v>
      </c>
      <c r="AH111" s="43">
        <f t="shared" si="187"/>
        <v>0</v>
      </c>
      <c r="AI111" s="43">
        <f t="shared" si="188"/>
        <v>0</v>
      </c>
      <c r="AJ111" s="43">
        <f t="shared" si="189"/>
        <v>0</v>
      </c>
      <c r="AK111" s="43">
        <f t="shared" si="190"/>
        <v>0</v>
      </c>
      <c r="AL111" s="43">
        <f t="shared" si="191"/>
        <v>0</v>
      </c>
      <c r="AM111" s="43">
        <f t="shared" si="192"/>
        <v>0</v>
      </c>
      <c r="AN111" s="43">
        <f t="shared" si="193"/>
        <v>0</v>
      </c>
      <c r="AO111" s="43">
        <f t="shared" si="194"/>
        <v>1</v>
      </c>
      <c r="AP111" s="43">
        <f t="shared" si="195"/>
        <v>0</v>
      </c>
      <c r="AR111" s="43">
        <f t="shared" si="196"/>
        <v>0</v>
      </c>
      <c r="AS111" s="43">
        <f t="shared" si="197"/>
        <v>0</v>
      </c>
      <c r="AT111" s="43">
        <f t="shared" si="198"/>
        <v>0</v>
      </c>
      <c r="AU111" s="43">
        <f t="shared" si="199"/>
        <v>0</v>
      </c>
      <c r="AV111" s="43">
        <f t="shared" si="200"/>
        <v>0</v>
      </c>
      <c r="AW111" s="43">
        <f t="shared" si="201"/>
        <v>0</v>
      </c>
      <c r="AX111" s="43">
        <f t="shared" si="202"/>
        <v>0</v>
      </c>
      <c r="AY111" s="43">
        <f t="shared" si="203"/>
        <v>0</v>
      </c>
      <c r="AZ111" s="43">
        <f t="shared" si="204"/>
        <v>0</v>
      </c>
      <c r="BA111" s="43">
        <f t="shared" si="205"/>
        <v>0</v>
      </c>
      <c r="BB111" s="43">
        <f t="shared" si="206"/>
        <v>1</v>
      </c>
      <c r="BC111" s="43">
        <f t="shared" si="207"/>
        <v>0</v>
      </c>
      <c r="BD111" s="3">
        <f t="shared" si="208"/>
        <v>1</v>
      </c>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c r="AMK111"/>
    </row>
    <row r="112" spans="1:1025" ht="226.5" customHeight="1" x14ac:dyDescent="0.25">
      <c r="A112" s="125">
        <f t="shared" si="143"/>
        <v>100</v>
      </c>
      <c r="B112" s="98"/>
      <c r="C112" s="119" t="s">
        <v>12</v>
      </c>
      <c r="D112" s="132" t="s">
        <v>13</v>
      </c>
      <c r="E112" s="117" t="s">
        <v>75</v>
      </c>
      <c r="F112" s="117" t="s">
        <v>65</v>
      </c>
      <c r="G112" s="132" t="s">
        <v>188</v>
      </c>
      <c r="H112" s="120" t="s">
        <v>11</v>
      </c>
      <c r="I112" s="114" t="s">
        <v>76</v>
      </c>
      <c r="J112" s="115" t="str">
        <f t="shared" si="171"/>
        <v>Verificar el 100% de las acciones asociadas a los planes de mejoramiento vigentes suscrito con la Oficina de Control Interno0</v>
      </c>
      <c r="K112" s="115" t="str">
        <f t="shared" si="172"/>
        <v>Verificar el 100% de las acciones asociadas a los planes de mejoramiento vigentes suscrito con la Oficina de Control Interno1</v>
      </c>
      <c r="L112" s="115" t="str">
        <f t="shared" si="173"/>
        <v>Verificar el 100% de las acciones asociadas a los planes de mejoramiento vigentes suscrito con la Oficina de Control Interno0</v>
      </c>
      <c r="M112" s="115" t="str">
        <f t="shared" si="174"/>
        <v>Verificar el 100% de las acciones asociadas a los planes de mejoramiento vigentes suscrito con la Oficina de Control Interno0</v>
      </c>
      <c r="N112" s="115" t="str">
        <f t="shared" si="175"/>
        <v>Verificar el 100% de las acciones asociadas a los planes de mejoramiento vigentes suscrito con la Oficina de Control Interno0</v>
      </c>
      <c r="O112" s="115" t="str">
        <f t="shared" si="176"/>
        <v>Verificar el 100% de las acciones asociadas a los planes de mejoramiento vigentes suscrito con la Oficina de Control Interno0</v>
      </c>
      <c r="P112" s="115" t="str">
        <f t="shared" si="177"/>
        <v>Verificar el 100% de las acciones asociadas a los planes de mejoramiento vigentes suscrito con la Oficina de Control Interno0</v>
      </c>
      <c r="Q112" s="115" t="str">
        <f t="shared" si="178"/>
        <v>Verificar el 100% de las acciones asociadas a los planes de mejoramiento vigentes suscrito con la Oficina de Control Interno0</v>
      </c>
      <c r="R112" s="115" t="str">
        <f t="shared" si="179"/>
        <v>Verificar el 100% de las acciones asociadas a los planes de mejoramiento vigentes suscrito con la Oficina de Control Interno0</v>
      </c>
      <c r="S112" s="115" t="str">
        <f t="shared" si="180"/>
        <v>Verificar el 100% de las acciones asociadas a los planes de mejoramiento vigentes suscrito con la Oficina de Control Interno0</v>
      </c>
      <c r="T112" s="115" t="str">
        <f t="shared" si="181"/>
        <v>Verificar el 100% de las acciones asociadas a los planes de mejoramiento vigentes suscrito con la Oficina de Control Interno0</v>
      </c>
      <c r="U112" s="127" t="str">
        <f t="shared" si="182"/>
        <v>Verificar el 100% de las acciones asociadas a los planes de mejoramiento vigentes suscrito con la Oficina de Control Interno0</v>
      </c>
      <c r="V112" s="128">
        <v>10</v>
      </c>
      <c r="W112" s="128">
        <v>10</v>
      </c>
      <c r="X112" s="100" t="s">
        <v>265</v>
      </c>
      <c r="Y112" s="119" t="s">
        <v>66</v>
      </c>
      <c r="Z112" s="186">
        <v>43524</v>
      </c>
      <c r="AA112" s="187">
        <v>43511</v>
      </c>
      <c r="AB112" s="133" t="s">
        <v>386</v>
      </c>
      <c r="AC112" s="130">
        <f t="shared" si="183"/>
        <v>1</v>
      </c>
      <c r="AE112" s="43">
        <f t="shared" si="184"/>
        <v>0</v>
      </c>
      <c r="AF112" s="43">
        <f t="shared" si="185"/>
        <v>1</v>
      </c>
      <c r="AG112" s="43">
        <f t="shared" si="186"/>
        <v>0</v>
      </c>
      <c r="AH112" s="43">
        <f t="shared" si="187"/>
        <v>0</v>
      </c>
      <c r="AI112" s="43">
        <f t="shared" si="188"/>
        <v>0</v>
      </c>
      <c r="AJ112" s="43">
        <f t="shared" si="189"/>
        <v>0</v>
      </c>
      <c r="AK112" s="43">
        <f t="shared" si="190"/>
        <v>0</v>
      </c>
      <c r="AL112" s="43">
        <f t="shared" si="191"/>
        <v>0</v>
      </c>
      <c r="AM112" s="43">
        <f t="shared" si="192"/>
        <v>0</v>
      </c>
      <c r="AN112" s="43">
        <f t="shared" si="193"/>
        <v>0</v>
      </c>
      <c r="AO112" s="43">
        <f t="shared" si="194"/>
        <v>0</v>
      </c>
      <c r="AP112" s="43">
        <f t="shared" si="195"/>
        <v>0</v>
      </c>
      <c r="AR112" s="43">
        <f t="shared" si="196"/>
        <v>0</v>
      </c>
      <c r="AS112" s="43">
        <f t="shared" si="197"/>
        <v>1</v>
      </c>
      <c r="AT112" s="43">
        <f t="shared" si="198"/>
        <v>0</v>
      </c>
      <c r="AU112" s="43">
        <f t="shared" si="199"/>
        <v>0</v>
      </c>
      <c r="AV112" s="43">
        <f t="shared" si="200"/>
        <v>0</v>
      </c>
      <c r="AW112" s="43">
        <f t="shared" si="201"/>
        <v>0</v>
      </c>
      <c r="AX112" s="43">
        <f t="shared" si="202"/>
        <v>0</v>
      </c>
      <c r="AY112" s="43">
        <f t="shared" si="203"/>
        <v>0</v>
      </c>
      <c r="AZ112" s="43">
        <f t="shared" si="204"/>
        <v>0</v>
      </c>
      <c r="BA112" s="43">
        <f t="shared" si="205"/>
        <v>0</v>
      </c>
      <c r="BB112" s="43">
        <f t="shared" si="206"/>
        <v>0</v>
      </c>
      <c r="BC112" s="43">
        <f t="shared" si="207"/>
        <v>0</v>
      </c>
      <c r="BD112" s="3">
        <f t="shared" si="208"/>
        <v>1</v>
      </c>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c r="AMK112"/>
    </row>
    <row r="113" spans="1:1025" ht="103.5" customHeight="1" x14ac:dyDescent="0.25">
      <c r="A113" s="97">
        <f t="shared" si="143"/>
        <v>101</v>
      </c>
      <c r="B113" s="98">
        <f>+B111+1</f>
        <v>4</v>
      </c>
      <c r="C113" s="112" t="s">
        <v>12</v>
      </c>
      <c r="D113" s="117" t="s">
        <v>13</v>
      </c>
      <c r="E113" s="117" t="s">
        <v>75</v>
      </c>
      <c r="F113" s="117" t="s">
        <v>65</v>
      </c>
      <c r="G113" s="117" t="s">
        <v>190</v>
      </c>
      <c r="H113" s="114" t="s">
        <v>11</v>
      </c>
      <c r="I113" s="114" t="s">
        <v>76</v>
      </c>
      <c r="J113" s="115" t="str">
        <f t="shared" si="171"/>
        <v>Verificar el 100% de las acciones asociadas a los planes de mejoramiento vigentes suscrito con la Oficina de Control Interno0</v>
      </c>
      <c r="K113" s="115" t="str">
        <f t="shared" si="172"/>
        <v>Verificar el 100% de las acciones asociadas a los planes de mejoramiento vigentes suscrito con la Oficina de Control Interno0</v>
      </c>
      <c r="L113" s="115" t="str">
        <f t="shared" si="173"/>
        <v>Verificar el 100% de las acciones asociadas a los planes de mejoramiento vigentes suscrito con la Oficina de Control Interno0</v>
      </c>
      <c r="M113" s="115" t="str">
        <f t="shared" si="174"/>
        <v>Verificar el 100% de las acciones asociadas a los planes de mejoramiento vigentes suscrito con la Oficina de Control Interno0</v>
      </c>
      <c r="N113" s="115" t="str">
        <f t="shared" si="175"/>
        <v>Verificar el 100% de las acciones asociadas a los planes de mejoramiento vigentes suscrito con la Oficina de Control Interno1</v>
      </c>
      <c r="O113" s="115" t="str">
        <f t="shared" si="176"/>
        <v>Verificar el 100% de las acciones asociadas a los planes de mejoramiento vigentes suscrito con la Oficina de Control Interno0</v>
      </c>
      <c r="P113" s="115" t="str">
        <f t="shared" si="177"/>
        <v>Verificar el 100% de las acciones asociadas a los planes de mejoramiento vigentes suscrito con la Oficina de Control Interno0</v>
      </c>
      <c r="Q113" s="115" t="str">
        <f t="shared" si="178"/>
        <v>Verificar el 100% de las acciones asociadas a los planes de mejoramiento vigentes suscrito con la Oficina de Control Interno0</v>
      </c>
      <c r="R113" s="115" t="str">
        <f t="shared" si="179"/>
        <v>Verificar el 100% de las acciones asociadas a los planes de mejoramiento vigentes suscrito con la Oficina de Control Interno0</v>
      </c>
      <c r="S113" s="115" t="str">
        <f t="shared" si="180"/>
        <v>Verificar el 100% de las acciones asociadas a los planes de mejoramiento vigentes suscrito con la Oficina de Control Interno0</v>
      </c>
      <c r="T113" s="115" t="str">
        <f t="shared" si="181"/>
        <v>Verificar el 100% de las acciones asociadas a los planes de mejoramiento vigentes suscrito con la Oficina de Control Interno0</v>
      </c>
      <c r="U113" s="115" t="str">
        <f t="shared" si="182"/>
        <v>Verificar el 100% de las acciones asociadas a los planes de mejoramiento vigentes suscrito con la Oficina de Control Interno0</v>
      </c>
      <c r="V113" s="116">
        <v>7</v>
      </c>
      <c r="W113" s="116">
        <v>7</v>
      </c>
      <c r="X113" s="100" t="s">
        <v>265</v>
      </c>
      <c r="Y113" s="112" t="s">
        <v>66</v>
      </c>
      <c r="Z113" s="184">
        <v>43616</v>
      </c>
      <c r="AA113" s="185">
        <v>43616</v>
      </c>
      <c r="AB113" s="111" t="s">
        <v>408</v>
      </c>
      <c r="AC113" s="101">
        <f t="shared" si="183"/>
        <v>1</v>
      </c>
      <c r="AE113" s="43">
        <f t="shared" si="184"/>
        <v>0</v>
      </c>
      <c r="AF113" s="43">
        <f t="shared" si="185"/>
        <v>0</v>
      </c>
      <c r="AG113" s="43">
        <f t="shared" si="186"/>
        <v>0</v>
      </c>
      <c r="AH113" s="43">
        <f t="shared" si="187"/>
        <v>0</v>
      </c>
      <c r="AI113" s="43">
        <f t="shared" si="188"/>
        <v>1</v>
      </c>
      <c r="AJ113" s="43">
        <f t="shared" si="189"/>
        <v>0</v>
      </c>
      <c r="AK113" s="43">
        <f t="shared" si="190"/>
        <v>0</v>
      </c>
      <c r="AL113" s="43">
        <f t="shared" si="191"/>
        <v>0</v>
      </c>
      <c r="AM113" s="43">
        <f t="shared" si="192"/>
        <v>0</v>
      </c>
      <c r="AN113" s="43">
        <f t="shared" si="193"/>
        <v>0</v>
      </c>
      <c r="AO113" s="43">
        <f t="shared" si="194"/>
        <v>0</v>
      </c>
      <c r="AP113" s="43">
        <f t="shared" si="195"/>
        <v>0</v>
      </c>
      <c r="AR113" s="43">
        <f t="shared" si="196"/>
        <v>0</v>
      </c>
      <c r="AS113" s="43">
        <f t="shared" si="197"/>
        <v>0</v>
      </c>
      <c r="AT113" s="43">
        <f t="shared" si="198"/>
        <v>0</v>
      </c>
      <c r="AU113" s="43">
        <f t="shared" si="199"/>
        <v>0</v>
      </c>
      <c r="AV113" s="43">
        <f t="shared" si="200"/>
        <v>1</v>
      </c>
      <c r="AW113" s="43">
        <f t="shared" si="201"/>
        <v>0</v>
      </c>
      <c r="AX113" s="43">
        <f t="shared" si="202"/>
        <v>0</v>
      </c>
      <c r="AY113" s="43">
        <f t="shared" si="203"/>
        <v>0</v>
      </c>
      <c r="AZ113" s="43">
        <f t="shared" si="204"/>
        <v>0</v>
      </c>
      <c r="BA113" s="43">
        <f t="shared" si="205"/>
        <v>0</v>
      </c>
      <c r="BB113" s="43">
        <f t="shared" si="206"/>
        <v>0</v>
      </c>
      <c r="BC113" s="43">
        <f t="shared" si="207"/>
        <v>0</v>
      </c>
      <c r="BD113" s="3">
        <f t="shared" si="208"/>
        <v>1</v>
      </c>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c r="AMK113"/>
    </row>
    <row r="114" spans="1:1025" ht="118.5" customHeight="1" x14ac:dyDescent="0.25">
      <c r="A114" s="140">
        <f t="shared" si="143"/>
        <v>102</v>
      </c>
      <c r="B114" s="98">
        <f>+B113+1</f>
        <v>5</v>
      </c>
      <c r="C114" s="141" t="s">
        <v>12</v>
      </c>
      <c r="D114" s="152" t="s">
        <v>13</v>
      </c>
      <c r="E114" s="117" t="s">
        <v>75</v>
      </c>
      <c r="F114" s="117" t="s">
        <v>65</v>
      </c>
      <c r="G114" s="152" t="s">
        <v>189</v>
      </c>
      <c r="H114" s="148" t="s">
        <v>11</v>
      </c>
      <c r="I114" s="114" t="s">
        <v>76</v>
      </c>
      <c r="J114" s="115" t="str">
        <f t="shared" si="171"/>
        <v>Verificar el 100% de las acciones asociadas a los planes de mejoramiento vigentes suscrito con la Oficina de Control Interno0</v>
      </c>
      <c r="K114" s="115" t="str">
        <f t="shared" si="172"/>
        <v>Verificar el 100% de las acciones asociadas a los planes de mejoramiento vigentes suscrito con la Oficina de Control Interno0</v>
      </c>
      <c r="L114" s="115" t="str">
        <f t="shared" si="173"/>
        <v>Verificar el 100% de las acciones asociadas a los planes de mejoramiento vigentes suscrito con la Oficina de Control Interno0</v>
      </c>
      <c r="M114" s="115" t="str">
        <f t="shared" si="174"/>
        <v>Verificar el 100% de las acciones asociadas a los planes de mejoramiento vigentes suscrito con la Oficina de Control Interno0</v>
      </c>
      <c r="N114" s="115" t="str">
        <f t="shared" si="175"/>
        <v>Verificar el 100% de las acciones asociadas a los planes de mejoramiento vigentes suscrito con la Oficina de Control Interno0</v>
      </c>
      <c r="O114" s="115" t="str">
        <f t="shared" si="176"/>
        <v>Verificar el 100% de las acciones asociadas a los planes de mejoramiento vigentes suscrito con la Oficina de Control Interno0</v>
      </c>
      <c r="P114" s="115" t="str">
        <f t="shared" si="177"/>
        <v>Verificar el 100% de las acciones asociadas a los planes de mejoramiento vigentes suscrito con la Oficina de Control Interno0</v>
      </c>
      <c r="Q114" s="115" t="str">
        <f t="shared" si="178"/>
        <v>Verificar el 100% de las acciones asociadas a los planes de mejoramiento vigentes suscrito con la Oficina de Control Interno0</v>
      </c>
      <c r="R114" s="115" t="str">
        <f t="shared" si="179"/>
        <v>Verificar el 100% de las acciones asociadas a los planes de mejoramiento vigentes suscrito con la Oficina de Control Interno1</v>
      </c>
      <c r="S114" s="115" t="str">
        <f t="shared" si="180"/>
        <v>Verificar el 100% de las acciones asociadas a los planes de mejoramiento vigentes suscrito con la Oficina de Control Interno0</v>
      </c>
      <c r="T114" s="115" t="str">
        <f t="shared" si="181"/>
        <v>Verificar el 100% de las acciones asociadas a los planes de mejoramiento vigentes suscrito con la Oficina de Control Interno0</v>
      </c>
      <c r="U114" s="143" t="str">
        <f t="shared" si="182"/>
        <v>Verificar el 100% de las acciones asociadas a los planes de mejoramiento vigentes suscrito con la Oficina de Control Interno0</v>
      </c>
      <c r="V114" s="144">
        <v>5</v>
      </c>
      <c r="W114" s="144">
        <v>5</v>
      </c>
      <c r="X114" s="100" t="s">
        <v>265</v>
      </c>
      <c r="Y114" s="141" t="s">
        <v>66</v>
      </c>
      <c r="Z114" s="188">
        <v>43738</v>
      </c>
      <c r="AA114" s="189">
        <v>43738</v>
      </c>
      <c r="AB114" s="172" t="s">
        <v>457</v>
      </c>
      <c r="AC114" s="146">
        <f t="shared" si="183"/>
        <v>1</v>
      </c>
      <c r="AE114" s="43">
        <f t="shared" si="184"/>
        <v>0</v>
      </c>
      <c r="AF114" s="43">
        <f t="shared" si="185"/>
        <v>0</v>
      </c>
      <c r="AG114" s="43">
        <f t="shared" si="186"/>
        <v>0</v>
      </c>
      <c r="AH114" s="43">
        <f t="shared" si="187"/>
        <v>0</v>
      </c>
      <c r="AI114" s="43">
        <f t="shared" si="188"/>
        <v>0</v>
      </c>
      <c r="AJ114" s="43">
        <f t="shared" si="189"/>
        <v>0</v>
      </c>
      <c r="AK114" s="43">
        <f t="shared" si="190"/>
        <v>0</v>
      </c>
      <c r="AL114" s="43">
        <f t="shared" si="191"/>
        <v>0</v>
      </c>
      <c r="AM114" s="43">
        <f t="shared" si="192"/>
        <v>1</v>
      </c>
      <c r="AN114" s="43">
        <f t="shared" si="193"/>
        <v>0</v>
      </c>
      <c r="AO114" s="43">
        <f t="shared" si="194"/>
        <v>0</v>
      </c>
      <c r="AP114" s="43">
        <f t="shared" si="195"/>
        <v>0</v>
      </c>
      <c r="AR114" s="43">
        <f t="shared" si="196"/>
        <v>0</v>
      </c>
      <c r="AS114" s="43">
        <f t="shared" si="197"/>
        <v>0</v>
      </c>
      <c r="AT114" s="43">
        <f t="shared" si="198"/>
        <v>0</v>
      </c>
      <c r="AU114" s="43">
        <f t="shared" si="199"/>
        <v>0</v>
      </c>
      <c r="AV114" s="43">
        <f t="shared" si="200"/>
        <v>0</v>
      </c>
      <c r="AW114" s="43">
        <f t="shared" si="201"/>
        <v>0</v>
      </c>
      <c r="AX114" s="43">
        <f t="shared" si="202"/>
        <v>0</v>
      </c>
      <c r="AY114" s="43">
        <f t="shared" si="203"/>
        <v>0</v>
      </c>
      <c r="AZ114" s="43">
        <f t="shared" si="204"/>
        <v>1</v>
      </c>
      <c r="BA114" s="43">
        <f t="shared" si="205"/>
        <v>0</v>
      </c>
      <c r="BB114" s="43">
        <f t="shared" si="206"/>
        <v>0</v>
      </c>
      <c r="BC114" s="43">
        <f t="shared" si="207"/>
        <v>0</v>
      </c>
      <c r="BD114" s="3">
        <f t="shared" si="208"/>
        <v>1</v>
      </c>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c r="AMK114"/>
    </row>
    <row r="115" spans="1:1025" ht="81.75" customHeight="1" x14ac:dyDescent="0.25">
      <c r="A115" s="97">
        <f t="shared" si="143"/>
        <v>103</v>
      </c>
      <c r="B115" s="98">
        <f>+B114+1</f>
        <v>6</v>
      </c>
      <c r="C115" s="112" t="s">
        <v>12</v>
      </c>
      <c r="D115" s="117" t="s">
        <v>10</v>
      </c>
      <c r="E115" s="117" t="s">
        <v>73</v>
      </c>
      <c r="F115" s="117" t="s">
        <v>65</v>
      </c>
      <c r="G115" s="117" t="s">
        <v>307</v>
      </c>
      <c r="H115" s="114" t="s">
        <v>11</v>
      </c>
      <c r="I115" s="114" t="s">
        <v>74</v>
      </c>
      <c r="J115" s="115" t="str">
        <f t="shared" si="171"/>
        <v>Verificar el 100% de los planes de mejoramiento vigentes suscrito con la Contraloría de Cundinamarca1</v>
      </c>
      <c r="K115" s="115" t="str">
        <f t="shared" si="172"/>
        <v>Verificar el 100% de los planes de mejoramiento vigentes suscrito con la Contraloría de Cundinamarca0</v>
      </c>
      <c r="L115" s="115" t="str">
        <f t="shared" si="173"/>
        <v>Verificar el 100% de los planes de mejoramiento vigentes suscrito con la Contraloría de Cundinamarca0</v>
      </c>
      <c r="M115" s="115" t="str">
        <f t="shared" si="174"/>
        <v>Verificar el 100% de los planes de mejoramiento vigentes suscrito con la Contraloría de Cundinamarca0</v>
      </c>
      <c r="N115" s="115" t="str">
        <f t="shared" si="175"/>
        <v>Verificar el 100% de los planes de mejoramiento vigentes suscrito con la Contraloría de Cundinamarca0</v>
      </c>
      <c r="O115" s="115" t="str">
        <f t="shared" si="176"/>
        <v>Verificar el 100% de los planes de mejoramiento vigentes suscrito con la Contraloría de Cundinamarca0</v>
      </c>
      <c r="P115" s="115" t="str">
        <f t="shared" si="177"/>
        <v>Verificar el 100% de los planes de mejoramiento vigentes suscrito con la Contraloría de Cundinamarca0</v>
      </c>
      <c r="Q115" s="115" t="str">
        <f t="shared" si="178"/>
        <v>Verificar el 100% de los planes de mejoramiento vigentes suscrito con la Contraloría de Cundinamarca0</v>
      </c>
      <c r="R115" s="115" t="str">
        <f t="shared" si="179"/>
        <v>Verificar el 100% de los planes de mejoramiento vigentes suscrito con la Contraloría de Cundinamarca0</v>
      </c>
      <c r="S115" s="115" t="str">
        <f t="shared" si="180"/>
        <v>Verificar el 100% de los planes de mejoramiento vigentes suscrito con la Contraloría de Cundinamarca0</v>
      </c>
      <c r="T115" s="115" t="str">
        <f t="shared" si="181"/>
        <v>Verificar el 100% de los planes de mejoramiento vigentes suscrito con la Contraloría de Cundinamarca0</v>
      </c>
      <c r="U115" s="115" t="str">
        <f t="shared" si="182"/>
        <v>Verificar el 100% de los planes de mejoramiento vigentes suscrito con la Contraloría de Cundinamarca0</v>
      </c>
      <c r="V115" s="116">
        <v>1</v>
      </c>
      <c r="W115" s="116">
        <v>1</v>
      </c>
      <c r="X115" s="100" t="s">
        <v>265</v>
      </c>
      <c r="Y115" s="112" t="s">
        <v>66</v>
      </c>
      <c r="Z115" s="184">
        <v>43496</v>
      </c>
      <c r="AA115" s="185">
        <v>43469</v>
      </c>
      <c r="AB115" s="105" t="s">
        <v>383</v>
      </c>
      <c r="AC115" s="101">
        <f t="shared" si="183"/>
        <v>1</v>
      </c>
      <c r="AE115" s="43">
        <f t="shared" si="184"/>
        <v>1</v>
      </c>
      <c r="AF115" s="43">
        <f t="shared" si="185"/>
        <v>0</v>
      </c>
      <c r="AG115" s="43">
        <f t="shared" si="186"/>
        <v>0</v>
      </c>
      <c r="AH115" s="43">
        <f t="shared" si="187"/>
        <v>0</v>
      </c>
      <c r="AI115" s="43">
        <f t="shared" si="188"/>
        <v>0</v>
      </c>
      <c r="AJ115" s="43">
        <f t="shared" si="189"/>
        <v>0</v>
      </c>
      <c r="AK115" s="43">
        <f t="shared" si="190"/>
        <v>0</v>
      </c>
      <c r="AL115" s="43">
        <f t="shared" si="191"/>
        <v>0</v>
      </c>
      <c r="AM115" s="43">
        <f t="shared" si="192"/>
        <v>0</v>
      </c>
      <c r="AN115" s="43">
        <f t="shared" si="193"/>
        <v>0</v>
      </c>
      <c r="AO115" s="43">
        <f t="shared" si="194"/>
        <v>0</v>
      </c>
      <c r="AP115" s="43">
        <f t="shared" si="195"/>
        <v>0</v>
      </c>
      <c r="AR115" s="43">
        <f t="shared" si="196"/>
        <v>1</v>
      </c>
      <c r="AS115" s="43">
        <f t="shared" si="197"/>
        <v>0</v>
      </c>
      <c r="AT115" s="43">
        <f t="shared" si="198"/>
        <v>0</v>
      </c>
      <c r="AU115" s="43">
        <f t="shared" si="199"/>
        <v>0</v>
      </c>
      <c r="AV115" s="43">
        <f t="shared" si="200"/>
        <v>0</v>
      </c>
      <c r="AW115" s="43">
        <f t="shared" si="201"/>
        <v>0</v>
      </c>
      <c r="AX115" s="43">
        <f t="shared" si="202"/>
        <v>0</v>
      </c>
      <c r="AY115" s="43">
        <f t="shared" si="203"/>
        <v>0</v>
      </c>
      <c r="AZ115" s="43">
        <f t="shared" si="204"/>
        <v>0</v>
      </c>
      <c r="BA115" s="43">
        <f t="shared" si="205"/>
        <v>0</v>
      </c>
      <c r="BB115" s="43">
        <f t="shared" si="206"/>
        <v>0</v>
      </c>
      <c r="BC115" s="43">
        <f t="shared" si="207"/>
        <v>0</v>
      </c>
      <c r="BD115" s="3">
        <f t="shared" si="208"/>
        <v>1</v>
      </c>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c r="AMK115"/>
    </row>
    <row r="116" spans="1:1025" ht="98.25" customHeight="1" x14ac:dyDescent="0.25">
      <c r="A116" s="97">
        <f t="shared" si="143"/>
        <v>104</v>
      </c>
      <c r="B116" s="98">
        <f>+B115+1</f>
        <v>7</v>
      </c>
      <c r="C116" s="112" t="s">
        <v>12</v>
      </c>
      <c r="D116" s="117" t="s">
        <v>10</v>
      </c>
      <c r="E116" s="117" t="s">
        <v>73</v>
      </c>
      <c r="F116" s="117" t="s">
        <v>158</v>
      </c>
      <c r="G116" s="117" t="s">
        <v>308</v>
      </c>
      <c r="H116" s="114" t="s">
        <v>11</v>
      </c>
      <c r="I116" s="114" t="s">
        <v>319</v>
      </c>
      <c r="J116" s="115" t="str">
        <f t="shared" si="171"/>
        <v>Verificar el 100% de los planes de mejoramiento vigentes suscrito con la Contraloría de Cundinamarca0</v>
      </c>
      <c r="K116" s="115" t="str">
        <f t="shared" si="172"/>
        <v>Verificar el 100% de los planes de mejoramiento vigentes suscrito con la Contraloría de Cundinamarca1</v>
      </c>
      <c r="L116" s="115" t="str">
        <f t="shared" si="173"/>
        <v>Verificar el 100% de los planes de mejoramiento vigentes suscrito con la Contraloría de Cundinamarca0</v>
      </c>
      <c r="M116" s="115" t="str">
        <f t="shared" si="174"/>
        <v>Verificar el 100% de los planes de mejoramiento vigentes suscrito con la Contraloría de Cundinamarca0</v>
      </c>
      <c r="N116" s="115" t="str">
        <f t="shared" si="175"/>
        <v>Verificar el 100% de los planes de mejoramiento vigentes suscrito con la Contraloría de Cundinamarca0</v>
      </c>
      <c r="O116" s="115" t="str">
        <f t="shared" si="176"/>
        <v>Verificar el 100% de los planes de mejoramiento vigentes suscrito con la Contraloría de Cundinamarca0</v>
      </c>
      <c r="P116" s="115" t="str">
        <f t="shared" si="177"/>
        <v>Verificar el 100% de los planes de mejoramiento vigentes suscrito con la Contraloría de Cundinamarca0</v>
      </c>
      <c r="Q116" s="115" t="str">
        <f t="shared" si="178"/>
        <v>Verificar el 100% de los planes de mejoramiento vigentes suscrito con la Contraloría de Cundinamarca0</v>
      </c>
      <c r="R116" s="115" t="str">
        <f t="shared" si="179"/>
        <v>Verificar el 100% de los planes de mejoramiento vigentes suscrito con la Contraloría de Cundinamarca0</v>
      </c>
      <c r="S116" s="115" t="str">
        <f t="shared" si="180"/>
        <v>Verificar el 100% de los planes de mejoramiento vigentes suscrito con la Contraloría de Cundinamarca0</v>
      </c>
      <c r="T116" s="115" t="str">
        <f t="shared" si="181"/>
        <v>Verificar el 100% de los planes de mejoramiento vigentes suscrito con la Contraloría de Cundinamarca0</v>
      </c>
      <c r="U116" s="115" t="str">
        <f t="shared" si="182"/>
        <v>Verificar el 100% de los planes de mejoramiento vigentes suscrito con la Contraloría de Cundinamarca0</v>
      </c>
      <c r="V116" s="116">
        <v>3</v>
      </c>
      <c r="W116" s="116">
        <v>3</v>
      </c>
      <c r="X116" s="100" t="s">
        <v>265</v>
      </c>
      <c r="Y116" s="112" t="s">
        <v>66</v>
      </c>
      <c r="Z116" s="184">
        <v>43524</v>
      </c>
      <c r="AA116" s="185">
        <v>43512</v>
      </c>
      <c r="AB116" s="30" t="s">
        <v>387</v>
      </c>
      <c r="AC116" s="101">
        <f t="shared" si="183"/>
        <v>1</v>
      </c>
      <c r="AE116" s="43">
        <f t="shared" si="184"/>
        <v>0</v>
      </c>
      <c r="AF116" s="43">
        <f t="shared" si="185"/>
        <v>1</v>
      </c>
      <c r="AG116" s="43">
        <f t="shared" si="186"/>
        <v>0</v>
      </c>
      <c r="AH116" s="43">
        <f t="shared" si="187"/>
        <v>0</v>
      </c>
      <c r="AI116" s="43">
        <f t="shared" si="188"/>
        <v>0</v>
      </c>
      <c r="AJ116" s="43">
        <f t="shared" si="189"/>
        <v>0</v>
      </c>
      <c r="AK116" s="43">
        <f t="shared" si="190"/>
        <v>0</v>
      </c>
      <c r="AL116" s="43">
        <f t="shared" si="191"/>
        <v>0</v>
      </c>
      <c r="AM116" s="43">
        <f t="shared" si="192"/>
        <v>0</v>
      </c>
      <c r="AN116" s="43">
        <f t="shared" si="193"/>
        <v>0</v>
      </c>
      <c r="AO116" s="43">
        <f t="shared" si="194"/>
        <v>0</v>
      </c>
      <c r="AP116" s="43">
        <f t="shared" si="195"/>
        <v>0</v>
      </c>
      <c r="AR116" s="43">
        <f t="shared" si="196"/>
        <v>0</v>
      </c>
      <c r="AS116" s="43">
        <f t="shared" si="197"/>
        <v>1</v>
      </c>
      <c r="AT116" s="43">
        <f t="shared" si="198"/>
        <v>0</v>
      </c>
      <c r="AU116" s="43">
        <f t="shared" si="199"/>
        <v>0</v>
      </c>
      <c r="AV116" s="43">
        <f t="shared" si="200"/>
        <v>0</v>
      </c>
      <c r="AW116" s="43">
        <f t="shared" si="201"/>
        <v>0</v>
      </c>
      <c r="AX116" s="43">
        <f t="shared" si="202"/>
        <v>0</v>
      </c>
      <c r="AY116" s="43">
        <f t="shared" si="203"/>
        <v>0</v>
      </c>
      <c r="AZ116" s="43">
        <f t="shared" si="204"/>
        <v>0</v>
      </c>
      <c r="BA116" s="43">
        <f t="shared" si="205"/>
        <v>0</v>
      </c>
      <c r="BB116" s="43">
        <f t="shared" si="206"/>
        <v>0</v>
      </c>
      <c r="BC116" s="43">
        <f t="shared" si="207"/>
        <v>0</v>
      </c>
      <c r="BD116" s="3">
        <f t="shared" si="208"/>
        <v>1</v>
      </c>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c r="AMK116"/>
    </row>
    <row r="117" spans="1:1025" ht="122.25" customHeight="1" x14ac:dyDescent="0.25">
      <c r="A117" s="125">
        <f t="shared" si="143"/>
        <v>105</v>
      </c>
      <c r="B117" s="98"/>
      <c r="C117" s="119" t="s">
        <v>12</v>
      </c>
      <c r="D117" s="132" t="s">
        <v>10</v>
      </c>
      <c r="E117" s="117" t="s">
        <v>73</v>
      </c>
      <c r="F117" s="117" t="s">
        <v>158</v>
      </c>
      <c r="G117" s="132" t="s">
        <v>309</v>
      </c>
      <c r="H117" s="120" t="s">
        <v>11</v>
      </c>
      <c r="I117" s="114" t="s">
        <v>319</v>
      </c>
      <c r="J117" s="115" t="str">
        <f t="shared" si="171"/>
        <v>Verificar el 100% de los planes de mejoramiento vigentes suscrito con la Contraloría de Cundinamarca0</v>
      </c>
      <c r="K117" s="115" t="str">
        <f t="shared" si="172"/>
        <v>Verificar el 100% de los planes de mejoramiento vigentes suscrito con la Contraloría de Cundinamarca0</v>
      </c>
      <c r="L117" s="115" t="str">
        <f t="shared" si="173"/>
        <v>Verificar el 100% de los planes de mejoramiento vigentes suscrito con la Contraloría de Cundinamarca1</v>
      </c>
      <c r="M117" s="115" t="str">
        <f t="shared" si="174"/>
        <v>Verificar el 100% de los planes de mejoramiento vigentes suscrito con la Contraloría de Cundinamarca0</v>
      </c>
      <c r="N117" s="115" t="str">
        <f t="shared" si="175"/>
        <v>Verificar el 100% de los planes de mejoramiento vigentes suscrito con la Contraloría de Cundinamarca0</v>
      </c>
      <c r="O117" s="115" t="str">
        <f t="shared" si="176"/>
        <v>Verificar el 100% de los planes de mejoramiento vigentes suscrito con la Contraloría de Cundinamarca0</v>
      </c>
      <c r="P117" s="115" t="str">
        <f t="shared" si="177"/>
        <v>Verificar el 100% de los planes de mejoramiento vigentes suscrito con la Contraloría de Cundinamarca0</v>
      </c>
      <c r="Q117" s="115" t="str">
        <f t="shared" si="178"/>
        <v>Verificar el 100% de los planes de mejoramiento vigentes suscrito con la Contraloría de Cundinamarca0</v>
      </c>
      <c r="R117" s="115" t="str">
        <f t="shared" si="179"/>
        <v>Verificar el 100% de los planes de mejoramiento vigentes suscrito con la Contraloría de Cundinamarca0</v>
      </c>
      <c r="S117" s="115" t="str">
        <f t="shared" si="180"/>
        <v>Verificar el 100% de los planes de mejoramiento vigentes suscrito con la Contraloría de Cundinamarca0</v>
      </c>
      <c r="T117" s="115" t="str">
        <f t="shared" si="181"/>
        <v>Verificar el 100% de los planes de mejoramiento vigentes suscrito con la Contraloría de Cundinamarca0</v>
      </c>
      <c r="U117" s="127" t="str">
        <f t="shared" si="182"/>
        <v>Verificar el 100% de los planes de mejoramiento vigentes suscrito con la Contraloría de Cundinamarca0</v>
      </c>
      <c r="V117" s="128">
        <v>4</v>
      </c>
      <c r="W117" s="128">
        <v>4</v>
      </c>
      <c r="X117" s="100" t="s">
        <v>265</v>
      </c>
      <c r="Y117" s="119" t="s">
        <v>66</v>
      </c>
      <c r="Z117" s="186">
        <v>43553</v>
      </c>
      <c r="AA117" s="187">
        <v>43542</v>
      </c>
      <c r="AB117" s="135" t="s">
        <v>392</v>
      </c>
      <c r="AC117" s="130">
        <f t="shared" si="183"/>
        <v>1</v>
      </c>
      <c r="AE117" s="43">
        <f t="shared" si="184"/>
        <v>0</v>
      </c>
      <c r="AF117" s="43">
        <f t="shared" si="185"/>
        <v>0</v>
      </c>
      <c r="AG117" s="43">
        <f t="shared" si="186"/>
        <v>1</v>
      </c>
      <c r="AH117" s="43">
        <f t="shared" si="187"/>
        <v>0</v>
      </c>
      <c r="AI117" s="43">
        <f t="shared" si="188"/>
        <v>0</v>
      </c>
      <c r="AJ117" s="43">
        <f t="shared" si="189"/>
        <v>0</v>
      </c>
      <c r="AK117" s="43">
        <f t="shared" si="190"/>
        <v>0</v>
      </c>
      <c r="AL117" s="43">
        <f t="shared" si="191"/>
        <v>0</v>
      </c>
      <c r="AM117" s="43">
        <f t="shared" si="192"/>
        <v>0</v>
      </c>
      <c r="AN117" s="43">
        <f t="shared" si="193"/>
        <v>0</v>
      </c>
      <c r="AO117" s="43">
        <f t="shared" si="194"/>
        <v>0</v>
      </c>
      <c r="AP117" s="43">
        <f t="shared" si="195"/>
        <v>0</v>
      </c>
      <c r="AR117" s="43">
        <f t="shared" si="196"/>
        <v>0</v>
      </c>
      <c r="AS117" s="43">
        <f t="shared" si="197"/>
        <v>0</v>
      </c>
      <c r="AT117" s="43">
        <f t="shared" si="198"/>
        <v>1</v>
      </c>
      <c r="AU117" s="43">
        <f t="shared" si="199"/>
        <v>0</v>
      </c>
      <c r="AV117" s="43">
        <f t="shared" si="200"/>
        <v>0</v>
      </c>
      <c r="AW117" s="43">
        <f t="shared" si="201"/>
        <v>0</v>
      </c>
      <c r="AX117" s="43">
        <f t="shared" si="202"/>
        <v>0</v>
      </c>
      <c r="AY117" s="43">
        <f t="shared" si="203"/>
        <v>0</v>
      </c>
      <c r="AZ117" s="43">
        <f t="shared" si="204"/>
        <v>0</v>
      </c>
      <c r="BA117" s="43">
        <f t="shared" si="205"/>
        <v>0</v>
      </c>
      <c r="BB117" s="43">
        <f t="shared" si="206"/>
        <v>0</v>
      </c>
      <c r="BC117" s="43">
        <f t="shared" si="207"/>
        <v>0</v>
      </c>
      <c r="BD117" s="3">
        <f t="shared" si="208"/>
        <v>1</v>
      </c>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c r="AMK117"/>
    </row>
    <row r="118" spans="1:1025" ht="81" customHeight="1" x14ac:dyDescent="0.25">
      <c r="A118" s="97">
        <f t="shared" si="143"/>
        <v>106</v>
      </c>
      <c r="B118" s="98"/>
      <c r="C118" s="112" t="s">
        <v>12</v>
      </c>
      <c r="D118" s="117" t="s">
        <v>10</v>
      </c>
      <c r="E118" s="117" t="s">
        <v>73</v>
      </c>
      <c r="F118" s="117" t="s">
        <v>158</v>
      </c>
      <c r="G118" s="117" t="s">
        <v>310</v>
      </c>
      <c r="H118" s="114" t="s">
        <v>11</v>
      </c>
      <c r="I118" s="114" t="s">
        <v>319</v>
      </c>
      <c r="J118" s="115" t="str">
        <f t="shared" si="171"/>
        <v>Verificar el 100% de los planes de mejoramiento vigentes suscrito con la Contraloría de Cundinamarca0</v>
      </c>
      <c r="K118" s="115" t="str">
        <f t="shared" si="172"/>
        <v>Verificar el 100% de los planes de mejoramiento vigentes suscrito con la Contraloría de Cundinamarca0</v>
      </c>
      <c r="L118" s="115" t="str">
        <f t="shared" si="173"/>
        <v>Verificar el 100% de los planes de mejoramiento vigentes suscrito con la Contraloría de Cundinamarca0</v>
      </c>
      <c r="M118" s="115" t="str">
        <f t="shared" si="174"/>
        <v>Verificar el 100% de los planes de mejoramiento vigentes suscrito con la Contraloría de Cundinamarca1</v>
      </c>
      <c r="N118" s="115" t="str">
        <f t="shared" si="175"/>
        <v>Verificar el 100% de los planes de mejoramiento vigentes suscrito con la Contraloría de Cundinamarca0</v>
      </c>
      <c r="O118" s="115" t="str">
        <f t="shared" si="176"/>
        <v>Verificar el 100% de los planes de mejoramiento vigentes suscrito con la Contraloría de Cundinamarca0</v>
      </c>
      <c r="P118" s="115" t="str">
        <f t="shared" si="177"/>
        <v>Verificar el 100% de los planes de mejoramiento vigentes suscrito con la Contraloría de Cundinamarca0</v>
      </c>
      <c r="Q118" s="115" t="str">
        <f t="shared" si="178"/>
        <v>Verificar el 100% de los planes de mejoramiento vigentes suscrito con la Contraloría de Cundinamarca0</v>
      </c>
      <c r="R118" s="115" t="str">
        <f t="shared" si="179"/>
        <v>Verificar el 100% de los planes de mejoramiento vigentes suscrito con la Contraloría de Cundinamarca0</v>
      </c>
      <c r="S118" s="115" t="str">
        <f t="shared" si="180"/>
        <v>Verificar el 100% de los planes de mejoramiento vigentes suscrito con la Contraloría de Cundinamarca0</v>
      </c>
      <c r="T118" s="115" t="str">
        <f t="shared" si="181"/>
        <v>Verificar el 100% de los planes de mejoramiento vigentes suscrito con la Contraloría de Cundinamarca0</v>
      </c>
      <c r="U118" s="115" t="str">
        <f t="shared" si="182"/>
        <v>Verificar el 100% de los planes de mejoramiento vigentes suscrito con la Contraloría de Cundinamarca0</v>
      </c>
      <c r="V118" s="116">
        <v>4</v>
      </c>
      <c r="W118" s="116">
        <v>4</v>
      </c>
      <c r="X118" s="100" t="s">
        <v>265</v>
      </c>
      <c r="Y118" s="112" t="s">
        <v>66</v>
      </c>
      <c r="Z118" s="184">
        <v>43585</v>
      </c>
      <c r="AA118" s="185">
        <v>43585</v>
      </c>
      <c r="AB118" s="30" t="s">
        <v>401</v>
      </c>
      <c r="AC118" s="101">
        <f t="shared" si="183"/>
        <v>1</v>
      </c>
      <c r="AE118" s="43">
        <f t="shared" si="184"/>
        <v>0</v>
      </c>
      <c r="AF118" s="43">
        <f t="shared" si="185"/>
        <v>0</v>
      </c>
      <c r="AG118" s="43">
        <f t="shared" si="186"/>
        <v>0</v>
      </c>
      <c r="AH118" s="43">
        <f t="shared" si="187"/>
        <v>1</v>
      </c>
      <c r="AI118" s="43">
        <f t="shared" si="188"/>
        <v>0</v>
      </c>
      <c r="AJ118" s="43">
        <f t="shared" si="189"/>
        <v>0</v>
      </c>
      <c r="AK118" s="43">
        <f t="shared" si="190"/>
        <v>0</v>
      </c>
      <c r="AL118" s="43">
        <f t="shared" si="191"/>
        <v>0</v>
      </c>
      <c r="AM118" s="43">
        <f t="shared" si="192"/>
        <v>0</v>
      </c>
      <c r="AN118" s="43">
        <f t="shared" si="193"/>
        <v>0</v>
      </c>
      <c r="AO118" s="43">
        <f t="shared" si="194"/>
        <v>0</v>
      </c>
      <c r="AP118" s="43">
        <f t="shared" si="195"/>
        <v>0</v>
      </c>
      <c r="AR118" s="43">
        <f t="shared" si="196"/>
        <v>0</v>
      </c>
      <c r="AS118" s="43">
        <f t="shared" si="197"/>
        <v>0</v>
      </c>
      <c r="AT118" s="43">
        <f t="shared" si="198"/>
        <v>0</v>
      </c>
      <c r="AU118" s="43">
        <f t="shared" si="199"/>
        <v>1</v>
      </c>
      <c r="AV118" s="43">
        <f t="shared" si="200"/>
        <v>0</v>
      </c>
      <c r="AW118" s="43">
        <f t="shared" si="201"/>
        <v>0</v>
      </c>
      <c r="AX118" s="43">
        <f t="shared" si="202"/>
        <v>0</v>
      </c>
      <c r="AY118" s="43">
        <f t="shared" si="203"/>
        <v>0</v>
      </c>
      <c r="AZ118" s="43">
        <f t="shared" si="204"/>
        <v>0</v>
      </c>
      <c r="BA118" s="43">
        <f t="shared" si="205"/>
        <v>0</v>
      </c>
      <c r="BB118" s="43">
        <f t="shared" si="206"/>
        <v>0</v>
      </c>
      <c r="BC118" s="43">
        <f t="shared" si="207"/>
        <v>0</v>
      </c>
      <c r="BD118" s="3">
        <f t="shared" si="208"/>
        <v>1</v>
      </c>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c r="AMK118"/>
    </row>
    <row r="119" spans="1:1025" ht="99" customHeight="1" x14ac:dyDescent="0.25">
      <c r="A119" s="97">
        <f t="shared" si="143"/>
        <v>107</v>
      </c>
      <c r="B119" s="98"/>
      <c r="C119" s="112" t="s">
        <v>12</v>
      </c>
      <c r="D119" s="117" t="s">
        <v>10</v>
      </c>
      <c r="E119" s="117" t="s">
        <v>73</v>
      </c>
      <c r="F119" s="117" t="s">
        <v>158</v>
      </c>
      <c r="G119" s="117" t="s">
        <v>311</v>
      </c>
      <c r="H119" s="114" t="s">
        <v>11</v>
      </c>
      <c r="I119" s="114" t="s">
        <v>319</v>
      </c>
      <c r="J119" s="115" t="str">
        <f t="shared" si="171"/>
        <v>Verificar el 100% de los planes de mejoramiento vigentes suscrito con la Contraloría de Cundinamarca</v>
      </c>
      <c r="K119" s="115" t="str">
        <f t="shared" si="172"/>
        <v>Verificar el 100% de los planes de mejoramiento vigentes suscrito con la Contraloría de Cundinamarca</v>
      </c>
      <c r="L119" s="115" t="str">
        <f t="shared" si="173"/>
        <v>Verificar el 100% de los planes de mejoramiento vigentes suscrito con la Contraloría de Cundinamarca</v>
      </c>
      <c r="M119" s="115" t="str">
        <f t="shared" si="174"/>
        <v>Verificar el 100% de los planes de mejoramiento vigentes suscrito con la Contraloría de Cundinamarca</v>
      </c>
      <c r="N119" s="115" t="str">
        <f t="shared" si="175"/>
        <v>Verificar el 100% de los planes de mejoramiento vigentes suscrito con la Contraloría de Cundinamarca</v>
      </c>
      <c r="O119" s="115" t="str">
        <f t="shared" si="176"/>
        <v>Verificar el 100% de los planes de mejoramiento vigentes suscrito con la Contraloría de Cundinamarca</v>
      </c>
      <c r="P119" s="115" t="str">
        <f t="shared" si="177"/>
        <v>Verificar el 100% de los planes de mejoramiento vigentes suscrito con la Contraloría de Cundinamarca</v>
      </c>
      <c r="Q119" s="115" t="str">
        <f t="shared" si="178"/>
        <v>Verificar el 100% de los planes de mejoramiento vigentes suscrito con la Contraloría de Cundinamarca</v>
      </c>
      <c r="R119" s="115" t="str">
        <f t="shared" si="179"/>
        <v>Verificar el 100% de los planes de mejoramiento vigentes suscrito con la Contraloría de Cundinamarca</v>
      </c>
      <c r="S119" s="115" t="str">
        <f t="shared" si="180"/>
        <v>Verificar el 100% de los planes de mejoramiento vigentes suscrito con la Contraloría de Cundinamarca</v>
      </c>
      <c r="T119" s="115" t="str">
        <f t="shared" si="181"/>
        <v>Verificar el 100% de los planes de mejoramiento vigentes suscrito con la Contraloría de Cundinamarca</v>
      </c>
      <c r="U119" s="115" t="str">
        <f t="shared" si="182"/>
        <v>Verificar el 100% de los planes de mejoramiento vigentes suscrito con la Contraloría de Cundinamarca</v>
      </c>
      <c r="V119" s="116">
        <v>0</v>
      </c>
      <c r="W119" s="116">
        <v>0</v>
      </c>
      <c r="X119" s="100" t="s">
        <v>265</v>
      </c>
      <c r="Y119" s="112" t="s">
        <v>66</v>
      </c>
      <c r="Z119" s="184">
        <v>43616</v>
      </c>
      <c r="AA119" s="185"/>
      <c r="AB119" s="30" t="s">
        <v>403</v>
      </c>
      <c r="AC119" s="101" t="str">
        <f t="shared" si="183"/>
        <v/>
      </c>
      <c r="AE119" s="43" t="str">
        <f t="shared" si="184"/>
        <v/>
      </c>
      <c r="AF119" s="43" t="str">
        <f t="shared" si="185"/>
        <v/>
      </c>
      <c r="AG119" s="43" t="str">
        <f t="shared" si="186"/>
        <v/>
      </c>
      <c r="AH119" s="43" t="str">
        <f t="shared" si="187"/>
        <v/>
      </c>
      <c r="AI119" s="43" t="str">
        <f t="shared" si="188"/>
        <v/>
      </c>
      <c r="AJ119" s="43" t="str">
        <f t="shared" si="189"/>
        <v/>
      </c>
      <c r="AK119" s="43" t="str">
        <f t="shared" si="190"/>
        <v/>
      </c>
      <c r="AL119" s="43" t="str">
        <f t="shared" si="191"/>
        <v/>
      </c>
      <c r="AM119" s="43" t="str">
        <f t="shared" si="192"/>
        <v/>
      </c>
      <c r="AN119" s="43" t="str">
        <f t="shared" si="193"/>
        <v/>
      </c>
      <c r="AO119" s="43" t="str">
        <f t="shared" si="194"/>
        <v/>
      </c>
      <c r="AP119" s="43" t="str">
        <f t="shared" si="195"/>
        <v/>
      </c>
      <c r="AR119" s="43" t="str">
        <f t="shared" si="196"/>
        <v/>
      </c>
      <c r="AS119" s="43" t="str">
        <f t="shared" si="197"/>
        <v/>
      </c>
      <c r="AT119" s="43" t="str">
        <f t="shared" si="198"/>
        <v/>
      </c>
      <c r="AU119" s="43" t="str">
        <f t="shared" si="199"/>
        <v/>
      </c>
      <c r="AV119" s="43" t="str">
        <f t="shared" si="200"/>
        <v/>
      </c>
      <c r="AW119" s="43" t="str">
        <f t="shared" si="201"/>
        <v/>
      </c>
      <c r="AX119" s="43" t="str">
        <f t="shared" si="202"/>
        <v/>
      </c>
      <c r="AY119" s="43" t="str">
        <f t="shared" si="203"/>
        <v/>
      </c>
      <c r="AZ119" s="43" t="str">
        <f t="shared" si="204"/>
        <v/>
      </c>
      <c r="BA119" s="43" t="str">
        <f t="shared" si="205"/>
        <v/>
      </c>
      <c r="BB119" s="43" t="str">
        <f t="shared" si="206"/>
        <v/>
      </c>
      <c r="BC119" s="43" t="str">
        <f t="shared" si="207"/>
        <v/>
      </c>
      <c r="BD119" s="3">
        <f t="shared" si="208"/>
        <v>0</v>
      </c>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c r="AMK119"/>
    </row>
    <row r="120" spans="1:1025" ht="81" customHeight="1" x14ac:dyDescent="0.25">
      <c r="A120" s="97">
        <f t="shared" si="143"/>
        <v>108</v>
      </c>
      <c r="B120" s="98"/>
      <c r="C120" s="112" t="s">
        <v>12</v>
      </c>
      <c r="D120" s="117" t="s">
        <v>10</v>
      </c>
      <c r="E120" s="117" t="s">
        <v>73</v>
      </c>
      <c r="F120" s="117" t="s">
        <v>158</v>
      </c>
      <c r="G120" s="117" t="s">
        <v>312</v>
      </c>
      <c r="H120" s="114" t="s">
        <v>11</v>
      </c>
      <c r="I120" s="114" t="s">
        <v>319</v>
      </c>
      <c r="J120" s="115" t="str">
        <f t="shared" si="171"/>
        <v>Verificar el 100% de los planes de mejoramiento vigentes suscrito con la Contraloría de Cundinamarca0</v>
      </c>
      <c r="K120" s="115" t="str">
        <f t="shared" si="172"/>
        <v>Verificar el 100% de los planes de mejoramiento vigentes suscrito con la Contraloría de Cundinamarca0</v>
      </c>
      <c r="L120" s="115" t="str">
        <f t="shared" si="173"/>
        <v>Verificar el 100% de los planes de mejoramiento vigentes suscrito con la Contraloría de Cundinamarca0</v>
      </c>
      <c r="M120" s="115" t="str">
        <f t="shared" si="174"/>
        <v>Verificar el 100% de los planes de mejoramiento vigentes suscrito con la Contraloría de Cundinamarca0</v>
      </c>
      <c r="N120" s="115" t="str">
        <f t="shared" si="175"/>
        <v>Verificar el 100% de los planes de mejoramiento vigentes suscrito con la Contraloría de Cundinamarca0</v>
      </c>
      <c r="O120" s="115" t="str">
        <f t="shared" si="176"/>
        <v>Verificar el 100% de los planes de mejoramiento vigentes suscrito con la Contraloría de Cundinamarca1</v>
      </c>
      <c r="P120" s="115" t="str">
        <f t="shared" si="177"/>
        <v>Verificar el 100% de los planes de mejoramiento vigentes suscrito con la Contraloría de Cundinamarca0</v>
      </c>
      <c r="Q120" s="115" t="str">
        <f t="shared" si="178"/>
        <v>Verificar el 100% de los planes de mejoramiento vigentes suscrito con la Contraloría de Cundinamarca0</v>
      </c>
      <c r="R120" s="115" t="str">
        <f t="shared" si="179"/>
        <v>Verificar el 100% de los planes de mejoramiento vigentes suscrito con la Contraloría de Cundinamarca0</v>
      </c>
      <c r="S120" s="115" t="str">
        <f t="shared" si="180"/>
        <v>Verificar el 100% de los planes de mejoramiento vigentes suscrito con la Contraloría de Cundinamarca0</v>
      </c>
      <c r="T120" s="115" t="str">
        <f t="shared" si="181"/>
        <v>Verificar el 100% de los planes de mejoramiento vigentes suscrito con la Contraloría de Cundinamarca0</v>
      </c>
      <c r="U120" s="115" t="str">
        <f t="shared" si="182"/>
        <v>Verificar el 100% de los planes de mejoramiento vigentes suscrito con la Contraloría de Cundinamarca0</v>
      </c>
      <c r="V120" s="116">
        <v>2</v>
      </c>
      <c r="W120" s="116">
        <v>2</v>
      </c>
      <c r="X120" s="100" t="s">
        <v>265</v>
      </c>
      <c r="Y120" s="112" t="s">
        <v>66</v>
      </c>
      <c r="Z120" s="184">
        <v>43644</v>
      </c>
      <c r="AA120" s="185">
        <v>43644</v>
      </c>
      <c r="AB120" s="30" t="s">
        <v>404</v>
      </c>
      <c r="AC120" s="101">
        <f t="shared" si="183"/>
        <v>1</v>
      </c>
      <c r="AE120" s="43">
        <f t="shared" si="184"/>
        <v>0</v>
      </c>
      <c r="AF120" s="43">
        <f t="shared" si="185"/>
        <v>0</v>
      </c>
      <c r="AG120" s="43">
        <f t="shared" si="186"/>
        <v>0</v>
      </c>
      <c r="AH120" s="43">
        <f t="shared" si="187"/>
        <v>0</v>
      </c>
      <c r="AI120" s="43">
        <f t="shared" si="188"/>
        <v>0</v>
      </c>
      <c r="AJ120" s="43">
        <f t="shared" si="189"/>
        <v>1</v>
      </c>
      <c r="AK120" s="43">
        <f t="shared" si="190"/>
        <v>0</v>
      </c>
      <c r="AL120" s="43">
        <f t="shared" si="191"/>
        <v>0</v>
      </c>
      <c r="AM120" s="43">
        <f t="shared" si="192"/>
        <v>0</v>
      </c>
      <c r="AN120" s="43">
        <f t="shared" si="193"/>
        <v>0</v>
      </c>
      <c r="AO120" s="43">
        <f t="shared" si="194"/>
        <v>0</v>
      </c>
      <c r="AP120" s="43">
        <f t="shared" si="195"/>
        <v>0</v>
      </c>
      <c r="AR120" s="43">
        <f t="shared" si="196"/>
        <v>0</v>
      </c>
      <c r="AS120" s="43">
        <f t="shared" si="197"/>
        <v>0</v>
      </c>
      <c r="AT120" s="43">
        <f t="shared" si="198"/>
        <v>0</v>
      </c>
      <c r="AU120" s="43">
        <f t="shared" si="199"/>
        <v>0</v>
      </c>
      <c r="AV120" s="43">
        <f t="shared" si="200"/>
        <v>0</v>
      </c>
      <c r="AW120" s="43">
        <f t="shared" si="201"/>
        <v>1</v>
      </c>
      <c r="AX120" s="43">
        <f t="shared" si="202"/>
        <v>0</v>
      </c>
      <c r="AY120" s="43">
        <f t="shared" si="203"/>
        <v>0</v>
      </c>
      <c r="AZ120" s="43">
        <f t="shared" si="204"/>
        <v>0</v>
      </c>
      <c r="BA120" s="43">
        <f t="shared" si="205"/>
        <v>0</v>
      </c>
      <c r="BB120" s="43">
        <f t="shared" si="206"/>
        <v>0</v>
      </c>
      <c r="BC120" s="43">
        <f t="shared" si="207"/>
        <v>0</v>
      </c>
      <c r="BD120" s="3">
        <f t="shared" si="208"/>
        <v>1</v>
      </c>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c r="AMK120"/>
    </row>
    <row r="121" spans="1:1025" ht="81" customHeight="1" x14ac:dyDescent="0.25">
      <c r="A121" s="140">
        <f t="shared" si="143"/>
        <v>109</v>
      </c>
      <c r="B121" s="98"/>
      <c r="C121" s="141" t="s">
        <v>12</v>
      </c>
      <c r="D121" s="152" t="s">
        <v>10</v>
      </c>
      <c r="E121" s="117" t="s">
        <v>73</v>
      </c>
      <c r="F121" s="117" t="s">
        <v>158</v>
      </c>
      <c r="G121" s="152" t="s">
        <v>313</v>
      </c>
      <c r="H121" s="148" t="s">
        <v>11</v>
      </c>
      <c r="I121" s="114" t="s">
        <v>319</v>
      </c>
      <c r="J121" s="115" t="str">
        <f t="shared" si="171"/>
        <v>Verificar el 100% de los planes de mejoramiento vigentes suscrito con la Contraloría de Cundinamarca</v>
      </c>
      <c r="K121" s="115" t="str">
        <f t="shared" si="172"/>
        <v>Verificar el 100% de los planes de mejoramiento vigentes suscrito con la Contraloría de Cundinamarca</v>
      </c>
      <c r="L121" s="115" t="str">
        <f t="shared" si="173"/>
        <v>Verificar el 100% de los planes de mejoramiento vigentes suscrito con la Contraloría de Cundinamarca</v>
      </c>
      <c r="M121" s="115" t="str">
        <f t="shared" si="174"/>
        <v>Verificar el 100% de los planes de mejoramiento vigentes suscrito con la Contraloría de Cundinamarca</v>
      </c>
      <c r="N121" s="115" t="str">
        <f t="shared" si="175"/>
        <v>Verificar el 100% de los planes de mejoramiento vigentes suscrito con la Contraloría de Cundinamarca</v>
      </c>
      <c r="O121" s="115" t="str">
        <f t="shared" si="176"/>
        <v>Verificar el 100% de los planes de mejoramiento vigentes suscrito con la Contraloría de Cundinamarca</v>
      </c>
      <c r="P121" s="115" t="str">
        <f t="shared" si="177"/>
        <v>Verificar el 100% de los planes de mejoramiento vigentes suscrito con la Contraloría de Cundinamarca</v>
      </c>
      <c r="Q121" s="115" t="str">
        <f t="shared" si="178"/>
        <v>Verificar el 100% de los planes de mejoramiento vigentes suscrito con la Contraloría de Cundinamarca</v>
      </c>
      <c r="R121" s="115" t="str">
        <f t="shared" si="179"/>
        <v>Verificar el 100% de los planes de mejoramiento vigentes suscrito con la Contraloría de Cundinamarca</v>
      </c>
      <c r="S121" s="115" t="str">
        <f t="shared" si="180"/>
        <v>Verificar el 100% de los planes de mejoramiento vigentes suscrito con la Contraloría de Cundinamarca</v>
      </c>
      <c r="T121" s="115" t="str">
        <f t="shared" si="181"/>
        <v>Verificar el 100% de los planes de mejoramiento vigentes suscrito con la Contraloría de Cundinamarca</v>
      </c>
      <c r="U121" s="143" t="str">
        <f t="shared" si="182"/>
        <v>Verificar el 100% de los planes de mejoramiento vigentes suscrito con la Contraloría de Cundinamarca</v>
      </c>
      <c r="V121" s="144">
        <v>0</v>
      </c>
      <c r="W121" s="144">
        <v>0</v>
      </c>
      <c r="X121" s="100" t="s">
        <v>265</v>
      </c>
      <c r="Y121" s="141" t="s">
        <v>66</v>
      </c>
      <c r="Z121" s="188">
        <v>43677</v>
      </c>
      <c r="AA121" s="189"/>
      <c r="AB121" s="151" t="s">
        <v>439</v>
      </c>
      <c r="AC121" s="146" t="str">
        <f t="shared" si="183"/>
        <v/>
      </c>
      <c r="AE121" s="43" t="str">
        <f t="shared" si="184"/>
        <v/>
      </c>
      <c r="AF121" s="43" t="str">
        <f t="shared" si="185"/>
        <v/>
      </c>
      <c r="AG121" s="43" t="str">
        <f t="shared" si="186"/>
        <v/>
      </c>
      <c r="AH121" s="43" t="str">
        <f t="shared" si="187"/>
        <v/>
      </c>
      <c r="AI121" s="43" t="str">
        <f t="shared" si="188"/>
        <v/>
      </c>
      <c r="AJ121" s="43" t="str">
        <f t="shared" si="189"/>
        <v/>
      </c>
      <c r="AK121" s="43" t="str">
        <f t="shared" si="190"/>
        <v/>
      </c>
      <c r="AL121" s="43" t="str">
        <f t="shared" si="191"/>
        <v/>
      </c>
      <c r="AM121" s="43" t="str">
        <f t="shared" si="192"/>
        <v/>
      </c>
      <c r="AN121" s="43" t="str">
        <f t="shared" si="193"/>
        <v/>
      </c>
      <c r="AO121" s="43" t="str">
        <f t="shared" si="194"/>
        <v/>
      </c>
      <c r="AP121" s="43" t="str">
        <f t="shared" si="195"/>
        <v/>
      </c>
      <c r="AR121" s="43" t="str">
        <f t="shared" si="196"/>
        <v/>
      </c>
      <c r="AS121" s="43" t="str">
        <f t="shared" si="197"/>
        <v/>
      </c>
      <c r="AT121" s="43" t="str">
        <f t="shared" si="198"/>
        <v/>
      </c>
      <c r="AU121" s="43" t="str">
        <f t="shared" si="199"/>
        <v/>
      </c>
      <c r="AV121" s="43" t="str">
        <f t="shared" si="200"/>
        <v/>
      </c>
      <c r="AW121" s="43" t="str">
        <f t="shared" si="201"/>
        <v/>
      </c>
      <c r="AX121" s="43" t="str">
        <f t="shared" si="202"/>
        <v/>
      </c>
      <c r="AY121" s="43" t="str">
        <f t="shared" si="203"/>
        <v/>
      </c>
      <c r="AZ121" s="43" t="str">
        <f t="shared" si="204"/>
        <v/>
      </c>
      <c r="BA121" s="43" t="str">
        <f t="shared" si="205"/>
        <v/>
      </c>
      <c r="BB121" s="43" t="str">
        <f t="shared" si="206"/>
        <v/>
      </c>
      <c r="BC121" s="43" t="str">
        <f t="shared" si="207"/>
        <v/>
      </c>
      <c r="BD121" s="3">
        <f t="shared" si="208"/>
        <v>0</v>
      </c>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c r="AMK121"/>
    </row>
    <row r="122" spans="1:1025" ht="198.75" customHeight="1" x14ac:dyDescent="0.25">
      <c r="A122" s="97">
        <f t="shared" si="143"/>
        <v>110</v>
      </c>
      <c r="B122" s="98"/>
      <c r="C122" s="112" t="s">
        <v>12</v>
      </c>
      <c r="D122" s="117" t="s">
        <v>10</v>
      </c>
      <c r="E122" s="117" t="s">
        <v>73</v>
      </c>
      <c r="F122" s="117" t="s">
        <v>158</v>
      </c>
      <c r="G122" s="117" t="s">
        <v>314</v>
      </c>
      <c r="H122" s="114" t="s">
        <v>11</v>
      </c>
      <c r="I122" s="114" t="s">
        <v>319</v>
      </c>
      <c r="J122" s="115" t="str">
        <f t="shared" si="171"/>
        <v>Verificar el 100% de los planes de mejoramiento vigentes suscrito con la Contraloría de Cundinamarca0</v>
      </c>
      <c r="K122" s="115" t="str">
        <f t="shared" si="172"/>
        <v>Verificar el 100% de los planes de mejoramiento vigentes suscrito con la Contraloría de Cundinamarca0</v>
      </c>
      <c r="L122" s="115" t="str">
        <f t="shared" si="173"/>
        <v>Verificar el 100% de los planes de mejoramiento vigentes suscrito con la Contraloría de Cundinamarca0</v>
      </c>
      <c r="M122" s="115" t="str">
        <f t="shared" si="174"/>
        <v>Verificar el 100% de los planes de mejoramiento vigentes suscrito con la Contraloría de Cundinamarca0</v>
      </c>
      <c r="N122" s="115" t="str">
        <f t="shared" si="175"/>
        <v>Verificar el 100% de los planes de mejoramiento vigentes suscrito con la Contraloría de Cundinamarca0</v>
      </c>
      <c r="O122" s="115" t="str">
        <f t="shared" si="176"/>
        <v>Verificar el 100% de los planes de mejoramiento vigentes suscrito con la Contraloría de Cundinamarca0</v>
      </c>
      <c r="P122" s="115" t="str">
        <f t="shared" si="177"/>
        <v>Verificar el 100% de los planes de mejoramiento vigentes suscrito con la Contraloría de Cundinamarca0</v>
      </c>
      <c r="Q122" s="115" t="str">
        <f t="shared" si="178"/>
        <v>Verificar el 100% de los planes de mejoramiento vigentes suscrito con la Contraloría de Cundinamarca1</v>
      </c>
      <c r="R122" s="115" t="str">
        <f t="shared" si="179"/>
        <v>Verificar el 100% de los planes de mejoramiento vigentes suscrito con la Contraloría de Cundinamarca0</v>
      </c>
      <c r="S122" s="115" t="str">
        <f t="shared" si="180"/>
        <v>Verificar el 100% de los planes de mejoramiento vigentes suscrito con la Contraloría de Cundinamarca0</v>
      </c>
      <c r="T122" s="115" t="str">
        <f t="shared" si="181"/>
        <v>Verificar el 100% de los planes de mejoramiento vigentes suscrito con la Contraloría de Cundinamarca0</v>
      </c>
      <c r="U122" s="115">
        <v>9</v>
      </c>
      <c r="V122" s="116">
        <v>9</v>
      </c>
      <c r="W122" s="116">
        <v>9</v>
      </c>
      <c r="X122" s="100" t="s">
        <v>265</v>
      </c>
      <c r="Y122" s="112" t="s">
        <v>66</v>
      </c>
      <c r="Z122" s="184">
        <v>43707</v>
      </c>
      <c r="AA122" s="185">
        <v>43707</v>
      </c>
      <c r="AB122" s="30" t="s">
        <v>432</v>
      </c>
      <c r="AC122" s="101">
        <f t="shared" si="183"/>
        <v>1</v>
      </c>
      <c r="AE122" s="43">
        <f t="shared" si="184"/>
        <v>0</v>
      </c>
      <c r="AF122" s="43">
        <f t="shared" si="185"/>
        <v>0</v>
      </c>
      <c r="AG122" s="43">
        <f t="shared" si="186"/>
        <v>0</v>
      </c>
      <c r="AH122" s="43">
        <f t="shared" si="187"/>
        <v>0</v>
      </c>
      <c r="AI122" s="43">
        <f t="shared" si="188"/>
        <v>0</v>
      </c>
      <c r="AJ122" s="43">
        <f t="shared" si="189"/>
        <v>0</v>
      </c>
      <c r="AK122" s="43">
        <f t="shared" si="190"/>
        <v>0</v>
      </c>
      <c r="AL122" s="43">
        <f t="shared" si="191"/>
        <v>1</v>
      </c>
      <c r="AM122" s="43">
        <f t="shared" si="192"/>
        <v>0</v>
      </c>
      <c r="AN122" s="43">
        <f t="shared" si="193"/>
        <v>0</v>
      </c>
      <c r="AO122" s="43">
        <f t="shared" si="194"/>
        <v>0</v>
      </c>
      <c r="AP122" s="43">
        <f t="shared" si="195"/>
        <v>0</v>
      </c>
      <c r="AR122" s="43">
        <f t="shared" si="196"/>
        <v>0</v>
      </c>
      <c r="AS122" s="43">
        <f t="shared" si="197"/>
        <v>0</v>
      </c>
      <c r="AT122" s="43">
        <f t="shared" si="198"/>
        <v>0</v>
      </c>
      <c r="AU122" s="43">
        <f t="shared" si="199"/>
        <v>0</v>
      </c>
      <c r="AV122" s="43">
        <f t="shared" si="200"/>
        <v>0</v>
      </c>
      <c r="AW122" s="43">
        <f t="shared" si="201"/>
        <v>0</v>
      </c>
      <c r="AX122" s="43">
        <f t="shared" si="202"/>
        <v>0</v>
      </c>
      <c r="AY122" s="43">
        <f t="shared" si="203"/>
        <v>1</v>
      </c>
      <c r="AZ122" s="43">
        <f t="shared" si="204"/>
        <v>0</v>
      </c>
      <c r="BA122" s="43">
        <f t="shared" si="205"/>
        <v>0</v>
      </c>
      <c r="BB122" s="43">
        <f t="shared" si="206"/>
        <v>0</v>
      </c>
      <c r="BC122" s="43">
        <f t="shared" si="207"/>
        <v>0</v>
      </c>
      <c r="BD122" s="3">
        <f t="shared" si="208"/>
        <v>1</v>
      </c>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c r="AMK122"/>
    </row>
    <row r="123" spans="1:1025" ht="122.25" customHeight="1" x14ac:dyDescent="0.25">
      <c r="A123" s="97">
        <f t="shared" si="143"/>
        <v>111</v>
      </c>
      <c r="B123" s="98"/>
      <c r="C123" s="112" t="s">
        <v>12</v>
      </c>
      <c r="D123" s="117" t="s">
        <v>10</v>
      </c>
      <c r="E123" s="117" t="s">
        <v>73</v>
      </c>
      <c r="F123" s="117" t="s">
        <v>158</v>
      </c>
      <c r="G123" s="117" t="s">
        <v>315</v>
      </c>
      <c r="H123" s="114" t="s">
        <v>11</v>
      </c>
      <c r="I123" s="114" t="s">
        <v>319</v>
      </c>
      <c r="J123" s="115" t="str">
        <f t="shared" si="171"/>
        <v>Verificar el 100% de los planes de mejoramiento vigentes suscrito con la Contraloría de Cundinamarca0</v>
      </c>
      <c r="K123" s="115" t="str">
        <f t="shared" si="172"/>
        <v>Verificar el 100% de los planes de mejoramiento vigentes suscrito con la Contraloría de Cundinamarca0</v>
      </c>
      <c r="L123" s="115" t="str">
        <f t="shared" si="173"/>
        <v>Verificar el 100% de los planes de mejoramiento vigentes suscrito con la Contraloría de Cundinamarca0</v>
      </c>
      <c r="M123" s="115" t="str">
        <f t="shared" si="174"/>
        <v>Verificar el 100% de los planes de mejoramiento vigentes suscrito con la Contraloría de Cundinamarca0</v>
      </c>
      <c r="N123" s="115" t="str">
        <f t="shared" si="175"/>
        <v>Verificar el 100% de los planes de mejoramiento vigentes suscrito con la Contraloría de Cundinamarca0</v>
      </c>
      <c r="O123" s="115" t="str">
        <f t="shared" si="176"/>
        <v>Verificar el 100% de los planes de mejoramiento vigentes suscrito con la Contraloría de Cundinamarca0</v>
      </c>
      <c r="P123" s="115" t="str">
        <f t="shared" si="177"/>
        <v>Verificar el 100% de los planes de mejoramiento vigentes suscrito con la Contraloría de Cundinamarca0</v>
      </c>
      <c r="Q123" s="115" t="str">
        <f t="shared" si="178"/>
        <v>Verificar el 100% de los planes de mejoramiento vigentes suscrito con la Contraloría de Cundinamarca0</v>
      </c>
      <c r="R123" s="115" t="str">
        <f t="shared" si="179"/>
        <v>Verificar el 100% de los planes de mejoramiento vigentes suscrito con la Contraloría de Cundinamarca1</v>
      </c>
      <c r="S123" s="115" t="str">
        <f t="shared" si="180"/>
        <v>Verificar el 100% de los planes de mejoramiento vigentes suscrito con la Contraloría de Cundinamarca0</v>
      </c>
      <c r="T123" s="115" t="str">
        <f t="shared" si="181"/>
        <v>Verificar el 100% de los planes de mejoramiento vigentes suscrito con la Contraloría de Cundinamarca0</v>
      </c>
      <c r="U123" s="115" t="str">
        <f t="shared" si="182"/>
        <v>Verificar el 100% de los planes de mejoramiento vigentes suscrito con la Contraloría de Cundinamarca0</v>
      </c>
      <c r="V123" s="116">
        <v>4</v>
      </c>
      <c r="W123" s="116">
        <v>4</v>
      </c>
      <c r="X123" s="100" t="s">
        <v>265</v>
      </c>
      <c r="Y123" s="112" t="s">
        <v>66</v>
      </c>
      <c r="Z123" s="184">
        <v>43738</v>
      </c>
      <c r="AA123" s="185">
        <v>43738</v>
      </c>
      <c r="AB123" s="174" t="s">
        <v>459</v>
      </c>
      <c r="AC123" s="101">
        <f t="shared" si="183"/>
        <v>1</v>
      </c>
      <c r="AE123" s="43">
        <f t="shared" si="184"/>
        <v>0</v>
      </c>
      <c r="AF123" s="43">
        <f t="shared" si="185"/>
        <v>0</v>
      </c>
      <c r="AG123" s="43">
        <f t="shared" si="186"/>
        <v>0</v>
      </c>
      <c r="AH123" s="43">
        <f t="shared" si="187"/>
        <v>0</v>
      </c>
      <c r="AI123" s="43">
        <f t="shared" si="188"/>
        <v>0</v>
      </c>
      <c r="AJ123" s="43">
        <f t="shared" si="189"/>
        <v>0</v>
      </c>
      <c r="AK123" s="43">
        <f t="shared" si="190"/>
        <v>0</v>
      </c>
      <c r="AL123" s="43">
        <f t="shared" si="191"/>
        <v>0</v>
      </c>
      <c r="AM123" s="43">
        <f t="shared" si="192"/>
        <v>1</v>
      </c>
      <c r="AN123" s="43">
        <f t="shared" si="193"/>
        <v>0</v>
      </c>
      <c r="AO123" s="43">
        <f t="shared" si="194"/>
        <v>0</v>
      </c>
      <c r="AP123" s="43">
        <f t="shared" si="195"/>
        <v>0</v>
      </c>
      <c r="AR123" s="43">
        <f t="shared" si="196"/>
        <v>0</v>
      </c>
      <c r="AS123" s="43">
        <f t="shared" si="197"/>
        <v>0</v>
      </c>
      <c r="AT123" s="43">
        <f t="shared" si="198"/>
        <v>0</v>
      </c>
      <c r="AU123" s="43">
        <f t="shared" si="199"/>
        <v>0</v>
      </c>
      <c r="AV123" s="43">
        <f t="shared" si="200"/>
        <v>0</v>
      </c>
      <c r="AW123" s="43">
        <f t="shared" si="201"/>
        <v>0</v>
      </c>
      <c r="AX123" s="43">
        <f t="shared" si="202"/>
        <v>0</v>
      </c>
      <c r="AY123" s="43">
        <f t="shared" si="203"/>
        <v>0</v>
      </c>
      <c r="AZ123" s="43">
        <f t="shared" si="204"/>
        <v>1</v>
      </c>
      <c r="BA123" s="43">
        <f t="shared" si="205"/>
        <v>0</v>
      </c>
      <c r="BB123" s="43">
        <f t="shared" si="206"/>
        <v>0</v>
      </c>
      <c r="BC123" s="43">
        <f t="shared" si="207"/>
        <v>0</v>
      </c>
      <c r="BD123" s="3">
        <f t="shared" si="208"/>
        <v>1</v>
      </c>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c r="AMK123"/>
    </row>
    <row r="124" spans="1:1025" ht="132.75" customHeight="1" x14ac:dyDescent="0.25">
      <c r="A124" s="97">
        <f t="shared" si="143"/>
        <v>112</v>
      </c>
      <c r="B124" s="98"/>
      <c r="C124" s="112" t="s">
        <v>12</v>
      </c>
      <c r="D124" s="117" t="s">
        <v>10</v>
      </c>
      <c r="E124" s="117" t="s">
        <v>73</v>
      </c>
      <c r="F124" s="117" t="s">
        <v>158</v>
      </c>
      <c r="G124" s="117" t="s">
        <v>316</v>
      </c>
      <c r="H124" s="114" t="s">
        <v>11</v>
      </c>
      <c r="I124" s="114" t="s">
        <v>319</v>
      </c>
      <c r="J124" s="115" t="str">
        <f t="shared" si="171"/>
        <v>Verificar el 100% de los planes de mejoramiento vigentes suscrito con la Contraloría de Cundinamarca0</v>
      </c>
      <c r="K124" s="115" t="str">
        <f t="shared" si="172"/>
        <v>Verificar el 100% de los planes de mejoramiento vigentes suscrito con la Contraloría de Cundinamarca0</v>
      </c>
      <c r="L124" s="115" t="str">
        <f t="shared" si="173"/>
        <v>Verificar el 100% de los planes de mejoramiento vigentes suscrito con la Contraloría de Cundinamarca0</v>
      </c>
      <c r="M124" s="115" t="str">
        <f t="shared" si="174"/>
        <v>Verificar el 100% de los planes de mejoramiento vigentes suscrito con la Contraloría de Cundinamarca0</v>
      </c>
      <c r="N124" s="115" t="str">
        <f t="shared" si="175"/>
        <v>Verificar el 100% de los planes de mejoramiento vigentes suscrito con la Contraloría de Cundinamarca0</v>
      </c>
      <c r="O124" s="115" t="str">
        <f t="shared" si="176"/>
        <v>Verificar el 100% de los planes de mejoramiento vigentes suscrito con la Contraloría de Cundinamarca0</v>
      </c>
      <c r="P124" s="115" t="str">
        <f t="shared" si="177"/>
        <v>Verificar el 100% de los planes de mejoramiento vigentes suscrito con la Contraloría de Cundinamarca0</v>
      </c>
      <c r="Q124" s="115" t="str">
        <f t="shared" si="178"/>
        <v>Verificar el 100% de los planes de mejoramiento vigentes suscrito con la Contraloría de Cundinamarca0</v>
      </c>
      <c r="R124" s="115" t="str">
        <f t="shared" si="179"/>
        <v>Verificar el 100% de los planes de mejoramiento vigentes suscrito con la Contraloría de Cundinamarca0</v>
      </c>
      <c r="S124" s="115" t="str">
        <f t="shared" si="180"/>
        <v>Verificar el 100% de los planes de mejoramiento vigentes suscrito con la Contraloría de Cundinamarca1</v>
      </c>
      <c r="T124" s="115" t="str">
        <f t="shared" si="181"/>
        <v>Verificar el 100% de los planes de mejoramiento vigentes suscrito con la Contraloría de Cundinamarca0</v>
      </c>
      <c r="U124" s="115" t="str">
        <f t="shared" si="182"/>
        <v>Verificar el 100% de los planes de mejoramiento vigentes suscrito con la Contraloría de Cundinamarca0</v>
      </c>
      <c r="V124" s="116">
        <v>5</v>
      </c>
      <c r="W124" s="116">
        <v>5</v>
      </c>
      <c r="X124" s="100" t="s">
        <v>265</v>
      </c>
      <c r="Y124" s="112" t="s">
        <v>66</v>
      </c>
      <c r="Z124" s="184">
        <v>43769</v>
      </c>
      <c r="AA124" s="185">
        <v>43769</v>
      </c>
      <c r="AB124" s="30" t="s">
        <v>480</v>
      </c>
      <c r="AC124" s="101">
        <f t="shared" si="183"/>
        <v>1</v>
      </c>
      <c r="AE124" s="43">
        <f t="shared" si="184"/>
        <v>0</v>
      </c>
      <c r="AF124" s="43">
        <f t="shared" si="185"/>
        <v>0</v>
      </c>
      <c r="AG124" s="43">
        <f t="shared" si="186"/>
        <v>0</v>
      </c>
      <c r="AH124" s="43">
        <f t="shared" si="187"/>
        <v>0</v>
      </c>
      <c r="AI124" s="43">
        <f t="shared" si="188"/>
        <v>0</v>
      </c>
      <c r="AJ124" s="43">
        <f t="shared" si="189"/>
        <v>0</v>
      </c>
      <c r="AK124" s="43">
        <f t="shared" si="190"/>
        <v>0</v>
      </c>
      <c r="AL124" s="43">
        <f t="shared" si="191"/>
        <v>0</v>
      </c>
      <c r="AM124" s="43">
        <f t="shared" si="192"/>
        <v>0</v>
      </c>
      <c r="AN124" s="43">
        <f t="shared" si="193"/>
        <v>1</v>
      </c>
      <c r="AO124" s="43">
        <f t="shared" si="194"/>
        <v>0</v>
      </c>
      <c r="AP124" s="43">
        <f t="shared" si="195"/>
        <v>0</v>
      </c>
      <c r="AR124" s="43">
        <f t="shared" si="196"/>
        <v>0</v>
      </c>
      <c r="AS124" s="43">
        <f t="shared" si="197"/>
        <v>0</v>
      </c>
      <c r="AT124" s="43">
        <f t="shared" si="198"/>
        <v>0</v>
      </c>
      <c r="AU124" s="43">
        <f t="shared" si="199"/>
        <v>0</v>
      </c>
      <c r="AV124" s="43">
        <f t="shared" si="200"/>
        <v>0</v>
      </c>
      <c r="AW124" s="43">
        <f t="shared" si="201"/>
        <v>0</v>
      </c>
      <c r="AX124" s="43">
        <f t="shared" si="202"/>
        <v>0</v>
      </c>
      <c r="AY124" s="43">
        <f t="shared" si="203"/>
        <v>0</v>
      </c>
      <c r="AZ124" s="43">
        <f t="shared" si="204"/>
        <v>0</v>
      </c>
      <c r="BA124" s="43">
        <f t="shared" si="205"/>
        <v>1</v>
      </c>
      <c r="BB124" s="43">
        <f t="shared" si="206"/>
        <v>0</v>
      </c>
      <c r="BC124" s="43">
        <f t="shared" si="207"/>
        <v>0</v>
      </c>
      <c r="BD124" s="3">
        <f t="shared" si="208"/>
        <v>1</v>
      </c>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c r="AMK124"/>
    </row>
    <row r="125" spans="1:1025" ht="81" customHeight="1" x14ac:dyDescent="0.25">
      <c r="A125" s="97">
        <f t="shared" si="143"/>
        <v>113</v>
      </c>
      <c r="B125" s="98"/>
      <c r="C125" s="112" t="s">
        <v>12</v>
      </c>
      <c r="D125" s="117" t="s">
        <v>10</v>
      </c>
      <c r="E125" s="117" t="s">
        <v>73</v>
      </c>
      <c r="F125" s="117" t="s">
        <v>158</v>
      </c>
      <c r="G125" s="117" t="s">
        <v>317</v>
      </c>
      <c r="H125" s="114" t="s">
        <v>11</v>
      </c>
      <c r="I125" s="114" t="s">
        <v>319</v>
      </c>
      <c r="J125" s="115" t="str">
        <f t="shared" si="171"/>
        <v>Verificar el 100% de los planes de mejoramiento vigentes suscrito con la Contraloría de Cundinamarca</v>
      </c>
      <c r="K125" s="115" t="str">
        <f t="shared" si="172"/>
        <v>Verificar el 100% de los planes de mejoramiento vigentes suscrito con la Contraloría de Cundinamarca</v>
      </c>
      <c r="L125" s="115" t="str">
        <f t="shared" si="173"/>
        <v>Verificar el 100% de los planes de mejoramiento vigentes suscrito con la Contraloría de Cundinamarca</v>
      </c>
      <c r="M125" s="115" t="str">
        <f t="shared" si="174"/>
        <v>Verificar el 100% de los planes de mejoramiento vigentes suscrito con la Contraloría de Cundinamarca</v>
      </c>
      <c r="N125" s="115" t="str">
        <f t="shared" si="175"/>
        <v>Verificar el 100% de los planes de mejoramiento vigentes suscrito con la Contraloría de Cundinamarca</v>
      </c>
      <c r="O125" s="115" t="str">
        <f t="shared" si="176"/>
        <v>Verificar el 100% de los planes de mejoramiento vigentes suscrito con la Contraloría de Cundinamarca</v>
      </c>
      <c r="P125" s="115" t="str">
        <f t="shared" si="177"/>
        <v>Verificar el 100% de los planes de mejoramiento vigentes suscrito con la Contraloría de Cundinamarca</v>
      </c>
      <c r="Q125" s="115" t="str">
        <f t="shared" si="178"/>
        <v>Verificar el 100% de los planes de mejoramiento vigentes suscrito con la Contraloría de Cundinamarca</v>
      </c>
      <c r="R125" s="115" t="str">
        <f t="shared" si="179"/>
        <v>Verificar el 100% de los planes de mejoramiento vigentes suscrito con la Contraloría de Cundinamarca</v>
      </c>
      <c r="S125" s="115" t="str">
        <f t="shared" si="180"/>
        <v>Verificar el 100% de los planes de mejoramiento vigentes suscrito con la Contraloría de Cundinamarca</v>
      </c>
      <c r="T125" s="115" t="str">
        <f t="shared" si="181"/>
        <v>Verificar el 100% de los planes de mejoramiento vigentes suscrito con la Contraloría de Cundinamarca</v>
      </c>
      <c r="U125" s="115" t="str">
        <f t="shared" si="182"/>
        <v>Verificar el 100% de los planes de mejoramiento vigentes suscrito con la Contraloría de Cundinamarca</v>
      </c>
      <c r="V125" s="116">
        <v>0</v>
      </c>
      <c r="W125" s="116">
        <v>0</v>
      </c>
      <c r="X125" s="100" t="s">
        <v>265</v>
      </c>
      <c r="Y125" s="112" t="s">
        <v>66</v>
      </c>
      <c r="Z125" s="184"/>
      <c r="AA125" s="185"/>
      <c r="AB125" s="30" t="s">
        <v>481</v>
      </c>
      <c r="AC125" s="101" t="str">
        <f t="shared" si="183"/>
        <v/>
      </c>
      <c r="AE125" s="43" t="str">
        <f t="shared" si="184"/>
        <v/>
      </c>
      <c r="AF125" s="43" t="str">
        <f t="shared" si="185"/>
        <v/>
      </c>
      <c r="AG125" s="43" t="str">
        <f t="shared" si="186"/>
        <v/>
      </c>
      <c r="AH125" s="43" t="str">
        <f t="shared" si="187"/>
        <v/>
      </c>
      <c r="AI125" s="43" t="str">
        <f t="shared" si="188"/>
        <v/>
      </c>
      <c r="AJ125" s="43" t="str">
        <f t="shared" si="189"/>
        <v/>
      </c>
      <c r="AK125" s="43" t="str">
        <f t="shared" si="190"/>
        <v/>
      </c>
      <c r="AL125" s="43" t="str">
        <f t="shared" si="191"/>
        <v/>
      </c>
      <c r="AM125" s="43" t="str">
        <f t="shared" si="192"/>
        <v/>
      </c>
      <c r="AN125" s="43" t="str">
        <f t="shared" si="193"/>
        <v/>
      </c>
      <c r="AO125" s="43" t="str">
        <f t="shared" si="194"/>
        <v/>
      </c>
      <c r="AP125" s="43" t="str">
        <f>+IF(OR(V125="",V125=0,Z125=""),"",IF(AND(ABS(Z125)&lt;ABS($AP$12),ABS(Z125)&gt;=ABS($AO$12)),1,0))</f>
        <v/>
      </c>
      <c r="AR125" s="43" t="str">
        <f t="shared" si="196"/>
        <v/>
      </c>
      <c r="AS125" s="43" t="str">
        <f t="shared" si="197"/>
        <v/>
      </c>
      <c r="AT125" s="43" t="str">
        <f t="shared" si="198"/>
        <v/>
      </c>
      <c r="AU125" s="43" t="str">
        <f t="shared" si="199"/>
        <v/>
      </c>
      <c r="AV125" s="43" t="str">
        <f t="shared" si="200"/>
        <v/>
      </c>
      <c r="AW125" s="43" t="str">
        <f t="shared" si="201"/>
        <v/>
      </c>
      <c r="AX125" s="43" t="str">
        <f t="shared" si="202"/>
        <v/>
      </c>
      <c r="AY125" s="43" t="str">
        <f t="shared" si="203"/>
        <v/>
      </c>
      <c r="AZ125" s="43" t="str">
        <f t="shared" si="204"/>
        <v/>
      </c>
      <c r="BA125" s="43" t="str">
        <f t="shared" si="205"/>
        <v/>
      </c>
      <c r="BB125" s="43" t="str">
        <f t="shared" si="206"/>
        <v/>
      </c>
      <c r="BC125" s="43" t="str">
        <f t="shared" si="207"/>
        <v/>
      </c>
      <c r="BD125" s="3">
        <f t="shared" si="208"/>
        <v>0</v>
      </c>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c r="AMK125"/>
    </row>
    <row r="126" spans="1:1025" ht="81" customHeight="1" x14ac:dyDescent="0.25">
      <c r="A126" s="97">
        <f t="shared" si="143"/>
        <v>114</v>
      </c>
      <c r="B126" s="98"/>
      <c r="C126" s="112" t="s">
        <v>12</v>
      </c>
      <c r="D126" s="117" t="s">
        <v>10</v>
      </c>
      <c r="E126" s="117" t="s">
        <v>73</v>
      </c>
      <c r="F126" s="117" t="s">
        <v>158</v>
      </c>
      <c r="G126" s="117" t="s">
        <v>318</v>
      </c>
      <c r="H126" s="114" t="s">
        <v>11</v>
      </c>
      <c r="I126" s="114" t="s">
        <v>319</v>
      </c>
      <c r="J126" s="115" t="str">
        <f t="shared" si="171"/>
        <v>Verificar el 100% de los planes de mejoramiento vigentes suscrito con la Contraloría de Cundinamarca0</v>
      </c>
      <c r="K126" s="115" t="str">
        <f t="shared" si="172"/>
        <v>Verificar el 100% de los planes de mejoramiento vigentes suscrito con la Contraloría de Cundinamarca0</v>
      </c>
      <c r="L126" s="115" t="str">
        <f t="shared" si="173"/>
        <v>Verificar el 100% de los planes de mejoramiento vigentes suscrito con la Contraloría de Cundinamarca0</v>
      </c>
      <c r="M126" s="115" t="str">
        <f t="shared" si="174"/>
        <v>Verificar el 100% de los planes de mejoramiento vigentes suscrito con la Contraloría de Cundinamarca0</v>
      </c>
      <c r="N126" s="115" t="str">
        <f t="shared" si="175"/>
        <v>Verificar el 100% de los planes de mejoramiento vigentes suscrito con la Contraloría de Cundinamarca0</v>
      </c>
      <c r="O126" s="115" t="str">
        <f t="shared" si="176"/>
        <v>Verificar el 100% de los planes de mejoramiento vigentes suscrito con la Contraloría de Cundinamarca0</v>
      </c>
      <c r="P126" s="115" t="str">
        <f t="shared" si="177"/>
        <v>Verificar el 100% de los planes de mejoramiento vigentes suscrito con la Contraloría de Cundinamarca0</v>
      </c>
      <c r="Q126" s="115" t="str">
        <f t="shared" si="178"/>
        <v>Verificar el 100% de los planes de mejoramiento vigentes suscrito con la Contraloría de Cundinamarca0</v>
      </c>
      <c r="R126" s="115" t="str">
        <f t="shared" si="179"/>
        <v>Verificar el 100% de los planes de mejoramiento vigentes suscrito con la Contraloría de Cundinamarca0</v>
      </c>
      <c r="S126" s="115" t="str">
        <f t="shared" si="180"/>
        <v>Verificar el 100% de los planes de mejoramiento vigentes suscrito con la Contraloría de Cundinamarca0</v>
      </c>
      <c r="T126" s="115" t="str">
        <f t="shared" si="181"/>
        <v>Verificar el 100% de los planes de mejoramiento vigentes suscrito con la Contraloría de Cundinamarca0</v>
      </c>
      <c r="U126" s="115" t="str">
        <f t="shared" si="182"/>
        <v>Verificar el 100% de los planes de mejoramiento vigentes suscrito con la Contraloría de Cundinamarca1</v>
      </c>
      <c r="V126" s="116">
        <v>1</v>
      </c>
      <c r="W126" s="116">
        <v>1</v>
      </c>
      <c r="X126" s="100" t="s">
        <v>265</v>
      </c>
      <c r="Y126" s="112" t="s">
        <v>66</v>
      </c>
      <c r="Z126" s="184">
        <v>43830</v>
      </c>
      <c r="AA126" s="185">
        <v>43813</v>
      </c>
      <c r="AB126" s="30" t="s">
        <v>482</v>
      </c>
      <c r="AC126" s="101">
        <f t="shared" si="183"/>
        <v>1</v>
      </c>
      <c r="AE126" s="43">
        <f t="shared" si="184"/>
        <v>0</v>
      </c>
      <c r="AF126" s="43">
        <f t="shared" si="185"/>
        <v>0</v>
      </c>
      <c r="AG126" s="43">
        <f t="shared" si="186"/>
        <v>0</v>
      </c>
      <c r="AH126" s="43">
        <f t="shared" si="187"/>
        <v>0</v>
      </c>
      <c r="AI126" s="43">
        <f t="shared" si="188"/>
        <v>0</v>
      </c>
      <c r="AJ126" s="43">
        <f t="shared" si="189"/>
        <v>0</v>
      </c>
      <c r="AK126" s="43">
        <f t="shared" si="190"/>
        <v>0</v>
      </c>
      <c r="AL126" s="43">
        <f t="shared" si="191"/>
        <v>0</v>
      </c>
      <c r="AM126" s="43">
        <f t="shared" si="192"/>
        <v>0</v>
      </c>
      <c r="AN126" s="43">
        <f t="shared" si="193"/>
        <v>0</v>
      </c>
      <c r="AO126" s="43">
        <f t="shared" si="194"/>
        <v>0</v>
      </c>
      <c r="AP126" s="43">
        <f t="shared" si="195"/>
        <v>1</v>
      </c>
      <c r="AR126" s="43">
        <f t="shared" si="196"/>
        <v>0</v>
      </c>
      <c r="AS126" s="43">
        <f t="shared" si="197"/>
        <v>0</v>
      </c>
      <c r="AT126" s="43">
        <f t="shared" si="198"/>
        <v>0</v>
      </c>
      <c r="AU126" s="43">
        <f t="shared" si="199"/>
        <v>0</v>
      </c>
      <c r="AV126" s="43">
        <f t="shared" si="200"/>
        <v>0</v>
      </c>
      <c r="AW126" s="43">
        <f t="shared" si="201"/>
        <v>0</v>
      </c>
      <c r="AX126" s="43">
        <f t="shared" si="202"/>
        <v>0</v>
      </c>
      <c r="AY126" s="43">
        <f t="shared" si="203"/>
        <v>0</v>
      </c>
      <c r="AZ126" s="43">
        <f t="shared" si="204"/>
        <v>0</v>
      </c>
      <c r="BA126" s="43">
        <f t="shared" si="205"/>
        <v>0</v>
      </c>
      <c r="BB126" s="43">
        <f t="shared" si="206"/>
        <v>0</v>
      </c>
      <c r="BC126" s="43">
        <f t="shared" si="207"/>
        <v>1</v>
      </c>
      <c r="BD126" s="3">
        <f t="shared" si="208"/>
        <v>1</v>
      </c>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c r="AMK126"/>
    </row>
    <row r="127" spans="1:1025" ht="86.25" customHeight="1" x14ac:dyDescent="0.25">
      <c r="A127" s="97">
        <f t="shared" si="143"/>
        <v>115</v>
      </c>
      <c r="B127" s="98">
        <f>+B126+1</f>
        <v>1</v>
      </c>
      <c r="C127" s="112" t="s">
        <v>12</v>
      </c>
      <c r="D127" s="117" t="s">
        <v>8</v>
      </c>
      <c r="E127" s="117" t="s">
        <v>71</v>
      </c>
      <c r="F127" s="117" t="s">
        <v>65</v>
      </c>
      <c r="G127" s="117" t="s">
        <v>194</v>
      </c>
      <c r="H127" s="114" t="s">
        <v>11</v>
      </c>
      <c r="I127" s="114" t="s">
        <v>72</v>
      </c>
      <c r="J127" s="115" t="str">
        <f t="shared" si="171"/>
        <v>Verificar el 100% de los planes de mejoramiento vigentes suscrito con la Contraloría General de la República1</v>
      </c>
      <c r="K127" s="115" t="str">
        <f t="shared" si="172"/>
        <v>Verificar el 100% de los planes de mejoramiento vigentes suscrito con la Contraloría General de la República0</v>
      </c>
      <c r="L127" s="115" t="str">
        <f t="shared" si="173"/>
        <v>Verificar el 100% de los planes de mejoramiento vigentes suscrito con la Contraloría General de la República0</v>
      </c>
      <c r="M127" s="115" t="str">
        <f t="shared" si="174"/>
        <v>Verificar el 100% de los planes de mejoramiento vigentes suscrito con la Contraloría General de la República0</v>
      </c>
      <c r="N127" s="115" t="str">
        <f t="shared" si="175"/>
        <v>Verificar el 100% de los planes de mejoramiento vigentes suscrito con la Contraloría General de la República0</v>
      </c>
      <c r="O127" s="115" t="str">
        <f t="shared" si="176"/>
        <v>Verificar el 100% de los planes de mejoramiento vigentes suscrito con la Contraloría General de la República0</v>
      </c>
      <c r="P127" s="115" t="str">
        <f t="shared" si="177"/>
        <v>Verificar el 100% de los planes de mejoramiento vigentes suscrito con la Contraloría General de la República0</v>
      </c>
      <c r="Q127" s="115" t="str">
        <f t="shared" si="178"/>
        <v>Verificar el 100% de los planes de mejoramiento vigentes suscrito con la Contraloría General de la República0</v>
      </c>
      <c r="R127" s="115" t="str">
        <f t="shared" si="179"/>
        <v>Verificar el 100% de los planes de mejoramiento vigentes suscrito con la Contraloría General de la República0</v>
      </c>
      <c r="S127" s="115" t="str">
        <f t="shared" si="180"/>
        <v>Verificar el 100% de los planes de mejoramiento vigentes suscrito con la Contraloría General de la República0</v>
      </c>
      <c r="T127" s="115" t="str">
        <f t="shared" si="181"/>
        <v>Verificar el 100% de los planes de mejoramiento vigentes suscrito con la Contraloría General de la República0</v>
      </c>
      <c r="U127" s="115" t="str">
        <f t="shared" si="182"/>
        <v>Verificar el 100% de los planes de mejoramiento vigentes suscrito con la Contraloría General de la República0</v>
      </c>
      <c r="V127" s="116">
        <v>1</v>
      </c>
      <c r="W127" s="116">
        <v>1</v>
      </c>
      <c r="X127" s="100" t="s">
        <v>265</v>
      </c>
      <c r="Y127" s="112" t="s">
        <v>326</v>
      </c>
      <c r="Z127" s="184">
        <v>43488</v>
      </c>
      <c r="AA127" s="185">
        <v>43488</v>
      </c>
      <c r="AB127" s="105" t="s">
        <v>391</v>
      </c>
      <c r="AC127" s="101">
        <f t="shared" si="183"/>
        <v>1</v>
      </c>
      <c r="AE127" s="43">
        <f t="shared" si="184"/>
        <v>1</v>
      </c>
      <c r="AF127" s="43">
        <f t="shared" si="185"/>
        <v>0</v>
      </c>
      <c r="AG127" s="43">
        <f t="shared" si="186"/>
        <v>0</v>
      </c>
      <c r="AH127" s="43">
        <f t="shared" si="187"/>
        <v>0</v>
      </c>
      <c r="AI127" s="43">
        <f t="shared" si="188"/>
        <v>0</v>
      </c>
      <c r="AJ127" s="43">
        <f t="shared" si="189"/>
        <v>0</v>
      </c>
      <c r="AK127" s="43">
        <f t="shared" si="190"/>
        <v>0</v>
      </c>
      <c r="AL127" s="43">
        <f t="shared" si="191"/>
        <v>0</v>
      </c>
      <c r="AM127" s="43">
        <f t="shared" si="192"/>
        <v>0</v>
      </c>
      <c r="AN127" s="43">
        <f t="shared" si="193"/>
        <v>0</v>
      </c>
      <c r="AO127" s="43">
        <f t="shared" si="194"/>
        <v>0</v>
      </c>
      <c r="AP127" s="43">
        <f t="shared" si="195"/>
        <v>0</v>
      </c>
      <c r="AR127" s="43">
        <f t="shared" si="196"/>
        <v>1</v>
      </c>
      <c r="AS127" s="43">
        <f t="shared" si="197"/>
        <v>0</v>
      </c>
      <c r="AT127" s="43">
        <f t="shared" si="198"/>
        <v>0</v>
      </c>
      <c r="AU127" s="43">
        <f t="shared" si="199"/>
        <v>0</v>
      </c>
      <c r="AV127" s="43">
        <f t="shared" si="200"/>
        <v>0</v>
      </c>
      <c r="AW127" s="43">
        <f t="shared" si="201"/>
        <v>0</v>
      </c>
      <c r="AX127" s="43">
        <f t="shared" si="202"/>
        <v>0</v>
      </c>
      <c r="AY127" s="43">
        <f t="shared" si="203"/>
        <v>0</v>
      </c>
      <c r="AZ127" s="43">
        <f t="shared" si="204"/>
        <v>0</v>
      </c>
      <c r="BA127" s="43">
        <f t="shared" si="205"/>
        <v>0</v>
      </c>
      <c r="BB127" s="43">
        <f t="shared" si="206"/>
        <v>0</v>
      </c>
      <c r="BC127" s="43">
        <f t="shared" si="207"/>
        <v>0</v>
      </c>
      <c r="BD127" s="3">
        <f t="shared" si="208"/>
        <v>1</v>
      </c>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c r="AMK127"/>
    </row>
    <row r="128" spans="1:1025" ht="128.25" customHeight="1" x14ac:dyDescent="0.25">
      <c r="A128" s="97">
        <f t="shared" si="143"/>
        <v>116</v>
      </c>
      <c r="B128" s="98">
        <f>+B117+1</f>
        <v>1</v>
      </c>
      <c r="C128" s="112" t="s">
        <v>12</v>
      </c>
      <c r="D128" s="117" t="s">
        <v>8</v>
      </c>
      <c r="E128" s="117" t="s">
        <v>71</v>
      </c>
      <c r="F128" s="117" t="s">
        <v>65</v>
      </c>
      <c r="G128" s="117" t="s">
        <v>195</v>
      </c>
      <c r="H128" s="114" t="s">
        <v>11</v>
      </c>
      <c r="I128" s="114" t="s">
        <v>72</v>
      </c>
      <c r="J128" s="115" t="str">
        <f t="shared" si="171"/>
        <v>Verificar el 100% de los planes de mejoramiento vigentes suscrito con la Contraloría General de la República0</v>
      </c>
      <c r="K128" s="115" t="str">
        <f t="shared" si="172"/>
        <v>Verificar el 100% de los planes de mejoramiento vigentes suscrito con la Contraloría General de la República0</v>
      </c>
      <c r="L128" s="115" t="str">
        <f t="shared" si="173"/>
        <v>Verificar el 100% de los planes de mejoramiento vigentes suscrito con la Contraloría General de la República0</v>
      </c>
      <c r="M128" s="115" t="str">
        <f t="shared" si="174"/>
        <v>Verificar el 100% de los planes de mejoramiento vigentes suscrito con la Contraloría General de la República0</v>
      </c>
      <c r="N128" s="115" t="str">
        <f t="shared" si="175"/>
        <v>Verificar el 100% de los planes de mejoramiento vigentes suscrito con la Contraloría General de la República0</v>
      </c>
      <c r="O128" s="115" t="str">
        <f t="shared" si="176"/>
        <v>Verificar el 100% de los planes de mejoramiento vigentes suscrito con la Contraloría General de la República0</v>
      </c>
      <c r="P128" s="115" t="str">
        <f t="shared" si="177"/>
        <v>Verificar el 100% de los planes de mejoramiento vigentes suscrito con la Contraloría General de la República1</v>
      </c>
      <c r="Q128" s="115" t="str">
        <f t="shared" si="178"/>
        <v>Verificar el 100% de los planes de mejoramiento vigentes suscrito con la Contraloría General de la República0</v>
      </c>
      <c r="R128" s="115" t="str">
        <f t="shared" si="179"/>
        <v>Verificar el 100% de los planes de mejoramiento vigentes suscrito con la Contraloría General de la República0</v>
      </c>
      <c r="S128" s="115" t="str">
        <f t="shared" si="180"/>
        <v>Verificar el 100% de los planes de mejoramiento vigentes suscrito con la Contraloría General de la República0</v>
      </c>
      <c r="T128" s="115" t="str">
        <f t="shared" si="181"/>
        <v>Verificar el 100% de los planes de mejoramiento vigentes suscrito con la Contraloría General de la República0</v>
      </c>
      <c r="U128" s="115" t="str">
        <f t="shared" si="182"/>
        <v>Verificar el 100% de los planes de mejoramiento vigentes suscrito con la Contraloría General de la República0</v>
      </c>
      <c r="V128" s="116">
        <v>5</v>
      </c>
      <c r="W128" s="116">
        <v>5</v>
      </c>
      <c r="X128" s="100" t="s">
        <v>265</v>
      </c>
      <c r="Y128" s="112" t="s">
        <v>326</v>
      </c>
      <c r="Z128" s="184">
        <v>43661</v>
      </c>
      <c r="AA128" s="185">
        <v>43675</v>
      </c>
      <c r="AB128" s="30" t="s">
        <v>433</v>
      </c>
      <c r="AC128" s="101">
        <f t="shared" si="183"/>
        <v>1</v>
      </c>
      <c r="AE128" s="43">
        <f t="shared" si="184"/>
        <v>0</v>
      </c>
      <c r="AF128" s="43">
        <f t="shared" si="185"/>
        <v>0</v>
      </c>
      <c r="AG128" s="43">
        <f t="shared" si="186"/>
        <v>0</v>
      </c>
      <c r="AH128" s="43">
        <f t="shared" si="187"/>
        <v>0</v>
      </c>
      <c r="AI128" s="43">
        <f t="shared" si="188"/>
        <v>0</v>
      </c>
      <c r="AJ128" s="43">
        <f t="shared" si="189"/>
        <v>0</v>
      </c>
      <c r="AK128" s="43">
        <f t="shared" si="190"/>
        <v>1</v>
      </c>
      <c r="AL128" s="43">
        <f t="shared" si="191"/>
        <v>0</v>
      </c>
      <c r="AM128" s="43">
        <f t="shared" si="192"/>
        <v>0</v>
      </c>
      <c r="AN128" s="43">
        <f t="shared" si="193"/>
        <v>0</v>
      </c>
      <c r="AO128" s="43">
        <f t="shared" si="194"/>
        <v>0</v>
      </c>
      <c r="AP128" s="43">
        <f t="shared" si="195"/>
        <v>0</v>
      </c>
      <c r="AR128" s="43">
        <f t="shared" si="196"/>
        <v>0</v>
      </c>
      <c r="AS128" s="43">
        <f t="shared" si="197"/>
        <v>0</v>
      </c>
      <c r="AT128" s="43">
        <f t="shared" si="198"/>
        <v>0</v>
      </c>
      <c r="AU128" s="43">
        <f t="shared" si="199"/>
        <v>0</v>
      </c>
      <c r="AV128" s="43">
        <f t="shared" si="200"/>
        <v>0</v>
      </c>
      <c r="AW128" s="43">
        <f t="shared" si="201"/>
        <v>0</v>
      </c>
      <c r="AX128" s="43">
        <f t="shared" si="202"/>
        <v>1</v>
      </c>
      <c r="AY128" s="43">
        <f t="shared" si="203"/>
        <v>0</v>
      </c>
      <c r="AZ128" s="43">
        <f t="shared" si="204"/>
        <v>0</v>
      </c>
      <c r="BA128" s="43">
        <f t="shared" si="205"/>
        <v>0</v>
      </c>
      <c r="BB128" s="43">
        <f t="shared" si="206"/>
        <v>0</v>
      </c>
      <c r="BC128" s="43">
        <f t="shared" si="207"/>
        <v>0</v>
      </c>
      <c r="BD128" s="3">
        <f t="shared" si="208"/>
        <v>1</v>
      </c>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c r="AMK128"/>
    </row>
    <row r="129" spans="1:1025" ht="86.25" customHeight="1" x14ac:dyDescent="0.25">
      <c r="A129" s="125">
        <f t="shared" si="143"/>
        <v>117</v>
      </c>
      <c r="B129" s="98">
        <f>+B128+1</f>
        <v>2</v>
      </c>
      <c r="C129" s="119" t="s">
        <v>12</v>
      </c>
      <c r="D129" s="182" t="s">
        <v>120</v>
      </c>
      <c r="E129" s="117" t="s">
        <v>130</v>
      </c>
      <c r="F129" s="192" t="s">
        <v>85</v>
      </c>
      <c r="G129" s="182" t="s">
        <v>196</v>
      </c>
      <c r="H129" s="125" t="s">
        <v>14</v>
      </c>
      <c r="I129" s="114" t="s">
        <v>129</v>
      </c>
      <c r="J129" s="115" t="str">
        <f t="shared" si="171"/>
        <v>Verificar los 4 informes de  avance de la ejecución del plan de mejoramiento archivístico suscrito con el AGN1</v>
      </c>
      <c r="K129" s="115" t="str">
        <f t="shared" si="172"/>
        <v>Verificar los 4 informes de  avance de la ejecución del plan de mejoramiento archivístico suscrito con el AGN0</v>
      </c>
      <c r="L129" s="115" t="str">
        <f t="shared" si="173"/>
        <v>Verificar los 4 informes de  avance de la ejecución del plan de mejoramiento archivístico suscrito con el AGN0</v>
      </c>
      <c r="M129" s="115" t="str">
        <f t="shared" si="174"/>
        <v>Verificar los 4 informes de  avance de la ejecución del plan de mejoramiento archivístico suscrito con el AGN0</v>
      </c>
      <c r="N129" s="115" t="str">
        <f t="shared" si="175"/>
        <v>Verificar los 4 informes de  avance de la ejecución del plan de mejoramiento archivístico suscrito con el AGN0</v>
      </c>
      <c r="O129" s="115" t="str">
        <f t="shared" si="176"/>
        <v>Verificar los 4 informes de  avance de la ejecución del plan de mejoramiento archivístico suscrito con el AGN0</v>
      </c>
      <c r="P129" s="115" t="str">
        <f t="shared" si="177"/>
        <v>Verificar los 4 informes de  avance de la ejecución del plan de mejoramiento archivístico suscrito con el AGN0</v>
      </c>
      <c r="Q129" s="115" t="str">
        <f t="shared" si="178"/>
        <v>Verificar los 4 informes de  avance de la ejecución del plan de mejoramiento archivístico suscrito con el AGN0</v>
      </c>
      <c r="R129" s="115" t="str">
        <f t="shared" si="179"/>
        <v>Verificar los 4 informes de  avance de la ejecución del plan de mejoramiento archivístico suscrito con el AGN0</v>
      </c>
      <c r="S129" s="115" t="str">
        <f t="shared" si="180"/>
        <v>Verificar los 4 informes de  avance de la ejecución del plan de mejoramiento archivístico suscrito con el AGN0</v>
      </c>
      <c r="T129" s="115" t="str">
        <f t="shared" si="181"/>
        <v>Verificar los 4 informes de  avance de la ejecución del plan de mejoramiento archivístico suscrito con el AGN0</v>
      </c>
      <c r="U129" s="127" t="str">
        <f t="shared" si="182"/>
        <v>Verificar los 4 informes de  avance de la ejecución del plan de mejoramiento archivístico suscrito con el AGN0</v>
      </c>
      <c r="V129" s="128">
        <v>1</v>
      </c>
      <c r="W129" s="128">
        <v>1</v>
      </c>
      <c r="X129" s="100" t="s">
        <v>267</v>
      </c>
      <c r="Y129" s="119" t="s">
        <v>331</v>
      </c>
      <c r="Z129" s="186">
        <v>43496</v>
      </c>
      <c r="AA129" s="187">
        <v>43474</v>
      </c>
      <c r="AB129" s="139" t="s">
        <v>376</v>
      </c>
      <c r="AC129" s="130">
        <f t="shared" si="183"/>
        <v>1</v>
      </c>
      <c r="AE129" s="43">
        <f t="shared" si="184"/>
        <v>1</v>
      </c>
      <c r="AF129" s="43">
        <f t="shared" si="185"/>
        <v>0</v>
      </c>
      <c r="AG129" s="43">
        <f t="shared" si="186"/>
        <v>0</v>
      </c>
      <c r="AH129" s="43">
        <f t="shared" si="187"/>
        <v>0</v>
      </c>
      <c r="AI129" s="43">
        <f t="shared" si="188"/>
        <v>0</v>
      </c>
      <c r="AJ129" s="43">
        <f t="shared" si="189"/>
        <v>0</v>
      </c>
      <c r="AK129" s="43">
        <f t="shared" si="190"/>
        <v>0</v>
      </c>
      <c r="AL129" s="43">
        <f t="shared" si="191"/>
        <v>0</v>
      </c>
      <c r="AM129" s="43">
        <f t="shared" si="192"/>
        <v>0</v>
      </c>
      <c r="AN129" s="43">
        <f t="shared" si="193"/>
        <v>0</v>
      </c>
      <c r="AO129" s="43">
        <f t="shared" si="194"/>
        <v>0</v>
      </c>
      <c r="AP129" s="43">
        <f t="shared" si="195"/>
        <v>0</v>
      </c>
      <c r="AR129" s="43">
        <f t="shared" si="196"/>
        <v>1</v>
      </c>
      <c r="AS129" s="43">
        <f t="shared" si="197"/>
        <v>0</v>
      </c>
      <c r="AT129" s="43">
        <f t="shared" si="198"/>
        <v>0</v>
      </c>
      <c r="AU129" s="43">
        <f t="shared" si="199"/>
        <v>0</v>
      </c>
      <c r="AV129" s="43">
        <f t="shared" si="200"/>
        <v>0</v>
      </c>
      <c r="AW129" s="43">
        <f t="shared" si="201"/>
        <v>0</v>
      </c>
      <c r="AX129" s="43">
        <f t="shared" si="202"/>
        <v>0</v>
      </c>
      <c r="AY129" s="43">
        <f t="shared" si="203"/>
        <v>0</v>
      </c>
      <c r="AZ129" s="43">
        <f t="shared" si="204"/>
        <v>0</v>
      </c>
      <c r="BA129" s="43">
        <f t="shared" si="205"/>
        <v>0</v>
      </c>
      <c r="BB129" s="43">
        <f t="shared" si="206"/>
        <v>0</v>
      </c>
      <c r="BC129" s="43">
        <f t="shared" si="207"/>
        <v>0</v>
      </c>
      <c r="BD129" s="3">
        <f t="shared" si="208"/>
        <v>1</v>
      </c>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c r="AMK129"/>
    </row>
    <row r="130" spans="1:1025" ht="93" customHeight="1" x14ac:dyDescent="0.25">
      <c r="A130" s="97">
        <f t="shared" si="143"/>
        <v>118</v>
      </c>
      <c r="B130" s="98">
        <f>+B129+1</f>
        <v>3</v>
      </c>
      <c r="C130" s="112" t="s">
        <v>12</v>
      </c>
      <c r="D130" s="106" t="s">
        <v>120</v>
      </c>
      <c r="E130" s="117" t="s">
        <v>130</v>
      </c>
      <c r="F130" s="192" t="s">
        <v>85</v>
      </c>
      <c r="G130" s="106" t="s">
        <v>197</v>
      </c>
      <c r="H130" s="97" t="s">
        <v>14</v>
      </c>
      <c r="I130" s="114" t="s">
        <v>129</v>
      </c>
      <c r="J130" s="115" t="str">
        <f t="shared" si="171"/>
        <v>Verificar los 4 informes de  avance de la ejecución del plan de mejoramiento archivístico suscrito con el AGN0</v>
      </c>
      <c r="K130" s="115" t="str">
        <f t="shared" si="172"/>
        <v>Verificar los 4 informes de  avance de la ejecución del plan de mejoramiento archivístico suscrito con el AGN0</v>
      </c>
      <c r="L130" s="115" t="str">
        <f t="shared" si="173"/>
        <v>Verificar los 4 informes de  avance de la ejecución del plan de mejoramiento archivístico suscrito con el AGN0</v>
      </c>
      <c r="M130" s="115" t="str">
        <f t="shared" si="174"/>
        <v>Verificar los 4 informes de  avance de la ejecución del plan de mejoramiento archivístico suscrito con el AGN1</v>
      </c>
      <c r="N130" s="115" t="str">
        <f t="shared" si="175"/>
        <v>Verificar los 4 informes de  avance de la ejecución del plan de mejoramiento archivístico suscrito con el AGN0</v>
      </c>
      <c r="O130" s="115" t="str">
        <f t="shared" si="176"/>
        <v>Verificar los 4 informes de  avance de la ejecución del plan de mejoramiento archivístico suscrito con el AGN0</v>
      </c>
      <c r="P130" s="115" t="str">
        <f t="shared" si="177"/>
        <v>Verificar los 4 informes de  avance de la ejecución del plan de mejoramiento archivístico suscrito con el AGN0</v>
      </c>
      <c r="Q130" s="115" t="str">
        <f t="shared" si="178"/>
        <v>Verificar los 4 informes de  avance de la ejecución del plan de mejoramiento archivístico suscrito con el AGN0</v>
      </c>
      <c r="R130" s="115" t="str">
        <f t="shared" si="179"/>
        <v>Verificar los 4 informes de  avance de la ejecución del plan de mejoramiento archivístico suscrito con el AGN0</v>
      </c>
      <c r="S130" s="115" t="str">
        <f t="shared" si="180"/>
        <v>Verificar los 4 informes de  avance de la ejecución del plan de mejoramiento archivístico suscrito con el AGN0</v>
      </c>
      <c r="T130" s="115" t="str">
        <f t="shared" si="181"/>
        <v>Verificar los 4 informes de  avance de la ejecución del plan de mejoramiento archivístico suscrito con el AGN0</v>
      </c>
      <c r="U130" s="115" t="str">
        <f t="shared" si="182"/>
        <v>Verificar los 4 informes de  avance de la ejecución del plan de mejoramiento archivístico suscrito con el AGN0</v>
      </c>
      <c r="V130" s="116">
        <v>1</v>
      </c>
      <c r="W130" s="116">
        <v>0</v>
      </c>
      <c r="X130" s="100" t="s">
        <v>267</v>
      </c>
      <c r="Y130" s="112" t="s">
        <v>331</v>
      </c>
      <c r="Z130" s="184">
        <v>43585</v>
      </c>
      <c r="AA130" s="185"/>
      <c r="AB130" s="30" t="s">
        <v>412</v>
      </c>
      <c r="AC130" s="101" t="str">
        <f t="shared" si="183"/>
        <v/>
      </c>
      <c r="AE130" s="43">
        <f t="shared" si="184"/>
        <v>0</v>
      </c>
      <c r="AF130" s="43">
        <f t="shared" si="185"/>
        <v>0</v>
      </c>
      <c r="AG130" s="43">
        <f t="shared" si="186"/>
        <v>0</v>
      </c>
      <c r="AH130" s="43">
        <f t="shared" si="187"/>
        <v>1</v>
      </c>
      <c r="AI130" s="43">
        <f t="shared" si="188"/>
        <v>0</v>
      </c>
      <c r="AJ130" s="43">
        <f t="shared" si="189"/>
        <v>0</v>
      </c>
      <c r="AK130" s="43">
        <f t="shared" si="190"/>
        <v>0</v>
      </c>
      <c r="AL130" s="43">
        <f t="shared" si="191"/>
        <v>0</v>
      </c>
      <c r="AM130" s="43">
        <f t="shared" si="192"/>
        <v>0</v>
      </c>
      <c r="AN130" s="43">
        <f t="shared" si="193"/>
        <v>0</v>
      </c>
      <c r="AO130" s="43">
        <f t="shared" si="194"/>
        <v>0</v>
      </c>
      <c r="AP130" s="43">
        <f t="shared" si="195"/>
        <v>0</v>
      </c>
      <c r="AR130" s="43" t="str">
        <f t="shared" si="196"/>
        <v/>
      </c>
      <c r="AS130" s="43" t="str">
        <f t="shared" si="197"/>
        <v/>
      </c>
      <c r="AT130" s="43" t="str">
        <f t="shared" si="198"/>
        <v/>
      </c>
      <c r="AU130" s="43" t="str">
        <f t="shared" si="199"/>
        <v/>
      </c>
      <c r="AV130" s="43" t="str">
        <f t="shared" si="200"/>
        <v/>
      </c>
      <c r="AW130" s="43" t="str">
        <f t="shared" si="201"/>
        <v/>
      </c>
      <c r="AX130" s="43" t="str">
        <f t="shared" si="202"/>
        <v/>
      </c>
      <c r="AY130" s="43" t="str">
        <f t="shared" si="203"/>
        <v/>
      </c>
      <c r="AZ130" s="43" t="str">
        <f t="shared" si="204"/>
        <v/>
      </c>
      <c r="BA130" s="43" t="str">
        <f t="shared" si="205"/>
        <v/>
      </c>
      <c r="BB130" s="43" t="str">
        <f t="shared" si="206"/>
        <v/>
      </c>
      <c r="BC130" s="43" t="str">
        <f t="shared" si="207"/>
        <v/>
      </c>
      <c r="BD130" s="3">
        <f t="shared" si="208"/>
        <v>0</v>
      </c>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c r="AMK130"/>
    </row>
    <row r="131" spans="1:1025" ht="81" customHeight="1" x14ac:dyDescent="0.25">
      <c r="A131" s="140">
        <f t="shared" si="143"/>
        <v>119</v>
      </c>
      <c r="B131" s="98">
        <f>+B130+1</f>
        <v>4</v>
      </c>
      <c r="C131" s="141" t="s">
        <v>12</v>
      </c>
      <c r="D131" s="191" t="s">
        <v>120</v>
      </c>
      <c r="E131" s="117" t="s">
        <v>130</v>
      </c>
      <c r="F131" s="192" t="s">
        <v>85</v>
      </c>
      <c r="G131" s="191" t="s">
        <v>131</v>
      </c>
      <c r="H131" s="140" t="s">
        <v>14</v>
      </c>
      <c r="I131" s="114" t="s">
        <v>129</v>
      </c>
      <c r="J131" s="115" t="str">
        <f t="shared" si="171"/>
        <v>Verificar los 4 informes de  avance de la ejecución del plan de mejoramiento archivístico suscrito con el AGN0</v>
      </c>
      <c r="K131" s="115" t="str">
        <f t="shared" si="172"/>
        <v>Verificar los 4 informes de  avance de la ejecución del plan de mejoramiento archivístico suscrito con el AGN0</v>
      </c>
      <c r="L131" s="115" t="str">
        <f t="shared" si="173"/>
        <v>Verificar los 4 informes de  avance de la ejecución del plan de mejoramiento archivístico suscrito con el AGN0</v>
      </c>
      <c r="M131" s="115" t="str">
        <f t="shared" si="174"/>
        <v>Verificar los 4 informes de  avance de la ejecución del plan de mejoramiento archivístico suscrito con el AGN0</v>
      </c>
      <c r="N131" s="115" t="str">
        <f t="shared" si="175"/>
        <v>Verificar los 4 informes de  avance de la ejecución del plan de mejoramiento archivístico suscrito con el AGN0</v>
      </c>
      <c r="O131" s="115" t="str">
        <f t="shared" si="176"/>
        <v>Verificar los 4 informes de  avance de la ejecución del plan de mejoramiento archivístico suscrito con el AGN0</v>
      </c>
      <c r="P131" s="115" t="str">
        <f t="shared" si="177"/>
        <v>Verificar los 4 informes de  avance de la ejecución del plan de mejoramiento archivístico suscrito con el AGN1</v>
      </c>
      <c r="Q131" s="115" t="str">
        <f t="shared" si="178"/>
        <v>Verificar los 4 informes de  avance de la ejecución del plan de mejoramiento archivístico suscrito con el AGN0</v>
      </c>
      <c r="R131" s="115" t="str">
        <f t="shared" si="179"/>
        <v>Verificar los 4 informes de  avance de la ejecución del plan de mejoramiento archivístico suscrito con el AGN0</v>
      </c>
      <c r="S131" s="115" t="str">
        <f t="shared" si="180"/>
        <v>Verificar los 4 informes de  avance de la ejecución del plan de mejoramiento archivístico suscrito con el AGN0</v>
      </c>
      <c r="T131" s="115" t="str">
        <f t="shared" si="181"/>
        <v>Verificar los 4 informes de  avance de la ejecución del plan de mejoramiento archivístico suscrito con el AGN0</v>
      </c>
      <c r="U131" s="143" t="str">
        <f t="shared" si="182"/>
        <v>Verificar los 4 informes de  avance de la ejecución del plan de mejoramiento archivístico suscrito con el AGN0</v>
      </c>
      <c r="V131" s="144">
        <v>1</v>
      </c>
      <c r="W131" s="144"/>
      <c r="X131" s="100" t="s">
        <v>267</v>
      </c>
      <c r="Y131" s="141" t="s">
        <v>331</v>
      </c>
      <c r="Z131" s="188">
        <v>43677</v>
      </c>
      <c r="AA131" s="189"/>
      <c r="AB131" s="150" t="s">
        <v>440</v>
      </c>
      <c r="AC131" s="146" t="str">
        <f t="shared" si="183"/>
        <v/>
      </c>
      <c r="AE131" s="43">
        <f t="shared" si="184"/>
        <v>0</v>
      </c>
      <c r="AF131" s="43">
        <f t="shared" si="185"/>
        <v>0</v>
      </c>
      <c r="AG131" s="43">
        <f t="shared" si="186"/>
        <v>0</v>
      </c>
      <c r="AH131" s="43">
        <f t="shared" si="187"/>
        <v>0</v>
      </c>
      <c r="AI131" s="43">
        <f t="shared" si="188"/>
        <v>0</v>
      </c>
      <c r="AJ131" s="43">
        <f t="shared" si="189"/>
        <v>0</v>
      </c>
      <c r="AK131" s="43">
        <f t="shared" si="190"/>
        <v>1</v>
      </c>
      <c r="AL131" s="43">
        <f t="shared" si="191"/>
        <v>0</v>
      </c>
      <c r="AM131" s="43">
        <f t="shared" si="192"/>
        <v>0</v>
      </c>
      <c r="AN131" s="43">
        <f t="shared" si="193"/>
        <v>0</v>
      </c>
      <c r="AO131" s="43">
        <f t="shared" si="194"/>
        <v>0</v>
      </c>
      <c r="AP131" s="43">
        <f t="shared" si="195"/>
        <v>0</v>
      </c>
      <c r="AR131" s="43" t="str">
        <f t="shared" si="196"/>
        <v/>
      </c>
      <c r="AS131" s="43" t="str">
        <f t="shared" si="197"/>
        <v/>
      </c>
      <c r="AT131" s="43" t="str">
        <f t="shared" si="198"/>
        <v/>
      </c>
      <c r="AU131" s="43" t="str">
        <f t="shared" si="199"/>
        <v/>
      </c>
      <c r="AV131" s="43" t="str">
        <f t="shared" si="200"/>
        <v/>
      </c>
      <c r="AW131" s="43" t="str">
        <f t="shared" si="201"/>
        <v/>
      </c>
      <c r="AX131" s="43" t="str">
        <f t="shared" si="202"/>
        <v/>
      </c>
      <c r="AY131" s="43" t="str">
        <f t="shared" si="203"/>
        <v/>
      </c>
      <c r="AZ131" s="43" t="str">
        <f t="shared" si="204"/>
        <v/>
      </c>
      <c r="BA131" s="43" t="str">
        <f t="shared" si="205"/>
        <v/>
      </c>
      <c r="BB131" s="43" t="str">
        <f t="shared" si="206"/>
        <v/>
      </c>
      <c r="BC131" s="43" t="str">
        <f t="shared" si="207"/>
        <v/>
      </c>
      <c r="BD131" s="3">
        <f t="shared" si="208"/>
        <v>0</v>
      </c>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c r="AMK131"/>
    </row>
    <row r="132" spans="1:1025" ht="81" customHeight="1" x14ac:dyDescent="0.25">
      <c r="A132" s="97">
        <f t="shared" si="143"/>
        <v>120</v>
      </c>
      <c r="B132" s="98">
        <f>+B131+1</f>
        <v>5</v>
      </c>
      <c r="C132" s="112" t="s">
        <v>12</v>
      </c>
      <c r="D132" s="106" t="s">
        <v>120</v>
      </c>
      <c r="E132" s="117" t="s">
        <v>130</v>
      </c>
      <c r="F132" s="192" t="s">
        <v>85</v>
      </c>
      <c r="G132" s="106" t="s">
        <v>132</v>
      </c>
      <c r="H132" s="97" t="s">
        <v>14</v>
      </c>
      <c r="I132" s="114" t="s">
        <v>129</v>
      </c>
      <c r="J132" s="115" t="str">
        <f t="shared" si="171"/>
        <v>Verificar los 4 informes de  avance de la ejecución del plan de mejoramiento archivístico suscrito con el AGN0</v>
      </c>
      <c r="K132" s="115" t="str">
        <f t="shared" si="172"/>
        <v>Verificar los 4 informes de  avance de la ejecución del plan de mejoramiento archivístico suscrito con el AGN0</v>
      </c>
      <c r="L132" s="115" t="str">
        <f t="shared" si="173"/>
        <v>Verificar los 4 informes de  avance de la ejecución del plan de mejoramiento archivístico suscrito con el AGN0</v>
      </c>
      <c r="M132" s="115" t="str">
        <f t="shared" si="174"/>
        <v>Verificar los 4 informes de  avance de la ejecución del plan de mejoramiento archivístico suscrito con el AGN0</v>
      </c>
      <c r="N132" s="115" t="str">
        <f t="shared" si="175"/>
        <v>Verificar los 4 informes de  avance de la ejecución del plan de mejoramiento archivístico suscrito con el AGN0</v>
      </c>
      <c r="O132" s="115" t="str">
        <f t="shared" si="176"/>
        <v>Verificar los 4 informes de  avance de la ejecución del plan de mejoramiento archivístico suscrito con el AGN0</v>
      </c>
      <c r="P132" s="115" t="str">
        <f t="shared" si="177"/>
        <v>Verificar los 4 informes de  avance de la ejecución del plan de mejoramiento archivístico suscrito con el AGN0</v>
      </c>
      <c r="Q132" s="115" t="str">
        <f t="shared" si="178"/>
        <v>Verificar los 4 informes de  avance de la ejecución del plan de mejoramiento archivístico suscrito con el AGN0</v>
      </c>
      <c r="R132" s="115" t="str">
        <f t="shared" si="179"/>
        <v>Verificar los 4 informes de  avance de la ejecución del plan de mejoramiento archivístico suscrito con el AGN0</v>
      </c>
      <c r="S132" s="115" t="str">
        <f t="shared" si="180"/>
        <v>Verificar los 4 informes de  avance de la ejecución del plan de mejoramiento archivístico suscrito con el AGN0</v>
      </c>
      <c r="T132" s="115" t="str">
        <f t="shared" si="181"/>
        <v>Verificar los 4 informes de  avance de la ejecución del plan de mejoramiento archivístico suscrito con el AGN0</v>
      </c>
      <c r="U132" s="115" t="str">
        <f t="shared" si="182"/>
        <v>Verificar los 4 informes de  avance de la ejecución del plan de mejoramiento archivístico suscrito con el AGN1</v>
      </c>
      <c r="V132" s="116">
        <v>1</v>
      </c>
      <c r="W132" s="116">
        <v>1</v>
      </c>
      <c r="X132" s="100" t="s">
        <v>267</v>
      </c>
      <c r="Y132" s="112" t="s">
        <v>331</v>
      </c>
      <c r="Z132" s="184">
        <v>43819</v>
      </c>
      <c r="AA132" s="185">
        <v>43819</v>
      </c>
      <c r="AB132" s="29" t="s">
        <v>483</v>
      </c>
      <c r="AC132" s="101">
        <f t="shared" si="183"/>
        <v>1</v>
      </c>
      <c r="AE132" s="43">
        <f t="shared" si="184"/>
        <v>0</v>
      </c>
      <c r="AF132" s="43">
        <f t="shared" si="185"/>
        <v>0</v>
      </c>
      <c r="AG132" s="43">
        <f t="shared" si="186"/>
        <v>0</v>
      </c>
      <c r="AH132" s="43">
        <f t="shared" si="187"/>
        <v>0</v>
      </c>
      <c r="AI132" s="43">
        <f t="shared" si="188"/>
        <v>0</v>
      </c>
      <c r="AJ132" s="43">
        <f t="shared" si="189"/>
        <v>0</v>
      </c>
      <c r="AK132" s="43">
        <f t="shared" si="190"/>
        <v>0</v>
      </c>
      <c r="AL132" s="43">
        <f t="shared" si="191"/>
        <v>0</v>
      </c>
      <c r="AM132" s="43">
        <f t="shared" si="192"/>
        <v>0</v>
      </c>
      <c r="AN132" s="43">
        <f t="shared" si="193"/>
        <v>0</v>
      </c>
      <c r="AO132" s="43">
        <f t="shared" si="194"/>
        <v>0</v>
      </c>
      <c r="AP132" s="43">
        <f t="shared" si="195"/>
        <v>1</v>
      </c>
      <c r="AR132" s="43">
        <f t="shared" si="196"/>
        <v>0</v>
      </c>
      <c r="AS132" s="43">
        <f t="shared" si="197"/>
        <v>0</v>
      </c>
      <c r="AT132" s="43">
        <f t="shared" si="198"/>
        <v>0</v>
      </c>
      <c r="AU132" s="43">
        <f t="shared" si="199"/>
        <v>0</v>
      </c>
      <c r="AV132" s="43">
        <f t="shared" si="200"/>
        <v>0</v>
      </c>
      <c r="AW132" s="43">
        <f t="shared" si="201"/>
        <v>0</v>
      </c>
      <c r="AX132" s="43">
        <f t="shared" si="202"/>
        <v>0</v>
      </c>
      <c r="AY132" s="43">
        <f t="shared" si="203"/>
        <v>0</v>
      </c>
      <c r="AZ132" s="43">
        <f t="shared" si="204"/>
        <v>0</v>
      </c>
      <c r="BA132" s="43">
        <f t="shared" si="205"/>
        <v>0</v>
      </c>
      <c r="BB132" s="43">
        <f t="shared" si="206"/>
        <v>0</v>
      </c>
      <c r="BC132" s="43">
        <f t="shared" si="207"/>
        <v>1</v>
      </c>
      <c r="BD132" s="3">
        <f t="shared" si="208"/>
        <v>1</v>
      </c>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c r="AMK132"/>
    </row>
    <row r="133" spans="1:1025" ht="18.75" customHeight="1" thickBot="1" x14ac:dyDescent="0.3">
      <c r="A133" s="14"/>
      <c r="B133" s="15"/>
      <c r="C133" s="16"/>
      <c r="D133" s="16"/>
      <c r="E133" s="16"/>
      <c r="F133" s="16"/>
      <c r="G133" s="16"/>
      <c r="H133" s="16"/>
      <c r="I133" s="16"/>
      <c r="J133" s="17"/>
      <c r="K133" s="17"/>
      <c r="L133" s="17"/>
      <c r="M133" s="17"/>
      <c r="N133" s="17"/>
      <c r="O133" s="17"/>
      <c r="P133" s="17"/>
      <c r="Q133" s="17"/>
      <c r="R133" s="17"/>
      <c r="S133" s="17"/>
      <c r="T133" s="17"/>
      <c r="U133" s="17"/>
      <c r="V133" s="18"/>
      <c r="W133" s="18"/>
      <c r="X133" s="19"/>
      <c r="Y133" s="16"/>
      <c r="Z133" s="20" t="s">
        <v>437</v>
      </c>
      <c r="AA133" s="20"/>
      <c r="AB133" s="21"/>
      <c r="AC133" s="22"/>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c r="AMK133"/>
    </row>
    <row r="134" spans="1:1025" ht="18.75" customHeight="1" thickBot="1" x14ac:dyDescent="0.35">
      <c r="B134" s="11"/>
      <c r="C134" s="13"/>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23"/>
      <c r="AC134" s="24"/>
      <c r="AD134" s="49"/>
      <c r="AE134" s="44">
        <f>+SUM(AE13:AE132)</f>
        <v>11</v>
      </c>
      <c r="AF134" s="44">
        <f t="shared" ref="AF134:AP134" si="209">+SUM(AF13:AF132)</f>
        <v>8</v>
      </c>
      <c r="AG134" s="44">
        <f t="shared" si="209"/>
        <v>7</v>
      </c>
      <c r="AH134" s="44">
        <f t="shared" si="209"/>
        <v>12</v>
      </c>
      <c r="AI134" s="44">
        <f t="shared" si="209"/>
        <v>13</v>
      </c>
      <c r="AJ134" s="44">
        <f t="shared" si="209"/>
        <v>8</v>
      </c>
      <c r="AK134" s="44">
        <f t="shared" si="209"/>
        <v>11</v>
      </c>
      <c r="AL134" s="44">
        <f t="shared" si="209"/>
        <v>8</v>
      </c>
      <c r="AM134" s="44">
        <f t="shared" si="209"/>
        <v>13</v>
      </c>
      <c r="AN134" s="44">
        <f t="shared" si="209"/>
        <v>8</v>
      </c>
      <c r="AO134" s="44">
        <f t="shared" si="209"/>
        <v>6</v>
      </c>
      <c r="AP134" s="44">
        <f t="shared" si="209"/>
        <v>7</v>
      </c>
      <c r="AQ134" s="45">
        <f>+SUM(AE134:AP134)</f>
        <v>112</v>
      </c>
      <c r="AR134" s="44">
        <f t="shared" ref="AR134:BC134" si="210">+IF(COUNT(AR13:AR132)&gt;=1,SUM(AR13:AR132),"")</f>
        <v>10.833333333333332</v>
      </c>
      <c r="AS134" s="44">
        <f t="shared" si="210"/>
        <v>6.3809523809523814</v>
      </c>
      <c r="AT134" s="44">
        <f t="shared" si="210"/>
        <v>8</v>
      </c>
      <c r="AU134" s="44">
        <f t="shared" si="210"/>
        <v>9.3571428571428577</v>
      </c>
      <c r="AV134" s="44">
        <f t="shared" si="210"/>
        <v>11.833333333333334</v>
      </c>
      <c r="AW134" s="44">
        <f t="shared" si="210"/>
        <v>7</v>
      </c>
      <c r="AX134" s="44">
        <f t="shared" si="210"/>
        <v>9.6666666666666679</v>
      </c>
      <c r="AY134" s="44">
        <f t="shared" si="210"/>
        <v>4.5</v>
      </c>
      <c r="AZ134" s="44">
        <f t="shared" si="210"/>
        <v>15</v>
      </c>
      <c r="BA134" s="44">
        <f t="shared" si="210"/>
        <v>7</v>
      </c>
      <c r="BB134" s="44">
        <f t="shared" si="210"/>
        <v>6</v>
      </c>
      <c r="BC134" s="44">
        <f t="shared" si="210"/>
        <v>6</v>
      </c>
      <c r="BD134" s="45">
        <f>+SUM(AR134:BC134)</f>
        <v>101.57142857142857</v>
      </c>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c r="AMK134"/>
    </row>
    <row r="135" spans="1:1025" ht="20.25" x14ac:dyDescent="0.3">
      <c r="B135" s="11"/>
      <c r="C135" s="13"/>
      <c r="D135" s="11"/>
      <c r="E135" s="11"/>
      <c r="F135" s="11"/>
      <c r="G135" s="11"/>
      <c r="H135" s="11"/>
      <c r="I135" s="11"/>
      <c r="J135" s="11"/>
      <c r="K135" s="11"/>
      <c r="L135" s="11"/>
      <c r="M135" s="11"/>
      <c r="N135" s="11"/>
      <c r="O135" s="11"/>
      <c r="P135" s="11"/>
      <c r="Q135" s="11"/>
      <c r="R135" s="11"/>
      <c r="S135" s="11"/>
      <c r="T135" s="11"/>
      <c r="U135" s="11"/>
      <c r="V135" s="11"/>
      <c r="W135" s="11"/>
      <c r="X135" s="11"/>
      <c r="Y135" s="11"/>
      <c r="Z135" s="39"/>
      <c r="AA135" s="39"/>
      <c r="AB135" s="23"/>
      <c r="AC135" s="24"/>
      <c r="AD135" s="49"/>
      <c r="AE135" s="46">
        <f>IFERROR(AE134/$AQ$134,"")</f>
        <v>9.8214285714285712E-2</v>
      </c>
      <c r="AF135" s="46">
        <f t="shared" ref="AF135:AP135" si="211">IFERROR(AF134/$AQ$134,"")</f>
        <v>7.1428571428571425E-2</v>
      </c>
      <c r="AG135" s="46">
        <f t="shared" si="211"/>
        <v>6.25E-2</v>
      </c>
      <c r="AH135" s="46">
        <f t="shared" si="211"/>
        <v>0.10714285714285714</v>
      </c>
      <c r="AI135" s="46">
        <f t="shared" si="211"/>
        <v>0.11607142857142858</v>
      </c>
      <c r="AJ135" s="46">
        <f t="shared" si="211"/>
        <v>7.1428571428571425E-2</v>
      </c>
      <c r="AK135" s="46">
        <f t="shared" si="211"/>
        <v>9.8214285714285712E-2</v>
      </c>
      <c r="AL135" s="46">
        <f t="shared" si="211"/>
        <v>7.1428571428571425E-2</v>
      </c>
      <c r="AM135" s="46">
        <f t="shared" si="211"/>
        <v>0.11607142857142858</v>
      </c>
      <c r="AN135" s="46">
        <f t="shared" si="211"/>
        <v>7.1428571428571425E-2</v>
      </c>
      <c r="AO135" s="46">
        <f t="shared" si="211"/>
        <v>5.3571428571428568E-2</v>
      </c>
      <c r="AP135" s="46">
        <f t="shared" si="211"/>
        <v>6.25E-2</v>
      </c>
      <c r="AQ135" s="47"/>
      <c r="AR135" s="46">
        <f>+IFERROR(AR134/$AQ$134,"")</f>
        <v>9.6726190476190466E-2</v>
      </c>
      <c r="AS135" s="46">
        <f t="shared" ref="AS135:BC135" si="212">+IFERROR(AS134/$AQ$134,"")</f>
        <v>5.6972789115646259E-2</v>
      </c>
      <c r="AT135" s="46">
        <f t="shared" si="212"/>
        <v>7.1428571428571425E-2</v>
      </c>
      <c r="AU135" s="46">
        <f t="shared" si="212"/>
        <v>8.3545918367346941E-2</v>
      </c>
      <c r="AV135" s="46">
        <f t="shared" si="212"/>
        <v>0.1056547619047619</v>
      </c>
      <c r="AW135" s="46">
        <f t="shared" si="212"/>
        <v>6.25E-2</v>
      </c>
      <c r="AX135" s="46">
        <f t="shared" si="212"/>
        <v>8.6309523809523822E-2</v>
      </c>
      <c r="AY135" s="46">
        <f t="shared" si="212"/>
        <v>4.0178571428571432E-2</v>
      </c>
      <c r="AZ135" s="46">
        <f t="shared" si="212"/>
        <v>0.13392857142857142</v>
      </c>
      <c r="BA135" s="46">
        <f t="shared" si="212"/>
        <v>6.25E-2</v>
      </c>
      <c r="BB135" s="46">
        <f t="shared" si="212"/>
        <v>5.3571428571428568E-2</v>
      </c>
      <c r="BC135" s="46">
        <f t="shared" si="212"/>
        <v>5.3571428571428568E-2</v>
      </c>
      <c r="BD135" s="47"/>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c r="AMK135"/>
    </row>
    <row r="136" spans="1:1025" ht="18.75" x14ac:dyDescent="0.3">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26"/>
      <c r="AC136" s="11"/>
      <c r="AD136" s="42"/>
      <c r="AE136" s="48">
        <f>IFERROR(AE135,"")</f>
        <v>9.8214285714285712E-2</v>
      </c>
      <c r="AF136" s="48">
        <f>+IFERROR(AE136+AF135,"")</f>
        <v>0.16964285714285715</v>
      </c>
      <c r="AG136" s="48">
        <f t="shared" ref="AG136:AP136" si="213">+IFERROR(AF136+AG135,"")</f>
        <v>0.23214285714285715</v>
      </c>
      <c r="AH136" s="48">
        <f t="shared" si="213"/>
        <v>0.3392857142857143</v>
      </c>
      <c r="AI136" s="48">
        <f t="shared" si="213"/>
        <v>0.4553571428571429</v>
      </c>
      <c r="AJ136" s="48">
        <f t="shared" si="213"/>
        <v>0.5267857142857143</v>
      </c>
      <c r="AK136" s="48">
        <f t="shared" si="213"/>
        <v>0.625</v>
      </c>
      <c r="AL136" s="48">
        <f t="shared" si="213"/>
        <v>0.6964285714285714</v>
      </c>
      <c r="AM136" s="48">
        <f t="shared" si="213"/>
        <v>0.8125</v>
      </c>
      <c r="AN136" s="48">
        <f t="shared" si="213"/>
        <v>0.8839285714285714</v>
      </c>
      <c r="AO136" s="48">
        <f t="shared" si="213"/>
        <v>0.9375</v>
      </c>
      <c r="AP136" s="48">
        <f t="shared" si="213"/>
        <v>1</v>
      </c>
      <c r="AQ136" s="47"/>
      <c r="AR136" s="46">
        <f>+IFERROR(AR135,"")</f>
        <v>9.6726190476190466E-2</v>
      </c>
      <c r="AS136" s="46">
        <f>+IFERROR(AS135+AR136,"")</f>
        <v>0.15369897959183673</v>
      </c>
      <c r="AT136" s="46">
        <f t="shared" ref="AT136:BC136" si="214">+IFERROR(AT135+AS136,"")</f>
        <v>0.22512755102040816</v>
      </c>
      <c r="AU136" s="46">
        <f t="shared" si="214"/>
        <v>0.30867346938775508</v>
      </c>
      <c r="AV136" s="46">
        <f t="shared" si="214"/>
        <v>0.414328231292517</v>
      </c>
      <c r="AW136" s="46">
        <f t="shared" si="214"/>
        <v>0.476828231292517</v>
      </c>
      <c r="AX136" s="46">
        <f t="shared" si="214"/>
        <v>0.56313775510204078</v>
      </c>
      <c r="AY136" s="46">
        <f t="shared" si="214"/>
        <v>0.60331632653061218</v>
      </c>
      <c r="AZ136" s="46">
        <f t="shared" si="214"/>
        <v>0.73724489795918358</v>
      </c>
      <c r="BA136" s="46">
        <f t="shared" si="214"/>
        <v>0.79974489795918358</v>
      </c>
      <c r="BB136" s="46">
        <f t="shared" si="214"/>
        <v>0.85331632653061218</v>
      </c>
      <c r="BC136" s="46">
        <f t="shared" si="214"/>
        <v>0.90688775510204078</v>
      </c>
      <c r="BD136" s="47"/>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c r="AMK136"/>
    </row>
    <row r="137" spans="1:1025" ht="12.75" customHeight="1" x14ac:dyDescent="0.25">
      <c r="A137" s="90" t="s">
        <v>106</v>
      </c>
      <c r="B137" s="80"/>
      <c r="C137" s="90"/>
      <c r="D137" s="80"/>
      <c r="E137" s="80"/>
      <c r="F137" s="80"/>
      <c r="G137" s="80"/>
      <c r="H137" s="81" t="s">
        <v>107</v>
      </c>
      <c r="I137" s="81"/>
      <c r="J137" s="81"/>
      <c r="K137" s="81"/>
      <c r="L137" s="81"/>
      <c r="M137" s="81"/>
      <c r="N137" s="81"/>
      <c r="O137" s="81"/>
      <c r="P137" s="81"/>
      <c r="Q137" s="81"/>
      <c r="R137" s="81"/>
      <c r="S137" s="81"/>
      <c r="T137" s="81"/>
      <c r="U137" s="81"/>
      <c r="V137" s="81"/>
      <c r="W137" s="81"/>
      <c r="X137" s="81"/>
      <c r="Y137" s="81"/>
      <c r="Z137" s="81"/>
      <c r="AA137" s="32"/>
      <c r="AD137" s="50"/>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c r="AMK137"/>
    </row>
    <row r="138" spans="1:1025" ht="12.75" customHeight="1" x14ac:dyDescent="0.25">
      <c r="A138" s="91" t="s">
        <v>490</v>
      </c>
      <c r="B138" s="78"/>
      <c r="C138" s="208">
        <f ca="1">+TODAY()</f>
        <v>43822</v>
      </c>
      <c r="D138" s="208"/>
      <c r="E138" s="78"/>
      <c r="F138" s="78"/>
      <c r="G138" s="78"/>
      <c r="AD138" s="42"/>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c r="AMK138"/>
    </row>
    <row r="139" spans="1:1025"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28"/>
      <c r="AC139" s="12"/>
      <c r="AD139" s="42"/>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c r="AMK139"/>
    </row>
    <row r="140" spans="1:1025" x14ac:dyDescent="0.25">
      <c r="A140" s="41" t="s">
        <v>388</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28"/>
      <c r="AC140" s="12"/>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c r="AMK140"/>
    </row>
    <row r="141" spans="1:1025" ht="12.75" customHeight="1" x14ac:dyDescent="0.25">
      <c r="A141" s="92" t="s">
        <v>389</v>
      </c>
      <c r="B141" s="79"/>
      <c r="C141" s="79"/>
      <c r="D141" s="79"/>
      <c r="E141" s="79"/>
      <c r="F141" s="79"/>
      <c r="G141" s="12"/>
      <c r="H141" s="12"/>
      <c r="I141" s="12"/>
      <c r="J141" s="12"/>
      <c r="K141" s="12"/>
      <c r="L141" s="12"/>
      <c r="M141" s="12"/>
      <c r="N141" s="12"/>
      <c r="O141" s="12"/>
      <c r="P141" s="12"/>
      <c r="Q141" s="12"/>
      <c r="R141" s="12"/>
      <c r="S141" s="12"/>
      <c r="T141" s="12"/>
      <c r="U141" s="12"/>
      <c r="V141" s="12"/>
      <c r="W141" s="12"/>
      <c r="X141" s="12"/>
      <c r="Y141" s="12"/>
      <c r="Z141" s="12"/>
      <c r="AA141" s="12"/>
      <c r="AB141" s="28"/>
      <c r="AC141" s="12"/>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c r="AMK141"/>
    </row>
    <row r="142" spans="1:1025" ht="12.75" customHeight="1" x14ac:dyDescent="0.25">
      <c r="A142" s="92" t="s">
        <v>157</v>
      </c>
      <c r="B142" s="79"/>
      <c r="C142" s="79"/>
      <c r="D142" s="79"/>
      <c r="E142" s="79"/>
      <c r="F142" s="79"/>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c r="AMK142"/>
    </row>
  </sheetData>
  <autoFilter ref="A12:AC133"/>
  <sortState ref="A11:BO134">
    <sortCondition ref="C11:C134"/>
    <sortCondition ref="D11:D134"/>
    <sortCondition ref="Z11:Z134"/>
  </sortState>
  <mergeCells count="22">
    <mergeCell ref="AE8:AP8"/>
    <mergeCell ref="C138:D138"/>
    <mergeCell ref="A11:AC11"/>
    <mergeCell ref="AR8:BC8"/>
    <mergeCell ref="AA1:AC1"/>
    <mergeCell ref="AA2:AC2"/>
    <mergeCell ref="AA3:AC3"/>
    <mergeCell ref="AB9:AC9"/>
    <mergeCell ref="A5:AB5"/>
    <mergeCell ref="A6:E6"/>
    <mergeCell ref="F6:AC6"/>
    <mergeCell ref="A7:E8"/>
    <mergeCell ref="F7:G7"/>
    <mergeCell ref="H7:AC7"/>
    <mergeCell ref="F8:G8"/>
    <mergeCell ref="H8:AC8"/>
    <mergeCell ref="A10:AC10"/>
    <mergeCell ref="H9:Z9"/>
    <mergeCell ref="A1:D3"/>
    <mergeCell ref="E1:Z1"/>
    <mergeCell ref="E2:Z3"/>
    <mergeCell ref="A9:G9"/>
  </mergeCells>
  <pageMargins left="0.23622047244094491" right="0.23622047244094491" top="0.74803149606299213" bottom="0.35433070866141736" header="0.51181102362204722" footer="0.31496062992125984"/>
  <pageSetup paperSize="5" scale="60" firstPageNumber="0" fitToHeight="0" orientation="landscape" r:id="rId1"/>
  <headerFooter>
    <oddFooter>&amp;R&amp;10&amp;P de &amp;N</oddFooter>
  </headerFooter>
  <rowBreaks count="1" manualBreakCount="1">
    <brk id="52"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Listas!$C$3:$C$29</xm:f>
          </x14:formula1>
          <xm:sqref>D133</xm:sqref>
        </x14:dataValidation>
        <x14:dataValidation type="list" allowBlank="1" showInputMessage="1" showErrorMessage="1">
          <x14:formula1>
            <xm:f>Listas!$A$2:$A$6</xm:f>
          </x14:formula1>
          <x14:formula2>
            <xm:f>0</xm:f>
          </x14:formula2>
          <xm:sqref>C13:C133</xm:sqref>
        </x14:dataValidation>
        <x14:dataValidation type="list" allowBlank="1" showInputMessage="1" showErrorMessage="1">
          <x14:formula1>
            <xm:f>Listas!$C$3:$C$30</xm:f>
          </x14:formula1>
          <xm:sqref>D13:D132</xm:sqref>
        </x14:dataValidation>
        <x14:dataValidation type="list" allowBlank="1" showInputMessage="1" showErrorMessage="1">
          <x14:formula1>
            <xm:f>Listas!$F$2:$F$12</xm:f>
          </x14:formula1>
          <x14:formula2>
            <xm:f>0</xm:f>
          </x14:formula2>
          <xm:sqref>X13:X133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B30"/>
  <sheetViews>
    <sheetView workbookViewId="0">
      <selection activeCell="B33" sqref="B33"/>
    </sheetView>
  </sheetViews>
  <sheetFormatPr baseColWidth="10" defaultRowHeight="15" x14ac:dyDescent="0.25"/>
  <cols>
    <col min="1" max="1" width="56.7109375" customWidth="1"/>
    <col min="2" max="2" width="17.85546875" customWidth="1"/>
  </cols>
  <sheetData>
    <row r="3" spans="1:2" x14ac:dyDescent="0.25">
      <c r="A3" s="181" t="s">
        <v>56</v>
      </c>
      <c r="B3" s="181" t="s">
        <v>487</v>
      </c>
    </row>
    <row r="4" spans="1:2" ht="28.5" hidden="1" x14ac:dyDescent="0.25">
      <c r="A4" s="123" t="s">
        <v>154</v>
      </c>
      <c r="B4" s="180">
        <f>+AVERAGEIF(PlanAccion!$D$13:$D$132,DetalleMetas!A4,PlanAccion!$AC$13:$AC$132)</f>
        <v>1</v>
      </c>
    </row>
    <row r="5" spans="1:2" hidden="1" x14ac:dyDescent="0.25">
      <c r="A5" s="124" t="s">
        <v>163</v>
      </c>
      <c r="B5" s="180">
        <f>+AVERAGEIF(PlanAccion!$D$13:$D$132,DetalleMetas!A5,PlanAccion!$AC$13:$AC$132)</f>
        <v>1</v>
      </c>
    </row>
    <row r="6" spans="1:2" ht="42.75" hidden="1" x14ac:dyDescent="0.25">
      <c r="A6" s="113" t="s">
        <v>19</v>
      </c>
      <c r="B6" s="180">
        <f>+AVERAGEIF(PlanAccion!$D$13:$D$132,DetalleMetas!A6,PlanAccion!$AC$13:$AC$132)</f>
        <v>1</v>
      </c>
    </row>
    <row r="7" spans="1:2" ht="28.5" hidden="1" x14ac:dyDescent="0.25">
      <c r="A7" s="142" t="s">
        <v>124</v>
      </c>
      <c r="B7" s="180">
        <f>+AVERAGEIF(PlanAccion!$D$13:$D$132,DetalleMetas!A7,PlanAccion!$AC$13:$AC$132)</f>
        <v>1</v>
      </c>
    </row>
    <row r="8" spans="1:2" ht="28.5" hidden="1" x14ac:dyDescent="0.25">
      <c r="A8" s="113" t="s">
        <v>29</v>
      </c>
      <c r="B8" s="180">
        <f>+AVERAGEIF(PlanAccion!$D$13:$D$132,DetalleMetas!A8,PlanAccion!$AC$13:$AC$132)</f>
        <v>1</v>
      </c>
    </row>
    <row r="9" spans="1:2" ht="28.5" hidden="1" x14ac:dyDescent="0.25">
      <c r="A9" s="124" t="s">
        <v>27</v>
      </c>
      <c r="B9" s="180">
        <f>+AVERAGEIF(PlanAccion!$D$13:$D$132,DetalleMetas!A9,PlanAccion!$AC$13:$AC$132)</f>
        <v>1</v>
      </c>
    </row>
    <row r="10" spans="1:2" ht="28.5" hidden="1" x14ac:dyDescent="0.25">
      <c r="A10" s="124" t="s">
        <v>6</v>
      </c>
      <c r="B10" s="180">
        <f>+AVERAGEIF(PlanAccion!$D$13:$D$132,DetalleMetas!A10,PlanAccion!$AC$13:$AC$132)</f>
        <v>1</v>
      </c>
    </row>
    <row r="11" spans="1:2" hidden="1" x14ac:dyDescent="0.25">
      <c r="A11" s="99" t="s">
        <v>128</v>
      </c>
      <c r="B11" s="180">
        <f>+AVERAGEIF(PlanAccion!$D$13:$D$132,DetalleMetas!A11,PlanAccion!$AC$13:$AC$132)</f>
        <v>1</v>
      </c>
    </row>
    <row r="12" spans="1:2" x14ac:dyDescent="0.25">
      <c r="A12" s="126" t="s">
        <v>126</v>
      </c>
      <c r="B12" s="180">
        <f>+AVERAGEIF(PlanAccion!$D$13:$D$132,DetalleMetas!A12,PlanAccion!$AC$13:$AC$132)</f>
        <v>0.875</v>
      </c>
    </row>
    <row r="13" spans="1:2" x14ac:dyDescent="0.25">
      <c r="A13" s="99" t="s">
        <v>127</v>
      </c>
      <c r="B13" s="180">
        <f>+AVERAGEIF(PlanAccion!$D$13:$D$132,DetalleMetas!A13,PlanAccion!$AC$13:$AC$132)</f>
        <v>0.83928571428571441</v>
      </c>
    </row>
    <row r="14" spans="1:2" ht="28.5" hidden="1" x14ac:dyDescent="0.25">
      <c r="A14" s="147" t="s">
        <v>15</v>
      </c>
      <c r="B14" s="180">
        <f>+AVERAGEIF(PlanAccion!$D$13:$D$132,DetalleMetas!A14,PlanAccion!$AC$13:$AC$132)</f>
        <v>1</v>
      </c>
    </row>
    <row r="15" spans="1:2" ht="42.75" hidden="1" x14ac:dyDescent="0.25">
      <c r="A15" s="121" t="s">
        <v>16</v>
      </c>
      <c r="B15" s="180">
        <f>+AVERAGEIF(PlanAccion!$D$13:$D$132,DetalleMetas!A15,PlanAccion!$AC$13:$AC$132)</f>
        <v>1</v>
      </c>
    </row>
    <row r="16" spans="1:2" ht="42.75" hidden="1" x14ac:dyDescent="0.25">
      <c r="A16" s="113" t="s">
        <v>21</v>
      </c>
      <c r="B16" s="180">
        <f>+AVERAGEIF(PlanAccion!$D$13:$D$132,DetalleMetas!A16,PlanAccion!$AC$13:$AC$132)</f>
        <v>1</v>
      </c>
    </row>
    <row r="17" spans="1:2" ht="28.5" hidden="1" x14ac:dyDescent="0.25">
      <c r="A17" s="179" t="s">
        <v>125</v>
      </c>
      <c r="B17" s="180">
        <f>+AVERAGEIF(PlanAccion!$D$13:$D$132,DetalleMetas!A17,PlanAccion!$AC$13:$AC$132)</f>
        <v>1</v>
      </c>
    </row>
    <row r="18" spans="1:2" ht="28.5" hidden="1" x14ac:dyDescent="0.25">
      <c r="A18" s="113" t="s">
        <v>25</v>
      </c>
      <c r="B18" s="180">
        <f>+AVERAGEIF(PlanAccion!$D$13:$D$132,DetalleMetas!A18,PlanAccion!$AC$13:$AC$132)</f>
        <v>1</v>
      </c>
    </row>
    <row r="19" spans="1:2" hidden="1" x14ac:dyDescent="0.25">
      <c r="A19" s="134" t="s">
        <v>26</v>
      </c>
      <c r="B19" s="180">
        <f>+AVERAGEIF(PlanAccion!$D$13:$D$132,DetalleMetas!A19,PlanAccion!$AC$13:$AC$132)</f>
        <v>1</v>
      </c>
    </row>
    <row r="20" spans="1:2" ht="28.5" hidden="1" x14ac:dyDescent="0.25">
      <c r="A20" s="124" t="s">
        <v>30</v>
      </c>
      <c r="B20" s="180">
        <f>+AVERAGEIF(PlanAccion!$D$13:$D$132,DetalleMetas!A20,PlanAccion!$AC$13:$AC$132)</f>
        <v>1</v>
      </c>
    </row>
    <row r="21" spans="1:2" hidden="1" x14ac:dyDescent="0.25">
      <c r="A21" s="113" t="s">
        <v>23</v>
      </c>
      <c r="B21" s="180">
        <f>+AVERAGEIF(PlanAccion!$D$13:$D$132,DetalleMetas!A21,PlanAccion!$AC$13:$AC$132)</f>
        <v>1</v>
      </c>
    </row>
    <row r="22" spans="1:2" ht="42.75" hidden="1" x14ac:dyDescent="0.25">
      <c r="A22" s="113" t="s">
        <v>18</v>
      </c>
      <c r="B22" s="180">
        <f>+AVERAGEIF(PlanAccion!$D$13:$D$132,DetalleMetas!A22,PlanAccion!$AC$13:$AC$132)</f>
        <v>1</v>
      </c>
    </row>
    <row r="23" spans="1:2" ht="28.5" hidden="1" x14ac:dyDescent="0.25">
      <c r="A23" s="142" t="s">
        <v>121</v>
      </c>
      <c r="B23" s="180">
        <f>+AVERAGEIF(PlanAccion!$D$13:$D$132,DetalleMetas!A23,PlanAccion!$AC$13:$AC$132)</f>
        <v>1</v>
      </c>
    </row>
    <row r="24" spans="1:2" hidden="1" x14ac:dyDescent="0.25">
      <c r="A24" s="113" t="s">
        <v>22</v>
      </c>
      <c r="B24" s="180">
        <f>+AVERAGEIF(PlanAccion!$D$13:$D$132,DetalleMetas!A24,PlanAccion!$AC$13:$AC$132)</f>
        <v>1</v>
      </c>
    </row>
    <row r="25" spans="1:2" ht="28.5" hidden="1" x14ac:dyDescent="0.25">
      <c r="A25" s="99" t="s">
        <v>159</v>
      </c>
      <c r="B25" s="180">
        <f>+AVERAGEIF(PlanAccion!$D$13:$D$132,DetalleMetas!A25,PlanAccion!$AC$13:$AC$132)</f>
        <v>1</v>
      </c>
    </row>
    <row r="26" spans="1:2" ht="28.5" hidden="1" x14ac:dyDescent="0.25">
      <c r="A26" s="121" t="s">
        <v>24</v>
      </c>
      <c r="B26" s="180">
        <f>+AVERAGEIF(PlanAccion!$D$13:$D$132,DetalleMetas!A26,PlanAccion!$AC$13:$AC$132)</f>
        <v>1</v>
      </c>
    </row>
    <row r="27" spans="1:2" ht="42.75" hidden="1" x14ac:dyDescent="0.25">
      <c r="A27" s="113" t="s">
        <v>13</v>
      </c>
      <c r="B27" s="180">
        <f>+AVERAGEIF(PlanAccion!$D$13:$D$132,DetalleMetas!A27,PlanAccion!$AC$13:$AC$132)</f>
        <v>1</v>
      </c>
    </row>
    <row r="28" spans="1:2" ht="28.5" hidden="1" x14ac:dyDescent="0.25">
      <c r="A28" s="147" t="s">
        <v>10</v>
      </c>
      <c r="B28" s="180">
        <f>+AVERAGEIF(PlanAccion!$D$13:$D$132,DetalleMetas!A28,PlanAccion!$AC$13:$AC$132)</f>
        <v>1</v>
      </c>
    </row>
    <row r="29" spans="1:2" ht="28.5" hidden="1" x14ac:dyDescent="0.25">
      <c r="A29" s="113" t="s">
        <v>8</v>
      </c>
      <c r="B29" s="180">
        <f>+AVERAGEIF(PlanAccion!$D$13:$D$132,DetalleMetas!A29,PlanAccion!$AC$13:$AC$132)</f>
        <v>1</v>
      </c>
    </row>
    <row r="30" spans="1:2" ht="28.5" hidden="1" x14ac:dyDescent="0.25">
      <c r="A30" s="126" t="s">
        <v>120</v>
      </c>
      <c r="B30" s="180">
        <f>+AVERAGEIF(PlanAccion!$D$13:$D$132,DetalleMetas!A30,PlanAccion!$AC$13:$AC$132)</f>
        <v>1</v>
      </c>
    </row>
  </sheetData>
  <autoFilter ref="A3:B30">
    <filterColumn colId="1">
      <filters>
        <filter val="84%"/>
        <filter val="88%"/>
      </filters>
    </filterColumn>
  </autoFilter>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Listas!$C$3:$C$30</xm:f>
          </x14:formula1>
          <xm:sqref>A4:A30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3"/>
  <sheetViews>
    <sheetView topLeftCell="A21" zoomScale="115" zoomScaleNormal="115" zoomScaleSheetLayoutView="145" workbookViewId="0">
      <selection activeCell="AD27" sqref="AD27"/>
    </sheetView>
  </sheetViews>
  <sheetFormatPr baseColWidth="10" defaultColWidth="9.140625" defaultRowHeight="15" x14ac:dyDescent="0.25"/>
  <cols>
    <col min="1" max="1" width="2.28515625" style="34" customWidth="1"/>
    <col min="2" max="2" width="21.140625" style="34" customWidth="1"/>
    <col min="3" max="14" width="9.85546875" style="34" customWidth="1"/>
    <col min="15" max="15" width="2.5703125" style="34" customWidth="1"/>
    <col min="16" max="16" width="23.5703125" style="34" hidden="1" customWidth="1"/>
    <col min="17" max="28" width="10" style="34" hidden="1" customWidth="1"/>
    <col min="29" max="1025" width="11.42578125" style="34"/>
    <col min="1026" max="16384" width="9.140625" style="34"/>
  </cols>
  <sheetData>
    <row r="1" spans="2:41" hidden="1" x14ac:dyDescent="0.25">
      <c r="B1" s="52"/>
      <c r="C1" s="52"/>
      <c r="D1" s="52"/>
      <c r="E1" s="52"/>
      <c r="F1" s="52"/>
      <c r="G1" s="52"/>
      <c r="H1" s="52"/>
      <c r="I1" s="52"/>
      <c r="J1" s="52"/>
      <c r="K1" s="52"/>
      <c r="L1" s="52"/>
      <c r="M1" s="52"/>
      <c r="N1" s="52"/>
    </row>
    <row r="2" spans="2:41" ht="9" customHeight="1" x14ac:dyDescent="0.25">
      <c r="B2" s="52"/>
      <c r="C2" s="52"/>
      <c r="D2" s="52"/>
      <c r="E2" s="52"/>
      <c r="F2" s="52"/>
      <c r="G2" s="52"/>
      <c r="H2" s="52"/>
      <c r="I2" s="52"/>
      <c r="J2" s="52"/>
      <c r="K2" s="52"/>
      <c r="L2" s="52"/>
      <c r="M2" s="52"/>
      <c r="N2" s="52"/>
    </row>
    <row r="3" spans="2:41" ht="18.75" x14ac:dyDescent="0.25">
      <c r="B3" s="233" t="s">
        <v>108</v>
      </c>
      <c r="C3" s="233"/>
      <c r="D3" s="233"/>
      <c r="E3" s="233"/>
      <c r="F3" s="233"/>
      <c r="G3" s="233"/>
      <c r="H3" s="233"/>
      <c r="I3" s="233"/>
      <c r="J3" s="233"/>
      <c r="K3" s="233"/>
      <c r="L3" s="233"/>
      <c r="M3" s="233"/>
      <c r="N3" s="233"/>
      <c r="P3" s="233" t="s">
        <v>111</v>
      </c>
      <c r="Q3" s="233"/>
      <c r="R3" s="233"/>
      <c r="S3" s="233"/>
      <c r="T3" s="233"/>
      <c r="U3" s="233"/>
      <c r="V3" s="233"/>
      <c r="W3" s="233"/>
      <c r="X3" s="233"/>
      <c r="Y3" s="233"/>
      <c r="Z3" s="233"/>
      <c r="AA3" s="233"/>
      <c r="AB3" s="233"/>
    </row>
    <row r="4" spans="2:41" hidden="1" x14ac:dyDescent="0.25">
      <c r="B4" s="58"/>
      <c r="C4" s="58"/>
      <c r="D4" s="58"/>
      <c r="E4" s="58"/>
      <c r="F4" s="58"/>
      <c r="G4" s="58"/>
      <c r="H4" s="58"/>
      <c r="I4" s="58"/>
      <c r="J4" s="58"/>
      <c r="K4" s="58"/>
      <c r="L4" s="58"/>
      <c r="M4" s="58"/>
      <c r="N4" s="58"/>
      <c r="P4" s="57">
        <v>1</v>
      </c>
      <c r="Q4" s="58"/>
      <c r="R4" s="58"/>
      <c r="S4" s="58"/>
      <c r="T4" s="58"/>
      <c r="U4" s="58"/>
      <c r="V4" s="58"/>
      <c r="W4" s="58"/>
      <c r="X4" s="58"/>
      <c r="Y4" s="58"/>
      <c r="Z4" s="58"/>
      <c r="AA4" s="58"/>
      <c r="AB4" s="58"/>
    </row>
    <row r="5" spans="2:41" ht="21.75" hidden="1" customHeight="1" x14ac:dyDescent="0.25">
      <c r="B5" s="58"/>
      <c r="C5" s="58"/>
      <c r="D5" s="58"/>
      <c r="E5" s="58"/>
      <c r="F5" s="58"/>
      <c r="G5" s="58"/>
      <c r="H5" s="58"/>
      <c r="I5" s="58"/>
      <c r="J5" s="58"/>
      <c r="K5" s="58"/>
      <c r="L5" s="58"/>
      <c r="M5" s="58"/>
      <c r="N5" s="58"/>
      <c r="P5" s="59" t="s">
        <v>113</v>
      </c>
      <c r="Q5" s="60" t="str">
        <f>+Q6&amp;P4</f>
        <v>Desarrollar el 100% de las actividades campaña de fomento de la cultura del autocontrol programada1</v>
      </c>
      <c r="R5" s="61"/>
      <c r="S5" s="61"/>
      <c r="T5" s="61"/>
      <c r="U5" s="61"/>
      <c r="V5" s="61"/>
      <c r="W5" s="61"/>
      <c r="X5" s="61"/>
      <c r="Y5" s="61"/>
      <c r="Z5" s="61"/>
      <c r="AA5" s="61"/>
      <c r="AB5" s="61"/>
    </row>
    <row r="6" spans="2:41" ht="28.5" customHeight="1" x14ac:dyDescent="0.25">
      <c r="B6" s="74" t="s">
        <v>225</v>
      </c>
      <c r="C6" s="75" t="s">
        <v>213</v>
      </c>
      <c r="D6" s="75" t="s">
        <v>214</v>
      </c>
      <c r="E6" s="75" t="s">
        <v>215</v>
      </c>
      <c r="F6" s="75" t="s">
        <v>216</v>
      </c>
      <c r="G6" s="75" t="s">
        <v>217</v>
      </c>
      <c r="H6" s="75" t="s">
        <v>218</v>
      </c>
      <c r="I6" s="75" t="s">
        <v>219</v>
      </c>
      <c r="J6" s="75" t="s">
        <v>220</v>
      </c>
      <c r="K6" s="75" t="s">
        <v>221</v>
      </c>
      <c r="L6" s="75" t="s">
        <v>222</v>
      </c>
      <c r="M6" s="75" t="s">
        <v>223</v>
      </c>
      <c r="N6" s="75" t="s">
        <v>224</v>
      </c>
      <c r="P6" s="73" t="s">
        <v>199</v>
      </c>
      <c r="Q6" s="232" t="s">
        <v>27</v>
      </c>
      <c r="R6" s="232"/>
      <c r="S6" s="232"/>
      <c r="T6" s="232"/>
      <c r="U6" s="232"/>
      <c r="V6" s="232"/>
      <c r="W6" s="232"/>
      <c r="X6" s="232"/>
      <c r="Y6" s="232"/>
      <c r="Z6" s="232"/>
      <c r="AA6" s="232"/>
      <c r="AB6" s="232"/>
    </row>
    <row r="7" spans="2:41" ht="15.75" x14ac:dyDescent="0.25">
      <c r="B7" s="68" t="s">
        <v>109</v>
      </c>
      <c r="C7" s="69">
        <f>+PlanAccion!AE136</f>
        <v>9.8214285714285712E-2</v>
      </c>
      <c r="D7" s="69">
        <f>+PlanAccion!AF136</f>
        <v>0.16964285714285715</v>
      </c>
      <c r="E7" s="69">
        <f>+PlanAccion!AG136</f>
        <v>0.23214285714285715</v>
      </c>
      <c r="F7" s="69">
        <f>+PlanAccion!AH136</f>
        <v>0.3392857142857143</v>
      </c>
      <c r="G7" s="69">
        <f>+PlanAccion!AI136</f>
        <v>0.4553571428571429</v>
      </c>
      <c r="H7" s="69">
        <f>+PlanAccion!AJ136</f>
        <v>0.5267857142857143</v>
      </c>
      <c r="I7" s="69">
        <f>+PlanAccion!AK136</f>
        <v>0.625</v>
      </c>
      <c r="J7" s="69">
        <f>+PlanAccion!AL136</f>
        <v>0.6964285714285714</v>
      </c>
      <c r="K7" s="69">
        <f>+PlanAccion!AM136</f>
        <v>0.8125</v>
      </c>
      <c r="L7" s="69">
        <f>+PlanAccion!AN136</f>
        <v>0.8839285714285714</v>
      </c>
      <c r="M7" s="69">
        <f>+PlanAccion!AO136</f>
        <v>0.9375</v>
      </c>
      <c r="N7" s="69">
        <f>+PlanAccion!AP136</f>
        <v>1</v>
      </c>
      <c r="P7" s="72" t="s">
        <v>112</v>
      </c>
      <c r="Q7" s="237" t="str">
        <f>+VLOOKUP(CuadroControl!Q6,PlanAccion!$D$12:$X$132,21,0)</f>
        <v>Actividades</v>
      </c>
      <c r="R7" s="237"/>
      <c r="S7" s="237"/>
      <c r="T7" s="237"/>
      <c r="U7" s="237"/>
      <c r="V7" s="237"/>
      <c r="W7" s="237"/>
      <c r="X7" s="237"/>
      <c r="Y7" s="237"/>
      <c r="Z7" s="237"/>
      <c r="AA7" s="237"/>
      <c r="AB7" s="238"/>
    </row>
    <row r="8" spans="2:41" x14ac:dyDescent="0.25">
      <c r="B8" s="68" t="s">
        <v>110</v>
      </c>
      <c r="C8" s="69">
        <f>PlanAccion!AR136</f>
        <v>9.6726190476190466E-2</v>
      </c>
      <c r="D8" s="69">
        <f>PlanAccion!AS136</f>
        <v>0.15369897959183673</v>
      </c>
      <c r="E8" s="69">
        <f>PlanAccion!AT136</f>
        <v>0.22512755102040816</v>
      </c>
      <c r="F8" s="69">
        <f>PlanAccion!AU136</f>
        <v>0.30867346938775508</v>
      </c>
      <c r="G8" s="69">
        <f>PlanAccion!AV136</f>
        <v>0.414328231292517</v>
      </c>
      <c r="H8" s="69">
        <f>PlanAccion!AW136</f>
        <v>0.476828231292517</v>
      </c>
      <c r="I8" s="69">
        <f>PlanAccion!AX136</f>
        <v>0.56313775510204078</v>
      </c>
      <c r="J8" s="69">
        <f>PlanAccion!AY136</f>
        <v>0.60331632653061218</v>
      </c>
      <c r="K8" s="69">
        <f>PlanAccion!AZ136</f>
        <v>0.73724489795918358</v>
      </c>
      <c r="L8" s="69">
        <f>PlanAccion!BA136</f>
        <v>0.79974489795918358</v>
      </c>
      <c r="M8" s="69">
        <f>PlanAccion!BB136</f>
        <v>0.85331632653061218</v>
      </c>
      <c r="N8" s="69">
        <f>PlanAccion!BC136</f>
        <v>0.90688775510204078</v>
      </c>
      <c r="P8" s="76" t="s">
        <v>225</v>
      </c>
      <c r="Q8" s="67" t="s">
        <v>213</v>
      </c>
      <c r="R8" s="67" t="s">
        <v>214</v>
      </c>
      <c r="S8" s="67" t="s">
        <v>215</v>
      </c>
      <c r="T8" s="67" t="s">
        <v>216</v>
      </c>
      <c r="U8" s="67" t="s">
        <v>217</v>
      </c>
      <c r="V8" s="67" t="s">
        <v>218</v>
      </c>
      <c r="W8" s="67" t="s">
        <v>219</v>
      </c>
      <c r="X8" s="67" t="s">
        <v>220</v>
      </c>
      <c r="Y8" s="67" t="s">
        <v>221</v>
      </c>
      <c r="Z8" s="67" t="s">
        <v>222</v>
      </c>
      <c r="AA8" s="67" t="s">
        <v>223</v>
      </c>
      <c r="AB8" s="67" t="s">
        <v>224</v>
      </c>
    </row>
    <row r="9" spans="2:41" x14ac:dyDescent="0.25">
      <c r="B9" s="68" t="s">
        <v>320</v>
      </c>
      <c r="C9" s="70">
        <f>+IFERROR(C7-C8,C7)</f>
        <v>1.4880952380952467E-3</v>
      </c>
      <c r="D9" s="70">
        <f t="shared" ref="D9:N9" si="0">+IFERROR(D7-D8,D7)</f>
        <v>1.5943877551020419E-2</v>
      </c>
      <c r="E9" s="70">
        <f t="shared" si="0"/>
        <v>7.0153061224489943E-3</v>
      </c>
      <c r="F9" s="70">
        <f t="shared" si="0"/>
        <v>3.0612244897959218E-2</v>
      </c>
      <c r="G9" s="70">
        <f t="shared" si="0"/>
        <v>4.1028911564625903E-2</v>
      </c>
      <c r="H9" s="70">
        <f t="shared" si="0"/>
        <v>4.99574829931973E-2</v>
      </c>
      <c r="I9" s="70">
        <f t="shared" si="0"/>
        <v>6.1862244897959218E-2</v>
      </c>
      <c r="J9" s="70">
        <f t="shared" si="0"/>
        <v>9.3112244897959218E-2</v>
      </c>
      <c r="K9" s="70">
        <f t="shared" si="0"/>
        <v>7.5255102040816424E-2</v>
      </c>
      <c r="L9" s="70">
        <f t="shared" si="0"/>
        <v>8.4183673469387821E-2</v>
      </c>
      <c r="M9" s="70">
        <f t="shared" si="0"/>
        <v>8.4183673469387821E-2</v>
      </c>
      <c r="N9" s="70">
        <f t="shared" si="0"/>
        <v>9.3112244897959218E-2</v>
      </c>
      <c r="P9" s="77" t="s">
        <v>114</v>
      </c>
      <c r="Q9" s="62" t="str">
        <f>+IF((SUMIF(PlanAccion!$D$13:$D$132,CuadroControl!$Q$6,PlanAccion!AE13:AE132))=1,"SI","NO")</f>
        <v>NO</v>
      </c>
      <c r="R9" s="62" t="str">
        <f>+IF((SUMIF(PlanAccion!$D$13:$D$132,CuadroControl!$Q$6,PlanAccion!AF13:AF132))=1,"SI","NO")</f>
        <v>NO</v>
      </c>
      <c r="S9" s="62" t="str">
        <f>+IF((SUMIF(PlanAccion!$D$13:$D$132,CuadroControl!$Q$6,PlanAccion!AG13:AG132))=1,"SI","NO")</f>
        <v>NO</v>
      </c>
      <c r="T9" s="62" t="str">
        <f>+IF((SUMIF(PlanAccion!$D$13:$D$132,CuadroControl!$Q$6,PlanAccion!AH13:AH132))=1,"SI","NO")</f>
        <v>SI</v>
      </c>
      <c r="U9" s="62" t="str">
        <f>+IF((SUMIF(PlanAccion!$D$13:$D$132,CuadroControl!$Q$6,PlanAccion!AI13:AI132))=1,"SI","NO")</f>
        <v>SI</v>
      </c>
      <c r="V9" s="62" t="str">
        <f>+IF((SUMIF(PlanAccion!$D$13:$D$132,CuadroControl!$Q$6,PlanAccion!AJ13:AJ132))=1,"SI","NO")</f>
        <v>SI</v>
      </c>
      <c r="W9" s="62" t="str">
        <f>+IF((SUMIF(PlanAccion!$D$13:$D$132,CuadroControl!$Q$6,PlanAccion!AK13:AK132))=1,"SI","NO")</f>
        <v>SI</v>
      </c>
      <c r="X9" s="62" t="str">
        <f>+IF((SUMIF(PlanAccion!$D$13:$D$132,CuadroControl!$Q$6,PlanAccion!AL13:AL132))=1,"SI","NO")</f>
        <v>SI</v>
      </c>
      <c r="Y9" s="62" t="str">
        <f>+IF((SUMIF(PlanAccion!$D$13:$D$132,CuadroControl!$Q$6,PlanAccion!AM13:AM132))=1,"SI","NO")</f>
        <v>SI</v>
      </c>
      <c r="Z9" s="62" t="str">
        <f>+IF((SUMIF(PlanAccion!$D$13:$D$132,CuadroControl!$Q$6,PlanAccion!AN13:AN132))=1,"SI","NO")</f>
        <v>SI</v>
      </c>
      <c r="AA9" s="62" t="str">
        <f>+IF((SUMIF(PlanAccion!$D$13:$D$132,CuadroControl!$Q$6,PlanAccion!AO13:AO132))=1,"SI","NO")</f>
        <v>NO</v>
      </c>
      <c r="AB9" s="62" t="str">
        <f>+IF((SUMIF(PlanAccion!$D$13:$D$132,CuadroControl!$Q$6,PlanAccion!AP13:AP132))=1,"SI","NO")</f>
        <v>NO</v>
      </c>
    </row>
    <row r="10" spans="2:41" x14ac:dyDescent="0.25">
      <c r="B10" s="68" t="s">
        <v>226</v>
      </c>
      <c r="C10" s="71">
        <f>+PlanAccion!AE135</f>
        <v>9.8214285714285712E-2</v>
      </c>
      <c r="D10" s="71">
        <f>+PlanAccion!AF135</f>
        <v>7.1428571428571425E-2</v>
      </c>
      <c r="E10" s="71">
        <f>+PlanAccion!AG135</f>
        <v>6.25E-2</v>
      </c>
      <c r="F10" s="71">
        <f>+PlanAccion!AH135</f>
        <v>0.10714285714285714</v>
      </c>
      <c r="G10" s="71">
        <f>+PlanAccion!AI135</f>
        <v>0.11607142857142858</v>
      </c>
      <c r="H10" s="71">
        <f>+PlanAccion!AJ135</f>
        <v>7.1428571428571425E-2</v>
      </c>
      <c r="I10" s="71">
        <f>+PlanAccion!AK135</f>
        <v>9.8214285714285712E-2</v>
      </c>
      <c r="J10" s="71">
        <f>+PlanAccion!AL135</f>
        <v>7.1428571428571425E-2</v>
      </c>
      <c r="K10" s="71">
        <f>+PlanAccion!AM135</f>
        <v>0.11607142857142858</v>
      </c>
      <c r="L10" s="71">
        <f>+PlanAccion!AN135</f>
        <v>7.1428571428571425E-2</v>
      </c>
      <c r="M10" s="71">
        <f>+PlanAccion!AO135</f>
        <v>5.3571428571428568E-2</v>
      </c>
      <c r="N10" s="71">
        <f>+PlanAccion!AP135</f>
        <v>6.25E-2</v>
      </c>
      <c r="P10" s="77" t="s">
        <v>115</v>
      </c>
      <c r="Q10" s="62">
        <f t="shared" ref="Q10:AB10" si="1">+IF(Q9="NO",0,1/COUNTIF($Q$9:$AB$9,"SI"))</f>
        <v>0</v>
      </c>
      <c r="R10" s="62">
        <f t="shared" si="1"/>
        <v>0</v>
      </c>
      <c r="S10" s="62">
        <f t="shared" si="1"/>
        <v>0</v>
      </c>
      <c r="T10" s="62">
        <f t="shared" si="1"/>
        <v>0.14285714285714285</v>
      </c>
      <c r="U10" s="62">
        <f t="shared" si="1"/>
        <v>0.14285714285714285</v>
      </c>
      <c r="V10" s="62">
        <f t="shared" si="1"/>
        <v>0.14285714285714285</v>
      </c>
      <c r="W10" s="62">
        <f t="shared" si="1"/>
        <v>0.14285714285714285</v>
      </c>
      <c r="X10" s="62">
        <f t="shared" si="1"/>
        <v>0.14285714285714285</v>
      </c>
      <c r="Y10" s="62">
        <f t="shared" si="1"/>
        <v>0.14285714285714285</v>
      </c>
      <c r="Z10" s="62">
        <f t="shared" si="1"/>
        <v>0.14285714285714285</v>
      </c>
      <c r="AA10" s="62">
        <f t="shared" si="1"/>
        <v>0</v>
      </c>
      <c r="AB10" s="62">
        <f t="shared" si="1"/>
        <v>0</v>
      </c>
      <c r="AC10" s="178"/>
      <c r="AD10" s="178"/>
      <c r="AE10" s="178"/>
      <c r="AF10" s="178"/>
      <c r="AG10" s="178"/>
      <c r="AH10" s="178"/>
      <c r="AI10" s="178"/>
      <c r="AJ10" s="178"/>
      <c r="AK10" s="178"/>
      <c r="AL10" s="178"/>
      <c r="AM10" s="178"/>
      <c r="AN10" s="178"/>
      <c r="AO10" s="177"/>
    </row>
    <row r="11" spans="2:41" x14ac:dyDescent="0.25">
      <c r="B11" s="68" t="s">
        <v>227</v>
      </c>
      <c r="C11" s="71">
        <f>PlanAccion!AR135</f>
        <v>9.6726190476190466E-2</v>
      </c>
      <c r="D11" s="71">
        <f>PlanAccion!AS135</f>
        <v>5.6972789115646259E-2</v>
      </c>
      <c r="E11" s="71">
        <f>PlanAccion!AT135</f>
        <v>7.1428571428571425E-2</v>
      </c>
      <c r="F11" s="71">
        <f>PlanAccion!AU135</f>
        <v>8.3545918367346941E-2</v>
      </c>
      <c r="G11" s="71">
        <f>PlanAccion!AV135</f>
        <v>0.1056547619047619</v>
      </c>
      <c r="H11" s="71">
        <f>PlanAccion!AW135</f>
        <v>6.25E-2</v>
      </c>
      <c r="I11" s="71">
        <f>PlanAccion!AX135</f>
        <v>8.6309523809523822E-2</v>
      </c>
      <c r="J11" s="71">
        <f>PlanAccion!AY135</f>
        <v>4.0178571428571432E-2</v>
      </c>
      <c r="K11" s="71">
        <f>PlanAccion!AZ135</f>
        <v>0.13392857142857142</v>
      </c>
      <c r="L11" s="71">
        <f>PlanAccion!BA135</f>
        <v>6.25E-2</v>
      </c>
      <c r="M11" s="71">
        <f>PlanAccion!BB135</f>
        <v>5.3571428571428568E-2</v>
      </c>
      <c r="N11" s="71">
        <f>PlanAccion!BC135</f>
        <v>5.3571428571428568E-2</v>
      </c>
      <c r="P11" s="77" t="str">
        <f>"Meta"&amp;" "&amp;Q7</f>
        <v>Meta Actividades</v>
      </c>
      <c r="Q11" s="63" t="str">
        <f>+IF(Q9="NO","",VLOOKUP($Q$5,PlanAccion!J$13:$V132,COUNTA(Q8:$AB$8)+1,0))</f>
        <v/>
      </c>
      <c r="R11" s="63" t="str">
        <f>+IF(R9="NO","",VLOOKUP($Q$5,PlanAccion!K$13:$V132,COUNTA(R8:$AB$8)+1,0))</f>
        <v/>
      </c>
      <c r="S11" s="63" t="str">
        <f>+IF(S9="NO","",VLOOKUP($Q$5,PlanAccion!L$13:$V132,COUNTA(S8:$AB$8)+1,0))</f>
        <v/>
      </c>
      <c r="T11" s="63">
        <f>+IF(T9="NO","",VLOOKUP($Q$5,PlanAccion!M$13:$V132,COUNTA(T8:$AB$8)+1,0))</f>
        <v>1</v>
      </c>
      <c r="U11" s="63">
        <f>+IF(U9="NO","",VLOOKUP($Q$5,PlanAccion!N$13:$V132,COUNTA(U8:$AB$8)+1,0))</f>
        <v>3</v>
      </c>
      <c r="V11" s="63">
        <f>+IF(V9="NO","",VLOOKUP($Q$5,PlanAccion!O$13:$V132,COUNTA(V8:$AB$8)+1,0))</f>
        <v>2</v>
      </c>
      <c r="W11" s="63">
        <f>+IF(W9="NO","",VLOOKUP($Q$5,PlanAccion!P$13:$V132,COUNTA(W8:$AB$8)+1,0))</f>
        <v>2</v>
      </c>
      <c r="X11" s="63">
        <f>+IF(X9="NO","",VLOOKUP($Q$5,PlanAccion!Q$13:$V132,COUNTA(X8:$AB$8)+1,0))</f>
        <v>2</v>
      </c>
      <c r="Y11" s="63">
        <f>+IF(Y9="NO","",VLOOKUP($Q$5,PlanAccion!R$13:$V132,COUNTA(Y8:$AB$8)+1,0))</f>
        <v>2</v>
      </c>
      <c r="Z11" s="63">
        <f>+IF(Z9="NO","",VLOOKUP($Q$5,PlanAccion!S$13:$V132,COUNTA(Z8:$AB$8)+1,0))</f>
        <v>1</v>
      </c>
      <c r="AA11" s="63" t="str">
        <f>+IF(AA9="NO","",VLOOKUP($Q$5,PlanAccion!T$13:$V132,COUNTA(AA8:$AB$8)+1,0))</f>
        <v/>
      </c>
      <c r="AB11" s="63" t="str">
        <f>+IF(AB9="NO","",VLOOKUP($Q$5,PlanAccion!U$13:$V132,COUNTA(AB8:$AB$8)+1,0))</f>
        <v/>
      </c>
      <c r="AC11" s="177"/>
      <c r="AD11" s="175"/>
    </row>
    <row r="12" spans="2:41" x14ac:dyDescent="0.25">
      <c r="B12" s="51"/>
      <c r="C12" s="52"/>
      <c r="D12" s="52"/>
      <c r="E12" s="52"/>
      <c r="F12" s="52"/>
      <c r="G12" s="52"/>
      <c r="H12" s="52"/>
      <c r="I12" s="52"/>
      <c r="J12" s="52"/>
      <c r="K12" s="52"/>
      <c r="L12" s="52"/>
      <c r="M12" s="52"/>
      <c r="N12" s="53"/>
      <c r="P12" s="77" t="str">
        <f>"Logrado"&amp;" "&amp;Q7</f>
        <v>Logrado Actividades</v>
      </c>
      <c r="Q12" s="63" t="str">
        <f>+IF(Q9="NO","",IF(VLOOKUP($Q$5,PlanAccion!J$13:$W133,COUNTA(Q$8:$AB$8)+2)="","",VLOOKUP($Q$5,PlanAccion!J$13:$W133,COUNTA(Q$8:$AB$8)+2,0)))</f>
        <v/>
      </c>
      <c r="R12" s="63" t="str">
        <f>+IF(R9="NO","",IF(VLOOKUP($Q$5,PlanAccion!K$13:$W133,COUNTA(R$8:$AB$8)+2)="","",VLOOKUP($Q$5,PlanAccion!K$13:$W133,COUNTA(R$8:$AB$8)+2,0)))</f>
        <v/>
      </c>
      <c r="S12" s="63" t="str">
        <f>+IF(S9="NO","",IF(VLOOKUP($Q$5,PlanAccion!L$13:$W133,COUNTA(S$8:$AB$8)+2)="","",VLOOKUP($Q$5,PlanAccion!L$13:$W133,COUNTA(S$8:$AB$8)+2,0)))</f>
        <v/>
      </c>
      <c r="T12" s="63" t="e">
        <f>+IF(T9="NO","",IF(VLOOKUP($Q$5,PlanAccion!M$13:$W133,COUNTA(T$8:$AB$8)+2)="","",VLOOKUP($Q$5,PlanAccion!M$13:$W133,COUNTA(T$8:$AB$8)+2,0)))</f>
        <v>#N/A</v>
      </c>
      <c r="U12" s="63" t="e">
        <f>+IF(U9="NO","",IF(VLOOKUP($Q$5,PlanAccion!N$13:$W133,COUNTA(U$8:$AB$8)+2)="","",VLOOKUP($Q$5,PlanAccion!N$13:$W133,COUNTA(U$8:$AB$8)+2,0)))</f>
        <v>#N/A</v>
      </c>
      <c r="V12" s="63" t="e">
        <f>+IF(V9="NO","",IF(VLOOKUP($Q$5,PlanAccion!O$13:$W133,COUNTA(V$8:$AB$8)+2)="","",VLOOKUP($Q$5,PlanAccion!O$13:$W133,COUNTA(V$8:$AB$8)+2,0)))</f>
        <v>#N/A</v>
      </c>
      <c r="W12" s="63" t="e">
        <f>+IF(W9="NO","",IF(VLOOKUP($Q$5,PlanAccion!P$13:$W133,COUNTA(W$8:$AB$8)+2)="","",VLOOKUP($Q$5,PlanAccion!P$13:$W133,COUNTA(W$8:$AB$8)+2,0)))</f>
        <v>#N/A</v>
      </c>
      <c r="X12" s="63" t="e">
        <f>+IF(X9="NO","",IF(VLOOKUP($Q$5,PlanAccion!Q$13:$W133,COUNTA(X$8:$AB$8)+2)="","",VLOOKUP($Q$5,PlanAccion!Q$13:$W133,COUNTA(X$8:$AB$8)+2,0)))</f>
        <v>#N/A</v>
      </c>
      <c r="Y12" s="63" t="e">
        <f>+IF(Y9="NO","",IF(VLOOKUP($Q$5,PlanAccion!R$13:$W133,COUNTA(Y$8:$AB$8)+2)="","",VLOOKUP($Q$5,PlanAccion!R$13:$W133,COUNTA(Y$8:$AB$8)+2,0)))</f>
        <v>#N/A</v>
      </c>
      <c r="Z12" s="63" t="e">
        <f>+IF(Z9="NO","",IF(VLOOKUP($Q$5,PlanAccion!S$13:$W133,COUNTA(Z$8:$AB$8)+2)="","",VLOOKUP($Q$5,PlanAccion!S$13:$W133,COUNTA(Z$8:$AB$8)+2,0)))</f>
        <v>#N/A</v>
      </c>
      <c r="AA12" s="63" t="str">
        <f>+IF(AA9="NO","",IF(VLOOKUP($Q$5,PlanAccion!T$13:$W133,COUNTA(AA$8:$AB$8)+2)="","",VLOOKUP($Q$5,PlanAccion!T$13:$W133,COUNTA(AA$8:$AB$8)+2,0)))</f>
        <v/>
      </c>
      <c r="AB12" s="63" t="str">
        <f>+IF(AB9="NO","",IF(VLOOKUP($Q$5,PlanAccion!U$13:$W133,COUNTA(AB$8:$AB$8)+2)="","",VLOOKUP($Q$5,PlanAccion!U$13:$W133,COUNTA(AB$8:$AB$8)+2,0)))</f>
        <v/>
      </c>
    </row>
    <row r="13" spans="2:41" x14ac:dyDescent="0.25">
      <c r="B13" s="51"/>
      <c r="C13" s="52"/>
      <c r="D13" s="52"/>
      <c r="E13" s="52"/>
      <c r="F13" s="52"/>
      <c r="G13" s="52"/>
      <c r="H13" s="52"/>
      <c r="I13" s="52"/>
      <c r="J13" s="52"/>
      <c r="K13" s="52"/>
      <c r="L13" s="52"/>
      <c r="M13" s="52"/>
      <c r="N13" s="53"/>
      <c r="P13" s="77" t="s">
        <v>240</v>
      </c>
      <c r="Q13" s="64" t="str">
        <f>+IF(Q9="SI",Q10,"")</f>
        <v/>
      </c>
      <c r="R13" s="64" t="str">
        <f t="shared" ref="R13:AB13" si="2">+IF(R9="SI",R10,"")</f>
        <v/>
      </c>
      <c r="S13" s="64" t="str">
        <f t="shared" si="2"/>
        <v/>
      </c>
      <c r="T13" s="64">
        <f t="shared" si="2"/>
        <v>0.14285714285714285</v>
      </c>
      <c r="U13" s="64">
        <f t="shared" si="2"/>
        <v>0.14285714285714285</v>
      </c>
      <c r="V13" s="64">
        <f t="shared" si="2"/>
        <v>0.14285714285714285</v>
      </c>
      <c r="W13" s="64">
        <f t="shared" si="2"/>
        <v>0.14285714285714285</v>
      </c>
      <c r="X13" s="64">
        <f t="shared" si="2"/>
        <v>0.14285714285714285</v>
      </c>
      <c r="Y13" s="64">
        <f t="shared" si="2"/>
        <v>0.14285714285714285</v>
      </c>
      <c r="Z13" s="64">
        <f t="shared" si="2"/>
        <v>0.14285714285714285</v>
      </c>
      <c r="AA13" s="64" t="str">
        <f t="shared" si="2"/>
        <v/>
      </c>
      <c r="AB13" s="64" t="str">
        <f t="shared" si="2"/>
        <v/>
      </c>
    </row>
    <row r="14" spans="2:41" x14ac:dyDescent="0.25">
      <c r="B14" s="51"/>
      <c r="C14" s="52"/>
      <c r="D14" s="52"/>
      <c r="E14" s="52"/>
      <c r="F14" s="52"/>
      <c r="G14" s="52"/>
      <c r="H14" s="52"/>
      <c r="I14" s="52"/>
      <c r="J14" s="52"/>
      <c r="K14" s="52"/>
      <c r="L14" s="52"/>
      <c r="M14" s="52"/>
      <c r="N14" s="53"/>
      <c r="P14" s="77" t="s">
        <v>241</v>
      </c>
      <c r="Q14" s="65" t="str">
        <f>+IF(Q9="NO","",IFERROR(((Q12/Q11)*Q10),""))</f>
        <v/>
      </c>
      <c r="R14" s="65" t="str">
        <f t="shared" ref="R14:AB14" si="3">+IF(R9="NO","",IFERROR(((R12/R11)*R10),""))</f>
        <v/>
      </c>
      <c r="S14" s="65" t="str">
        <f t="shared" si="3"/>
        <v/>
      </c>
      <c r="T14" s="65" t="str">
        <f t="shared" si="3"/>
        <v/>
      </c>
      <c r="U14" s="65" t="str">
        <f t="shared" si="3"/>
        <v/>
      </c>
      <c r="V14" s="65" t="str">
        <f t="shared" si="3"/>
        <v/>
      </c>
      <c r="W14" s="65" t="str">
        <f t="shared" si="3"/>
        <v/>
      </c>
      <c r="X14" s="65" t="str">
        <f t="shared" si="3"/>
        <v/>
      </c>
      <c r="Y14" s="65" t="str">
        <f t="shared" si="3"/>
        <v/>
      </c>
      <c r="Z14" s="65" t="str">
        <f t="shared" si="3"/>
        <v/>
      </c>
      <c r="AA14" s="65" t="str">
        <f t="shared" si="3"/>
        <v/>
      </c>
      <c r="AB14" s="65" t="str">
        <f t="shared" si="3"/>
        <v/>
      </c>
    </row>
    <row r="15" spans="2:41" x14ac:dyDescent="0.25">
      <c r="B15" s="51"/>
      <c r="C15" s="52"/>
      <c r="D15" s="52"/>
      <c r="E15" s="52"/>
      <c r="F15" s="52"/>
      <c r="G15" s="52"/>
      <c r="H15" s="52"/>
      <c r="I15" s="52"/>
      <c r="J15" s="52"/>
      <c r="K15" s="52"/>
      <c r="L15" s="52"/>
      <c r="M15" s="52"/>
      <c r="N15" s="53"/>
      <c r="P15" s="77" t="s">
        <v>116</v>
      </c>
      <c r="Q15" s="64">
        <f>+Q10</f>
        <v>0</v>
      </c>
      <c r="R15" s="64">
        <f>+R10+Q15</f>
        <v>0</v>
      </c>
      <c r="S15" s="64">
        <f t="shared" ref="S15:AB15" si="4">+S10+R15</f>
        <v>0</v>
      </c>
      <c r="T15" s="64">
        <f t="shared" si="4"/>
        <v>0.14285714285714285</v>
      </c>
      <c r="U15" s="64">
        <f t="shared" si="4"/>
        <v>0.2857142857142857</v>
      </c>
      <c r="V15" s="64">
        <f t="shared" si="4"/>
        <v>0.42857142857142855</v>
      </c>
      <c r="W15" s="64">
        <f t="shared" si="4"/>
        <v>0.5714285714285714</v>
      </c>
      <c r="X15" s="64">
        <f t="shared" si="4"/>
        <v>0.71428571428571419</v>
      </c>
      <c r="Y15" s="64">
        <f t="shared" si="4"/>
        <v>0.85714285714285698</v>
      </c>
      <c r="Z15" s="64">
        <f t="shared" si="4"/>
        <v>0.99999999999999978</v>
      </c>
      <c r="AA15" s="64">
        <f t="shared" si="4"/>
        <v>0.99999999999999978</v>
      </c>
      <c r="AB15" s="64">
        <f t="shared" si="4"/>
        <v>0.99999999999999978</v>
      </c>
    </row>
    <row r="16" spans="2:41" x14ac:dyDescent="0.25">
      <c r="B16" s="51"/>
      <c r="C16" s="52"/>
      <c r="D16" s="52"/>
      <c r="E16" s="52"/>
      <c r="F16" s="52"/>
      <c r="G16" s="52"/>
      <c r="H16" s="52"/>
      <c r="I16" s="52"/>
      <c r="J16" s="52"/>
      <c r="K16" s="52"/>
      <c r="L16" s="52"/>
      <c r="M16" s="52"/>
      <c r="N16" s="53"/>
      <c r="P16" s="77" t="s">
        <v>242</v>
      </c>
      <c r="Q16" s="65" t="str">
        <f>+IFERROR(Q14,"")</f>
        <v/>
      </c>
      <c r="R16" s="65" t="str">
        <f>+IFERROR(R14+Q16,Q16)</f>
        <v/>
      </c>
      <c r="S16" s="65" t="str">
        <f>+IFERROR(S14+R16,R16)</f>
        <v/>
      </c>
      <c r="T16" s="65" t="str">
        <f t="shared" ref="T16:AB16" si="5">+IFERROR(T14+S16,S16)</f>
        <v/>
      </c>
      <c r="U16" s="65" t="str">
        <f t="shared" si="5"/>
        <v/>
      </c>
      <c r="V16" s="65" t="str">
        <f t="shared" si="5"/>
        <v/>
      </c>
      <c r="W16" s="65" t="str">
        <f t="shared" si="5"/>
        <v/>
      </c>
      <c r="X16" s="65" t="str">
        <f t="shared" si="5"/>
        <v/>
      </c>
      <c r="Y16" s="65" t="str">
        <f t="shared" si="5"/>
        <v/>
      </c>
      <c r="Z16" s="65" t="str">
        <f t="shared" si="5"/>
        <v/>
      </c>
      <c r="AA16" s="65" t="str">
        <f t="shared" si="5"/>
        <v/>
      </c>
      <c r="AB16" s="65" t="str">
        <f t="shared" si="5"/>
        <v/>
      </c>
    </row>
    <row r="17" spans="2:28" x14ac:dyDescent="0.25">
      <c r="B17" s="51"/>
      <c r="C17" s="52"/>
      <c r="D17" s="52"/>
      <c r="E17" s="52"/>
      <c r="F17" s="52"/>
      <c r="G17" s="52"/>
      <c r="H17" s="52"/>
      <c r="I17" s="52"/>
      <c r="J17" s="52"/>
      <c r="K17" s="52"/>
      <c r="L17" s="52"/>
      <c r="M17" s="52"/>
      <c r="N17" s="53"/>
      <c r="P17" s="51"/>
      <c r="Q17" s="52"/>
      <c r="R17" s="52"/>
      <c r="S17" s="52"/>
      <c r="T17" s="52"/>
      <c r="U17" s="52"/>
      <c r="V17" s="52"/>
      <c r="W17" s="52"/>
      <c r="X17" s="52"/>
      <c r="Y17" s="52"/>
      <c r="Z17" s="52"/>
      <c r="AA17" s="52"/>
      <c r="AB17" s="53"/>
    </row>
    <row r="18" spans="2:28" ht="52.5" customHeight="1" x14ac:dyDescent="0.25">
      <c r="B18" s="51"/>
      <c r="C18" s="52"/>
      <c r="D18" s="52"/>
      <c r="E18" s="52"/>
      <c r="F18" s="52"/>
      <c r="G18" s="52"/>
      <c r="H18" s="52"/>
      <c r="I18" s="52"/>
      <c r="J18" s="52"/>
      <c r="K18" s="52"/>
      <c r="L18" s="52"/>
      <c r="M18" s="52"/>
      <c r="N18" s="53"/>
      <c r="P18" s="234" t="str">
        <f>+Q6</f>
        <v>Desarrollar el 100% de las actividades campaña de fomento de la cultura del autocontrol programada</v>
      </c>
      <c r="Q18" s="235"/>
      <c r="R18" s="235"/>
      <c r="S18" s="235"/>
      <c r="T18" s="235"/>
      <c r="U18" s="235"/>
      <c r="V18" s="235"/>
      <c r="W18" s="235"/>
      <c r="X18" s="235"/>
      <c r="Y18" s="235"/>
      <c r="Z18" s="235"/>
      <c r="AA18" s="235"/>
      <c r="AB18" s="236"/>
    </row>
    <row r="19" spans="2:28" x14ac:dyDescent="0.25">
      <c r="B19" s="51"/>
      <c r="C19" s="52"/>
      <c r="D19" s="66"/>
      <c r="E19" s="52"/>
      <c r="F19" s="52"/>
      <c r="G19" s="52"/>
      <c r="H19" s="52"/>
      <c r="I19" s="52"/>
      <c r="J19" s="52"/>
      <c r="K19" s="52"/>
      <c r="L19" s="52"/>
      <c r="M19" s="52"/>
      <c r="N19" s="53"/>
      <c r="P19" s="51"/>
      <c r="Q19" s="52"/>
      <c r="R19" s="52"/>
      <c r="S19" s="52"/>
      <c r="T19" s="52"/>
      <c r="U19" s="52"/>
      <c r="V19" s="52"/>
      <c r="W19" s="52"/>
      <c r="X19" s="52"/>
      <c r="Y19" s="52"/>
      <c r="Z19" s="52"/>
      <c r="AA19" s="52"/>
      <c r="AB19" s="53"/>
    </row>
    <row r="20" spans="2:28" x14ac:dyDescent="0.25">
      <c r="B20" s="51"/>
      <c r="C20" s="52"/>
      <c r="D20" s="52"/>
      <c r="E20" s="52"/>
      <c r="F20" s="52"/>
      <c r="G20" s="52"/>
      <c r="H20" s="52"/>
      <c r="I20" s="52"/>
      <c r="J20" s="52"/>
      <c r="K20" s="52"/>
      <c r="L20" s="52"/>
      <c r="M20" s="52"/>
      <c r="N20" s="53"/>
      <c r="P20" s="51"/>
      <c r="Q20" s="52"/>
      <c r="R20" s="52"/>
      <c r="S20" s="52"/>
      <c r="T20" s="52"/>
      <c r="U20" s="52"/>
      <c r="V20" s="52"/>
      <c r="W20" s="52"/>
      <c r="X20" s="52"/>
      <c r="Y20" s="52"/>
      <c r="Z20" s="52"/>
      <c r="AA20" s="52"/>
      <c r="AB20" s="53"/>
    </row>
    <row r="21" spans="2:28" x14ac:dyDescent="0.25">
      <c r="B21" s="51"/>
      <c r="C21" s="52"/>
      <c r="D21" s="52"/>
      <c r="E21" s="52"/>
      <c r="F21" s="52"/>
      <c r="G21" s="52"/>
      <c r="H21" s="52"/>
      <c r="I21" s="52"/>
      <c r="J21" s="52"/>
      <c r="K21" s="52"/>
      <c r="L21" s="52"/>
      <c r="M21" s="52"/>
      <c r="N21" s="53"/>
      <c r="P21" s="51"/>
      <c r="Q21" s="52"/>
      <c r="R21" s="52"/>
      <c r="S21" s="52"/>
      <c r="T21" s="52"/>
      <c r="U21" s="52"/>
      <c r="V21" s="52"/>
      <c r="W21" s="52"/>
      <c r="X21" s="52"/>
      <c r="Y21" s="52"/>
      <c r="Z21" s="52"/>
      <c r="AA21" s="52"/>
      <c r="AB21" s="53"/>
    </row>
    <row r="22" spans="2:28" x14ac:dyDescent="0.25">
      <c r="B22" s="51"/>
      <c r="C22" s="52"/>
      <c r="D22" s="52"/>
      <c r="E22" s="52"/>
      <c r="F22" s="52"/>
      <c r="G22" s="52"/>
      <c r="H22" s="52"/>
      <c r="I22" s="52"/>
      <c r="J22" s="52"/>
      <c r="K22" s="52"/>
      <c r="L22" s="52"/>
      <c r="M22" s="52"/>
      <c r="N22" s="53"/>
      <c r="P22" s="51"/>
      <c r="Q22" s="52"/>
      <c r="R22" s="52"/>
      <c r="S22" s="52"/>
      <c r="T22" s="52"/>
      <c r="U22" s="52"/>
      <c r="V22" s="52"/>
      <c r="W22" s="52"/>
      <c r="X22" s="52"/>
      <c r="Y22" s="52"/>
      <c r="Z22" s="52"/>
      <c r="AA22" s="52"/>
      <c r="AB22" s="53"/>
    </row>
    <row r="23" spans="2:28" x14ac:dyDescent="0.25">
      <c r="B23" s="51"/>
      <c r="C23" s="52"/>
      <c r="D23" s="52"/>
      <c r="E23" s="52"/>
      <c r="F23" s="52"/>
      <c r="G23" s="52"/>
      <c r="H23" s="52"/>
      <c r="I23" s="52"/>
      <c r="J23" s="52"/>
      <c r="K23" s="52"/>
      <c r="L23" s="52"/>
      <c r="M23" s="52"/>
      <c r="N23" s="53"/>
      <c r="P23" s="51"/>
      <c r="Q23" s="52"/>
      <c r="R23" s="52"/>
      <c r="S23" s="52"/>
      <c r="T23" s="52"/>
      <c r="U23" s="52"/>
      <c r="V23" s="52"/>
      <c r="W23" s="52"/>
      <c r="X23" s="52"/>
      <c r="Y23" s="52"/>
      <c r="Z23" s="52"/>
      <c r="AA23" s="52"/>
      <c r="AB23" s="53"/>
    </row>
    <row r="24" spans="2:28" x14ac:dyDescent="0.25">
      <c r="B24" s="51"/>
      <c r="C24" s="52"/>
      <c r="D24" s="52"/>
      <c r="E24" s="52"/>
      <c r="F24" s="52"/>
      <c r="G24" s="52"/>
      <c r="H24" s="52"/>
      <c r="I24" s="52"/>
      <c r="J24" s="52"/>
      <c r="K24" s="52"/>
      <c r="L24" s="52"/>
      <c r="M24" s="52"/>
      <c r="N24" s="53"/>
      <c r="P24" s="51"/>
      <c r="Q24" s="52"/>
      <c r="R24" s="52"/>
      <c r="S24" s="52"/>
      <c r="T24" s="52"/>
      <c r="U24" s="52"/>
      <c r="V24" s="52"/>
      <c r="W24" s="52"/>
      <c r="X24" s="52"/>
      <c r="Y24" s="52"/>
      <c r="Z24" s="52"/>
      <c r="AA24" s="52"/>
      <c r="AB24" s="53"/>
    </row>
    <row r="25" spans="2:28" x14ac:dyDescent="0.25">
      <c r="B25" s="51"/>
      <c r="C25" s="52"/>
      <c r="D25" s="52"/>
      <c r="E25" s="52"/>
      <c r="F25" s="52"/>
      <c r="G25" s="52"/>
      <c r="H25" s="52"/>
      <c r="I25" s="52"/>
      <c r="J25" s="52"/>
      <c r="K25" s="52"/>
      <c r="L25" s="52"/>
      <c r="M25" s="52"/>
      <c r="N25" s="53"/>
      <c r="P25" s="51"/>
      <c r="Q25" s="52"/>
      <c r="R25" s="52"/>
      <c r="S25" s="52"/>
      <c r="T25" s="52"/>
      <c r="U25" s="52"/>
      <c r="V25" s="52"/>
      <c r="W25" s="52"/>
      <c r="X25" s="52"/>
      <c r="Y25" s="52"/>
      <c r="Z25" s="52"/>
      <c r="AA25" s="52"/>
      <c r="AB25" s="53"/>
    </row>
    <row r="26" spans="2:28" x14ac:dyDescent="0.25">
      <c r="B26" s="51"/>
      <c r="C26" s="52"/>
      <c r="D26" s="52"/>
      <c r="E26" s="52"/>
      <c r="F26" s="52"/>
      <c r="G26" s="52"/>
      <c r="H26" s="52"/>
      <c r="I26" s="52"/>
      <c r="J26" s="52"/>
      <c r="K26" s="52"/>
      <c r="L26" s="52"/>
      <c r="M26" s="52"/>
      <c r="N26" s="53"/>
      <c r="P26" s="51"/>
      <c r="Q26" s="52"/>
      <c r="R26" s="52"/>
      <c r="S26" s="52"/>
      <c r="T26" s="52"/>
      <c r="U26" s="52"/>
      <c r="V26" s="52"/>
      <c r="W26" s="52"/>
      <c r="X26" s="52"/>
      <c r="Y26" s="52"/>
      <c r="Z26" s="52"/>
      <c r="AA26" s="52"/>
      <c r="AB26" s="53"/>
    </row>
    <row r="27" spans="2:28" x14ac:dyDescent="0.25">
      <c r="B27" s="51"/>
      <c r="C27" s="52"/>
      <c r="D27" s="52"/>
      <c r="E27" s="52"/>
      <c r="F27" s="52"/>
      <c r="G27" s="52"/>
      <c r="H27" s="52"/>
      <c r="I27" s="52"/>
      <c r="J27" s="52"/>
      <c r="K27" s="52"/>
      <c r="L27" s="52"/>
      <c r="M27" s="52"/>
      <c r="N27" s="53"/>
      <c r="P27" s="51"/>
      <c r="Q27" s="52"/>
      <c r="R27" s="52"/>
      <c r="S27" s="52"/>
      <c r="T27" s="52"/>
      <c r="U27" s="52"/>
      <c r="V27" s="52"/>
      <c r="W27" s="52"/>
      <c r="X27" s="52"/>
      <c r="Y27" s="52"/>
      <c r="Z27" s="52"/>
      <c r="AA27" s="52"/>
      <c r="AB27" s="53"/>
    </row>
    <row r="28" spans="2:28" x14ac:dyDescent="0.25">
      <c r="B28" s="51"/>
      <c r="C28" s="52"/>
      <c r="D28" s="52"/>
      <c r="E28" s="52"/>
      <c r="F28" s="52"/>
      <c r="G28" s="52"/>
      <c r="H28" s="52"/>
      <c r="I28" s="52"/>
      <c r="J28" s="52"/>
      <c r="K28" s="52"/>
      <c r="L28" s="52"/>
      <c r="M28" s="52"/>
      <c r="N28" s="53"/>
      <c r="P28" s="51"/>
      <c r="Q28" s="52"/>
      <c r="R28" s="52"/>
      <c r="S28" s="52"/>
      <c r="T28" s="52"/>
      <c r="U28" s="52"/>
      <c r="V28" s="52"/>
      <c r="W28" s="52"/>
      <c r="X28" s="52"/>
      <c r="Y28" s="52"/>
      <c r="Z28" s="52"/>
      <c r="AA28" s="52"/>
      <c r="AB28" s="53"/>
    </row>
    <row r="29" spans="2:28" x14ac:dyDescent="0.25">
      <c r="B29" s="51"/>
      <c r="C29" s="52"/>
      <c r="D29" s="52"/>
      <c r="E29" s="52"/>
      <c r="F29" s="52"/>
      <c r="G29" s="52"/>
      <c r="H29" s="52"/>
      <c r="I29" s="52"/>
      <c r="J29" s="52"/>
      <c r="K29" s="52"/>
      <c r="L29" s="52"/>
      <c r="M29" s="52"/>
      <c r="N29" s="53"/>
      <c r="P29" s="51"/>
      <c r="Q29" s="52"/>
      <c r="R29" s="52"/>
      <c r="S29" s="52"/>
      <c r="T29" s="52"/>
      <c r="U29" s="52"/>
      <c r="V29" s="52"/>
      <c r="W29" s="52"/>
      <c r="X29" s="52"/>
      <c r="Y29" s="52"/>
      <c r="Z29" s="52"/>
      <c r="AA29" s="52"/>
      <c r="AB29" s="53"/>
    </row>
    <row r="30" spans="2:28" x14ac:dyDescent="0.25">
      <c r="B30" s="51"/>
      <c r="C30" s="52"/>
      <c r="D30" s="52"/>
      <c r="E30" s="52"/>
      <c r="F30" s="52"/>
      <c r="G30" s="52"/>
      <c r="H30" s="52"/>
      <c r="I30" s="52"/>
      <c r="J30" s="52"/>
      <c r="K30" s="52"/>
      <c r="L30" s="52"/>
      <c r="M30" s="52"/>
      <c r="N30" s="53"/>
      <c r="P30" s="51"/>
      <c r="Q30" s="52"/>
      <c r="R30" s="52"/>
      <c r="S30" s="52"/>
      <c r="T30" s="52"/>
      <c r="U30" s="52"/>
      <c r="V30" s="52"/>
      <c r="W30" s="52"/>
      <c r="X30" s="52"/>
      <c r="Y30" s="52"/>
      <c r="Z30" s="52"/>
      <c r="AA30" s="52"/>
      <c r="AB30" s="53"/>
    </row>
    <row r="31" spans="2:28" x14ac:dyDescent="0.25">
      <c r="B31" s="51"/>
      <c r="C31" s="52"/>
      <c r="D31" s="52"/>
      <c r="E31" s="52"/>
      <c r="F31" s="52"/>
      <c r="G31" s="52"/>
      <c r="H31" s="52"/>
      <c r="I31" s="52"/>
      <c r="J31" s="52"/>
      <c r="K31" s="52"/>
      <c r="L31" s="52"/>
      <c r="M31" s="52"/>
      <c r="N31" s="53"/>
      <c r="P31" s="51"/>
      <c r="Q31" s="52"/>
      <c r="R31" s="52"/>
      <c r="S31" s="52"/>
      <c r="T31" s="52"/>
      <c r="U31" s="52"/>
      <c r="V31" s="52"/>
      <c r="W31" s="52"/>
      <c r="X31" s="52"/>
      <c r="Y31" s="52"/>
      <c r="Z31" s="52"/>
      <c r="AA31" s="52"/>
      <c r="AB31" s="53"/>
    </row>
    <row r="32" spans="2:28" x14ac:dyDescent="0.25">
      <c r="B32" s="51"/>
      <c r="C32" s="52"/>
      <c r="D32" s="52"/>
      <c r="E32" s="52"/>
      <c r="F32" s="52"/>
      <c r="G32" s="52"/>
      <c r="H32" s="52"/>
      <c r="I32" s="52"/>
      <c r="J32" s="52"/>
      <c r="K32" s="52"/>
      <c r="L32" s="52"/>
      <c r="M32" s="52"/>
      <c r="N32" s="53"/>
      <c r="P32" s="51"/>
      <c r="Q32" s="52"/>
      <c r="R32" s="52"/>
      <c r="S32" s="52"/>
      <c r="T32" s="52"/>
      <c r="U32" s="52"/>
      <c r="V32" s="52"/>
      <c r="W32" s="52"/>
      <c r="X32" s="52"/>
      <c r="Y32" s="52"/>
      <c r="Z32" s="52"/>
      <c r="AA32" s="52"/>
      <c r="AB32" s="53"/>
    </row>
    <row r="33" spans="2:28" x14ac:dyDescent="0.25">
      <c r="B33" s="51"/>
      <c r="C33" s="52"/>
      <c r="D33" s="52"/>
      <c r="E33" s="52"/>
      <c r="F33" s="52"/>
      <c r="G33" s="52"/>
      <c r="H33" s="52"/>
      <c r="I33" s="52"/>
      <c r="J33" s="52"/>
      <c r="K33" s="52"/>
      <c r="L33" s="52"/>
      <c r="M33" s="52"/>
      <c r="N33" s="53"/>
      <c r="P33" s="51"/>
      <c r="Q33" s="52"/>
      <c r="R33" s="52"/>
      <c r="S33" s="52"/>
      <c r="T33" s="52"/>
      <c r="U33" s="52"/>
      <c r="V33" s="52"/>
      <c r="W33" s="52"/>
      <c r="X33" s="52"/>
      <c r="Y33" s="52"/>
      <c r="Z33" s="52"/>
      <c r="AA33" s="52"/>
      <c r="AB33" s="53"/>
    </row>
    <row r="34" spans="2:28" x14ac:dyDescent="0.25">
      <c r="B34" s="51"/>
      <c r="C34" s="52"/>
      <c r="D34" s="52"/>
      <c r="E34" s="52"/>
      <c r="F34" s="52"/>
      <c r="G34" s="52"/>
      <c r="H34" s="52"/>
      <c r="I34" s="52"/>
      <c r="J34" s="52"/>
      <c r="K34" s="52"/>
      <c r="L34" s="52"/>
      <c r="M34" s="52"/>
      <c r="N34" s="53"/>
      <c r="P34" s="51"/>
      <c r="Q34" s="52"/>
      <c r="R34" s="52"/>
      <c r="S34" s="52"/>
      <c r="T34" s="52"/>
      <c r="U34" s="52"/>
      <c r="V34" s="52"/>
      <c r="W34" s="52"/>
      <c r="X34" s="52"/>
      <c r="Y34" s="52"/>
      <c r="Z34" s="52"/>
      <c r="AA34" s="52"/>
      <c r="AB34" s="53"/>
    </row>
    <row r="35" spans="2:28" x14ac:dyDescent="0.25">
      <c r="B35" s="54"/>
      <c r="C35" s="55"/>
      <c r="D35" s="55"/>
      <c r="E35" s="55"/>
      <c r="F35" s="55"/>
      <c r="G35" s="55"/>
      <c r="H35" s="55"/>
      <c r="I35" s="55"/>
      <c r="J35" s="55"/>
      <c r="K35" s="55"/>
      <c r="L35" s="55"/>
      <c r="M35" s="55"/>
      <c r="N35" s="56"/>
      <c r="P35" s="54"/>
      <c r="Q35" s="55"/>
      <c r="R35" s="55"/>
      <c r="S35" s="55"/>
      <c r="T35" s="55"/>
      <c r="U35" s="55"/>
      <c r="V35" s="55"/>
      <c r="W35" s="55"/>
      <c r="X35" s="55"/>
      <c r="Y35" s="55"/>
      <c r="Z35" s="55"/>
      <c r="AA35" s="55"/>
      <c r="AB35" s="56"/>
    </row>
    <row r="36" spans="2:28" ht="19.5" customHeight="1" x14ac:dyDescent="0.25">
      <c r="B36" s="230" t="s">
        <v>493</v>
      </c>
      <c r="C36" s="231"/>
      <c r="D36" s="231"/>
      <c r="E36" s="231"/>
      <c r="F36" s="231"/>
      <c r="G36" s="231"/>
      <c r="H36" s="231"/>
      <c r="I36" s="231"/>
      <c r="J36" s="231"/>
      <c r="K36" s="231"/>
      <c r="L36" s="231"/>
      <c r="M36" s="231"/>
      <c r="N36" s="231"/>
    </row>
    <row r="37" spans="2:28" ht="19.5" customHeight="1" x14ac:dyDescent="0.25">
      <c r="B37" s="231"/>
      <c r="C37" s="231"/>
      <c r="D37" s="231"/>
      <c r="E37" s="231"/>
      <c r="F37" s="231"/>
      <c r="G37" s="231"/>
      <c r="H37" s="231"/>
      <c r="I37" s="231"/>
      <c r="J37" s="231"/>
      <c r="K37" s="231"/>
      <c r="L37" s="231"/>
      <c r="M37" s="231"/>
      <c r="N37" s="231"/>
    </row>
    <row r="38" spans="2:28" ht="19.5" customHeight="1" x14ac:dyDescent="0.25">
      <c r="B38" s="231"/>
      <c r="C38" s="231"/>
      <c r="D38" s="231"/>
      <c r="E38" s="231"/>
      <c r="F38" s="231"/>
      <c r="G38" s="231"/>
      <c r="H38" s="231"/>
      <c r="I38" s="231"/>
      <c r="J38" s="231"/>
      <c r="K38" s="231"/>
      <c r="L38" s="231"/>
      <c r="M38" s="231"/>
      <c r="N38" s="231"/>
    </row>
    <row r="39" spans="2:28" s="35" customFormat="1" ht="19.5" customHeight="1" x14ac:dyDescent="0.25">
      <c r="B39" s="231"/>
      <c r="C39" s="231"/>
      <c r="D39" s="231"/>
      <c r="E39" s="231"/>
      <c r="F39" s="231"/>
      <c r="G39" s="231"/>
      <c r="H39" s="231"/>
      <c r="I39" s="231"/>
      <c r="J39" s="231"/>
      <c r="K39" s="231"/>
      <c r="L39" s="231"/>
      <c r="M39" s="231"/>
      <c r="N39" s="231"/>
      <c r="P39" s="34"/>
      <c r="Q39" s="34"/>
      <c r="R39" s="34"/>
      <c r="S39" s="34"/>
      <c r="T39" s="34"/>
      <c r="U39" s="34"/>
      <c r="V39" s="34"/>
      <c r="W39" s="34"/>
      <c r="X39" s="34"/>
      <c r="Y39" s="34"/>
      <c r="Z39" s="34"/>
      <c r="AA39" s="34"/>
      <c r="AB39" s="34"/>
    </row>
    <row r="40" spans="2:28" ht="19.5" customHeight="1" x14ac:dyDescent="0.25">
      <c r="B40" s="231"/>
      <c r="C40" s="231"/>
      <c r="D40" s="231"/>
      <c r="E40" s="231"/>
      <c r="F40" s="231"/>
      <c r="G40" s="231"/>
      <c r="H40" s="231"/>
      <c r="I40" s="231"/>
      <c r="J40" s="231"/>
      <c r="K40" s="231"/>
      <c r="L40" s="231"/>
      <c r="M40" s="231"/>
      <c r="N40" s="231"/>
    </row>
    <row r="41" spans="2:28" ht="19.5" customHeight="1" x14ac:dyDescent="0.25">
      <c r="B41" s="231"/>
      <c r="C41" s="231"/>
      <c r="D41" s="231"/>
      <c r="E41" s="231"/>
      <c r="F41" s="231"/>
      <c r="G41" s="231"/>
      <c r="H41" s="231"/>
      <c r="I41" s="231"/>
      <c r="J41" s="231"/>
      <c r="K41" s="231"/>
      <c r="L41" s="231"/>
      <c r="M41" s="231"/>
      <c r="N41" s="231"/>
    </row>
    <row r="42" spans="2:28" ht="19.5" customHeight="1" x14ac:dyDescent="0.25">
      <c r="B42" s="231"/>
      <c r="C42" s="231"/>
      <c r="D42" s="231"/>
      <c r="E42" s="231"/>
      <c r="F42" s="231"/>
      <c r="G42" s="231"/>
      <c r="H42" s="231"/>
      <c r="I42" s="231"/>
      <c r="J42" s="231"/>
      <c r="K42" s="231"/>
      <c r="L42" s="231"/>
      <c r="M42" s="231"/>
      <c r="N42" s="231"/>
    </row>
    <row r="43" spans="2:28" ht="19.5" customHeight="1" x14ac:dyDescent="0.25">
      <c r="B43" s="231"/>
      <c r="C43" s="231"/>
      <c r="D43" s="231"/>
      <c r="E43" s="231"/>
      <c r="F43" s="231"/>
      <c r="G43" s="231"/>
      <c r="H43" s="231"/>
      <c r="I43" s="231"/>
      <c r="J43" s="231"/>
      <c r="K43" s="231"/>
      <c r="L43" s="231"/>
      <c r="M43" s="231"/>
      <c r="N43" s="231"/>
    </row>
    <row r="44" spans="2:28" ht="19.5" customHeight="1" x14ac:dyDescent="0.25">
      <c r="B44" s="231"/>
      <c r="C44" s="231"/>
      <c r="D44" s="231"/>
      <c r="E44" s="231"/>
      <c r="F44" s="231"/>
      <c r="G44" s="231"/>
      <c r="H44" s="231"/>
      <c r="I44" s="231"/>
      <c r="J44" s="231"/>
      <c r="K44" s="231"/>
      <c r="L44" s="231"/>
      <c r="M44" s="231"/>
      <c r="N44" s="231"/>
    </row>
    <row r="45" spans="2:28" ht="19.5" customHeight="1" x14ac:dyDescent="0.25">
      <c r="B45" s="231"/>
      <c r="C45" s="231"/>
      <c r="D45" s="231"/>
      <c r="E45" s="231"/>
      <c r="F45" s="231"/>
      <c r="G45" s="231"/>
      <c r="H45" s="231"/>
      <c r="I45" s="231"/>
      <c r="J45" s="231"/>
      <c r="K45" s="231"/>
      <c r="L45" s="231"/>
      <c r="M45" s="231"/>
      <c r="N45" s="231"/>
    </row>
    <row r="48" spans="2:28" x14ac:dyDescent="0.25">
      <c r="B48" s="90" t="s">
        <v>106</v>
      </c>
      <c r="C48" s="90"/>
      <c r="D48" s="80"/>
    </row>
    <row r="49" spans="2:5" x14ac:dyDescent="0.25">
      <c r="B49" s="176" t="s">
        <v>486</v>
      </c>
      <c r="C49" s="229">
        <f ca="1">+TODAY()</f>
        <v>43822</v>
      </c>
      <c r="D49" s="229"/>
      <c r="E49" s="229"/>
    </row>
    <row r="50" spans="2:5" x14ac:dyDescent="0.25">
      <c r="B50" s="12"/>
      <c r="C50" s="12"/>
      <c r="D50" s="12"/>
    </row>
    <row r="51" spans="2:5" x14ac:dyDescent="0.25">
      <c r="B51" s="41" t="s">
        <v>388</v>
      </c>
      <c r="C51" s="12"/>
      <c r="D51" s="12"/>
    </row>
    <row r="52" spans="2:5" x14ac:dyDescent="0.25">
      <c r="B52" s="92" t="s">
        <v>389</v>
      </c>
      <c r="C52" s="79"/>
      <c r="D52" s="79"/>
    </row>
    <row r="53" spans="2:5" x14ac:dyDescent="0.25">
      <c r="B53" s="92" t="s">
        <v>157</v>
      </c>
      <c r="C53" s="79"/>
      <c r="D53" s="79"/>
    </row>
  </sheetData>
  <mergeCells count="7">
    <mergeCell ref="C49:E49"/>
    <mergeCell ref="B36:N45"/>
    <mergeCell ref="Q6:AB6"/>
    <mergeCell ref="B3:N3"/>
    <mergeCell ref="P18:AB18"/>
    <mergeCell ref="P3:AB3"/>
    <mergeCell ref="Q7:AB7"/>
  </mergeCells>
  <conditionalFormatting sqref="Q14">
    <cfRule type="expression" dxfId="24" priority="50">
      <formula>Q14&lt;Q13</formula>
    </cfRule>
  </conditionalFormatting>
  <conditionalFormatting sqref="Q16:R16">
    <cfRule type="expression" dxfId="23" priority="51">
      <formula>Q16&lt;Q15</formula>
    </cfRule>
  </conditionalFormatting>
  <conditionalFormatting sqref="C9">
    <cfRule type="expression" dxfId="22" priority="52">
      <formula>C9&lt;0</formula>
    </cfRule>
  </conditionalFormatting>
  <conditionalFormatting sqref="Q9:T9">
    <cfRule type="expression" dxfId="21" priority="53">
      <formula>Q9="NO"</formula>
    </cfRule>
    <cfRule type="expression" dxfId="20" priority="54">
      <formula>Q9="SI"</formula>
    </cfRule>
  </conditionalFormatting>
  <conditionalFormatting sqref="U9">
    <cfRule type="expression" dxfId="19" priority="32">
      <formula>U9="NO"</formula>
    </cfRule>
    <cfRule type="expression" dxfId="18" priority="33">
      <formula>U9="SI"</formula>
    </cfRule>
  </conditionalFormatting>
  <conditionalFormatting sqref="V9">
    <cfRule type="expression" dxfId="17" priority="30">
      <formula>V9="NO"</formula>
    </cfRule>
    <cfRule type="expression" dxfId="16" priority="31">
      <formula>V9="SI"</formula>
    </cfRule>
  </conditionalFormatting>
  <conditionalFormatting sqref="W9">
    <cfRule type="expression" dxfId="15" priority="28">
      <formula>W9="NO"</formula>
    </cfRule>
    <cfRule type="expression" dxfId="14" priority="29">
      <formula>W9="SI"</formula>
    </cfRule>
  </conditionalFormatting>
  <conditionalFormatting sqref="X9">
    <cfRule type="expression" dxfId="13" priority="26">
      <formula>X9="NO"</formula>
    </cfRule>
    <cfRule type="expression" dxfId="12" priority="27">
      <formula>X9="SI"</formula>
    </cfRule>
  </conditionalFormatting>
  <conditionalFormatting sqref="Y9">
    <cfRule type="expression" dxfId="11" priority="24">
      <formula>Y9="NO"</formula>
    </cfRule>
    <cfRule type="expression" dxfId="10" priority="25">
      <formula>Y9="SI"</formula>
    </cfRule>
  </conditionalFormatting>
  <conditionalFormatting sqref="Z9">
    <cfRule type="expression" dxfId="9" priority="22">
      <formula>Z9="NO"</formula>
    </cfRule>
    <cfRule type="expression" dxfId="8" priority="23">
      <formula>Z9="SI"</formula>
    </cfRule>
  </conditionalFormatting>
  <conditionalFormatting sqref="AA9">
    <cfRule type="expression" dxfId="7" priority="20">
      <formula>AA9="NO"</formula>
    </cfRule>
    <cfRule type="expression" dxfId="6" priority="21">
      <formula>AA9="SI"</formula>
    </cfRule>
  </conditionalFormatting>
  <conditionalFormatting sqref="AB9">
    <cfRule type="expression" dxfId="5" priority="18">
      <formula>AB9="NO"</formula>
    </cfRule>
    <cfRule type="expression" dxfId="4" priority="19">
      <formula>AB9="SI"</formula>
    </cfRule>
  </conditionalFormatting>
  <conditionalFormatting sqref="R14:AB14">
    <cfRule type="expression" dxfId="3" priority="13">
      <formula>R14&lt;R13</formula>
    </cfRule>
  </conditionalFormatting>
  <conditionalFormatting sqref="S16">
    <cfRule type="expression" dxfId="2" priority="7">
      <formula>S16&lt;S15</formula>
    </cfRule>
  </conditionalFormatting>
  <conditionalFormatting sqref="T16:AB16">
    <cfRule type="expression" dxfId="1" priority="6">
      <formula>T16&lt;T15</formula>
    </cfRule>
  </conditionalFormatting>
  <conditionalFormatting sqref="D9:N9">
    <cfRule type="expression" dxfId="0" priority="1">
      <formula>D9&lt;0</formula>
    </cfRule>
  </conditionalFormatting>
  <pageMargins left="0.25" right="0.25" top="0.75" bottom="0.75" header="0.3" footer="0.3"/>
  <pageSetup scale="72" firstPageNumber="0" fitToHeight="0" orientation="portrait" horizontalDpi="300" verticalDpi="300" r:id="rId1"/>
  <colBreaks count="1" manualBreakCount="1">
    <brk id="15" max="52" man="1"/>
  </colBreaks>
  <ignoredErrors>
    <ignoredError sqref="C8:N11 Q9:AB10 C7:M7"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Listas!$C$3:$C$30</xm:f>
          </x14:formula1>
          <xm:sqref>Q6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zoomScale="85" zoomScaleNormal="85" workbookViewId="0">
      <pane xSplit="1" ySplit="2" topLeftCell="B3" activePane="bottomRight" state="frozen"/>
      <selection pane="topRight" activeCell="C1" sqref="C1"/>
      <selection pane="bottomLeft" activeCell="A3" sqref="A3"/>
      <selection pane="bottomRight" activeCell="G20" sqref="G20"/>
    </sheetView>
  </sheetViews>
  <sheetFormatPr baseColWidth="10" defaultRowHeight="15" x14ac:dyDescent="0.25"/>
  <cols>
    <col min="1" max="1" width="63.140625" customWidth="1"/>
    <col min="2" max="2" width="8.42578125" customWidth="1"/>
    <col min="3" max="3" width="9.85546875" customWidth="1"/>
    <col min="4" max="19" width="11.42578125" customWidth="1"/>
    <col min="20" max="29" width="20" customWidth="1"/>
  </cols>
  <sheetData>
    <row r="1" spans="1:19" ht="18.75" x14ac:dyDescent="0.3">
      <c r="D1" s="83">
        <f>+SUM(D3:D29)</f>
        <v>196</v>
      </c>
      <c r="E1" s="83">
        <f t="shared" ref="E1:S1" si="0">+SUM(E3:E29)</f>
        <v>69</v>
      </c>
      <c r="F1" s="83">
        <f t="shared" si="0"/>
        <v>96</v>
      </c>
      <c r="G1" s="83">
        <f t="shared" si="0"/>
        <v>38</v>
      </c>
      <c r="H1" s="83">
        <f t="shared" si="0"/>
        <v>57</v>
      </c>
      <c r="I1" s="83">
        <f t="shared" si="0"/>
        <v>57</v>
      </c>
      <c r="J1" s="83">
        <f t="shared" si="0"/>
        <v>63</v>
      </c>
      <c r="K1" s="83">
        <f t="shared" si="0"/>
        <v>57</v>
      </c>
      <c r="L1" s="83">
        <f t="shared" si="0"/>
        <v>54</v>
      </c>
      <c r="M1" s="83">
        <f t="shared" si="0"/>
        <v>70</v>
      </c>
      <c r="N1" s="83">
        <f t="shared" si="0"/>
        <v>59</v>
      </c>
      <c r="O1" s="83">
        <f t="shared" si="0"/>
        <v>51</v>
      </c>
      <c r="P1" s="83">
        <f t="shared" si="0"/>
        <v>60</v>
      </c>
      <c r="Q1" s="87">
        <f t="shared" si="0"/>
        <v>4</v>
      </c>
      <c r="R1" s="87">
        <f t="shared" si="0"/>
        <v>22</v>
      </c>
      <c r="S1" s="83">
        <f t="shared" si="0"/>
        <v>69</v>
      </c>
    </row>
    <row r="2" spans="1:19" ht="45" x14ac:dyDescent="0.25">
      <c r="B2" s="82" t="s">
        <v>364</v>
      </c>
      <c r="C2" s="82" t="s">
        <v>365</v>
      </c>
      <c r="D2" s="84" t="s">
        <v>135</v>
      </c>
      <c r="E2" s="84" t="s">
        <v>325</v>
      </c>
      <c r="F2" s="84" t="s">
        <v>328</v>
      </c>
      <c r="G2" s="84" t="s">
        <v>355</v>
      </c>
      <c r="H2" s="84" t="s">
        <v>356</v>
      </c>
      <c r="I2" s="84" t="s">
        <v>357</v>
      </c>
      <c r="J2" s="84" t="s">
        <v>358</v>
      </c>
      <c r="K2" s="84" t="s">
        <v>359</v>
      </c>
      <c r="L2" s="84" t="s">
        <v>329</v>
      </c>
      <c r="M2" s="84" t="s">
        <v>326</v>
      </c>
      <c r="N2" s="84" t="s">
        <v>330</v>
      </c>
      <c r="O2" s="84" t="s">
        <v>333</v>
      </c>
      <c r="P2" s="84" t="s">
        <v>332</v>
      </c>
      <c r="Q2" s="88" t="s">
        <v>361</v>
      </c>
      <c r="R2" s="88" t="s">
        <v>362</v>
      </c>
      <c r="S2" s="84" t="s">
        <v>363</v>
      </c>
    </row>
    <row r="3" spans="1:19" x14ac:dyDescent="0.25">
      <c r="A3" s="86" t="s">
        <v>26</v>
      </c>
      <c r="B3" s="86">
        <v>6</v>
      </c>
      <c r="C3" s="85">
        <v>5</v>
      </c>
      <c r="D3" s="85">
        <f t="shared" ref="D3:D29" si="1">+B3*C3</f>
        <v>30</v>
      </c>
      <c r="E3" s="85">
        <f>+D3</f>
        <v>30</v>
      </c>
      <c r="F3" s="85">
        <f>+D3</f>
        <v>30</v>
      </c>
      <c r="G3" s="85">
        <f>+D3</f>
        <v>30</v>
      </c>
      <c r="H3" s="85">
        <f>+D3</f>
        <v>30</v>
      </c>
      <c r="I3" s="85">
        <f>+D3</f>
        <v>30</v>
      </c>
      <c r="J3" s="85">
        <f>+D3</f>
        <v>30</v>
      </c>
      <c r="K3" s="85">
        <f>+D3</f>
        <v>30</v>
      </c>
      <c r="L3" s="85">
        <f>+D3</f>
        <v>30</v>
      </c>
      <c r="M3" s="85">
        <f>+D3</f>
        <v>30</v>
      </c>
      <c r="N3" s="85">
        <f>+D3</f>
        <v>30</v>
      </c>
      <c r="O3" s="85">
        <f>+D3</f>
        <v>30</v>
      </c>
      <c r="P3" s="85">
        <f>+D3</f>
        <v>30</v>
      </c>
      <c r="Q3" s="89"/>
      <c r="R3" s="89"/>
      <c r="S3" s="85">
        <f>+D3</f>
        <v>30</v>
      </c>
    </row>
    <row r="4" spans="1:19" ht="30" x14ac:dyDescent="0.25">
      <c r="A4" s="86" t="s">
        <v>27</v>
      </c>
      <c r="B4" s="86">
        <v>7</v>
      </c>
      <c r="C4" s="85">
        <v>4</v>
      </c>
      <c r="D4" s="85">
        <f t="shared" si="1"/>
        <v>28</v>
      </c>
      <c r="E4" s="85">
        <f>+D4</f>
        <v>28</v>
      </c>
      <c r="F4" s="85"/>
      <c r="G4" s="85"/>
      <c r="H4" s="85"/>
      <c r="I4" s="85"/>
      <c r="J4" s="85"/>
      <c r="K4" s="85"/>
      <c r="L4" s="85"/>
      <c r="M4" s="85"/>
      <c r="N4" s="85"/>
      <c r="O4" s="85"/>
      <c r="P4" s="85"/>
      <c r="Q4" s="89"/>
      <c r="R4" s="89"/>
      <c r="S4" s="85"/>
    </row>
    <row r="5" spans="1:19" ht="30" x14ac:dyDescent="0.25">
      <c r="A5" s="86" t="s">
        <v>154</v>
      </c>
      <c r="B5" s="86">
        <v>3</v>
      </c>
      <c r="C5" s="85">
        <v>4</v>
      </c>
      <c r="D5" s="85">
        <f t="shared" si="1"/>
        <v>12</v>
      </c>
      <c r="E5" s="85"/>
      <c r="F5" s="85"/>
      <c r="G5" s="85"/>
      <c r="H5" s="85"/>
      <c r="I5" s="85"/>
      <c r="J5" s="85"/>
      <c r="K5" s="85"/>
      <c r="L5" s="85"/>
      <c r="M5" s="85">
        <f>+D5</f>
        <v>12</v>
      </c>
      <c r="N5" s="85"/>
      <c r="O5" s="85"/>
      <c r="P5" s="85"/>
      <c r="Q5" s="89"/>
      <c r="R5" s="89">
        <f>+D5</f>
        <v>12</v>
      </c>
      <c r="S5" s="85">
        <f>+D5</f>
        <v>12</v>
      </c>
    </row>
    <row r="6" spans="1:19" ht="30" x14ac:dyDescent="0.25">
      <c r="A6" s="86" t="s">
        <v>24</v>
      </c>
      <c r="B6" s="86">
        <v>2</v>
      </c>
      <c r="C6" s="85">
        <v>4</v>
      </c>
      <c r="D6" s="85">
        <f t="shared" si="1"/>
        <v>8</v>
      </c>
      <c r="E6" s="85"/>
      <c r="F6" s="85"/>
      <c r="G6" s="85"/>
      <c r="H6" s="85"/>
      <c r="I6" s="85"/>
      <c r="J6" s="85"/>
      <c r="K6" s="85"/>
      <c r="L6" s="85"/>
      <c r="M6" s="85"/>
      <c r="N6" s="85">
        <f>+D6</f>
        <v>8</v>
      </c>
      <c r="O6" s="85"/>
      <c r="P6" s="85"/>
      <c r="Q6" s="89"/>
      <c r="R6" s="89"/>
      <c r="S6" s="85"/>
    </row>
    <row r="7" spans="1:19" x14ac:dyDescent="0.25">
      <c r="A7" s="86" t="s">
        <v>163</v>
      </c>
      <c r="B7" s="86">
        <v>1</v>
      </c>
      <c r="C7" s="85">
        <v>4</v>
      </c>
      <c r="D7" s="85">
        <f t="shared" si="1"/>
        <v>4</v>
      </c>
      <c r="E7" s="85"/>
      <c r="F7" s="85"/>
      <c r="G7" s="85"/>
      <c r="H7" s="85"/>
      <c r="I7" s="85"/>
      <c r="J7" s="85"/>
      <c r="K7" s="85"/>
      <c r="L7" s="85"/>
      <c r="M7" s="85">
        <f>+D7</f>
        <v>4</v>
      </c>
      <c r="N7" s="85"/>
      <c r="O7" s="85"/>
      <c r="P7" s="85"/>
      <c r="Q7" s="89"/>
      <c r="R7" s="89"/>
      <c r="S7" s="85"/>
    </row>
    <row r="8" spans="1:19" x14ac:dyDescent="0.25">
      <c r="A8" s="86" t="s">
        <v>128</v>
      </c>
      <c r="B8" s="86">
        <v>9</v>
      </c>
      <c r="C8" s="85">
        <v>3</v>
      </c>
      <c r="D8" s="85">
        <f t="shared" si="1"/>
        <v>27</v>
      </c>
      <c r="E8" s="85"/>
      <c r="F8" s="85">
        <f>+D8</f>
        <v>27</v>
      </c>
      <c r="G8" s="85"/>
      <c r="H8" s="85"/>
      <c r="I8" s="85"/>
      <c r="J8" s="85"/>
      <c r="K8" s="85"/>
      <c r="L8" s="85"/>
      <c r="M8" s="85"/>
      <c r="N8" s="85"/>
      <c r="O8" s="85"/>
      <c r="P8" s="85"/>
      <c r="Q8" s="89"/>
      <c r="R8" s="89"/>
      <c r="S8" s="85"/>
    </row>
    <row r="9" spans="1:19" x14ac:dyDescent="0.25">
      <c r="A9" s="86" t="s">
        <v>22</v>
      </c>
      <c r="B9" s="86">
        <v>3</v>
      </c>
      <c r="C9" s="85">
        <v>3</v>
      </c>
      <c r="D9" s="85">
        <f t="shared" si="1"/>
        <v>9</v>
      </c>
      <c r="E9" s="85"/>
      <c r="F9" s="85"/>
      <c r="G9" s="85"/>
      <c r="H9" s="85"/>
      <c r="I9" s="85"/>
      <c r="J9" s="85"/>
      <c r="K9" s="85"/>
      <c r="L9" s="85"/>
      <c r="M9" s="85"/>
      <c r="N9" s="85"/>
      <c r="O9" s="85"/>
      <c r="P9" s="85">
        <f>+D9</f>
        <v>9</v>
      </c>
      <c r="Q9" s="89"/>
      <c r="R9" s="89"/>
      <c r="S9" s="85"/>
    </row>
    <row r="10" spans="1:19" x14ac:dyDescent="0.25">
      <c r="A10" s="86" t="s">
        <v>15</v>
      </c>
      <c r="B10" s="86">
        <v>2</v>
      </c>
      <c r="C10" s="85">
        <v>3</v>
      </c>
      <c r="D10" s="85">
        <f t="shared" si="1"/>
        <v>6</v>
      </c>
      <c r="E10" s="85"/>
      <c r="F10" s="85">
        <f>+D10</f>
        <v>6</v>
      </c>
      <c r="G10" s="85"/>
      <c r="H10" s="85">
        <f>+D10</f>
        <v>6</v>
      </c>
      <c r="I10" s="85">
        <f>+D10</f>
        <v>6</v>
      </c>
      <c r="J10" s="85">
        <f>+D10</f>
        <v>6</v>
      </c>
      <c r="K10" s="85">
        <f>+D10</f>
        <v>6</v>
      </c>
      <c r="L10" s="85">
        <f>+D10</f>
        <v>6</v>
      </c>
      <c r="M10" s="85"/>
      <c r="N10" s="85">
        <f>+D10</f>
        <v>6</v>
      </c>
      <c r="O10" s="85">
        <f>+D10</f>
        <v>6</v>
      </c>
      <c r="P10" s="85">
        <f>+D10</f>
        <v>6</v>
      </c>
      <c r="Q10" s="89"/>
      <c r="R10" s="89"/>
      <c r="S10" s="85">
        <f>+D10</f>
        <v>6</v>
      </c>
    </row>
    <row r="11" spans="1:19" ht="30" x14ac:dyDescent="0.25">
      <c r="A11" s="86" t="s">
        <v>16</v>
      </c>
      <c r="B11" s="86">
        <v>2</v>
      </c>
      <c r="C11" s="85">
        <v>3</v>
      </c>
      <c r="D11" s="85">
        <f t="shared" si="1"/>
        <v>6</v>
      </c>
      <c r="E11" s="85">
        <f>+D11</f>
        <v>6</v>
      </c>
      <c r="F11" s="85"/>
      <c r="G11" s="85">
        <f>+D11</f>
        <v>6</v>
      </c>
      <c r="H11" s="85">
        <f>+D11</f>
        <v>6</v>
      </c>
      <c r="I11" s="85">
        <f>+D11</f>
        <v>6</v>
      </c>
      <c r="J11" s="85">
        <f>+D11</f>
        <v>6</v>
      </c>
      <c r="K11" s="85">
        <f>+D11</f>
        <v>6</v>
      </c>
      <c r="L11" s="85"/>
      <c r="M11" s="85"/>
      <c r="N11" s="85"/>
      <c r="O11" s="85"/>
      <c r="P11" s="85"/>
      <c r="Q11" s="89"/>
      <c r="R11" s="89"/>
      <c r="S11" s="85"/>
    </row>
    <row r="12" spans="1:19" ht="45" x14ac:dyDescent="0.25">
      <c r="A12" s="86" t="s">
        <v>18</v>
      </c>
      <c r="B12" s="86">
        <v>2</v>
      </c>
      <c r="C12" s="85">
        <v>3</v>
      </c>
      <c r="D12" s="85">
        <f t="shared" si="1"/>
        <v>6</v>
      </c>
      <c r="E12" s="85"/>
      <c r="F12" s="85"/>
      <c r="G12" s="85"/>
      <c r="H12" s="85"/>
      <c r="I12" s="85"/>
      <c r="J12" s="85"/>
      <c r="K12" s="85"/>
      <c r="L12" s="85"/>
      <c r="M12" s="85">
        <f>+D12</f>
        <v>6</v>
      </c>
      <c r="N12" s="85"/>
      <c r="O12" s="85"/>
      <c r="P12" s="85"/>
      <c r="Q12" s="89"/>
      <c r="R12" s="89"/>
      <c r="S12" s="85"/>
    </row>
    <row r="13" spans="1:19" ht="30" x14ac:dyDescent="0.25">
      <c r="A13" s="86" t="s">
        <v>13</v>
      </c>
      <c r="B13" s="86">
        <v>2</v>
      </c>
      <c r="C13" s="85">
        <v>3</v>
      </c>
      <c r="D13" s="85">
        <f t="shared" si="1"/>
        <v>6</v>
      </c>
      <c r="E13" s="85"/>
      <c r="F13" s="85">
        <f>+D13</f>
        <v>6</v>
      </c>
      <c r="G13" s="85"/>
      <c r="H13" s="85">
        <f>+D13</f>
        <v>6</v>
      </c>
      <c r="I13" s="85">
        <f>+D13</f>
        <v>6</v>
      </c>
      <c r="J13" s="85">
        <f>+D13</f>
        <v>6</v>
      </c>
      <c r="K13" s="85">
        <f>+D13</f>
        <v>6</v>
      </c>
      <c r="L13" s="85">
        <f>+D13</f>
        <v>6</v>
      </c>
      <c r="M13" s="85"/>
      <c r="N13" s="85">
        <f>+D13</f>
        <v>6</v>
      </c>
      <c r="O13" s="85">
        <f>+D13</f>
        <v>6</v>
      </c>
      <c r="P13" s="85">
        <f>+D13</f>
        <v>6</v>
      </c>
      <c r="Q13" s="89"/>
      <c r="R13" s="89"/>
      <c r="S13" s="85">
        <f>+D13</f>
        <v>6</v>
      </c>
    </row>
    <row r="14" spans="1:19" x14ac:dyDescent="0.25">
      <c r="A14" s="86" t="s">
        <v>6</v>
      </c>
      <c r="B14" s="86">
        <v>1</v>
      </c>
      <c r="C14" s="85">
        <v>3</v>
      </c>
      <c r="D14" s="85">
        <f t="shared" si="1"/>
        <v>3</v>
      </c>
      <c r="E14" s="85">
        <f>+D14</f>
        <v>3</v>
      </c>
      <c r="F14" s="85"/>
      <c r="G14" s="85"/>
      <c r="H14" s="85"/>
      <c r="I14" s="85"/>
      <c r="J14" s="85"/>
      <c r="K14" s="85"/>
      <c r="L14" s="85"/>
      <c r="M14" s="85"/>
      <c r="N14" s="85"/>
      <c r="O14" s="85"/>
      <c r="P14" s="85"/>
      <c r="Q14" s="89"/>
      <c r="R14" s="89"/>
      <c r="S14" s="85"/>
    </row>
    <row r="15" spans="1:19" x14ac:dyDescent="0.25">
      <c r="A15" s="86" t="s">
        <v>23</v>
      </c>
      <c r="B15" s="86">
        <v>1</v>
      </c>
      <c r="C15" s="85">
        <v>3</v>
      </c>
      <c r="D15" s="85">
        <f t="shared" si="1"/>
        <v>3</v>
      </c>
      <c r="E15" s="85"/>
      <c r="F15" s="85"/>
      <c r="G15" s="85"/>
      <c r="H15" s="85"/>
      <c r="I15" s="85"/>
      <c r="J15" s="85"/>
      <c r="K15" s="85"/>
      <c r="L15" s="85">
        <f>+D15</f>
        <v>3</v>
      </c>
      <c r="M15" s="85"/>
      <c r="N15" s="85"/>
      <c r="O15" s="85"/>
      <c r="P15" s="85"/>
      <c r="Q15" s="89"/>
      <c r="R15" s="89"/>
      <c r="S15" s="85"/>
    </row>
    <row r="16" spans="1:19" ht="30" x14ac:dyDescent="0.25">
      <c r="A16" s="86" t="s">
        <v>8</v>
      </c>
      <c r="B16" s="86">
        <v>1</v>
      </c>
      <c r="C16" s="85">
        <v>3</v>
      </c>
      <c r="D16" s="85">
        <f t="shared" si="1"/>
        <v>3</v>
      </c>
      <c r="E16" s="85"/>
      <c r="F16" s="85"/>
      <c r="G16" s="85"/>
      <c r="H16" s="85"/>
      <c r="I16" s="85"/>
      <c r="J16" s="85"/>
      <c r="K16" s="85"/>
      <c r="L16" s="85"/>
      <c r="M16" s="85">
        <f>+D16</f>
        <v>3</v>
      </c>
      <c r="N16" s="85"/>
      <c r="O16" s="85"/>
      <c r="P16" s="85"/>
      <c r="Q16" s="89"/>
      <c r="R16" s="89"/>
      <c r="S16" s="85"/>
    </row>
    <row r="17" spans="1:19" ht="30" x14ac:dyDescent="0.25">
      <c r="A17" s="86" t="s">
        <v>124</v>
      </c>
      <c r="B17" s="86">
        <v>3</v>
      </c>
      <c r="C17" s="85">
        <v>2</v>
      </c>
      <c r="D17" s="85">
        <f t="shared" si="1"/>
        <v>6</v>
      </c>
      <c r="E17" s="85"/>
      <c r="F17" s="85"/>
      <c r="G17" s="85"/>
      <c r="H17" s="85"/>
      <c r="I17" s="85"/>
      <c r="J17" s="85"/>
      <c r="K17" s="85"/>
      <c r="L17" s="85"/>
      <c r="M17" s="85">
        <f>+D17</f>
        <v>6</v>
      </c>
      <c r="N17" s="85"/>
      <c r="O17" s="85"/>
      <c r="P17" s="85"/>
      <c r="Q17" s="89"/>
      <c r="R17" s="89">
        <f>+D17</f>
        <v>6</v>
      </c>
      <c r="S17" s="85">
        <f>+D17</f>
        <v>6</v>
      </c>
    </row>
    <row r="18" spans="1:19" ht="30" x14ac:dyDescent="0.25">
      <c r="A18" s="86" t="s">
        <v>120</v>
      </c>
      <c r="B18" s="86">
        <v>3</v>
      </c>
      <c r="C18" s="85">
        <v>2</v>
      </c>
      <c r="D18" s="85">
        <f t="shared" si="1"/>
        <v>6</v>
      </c>
      <c r="E18" s="85"/>
      <c r="F18" s="85"/>
      <c r="G18" s="85"/>
      <c r="H18" s="85"/>
      <c r="I18" s="85"/>
      <c r="J18" s="85">
        <f>+D18</f>
        <v>6</v>
      </c>
      <c r="K18" s="85"/>
      <c r="L18" s="85"/>
      <c r="M18" s="85"/>
      <c r="N18" s="85"/>
      <c r="O18" s="85"/>
      <c r="P18" s="85"/>
      <c r="Q18" s="89"/>
      <c r="R18" s="89"/>
      <c r="S18" s="85"/>
    </row>
    <row r="19" spans="1:19" x14ac:dyDescent="0.25">
      <c r="A19" s="86" t="s">
        <v>121</v>
      </c>
      <c r="B19" s="86">
        <v>2</v>
      </c>
      <c r="C19" s="85">
        <v>2</v>
      </c>
      <c r="D19" s="85">
        <f t="shared" si="1"/>
        <v>4</v>
      </c>
      <c r="E19" s="85"/>
      <c r="F19" s="85"/>
      <c r="G19" s="85"/>
      <c r="H19" s="85"/>
      <c r="I19" s="85"/>
      <c r="J19" s="85"/>
      <c r="K19" s="85"/>
      <c r="L19" s="85"/>
      <c r="M19" s="85"/>
      <c r="N19" s="85"/>
      <c r="O19" s="85"/>
      <c r="P19" s="85"/>
      <c r="Q19" s="89">
        <f>+D19</f>
        <v>4</v>
      </c>
      <c r="R19" s="89">
        <f>+D19</f>
        <v>4</v>
      </c>
      <c r="S19" s="85"/>
    </row>
    <row r="20" spans="1:19" ht="30" x14ac:dyDescent="0.25">
      <c r="A20" s="86" t="s">
        <v>125</v>
      </c>
      <c r="B20" s="86">
        <v>1</v>
      </c>
      <c r="C20" s="85">
        <v>2</v>
      </c>
      <c r="D20" s="85">
        <f t="shared" si="1"/>
        <v>2</v>
      </c>
      <c r="E20" s="85">
        <f>+D20</f>
        <v>2</v>
      </c>
      <c r="F20" s="85"/>
      <c r="G20" s="85">
        <f>+D20</f>
        <v>2</v>
      </c>
      <c r="H20" s="85"/>
      <c r="I20" s="85"/>
      <c r="J20" s="85"/>
      <c r="K20" s="85"/>
      <c r="L20" s="85"/>
      <c r="M20" s="85"/>
      <c r="N20" s="85"/>
      <c r="O20" s="85"/>
      <c r="P20" s="85"/>
      <c r="Q20" s="89"/>
      <c r="R20" s="89"/>
      <c r="S20" s="85"/>
    </row>
    <row r="21" spans="1:19" x14ac:dyDescent="0.25">
      <c r="A21" s="86" t="s">
        <v>126</v>
      </c>
      <c r="B21" s="86">
        <v>9</v>
      </c>
      <c r="C21" s="85">
        <v>1</v>
      </c>
      <c r="D21" s="85">
        <f t="shared" si="1"/>
        <v>9</v>
      </c>
      <c r="E21" s="85"/>
      <c r="F21" s="85">
        <f>+D21</f>
        <v>9</v>
      </c>
      <c r="G21" s="85"/>
      <c r="H21" s="85"/>
      <c r="I21" s="85"/>
      <c r="J21" s="85"/>
      <c r="K21" s="85"/>
      <c r="L21" s="85"/>
      <c r="M21" s="85"/>
      <c r="N21" s="85"/>
      <c r="O21" s="85"/>
      <c r="P21" s="85"/>
      <c r="Q21" s="89"/>
      <c r="R21" s="89"/>
      <c r="S21" s="85"/>
    </row>
    <row r="22" spans="1:19" x14ac:dyDescent="0.25">
      <c r="A22" s="86" t="s">
        <v>127</v>
      </c>
      <c r="B22" s="86">
        <v>9</v>
      </c>
      <c r="C22" s="85">
        <v>1</v>
      </c>
      <c r="D22" s="85">
        <f t="shared" si="1"/>
        <v>9</v>
      </c>
      <c r="E22" s="85"/>
      <c r="F22" s="85">
        <f>+D22</f>
        <v>9</v>
      </c>
      <c r="G22" s="85"/>
      <c r="H22" s="85"/>
      <c r="I22" s="85"/>
      <c r="J22" s="85"/>
      <c r="K22" s="85"/>
      <c r="L22" s="85"/>
      <c r="M22" s="85"/>
      <c r="N22" s="85"/>
      <c r="O22" s="85"/>
      <c r="P22" s="85"/>
      <c r="Q22" s="89"/>
      <c r="R22" s="89"/>
      <c r="S22" s="85"/>
    </row>
    <row r="23" spans="1:19" ht="30" x14ac:dyDescent="0.25">
      <c r="A23" s="86" t="s">
        <v>10</v>
      </c>
      <c r="B23" s="86">
        <v>9</v>
      </c>
      <c r="C23" s="85">
        <v>1</v>
      </c>
      <c r="D23" s="85">
        <f t="shared" si="1"/>
        <v>9</v>
      </c>
      <c r="E23" s="85"/>
      <c r="F23" s="85">
        <f>+D23</f>
        <v>9</v>
      </c>
      <c r="G23" s="85"/>
      <c r="H23" s="85">
        <f>+D23</f>
        <v>9</v>
      </c>
      <c r="I23" s="85">
        <f>+D23</f>
        <v>9</v>
      </c>
      <c r="J23" s="85">
        <f>+D23</f>
        <v>9</v>
      </c>
      <c r="K23" s="85">
        <f>+D23</f>
        <v>9</v>
      </c>
      <c r="L23" s="85">
        <f>+D23</f>
        <v>9</v>
      </c>
      <c r="M23" s="85">
        <f>+D23</f>
        <v>9</v>
      </c>
      <c r="N23" s="85">
        <f>+D23</f>
        <v>9</v>
      </c>
      <c r="O23" s="85">
        <f>+D23</f>
        <v>9</v>
      </c>
      <c r="P23" s="85">
        <f>+D23</f>
        <v>9</v>
      </c>
      <c r="Q23" s="89"/>
      <c r="R23" s="89"/>
      <c r="S23" s="85">
        <f>+D23</f>
        <v>9</v>
      </c>
    </row>
    <row r="24" spans="1:19" ht="30" hidden="1" x14ac:dyDescent="0.25">
      <c r="A24" s="86" t="s">
        <v>19</v>
      </c>
      <c r="B24" s="86">
        <v>1</v>
      </c>
      <c r="C24" s="85">
        <v>0</v>
      </c>
      <c r="D24" s="85">
        <f t="shared" si="1"/>
        <v>0</v>
      </c>
      <c r="E24" s="85"/>
      <c r="F24" s="85"/>
      <c r="G24" s="85"/>
      <c r="H24" s="85"/>
      <c r="I24" s="85"/>
      <c r="J24" s="85"/>
      <c r="K24" s="85"/>
      <c r="L24" s="85"/>
      <c r="M24" s="85"/>
      <c r="N24" s="85"/>
      <c r="O24" s="85"/>
      <c r="P24" s="85"/>
      <c r="Q24" s="85"/>
      <c r="R24" s="85"/>
      <c r="S24" s="85"/>
    </row>
    <row r="25" spans="1:19" ht="30" hidden="1" x14ac:dyDescent="0.25">
      <c r="A25" s="86" t="s">
        <v>29</v>
      </c>
      <c r="B25" s="86">
        <v>1</v>
      </c>
      <c r="C25" s="85">
        <v>0</v>
      </c>
      <c r="D25" s="85">
        <f t="shared" si="1"/>
        <v>0</v>
      </c>
      <c r="E25" s="85"/>
      <c r="F25" s="85"/>
      <c r="G25" s="85"/>
      <c r="H25" s="85"/>
      <c r="I25" s="85"/>
      <c r="J25" s="85"/>
      <c r="K25" s="85"/>
      <c r="L25" s="85"/>
      <c r="M25" s="85"/>
      <c r="N25" s="85"/>
      <c r="O25" s="85"/>
      <c r="P25" s="85"/>
      <c r="Q25" s="85"/>
      <c r="R25" s="85"/>
      <c r="S25" s="85"/>
    </row>
    <row r="26" spans="1:19" ht="30" hidden="1" x14ac:dyDescent="0.25">
      <c r="A26" s="86" t="s">
        <v>21</v>
      </c>
      <c r="B26" s="86">
        <v>1</v>
      </c>
      <c r="C26" s="85">
        <v>0</v>
      </c>
      <c r="D26" s="85">
        <f t="shared" si="1"/>
        <v>0</v>
      </c>
      <c r="E26" s="85"/>
      <c r="F26" s="85"/>
      <c r="G26" s="85"/>
      <c r="H26" s="85"/>
      <c r="I26" s="85"/>
      <c r="J26" s="85"/>
      <c r="K26" s="85"/>
      <c r="L26" s="85"/>
      <c r="M26" s="85"/>
      <c r="N26" s="85"/>
      <c r="O26" s="85"/>
      <c r="P26" s="85"/>
      <c r="Q26" s="85"/>
      <c r="R26" s="85"/>
      <c r="S26" s="85"/>
    </row>
    <row r="27" spans="1:19" ht="30" hidden="1" x14ac:dyDescent="0.25">
      <c r="A27" s="86" t="s">
        <v>25</v>
      </c>
      <c r="B27" s="86">
        <v>1</v>
      </c>
      <c r="C27" s="85">
        <v>0</v>
      </c>
      <c r="D27" s="85">
        <f t="shared" si="1"/>
        <v>0</v>
      </c>
      <c r="E27" s="85"/>
      <c r="F27" s="85"/>
      <c r="G27" s="85"/>
      <c r="H27" s="85"/>
      <c r="I27" s="85"/>
      <c r="J27" s="85"/>
      <c r="K27" s="85"/>
      <c r="L27" s="85"/>
      <c r="M27" s="85"/>
      <c r="N27" s="85"/>
      <c r="O27" s="85"/>
      <c r="P27" s="85"/>
      <c r="Q27" s="85"/>
      <c r="R27" s="85"/>
      <c r="S27" s="85"/>
    </row>
    <row r="28" spans="1:19" ht="30" hidden="1" x14ac:dyDescent="0.25">
      <c r="A28" s="86" t="s">
        <v>30</v>
      </c>
      <c r="B28" s="86">
        <v>1</v>
      </c>
      <c r="C28" s="85">
        <v>0</v>
      </c>
      <c r="D28" s="85">
        <f t="shared" si="1"/>
        <v>0</v>
      </c>
      <c r="E28" s="85"/>
      <c r="F28" s="85"/>
      <c r="G28" s="85"/>
      <c r="H28" s="85"/>
      <c r="I28" s="85"/>
      <c r="J28" s="85"/>
      <c r="K28" s="85"/>
      <c r="L28" s="85"/>
      <c r="M28" s="85"/>
      <c r="N28" s="85"/>
      <c r="O28" s="85"/>
      <c r="P28" s="85"/>
      <c r="Q28" s="85"/>
      <c r="R28" s="85"/>
      <c r="S28" s="85"/>
    </row>
    <row r="29" spans="1:19" ht="30" hidden="1" x14ac:dyDescent="0.25">
      <c r="A29" s="86" t="s">
        <v>159</v>
      </c>
      <c r="B29" s="86">
        <v>1</v>
      </c>
      <c r="C29" s="85">
        <v>0</v>
      </c>
      <c r="D29" s="85">
        <f t="shared" si="1"/>
        <v>0</v>
      </c>
      <c r="E29" s="85"/>
      <c r="F29" s="85"/>
      <c r="G29" s="85"/>
      <c r="H29" s="85"/>
      <c r="I29" s="85"/>
      <c r="J29" s="85"/>
      <c r="K29" s="85"/>
      <c r="L29" s="85"/>
      <c r="M29" s="85"/>
      <c r="N29" s="85"/>
      <c r="O29" s="85"/>
      <c r="P29" s="85"/>
      <c r="Q29" s="85"/>
      <c r="R29" s="85"/>
      <c r="S29" s="85"/>
    </row>
  </sheetData>
  <sortState ref="A3:S29">
    <sortCondition descending="1" ref="C3:C29"/>
    <sortCondition descending="1" ref="B3:B29"/>
  </sortState>
  <pageMargins left="0.25" right="0.25" top="0.75" bottom="0.75" header="0.3" footer="0.3"/>
  <pageSetup scale="50" orientation="landscape" r:id="rId1"/>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Listas</vt:lpstr>
      <vt:lpstr>PlanAccion</vt:lpstr>
      <vt:lpstr>DetalleMetas</vt:lpstr>
      <vt:lpstr>CuadroControl</vt:lpstr>
      <vt:lpstr>ControlAsignación</vt:lpstr>
      <vt:lpstr>CuadroControl!Área_de_impresión</vt:lpstr>
      <vt:lpstr>PlanAccion!Área_de_impresión</vt:lpstr>
      <vt:lpstr>PlanAccion!Print_Titles_0</vt:lpstr>
      <vt:lpstr>PlanAccion!Print_Titles_0_0</vt:lpstr>
      <vt:lpstr>PlanAccion!Títulos_a_imprimir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LEIMAR DELGADO TORRES</dc:creator>
  <dc:description/>
  <cp:lastModifiedBy>Martha Cecilia Gallego Cardona</cp:lastModifiedBy>
  <cp:revision>4</cp:revision>
  <cp:lastPrinted>2019-12-20T18:11:45Z</cp:lastPrinted>
  <dcterms:created xsi:type="dcterms:W3CDTF">2014-11-24T16:32:13Z</dcterms:created>
  <dcterms:modified xsi:type="dcterms:W3CDTF">2019-12-23T13:45:04Z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