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linamsilvina/Downloads/"/>
    </mc:Choice>
  </mc:AlternateContent>
  <xr:revisionPtr revIDLastSave="0" documentId="8_{76F05766-8436-3C45-BF5E-EE44DC47C362}" xr6:coauthVersionLast="47" xr6:coauthVersionMax="47" xr10:uidLastSave="{00000000-0000-0000-0000-000000000000}"/>
  <bookViews>
    <workbookView xWindow="0" yWindow="460" windowWidth="20740" windowHeight="11160" tabRatio="786" activeTab="3" xr2:uid="{00000000-000D-0000-FFFF-FFFF00000000}"/>
  </bookViews>
  <sheets>
    <sheet name="Gestión de Riesgos" sheetId="28" r:id="rId1"/>
    <sheet name="Riesgos de Corrupción" sheetId="37" r:id="rId2"/>
    <sheet name="Racionalización de trámites " sheetId="39" r:id="rId3"/>
    <sheet name="RendiciónCuentas" sheetId="32" r:id="rId4"/>
    <sheet name="Atención al Ciudadano" sheetId="33" r:id="rId5"/>
    <sheet name="Tranparencia y Acceso a Inf. " sheetId="34" r:id="rId6"/>
    <sheet name="Participación Ciudadana" sheetId="35" r:id="rId7"/>
    <sheet name="Hoja2" sheetId="30"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0" hidden="1">'Gestión de Riesgos'!$A$9:$F$9</definedName>
    <definedName name="_xlnm._FilterDatabase" localSheetId="2" hidden="1">'Racionalización de trámites '!$A$19:$Q$23</definedName>
    <definedName name="_xlnm._FilterDatabase" localSheetId="1" hidden="1">'Riesgos de Corrupción'!$A$7:$BP$56</definedName>
    <definedName name="A" localSheetId="0">#REF!</definedName>
    <definedName name="A" localSheetId="1">#REF!</definedName>
    <definedName name="A">#REF!</definedName>
    <definedName name="A_Obj1" localSheetId="0">OFFSET(#REF!,0,0,COUNTA(#REF!)-1,1)</definedName>
    <definedName name="A_Obj1" localSheetId="1">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 localSheetId="1">#REF!</definedName>
    <definedName name="Acc_1">#REF!</definedName>
    <definedName name="acc_10" localSheetId="0">#REF!</definedName>
    <definedName name="acc_10" localSheetId="1">#REF!</definedName>
    <definedName name="acc_10">#REF!</definedName>
    <definedName name="Acc_2" localSheetId="0">#REF!</definedName>
    <definedName name="Acc_2">#REF!</definedName>
    <definedName name="Acc_22" localSheetId="0">#REF!</definedName>
    <definedName name="Acc_2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acc_d" localSheetId="0">#REF!</definedName>
    <definedName name="acc_d">#REF!</definedName>
    <definedName name="accdd" localSheetId="0">#REF!</definedName>
    <definedName name="accdd">#REF!</definedName>
    <definedName name="accddas" localSheetId="0">#REF!</definedName>
    <definedName name="accddas">#REF!</definedName>
    <definedName name="Actcontrol" localSheetId="1">'[1]Explicación de los campos'!$AU$2:$AU$3</definedName>
    <definedName name="Actcontrol">'[2]Explicación de los campos'!$AU$2:$AU$3</definedName>
    <definedName name="Afecta">[3]Hoja2!$AM$2:$AM$3</definedName>
    <definedName name="Asignacionresp" localSheetId="1">'[1]Explicación de los campos'!$AS$2:$AS$3</definedName>
    <definedName name="Asignacionresp">'[2]Explicación de los campos'!$AS$2:$AS$3</definedName>
    <definedName name="Autoridadresp" localSheetId="1">'[1]Explicación de los campos'!$AS$5:$AS$6</definedName>
    <definedName name="Autoridadresp">'[2]Explicación de los campos'!$AS$5:$AS$6</definedName>
    <definedName name="Causafactor3">'[4]Explicación de los campos'!$B$2:$B$9</definedName>
    <definedName name="ciudadano" localSheetId="0">#REF!</definedName>
    <definedName name="ciudadano" localSheetId="1">#REF!</definedName>
    <definedName name="ciudadano">#REF!</definedName>
    <definedName name="clase">'[3]Explicación de los campos'!$G$2:$G$7</definedName>
    <definedName name="Confidencialidad">[3]Hoja2!$N$3:$N$7</definedName>
    <definedName name="ControlTipo">[4]Hoja2!$AI$3:$AI$6</definedName>
    <definedName name="Departamentos" localSheetId="0">#REF!</definedName>
    <definedName name="Departamentos" localSheetId="1">#REF!</definedName>
    <definedName name="Departamentos">#REF!</definedName>
    <definedName name="desviaciones" localSheetId="1">'[1]Explicación de los campos'!$AU$5:$AU$6</definedName>
    <definedName name="desviaciones">'[2]Explicación de los campos'!$AU$5:$AU$6</definedName>
    <definedName name="ejecucioncontrol" localSheetId="1">'[1]Explicación de los campos'!$AU$12:$AU$14</definedName>
    <definedName name="ejecucioncontrol">'[2]Explicación de los campos'!$AU$12:$AU$14</definedName>
    <definedName name="Evidencia" localSheetId="1">'[1]Explicación de los campos'!$AU$8:$AU$10</definedName>
    <definedName name="Evidencia">'[2]Explicación de los campos'!$AU$8:$AU$10</definedName>
    <definedName name="Fuentes" localSheetId="0">#REF!</definedName>
    <definedName name="Fuentes" localSheetId="1">#REF!</definedName>
    <definedName name="Fuentes">#REF!</definedName>
    <definedName name="hola" localSheetId="0">#REF!</definedName>
    <definedName name="hola" localSheetId="1">#REF!</definedName>
    <definedName name="hola">#REF!</definedName>
    <definedName name="Indicadores" localSheetId="0">#REF!</definedName>
    <definedName name="Indicadores" localSheetId="1">#REF!</definedName>
    <definedName name="Indicadores">#REF!</definedName>
    <definedName name="juan">'[1]Explicación de los campos'!$AU$2:$AU$3</definedName>
    <definedName name="m" localSheetId="0">#REF!</definedName>
    <definedName name="m" localSheetId="1">#REF!</definedName>
    <definedName name="m">#REF!</definedName>
    <definedName name="Monica" localSheetId="0">#REF!</definedName>
    <definedName name="Monica">#REF!</definedName>
    <definedName name="Objetivos" localSheetId="0">OFFSET(#REF!,0,0,COUNTA(#REF!)-1,1)</definedName>
    <definedName name="Objetivos" localSheetId="1">OFFSET(#REF!,0,0,COUNTA(#REF!)-1,1)</definedName>
    <definedName name="Objetivos">OFFSET(#REF!,0,0,COUNTA(#REF!)-1,1)</definedName>
    <definedName name="Objjj" localSheetId="0">OFFSET(#REF!,0,0,COUNTA(#REF!)-1,1)</definedName>
    <definedName name="Objjj">OFFSET(#REF!,0,0,COUNTA(#REF!)-1,1)</definedName>
    <definedName name="obkk" localSheetId="0">OFFSET(#REF!,0,0,COUNTA(#REF!)-1,1)</definedName>
    <definedName name="obkk">OFFSET(#REF!,0,0,COUNTA(#REF!)-1,1)</definedName>
    <definedName name="Periodicidad" localSheetId="1">'[1]Explicación de los campos'!$AS$8:$AS$9</definedName>
    <definedName name="Periodicidad">'[2]Explicación de los campos'!$AS$8:$AS$9</definedName>
    <definedName name="Posibilidad" localSheetId="1">[1]Hoja2!$H$3:$H$7</definedName>
    <definedName name="Posibilidad">[4]Hoja2!$H$3:$H$7</definedName>
    <definedName name="Proposito" localSheetId="1">'[1]Explicación de los campos'!$AS$11:$AS$13</definedName>
    <definedName name="Proposito">'[2]Explicación de los campos'!$AS$11:$AS$13</definedName>
    <definedName name="RiesgoClase3">'[4]Explicación de los campos'!$G$2:$G$8</definedName>
    <definedName name="Riesgos">'[1]Explicación de los campos'!$AU$8:$AU$10</definedName>
    <definedName name="sino" localSheetId="1">[1]Hoja2!$AK$3:$AK$4</definedName>
    <definedName name="SiNo">[4]Hoja2!$AK$3:$AK$4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7" l="1"/>
  <c r="H10" i="37" s="1"/>
  <c r="AB10" i="37"/>
  <c r="AC10" i="37" s="1"/>
  <c r="AI10" i="37"/>
  <c r="AK10" i="37"/>
  <c r="AM10" i="37"/>
  <c r="AO10" i="37"/>
  <c r="AQ10" i="37"/>
  <c r="AS10" i="37"/>
  <c r="AU10" i="37"/>
  <c r="AI11" i="37"/>
  <c r="AK11" i="37"/>
  <c r="AM11" i="37"/>
  <c r="AO11" i="37"/>
  <c r="AQ11" i="37"/>
  <c r="AS11" i="37"/>
  <c r="AU11" i="37"/>
  <c r="AB11" i="37"/>
  <c r="AC11" i="37" s="1"/>
  <c r="BH11" i="37" s="1"/>
  <c r="BE11" i="37"/>
  <c r="BF11" i="37" s="1"/>
  <c r="H12" i="37"/>
  <c r="AB12" i="37"/>
  <c r="AC12" i="37" s="1"/>
  <c r="AI12" i="37"/>
  <c r="AK12" i="37"/>
  <c r="AM12" i="37"/>
  <c r="AO12" i="37"/>
  <c r="AQ12" i="37"/>
  <c r="AS12" i="37"/>
  <c r="AU12" i="37"/>
  <c r="AI13" i="37"/>
  <c r="AK13" i="37"/>
  <c r="AM13" i="37"/>
  <c r="AO13" i="37"/>
  <c r="AQ13" i="37"/>
  <c r="AS13" i="37"/>
  <c r="AU13" i="37"/>
  <c r="AB13" i="37"/>
  <c r="AC13" i="37" s="1"/>
  <c r="BH13" i="37" s="1"/>
  <c r="BE13" i="37"/>
  <c r="BF13" i="37" s="1"/>
  <c r="H14" i="37"/>
  <c r="AB14" i="37"/>
  <c r="AC14" i="37" s="1"/>
  <c r="AI14" i="37"/>
  <c r="AK14" i="37"/>
  <c r="AM14" i="37"/>
  <c r="AO14" i="37"/>
  <c r="AQ14" i="37"/>
  <c r="AS14" i="37"/>
  <c r="AU14" i="37"/>
  <c r="AI15" i="37"/>
  <c r="AK15" i="37"/>
  <c r="AM15" i="37"/>
  <c r="AO15" i="37"/>
  <c r="AQ15" i="37"/>
  <c r="AS15" i="37"/>
  <c r="AU15" i="37"/>
  <c r="AI16" i="37"/>
  <c r="AK16" i="37"/>
  <c r="AM16" i="37"/>
  <c r="AO16" i="37"/>
  <c r="AQ16" i="37"/>
  <c r="AS16" i="37"/>
  <c r="AU16" i="37"/>
  <c r="AI17" i="37"/>
  <c r="AK17" i="37"/>
  <c r="AM17" i="37"/>
  <c r="AO17" i="37"/>
  <c r="AQ17" i="37"/>
  <c r="AS17" i="37"/>
  <c r="AU17" i="37"/>
  <c r="AI18" i="37"/>
  <c r="AK18" i="37"/>
  <c r="AM18" i="37"/>
  <c r="AO18" i="37"/>
  <c r="AQ18" i="37"/>
  <c r="AS18" i="37"/>
  <c r="AU18" i="37"/>
  <c r="AI19" i="37"/>
  <c r="AK19" i="37"/>
  <c r="AM19" i="37"/>
  <c r="AO19" i="37"/>
  <c r="AQ19" i="37"/>
  <c r="AS19" i="37"/>
  <c r="AU19" i="37"/>
  <c r="AB15" i="37"/>
  <c r="AC15" i="37" s="1"/>
  <c r="BH15" i="37" s="1"/>
  <c r="BE15" i="37"/>
  <c r="BF15" i="37" s="1"/>
  <c r="AB16" i="37"/>
  <c r="AC16" i="37" s="1"/>
  <c r="BH16" i="37" s="1"/>
  <c r="BC16" i="37"/>
  <c r="BE16" i="37" s="1"/>
  <c r="BF16" i="37" s="1"/>
  <c r="AB17" i="37"/>
  <c r="AC17" i="37" s="1"/>
  <c r="BH17" i="37" s="1"/>
  <c r="BE17" i="37"/>
  <c r="BF17" i="37" s="1"/>
  <c r="AB18" i="37"/>
  <c r="AC18" i="37" s="1"/>
  <c r="BH18" i="37" s="1"/>
  <c r="BC18" i="37"/>
  <c r="BE18" i="37" s="1"/>
  <c r="BF18" i="37" s="1"/>
  <c r="BG18" i="37" s="1"/>
  <c r="AB19" i="37"/>
  <c r="AC19" i="37" s="1"/>
  <c r="BH19" i="37" s="1"/>
  <c r="BE19" i="37"/>
  <c r="BF19" i="37" s="1"/>
  <c r="H20" i="37"/>
  <c r="AB20" i="37"/>
  <c r="AC20" i="37" s="1"/>
  <c r="AD20" i="37" s="1"/>
  <c r="BI20" i="37" s="1"/>
  <c r="AI20" i="37"/>
  <c r="AK20" i="37"/>
  <c r="AM20" i="37"/>
  <c r="AO20" i="37"/>
  <c r="AQ20" i="37"/>
  <c r="AS20" i="37"/>
  <c r="AU20" i="37"/>
  <c r="AI21" i="37"/>
  <c r="AK21" i="37"/>
  <c r="AM21" i="37"/>
  <c r="AO21" i="37"/>
  <c r="AQ21" i="37"/>
  <c r="AS21" i="37"/>
  <c r="AU21" i="37"/>
  <c r="AI22" i="37"/>
  <c r="AK22" i="37"/>
  <c r="AM22" i="37"/>
  <c r="AO22" i="37"/>
  <c r="AQ22" i="37"/>
  <c r="AS22" i="37"/>
  <c r="AU22" i="37"/>
  <c r="AI23" i="37"/>
  <c r="AK23" i="37"/>
  <c r="AM23" i="37"/>
  <c r="AO23" i="37"/>
  <c r="AQ23" i="37"/>
  <c r="AS23" i="37"/>
  <c r="AU23" i="37"/>
  <c r="AB21" i="37"/>
  <c r="AC21" i="37" s="1"/>
  <c r="BH21" i="37" s="1"/>
  <c r="BE21" i="37"/>
  <c r="BF21" i="37" s="1"/>
  <c r="AB22" i="37"/>
  <c r="AC22" i="37"/>
  <c r="BH22" i="37" s="1"/>
  <c r="BC22" i="37"/>
  <c r="BE22" i="37" s="1"/>
  <c r="BF22" i="37" s="1"/>
  <c r="AB23" i="37"/>
  <c r="AC23" i="37" s="1"/>
  <c r="BH23" i="37" s="1"/>
  <c r="BE23" i="37"/>
  <c r="BF23" i="37" s="1"/>
  <c r="H24" i="37"/>
  <c r="AB24" i="37"/>
  <c r="AC24" i="37" s="1"/>
  <c r="AI24" i="37"/>
  <c r="AK24" i="37"/>
  <c r="AM24" i="37"/>
  <c r="AO24" i="37"/>
  <c r="AQ24" i="37"/>
  <c r="AS24" i="37"/>
  <c r="AU24" i="37"/>
  <c r="AI25" i="37"/>
  <c r="AK25" i="37"/>
  <c r="AM25" i="37"/>
  <c r="AO25" i="37"/>
  <c r="AQ25" i="37"/>
  <c r="AS25" i="37"/>
  <c r="AU25" i="37"/>
  <c r="AI26" i="37"/>
  <c r="AK26" i="37"/>
  <c r="AM26" i="37"/>
  <c r="AO26" i="37"/>
  <c r="AQ26" i="37"/>
  <c r="AS26" i="37"/>
  <c r="AU26" i="37"/>
  <c r="AB25" i="37"/>
  <c r="AC25" i="37" s="1"/>
  <c r="BH25" i="37" s="1"/>
  <c r="BE25" i="37"/>
  <c r="BF25" i="37" s="1"/>
  <c r="AB26" i="37"/>
  <c r="AC26" i="37" s="1"/>
  <c r="BH26" i="37" s="1"/>
  <c r="BC26" i="37"/>
  <c r="BE26" i="37" s="1"/>
  <c r="BF26" i="37" s="1"/>
  <c r="H27" i="37"/>
  <c r="AB27" i="37"/>
  <c r="AC27" i="37" s="1"/>
  <c r="AD27" i="37" s="1"/>
  <c r="BI27" i="37" s="1"/>
  <c r="AI27" i="37"/>
  <c r="AK27" i="37"/>
  <c r="AM27" i="37"/>
  <c r="AO27" i="37"/>
  <c r="AQ27" i="37"/>
  <c r="AS27" i="37"/>
  <c r="AU27" i="37"/>
  <c r="AI28" i="37"/>
  <c r="AK28" i="37"/>
  <c r="AM28" i="37"/>
  <c r="AO28" i="37"/>
  <c r="AQ28" i="37"/>
  <c r="AS28" i="37"/>
  <c r="AU28" i="37"/>
  <c r="AI29" i="37"/>
  <c r="AK29" i="37"/>
  <c r="AM29" i="37"/>
  <c r="AO29" i="37"/>
  <c r="AQ29" i="37"/>
  <c r="AS29" i="37"/>
  <c r="AU29" i="37"/>
  <c r="AB28" i="37"/>
  <c r="AC28" i="37" s="1"/>
  <c r="BH28" i="37" s="1"/>
  <c r="BE28" i="37"/>
  <c r="BF28" i="37" s="1"/>
  <c r="AB29" i="37"/>
  <c r="AC29" i="37" s="1"/>
  <c r="AE29" i="37" s="1"/>
  <c r="BI29" i="37"/>
  <c r="H30" i="37"/>
  <c r="AB30" i="37"/>
  <c r="AC30" i="37" s="1"/>
  <c r="AI30" i="37"/>
  <c r="AK30" i="37"/>
  <c r="AM30" i="37"/>
  <c r="AO30" i="37"/>
  <c r="AQ30" i="37"/>
  <c r="AS30" i="37"/>
  <c r="AU30" i="37"/>
  <c r="AI31" i="37"/>
  <c r="AK31" i="37"/>
  <c r="AM31" i="37"/>
  <c r="AO31" i="37"/>
  <c r="AQ31" i="37"/>
  <c r="AS31" i="37"/>
  <c r="AU31" i="37"/>
  <c r="H31" i="37"/>
  <c r="BE31" i="37" s="1"/>
  <c r="BF31" i="37" s="1"/>
  <c r="BG31" i="37" s="1"/>
  <c r="AB31" i="37"/>
  <c r="AC31" i="37" s="1"/>
  <c r="BH31" i="37" s="1"/>
  <c r="H32" i="37"/>
  <c r="AB32" i="37"/>
  <c r="AC32" i="37" s="1"/>
  <c r="AI32" i="37"/>
  <c r="AK32" i="37"/>
  <c r="AM32" i="37"/>
  <c r="AO32" i="37"/>
  <c r="AQ32" i="37"/>
  <c r="AS32" i="37"/>
  <c r="AU32" i="37"/>
  <c r="AI33" i="37"/>
  <c r="AK33" i="37"/>
  <c r="AM33" i="37"/>
  <c r="AO33" i="37"/>
  <c r="AQ33" i="37"/>
  <c r="AS33" i="37"/>
  <c r="AU33" i="37"/>
  <c r="AI34" i="37"/>
  <c r="AK34" i="37"/>
  <c r="AM34" i="37"/>
  <c r="AO34" i="37"/>
  <c r="AQ34" i="37"/>
  <c r="AS34" i="37"/>
  <c r="AU34" i="37"/>
  <c r="BI32" i="37"/>
  <c r="H33" i="37"/>
  <c r="BE33" i="37" s="1"/>
  <c r="BF33" i="37" s="1"/>
  <c r="AB33" i="37"/>
  <c r="AC33" i="37" s="1"/>
  <c r="H34" i="37"/>
  <c r="AB34" i="37"/>
  <c r="AC34" i="37" s="1"/>
  <c r="BH34" i="37" s="1"/>
  <c r="BC34" i="37"/>
  <c r="H35" i="37"/>
  <c r="AB35" i="37"/>
  <c r="AC35" i="37" s="1"/>
  <c r="BH35" i="37" s="1"/>
  <c r="AI35" i="37"/>
  <c r="AK35" i="37"/>
  <c r="AM35" i="37"/>
  <c r="AO35" i="37"/>
  <c r="AQ35" i="37"/>
  <c r="AS35" i="37"/>
  <c r="AU35" i="37"/>
  <c r="BA35" i="37"/>
  <c r="BA38" i="37"/>
  <c r="BA39" i="37"/>
  <c r="BI35" i="37"/>
  <c r="AV36" i="37"/>
  <c r="AX36" i="37" s="1"/>
  <c r="AV37" i="37"/>
  <c r="AX37" i="37" s="1"/>
  <c r="H38" i="37"/>
  <c r="BE38" i="37" s="1"/>
  <c r="BF38" i="37" s="1"/>
  <c r="AB38" i="37"/>
  <c r="AC38" i="37" s="1"/>
  <c r="BH38" i="37" s="1"/>
  <c r="AI38" i="37"/>
  <c r="AK38" i="37"/>
  <c r="AM38" i="37"/>
  <c r="AO38" i="37"/>
  <c r="AQ38" i="37"/>
  <c r="AS38" i="37"/>
  <c r="AU38" i="37"/>
  <c r="H39" i="37"/>
  <c r="AB39" i="37"/>
  <c r="AC39" i="37" s="1"/>
  <c r="BH39" i="37" s="1"/>
  <c r="AI39" i="37"/>
  <c r="AK39" i="37"/>
  <c r="AM39" i="37"/>
  <c r="AO39" i="37"/>
  <c r="AQ39" i="37"/>
  <c r="AS39" i="37"/>
  <c r="AU39" i="37"/>
  <c r="BC39" i="37"/>
  <c r="BE39" i="37" s="1"/>
  <c r="BF39" i="37" s="1"/>
  <c r="H40" i="37"/>
  <c r="BE40" i="37" s="1"/>
  <c r="BF40" i="37" s="1"/>
  <c r="BG40" i="37" s="1"/>
  <c r="AB40" i="37"/>
  <c r="AC40" i="37" s="1"/>
  <c r="BH40" i="37" s="1"/>
  <c r="AI40" i="37"/>
  <c r="AK40" i="37"/>
  <c r="AM40" i="37"/>
  <c r="AO40" i="37"/>
  <c r="AQ40" i="37"/>
  <c r="AS40" i="37"/>
  <c r="AU40" i="37"/>
  <c r="BI40" i="37"/>
  <c r="H41" i="37"/>
  <c r="AB41" i="37"/>
  <c r="AC41" i="37" s="1"/>
  <c r="BH41" i="37" s="1"/>
  <c r="AU41" i="37"/>
  <c r="AV41" i="37" s="1"/>
  <c r="AX41" i="37" s="1"/>
  <c r="H42" i="37"/>
  <c r="BE42" i="37" s="1"/>
  <c r="BF42" i="37" s="1"/>
  <c r="AB42" i="37"/>
  <c r="AC42" i="37" s="1"/>
  <c r="AU42" i="37"/>
  <c r="AV42" i="37" s="1"/>
  <c r="AX42" i="37" s="1"/>
  <c r="H43" i="37"/>
  <c r="BE43" i="37" s="1"/>
  <c r="BF43" i="37" s="1"/>
  <c r="AB43" i="37"/>
  <c r="AC43" i="37" s="1"/>
  <c r="BH43" i="37" s="1"/>
  <c r="AI43" i="37"/>
  <c r="AK43" i="37"/>
  <c r="AM43" i="37"/>
  <c r="AO43" i="37"/>
  <c r="AQ43" i="37"/>
  <c r="AS43" i="37"/>
  <c r="AU43" i="37"/>
  <c r="H44" i="37"/>
  <c r="AB44" i="37"/>
  <c r="AC44" i="37" s="1"/>
  <c r="BH44" i="37" s="1"/>
  <c r="AI44" i="37"/>
  <c r="AK44" i="37"/>
  <c r="AM44" i="37"/>
  <c r="AO44" i="37"/>
  <c r="AQ44" i="37"/>
  <c r="AS44" i="37"/>
  <c r="AU44" i="37"/>
  <c r="AI45" i="37"/>
  <c r="AK45" i="37"/>
  <c r="AM45" i="37"/>
  <c r="AO45" i="37"/>
  <c r="AQ45" i="37"/>
  <c r="AS45" i="37"/>
  <c r="AU45" i="37"/>
  <c r="AI46" i="37"/>
  <c r="AK46" i="37"/>
  <c r="AM46" i="37"/>
  <c r="AO46" i="37"/>
  <c r="AQ46" i="37"/>
  <c r="AS46" i="37"/>
  <c r="AU46" i="37"/>
  <c r="AI47" i="37"/>
  <c r="AK47" i="37"/>
  <c r="AM47" i="37"/>
  <c r="AO47" i="37"/>
  <c r="AQ47" i="37"/>
  <c r="AS47" i="37"/>
  <c r="AU47" i="37"/>
  <c r="AI48" i="37"/>
  <c r="AK48" i="37"/>
  <c r="AM48" i="37"/>
  <c r="AO48" i="37"/>
  <c r="AQ48" i="37"/>
  <c r="AS48" i="37"/>
  <c r="AU48" i="37"/>
  <c r="BI44" i="37"/>
  <c r="H45" i="37"/>
  <c r="BE45" i="37" s="1"/>
  <c r="BF45" i="37" s="1"/>
  <c r="AB45" i="37"/>
  <c r="AC45" i="37" s="1"/>
  <c r="BH45" i="37" s="1"/>
  <c r="H46" i="37"/>
  <c r="AB46" i="37"/>
  <c r="AC46" i="37" s="1"/>
  <c r="BH46" i="37" s="1"/>
  <c r="BC46" i="37"/>
  <c r="H47" i="37"/>
  <c r="BE47" i="37" s="1"/>
  <c r="BF47" i="37" s="1"/>
  <c r="AB47" i="37"/>
  <c r="AC47" i="37" s="1"/>
  <c r="BH47" i="37" s="1"/>
  <c r="H48" i="37"/>
  <c r="AB48" i="37"/>
  <c r="AC48" i="37" s="1"/>
  <c r="BC48" i="37"/>
  <c r="G49" i="37"/>
  <c r="H49" i="37" s="1"/>
  <c r="AB49" i="37"/>
  <c r="AC49" i="37" s="1"/>
  <c r="AI49" i="37"/>
  <c r="AK49" i="37"/>
  <c r="AM49" i="37"/>
  <c r="AO49" i="37"/>
  <c r="AQ49" i="37"/>
  <c r="AS49" i="37"/>
  <c r="AU49" i="37"/>
  <c r="AI50" i="37"/>
  <c r="AK50" i="37"/>
  <c r="AM50" i="37"/>
  <c r="AO50" i="37"/>
  <c r="AQ50" i="37"/>
  <c r="AS50" i="37"/>
  <c r="AU50" i="37"/>
  <c r="AI51" i="37"/>
  <c r="AK51" i="37"/>
  <c r="AM51" i="37"/>
  <c r="AO51" i="37"/>
  <c r="AQ51" i="37"/>
  <c r="AS51" i="37"/>
  <c r="AU51" i="37"/>
  <c r="AX52" i="37"/>
  <c r="AZ52" i="37" s="1"/>
  <c r="BA52" i="37" s="1"/>
  <c r="AI52" i="37"/>
  <c r="AK52" i="37"/>
  <c r="AM52" i="37"/>
  <c r="AO52" i="37"/>
  <c r="AQ52" i="37"/>
  <c r="AS52" i="37"/>
  <c r="AU52" i="37"/>
  <c r="G53" i="37"/>
  <c r="H53" i="37" s="1"/>
  <c r="AB53" i="37"/>
  <c r="AC53" i="37" s="1"/>
  <c r="AI53" i="37"/>
  <c r="AK53" i="37"/>
  <c r="AM53" i="37"/>
  <c r="AO53" i="37"/>
  <c r="AQ53" i="37"/>
  <c r="AS53" i="37"/>
  <c r="AU53" i="37"/>
  <c r="AI54" i="37"/>
  <c r="AK54" i="37"/>
  <c r="AM54" i="37"/>
  <c r="AO54" i="37"/>
  <c r="AQ54" i="37"/>
  <c r="AS54" i="37"/>
  <c r="AU54" i="37"/>
  <c r="AI56" i="37"/>
  <c r="AK56" i="37"/>
  <c r="AM56" i="37"/>
  <c r="AO56" i="37"/>
  <c r="AQ56" i="37"/>
  <c r="AS56" i="37"/>
  <c r="AU56" i="37"/>
  <c r="AS55" i="37"/>
  <c r="AX55" i="37"/>
  <c r="AC7" i="30"/>
  <c r="X7" i="30"/>
  <c r="S7" i="30"/>
  <c r="N7" i="30"/>
  <c r="H7" i="30"/>
  <c r="AC6" i="30"/>
  <c r="X6" i="30"/>
  <c r="S6" i="30"/>
  <c r="N6" i="30"/>
  <c r="H6" i="30"/>
  <c r="AC5" i="30"/>
  <c r="X5" i="30"/>
  <c r="S5" i="30"/>
  <c r="N5" i="30"/>
  <c r="H5" i="30"/>
  <c r="AC4" i="30"/>
  <c r="X4" i="30"/>
  <c r="S4" i="30"/>
  <c r="N4" i="30"/>
  <c r="H4" i="30"/>
  <c r="AC3" i="30"/>
  <c r="X3" i="30"/>
  <c r="S3" i="30"/>
  <c r="N3" i="30"/>
  <c r="H3" i="30"/>
  <c r="BE48" i="37" l="1"/>
  <c r="BF48" i="37" s="1"/>
  <c r="BE46" i="37"/>
  <c r="BF46" i="37" s="1"/>
  <c r="BJ38" i="37"/>
  <c r="AE48" i="37"/>
  <c r="AE42" i="37"/>
  <c r="BE34" i="37"/>
  <c r="BF34" i="37" s="1"/>
  <c r="BJ34" i="37" s="1"/>
  <c r="AV13" i="37"/>
  <c r="AX13" i="37" s="1"/>
  <c r="AZ13" i="37" s="1"/>
  <c r="BA13" i="37" s="1"/>
  <c r="AV31" i="37"/>
  <c r="AX31" i="37" s="1"/>
  <c r="AZ31" i="37" s="1"/>
  <c r="BA31" i="37" s="1"/>
  <c r="BJ47" i="37"/>
  <c r="AV53" i="37"/>
  <c r="AX53" i="37" s="1"/>
  <c r="AZ53" i="37" s="1"/>
  <c r="BA53" i="37" s="1"/>
  <c r="AV14" i="37"/>
  <c r="AX14" i="37" s="1"/>
  <c r="AZ14" i="37" s="1"/>
  <c r="BA14" i="37" s="1"/>
  <c r="AE46" i="37"/>
  <c r="AE45" i="37"/>
  <c r="BJ25" i="37"/>
  <c r="AV26" i="37"/>
  <c r="AX26" i="37" s="1"/>
  <c r="AZ26" i="37" s="1"/>
  <c r="BA26" i="37" s="1"/>
  <c r="BJ23" i="37"/>
  <c r="BJ21" i="37"/>
  <c r="AV23" i="37"/>
  <c r="AX23" i="37" s="1"/>
  <c r="AZ23" i="37" s="1"/>
  <c r="BA23" i="37" s="1"/>
  <c r="BJ46" i="37"/>
  <c r="BJ45" i="37"/>
  <c r="AV33" i="37"/>
  <c r="AX33" i="37" s="1"/>
  <c r="AZ33" i="37" s="1"/>
  <c r="BA33" i="37" s="1"/>
  <c r="BJ26" i="37"/>
  <c r="BJ19" i="37"/>
  <c r="AV18" i="37"/>
  <c r="AX18" i="37" s="1"/>
  <c r="AZ18" i="37" s="1"/>
  <c r="BA18" i="37" s="1"/>
  <c r="BJ43" i="37"/>
  <c r="BH32" i="37"/>
  <c r="AE32" i="37"/>
  <c r="AF32" i="37" s="1"/>
  <c r="AD53" i="37"/>
  <c r="BI53" i="37" s="1"/>
  <c r="BH53" i="37"/>
  <c r="AE24" i="37"/>
  <c r="AF24" i="37" s="1"/>
  <c r="AD24" i="37"/>
  <c r="BI24" i="37" s="1"/>
  <c r="BH10" i="37"/>
  <c r="AD10" i="37"/>
  <c r="BI10" i="37" s="1"/>
  <c r="BH33" i="37"/>
  <c r="BJ33" i="37" s="1"/>
  <c r="AE33" i="37"/>
  <c r="BH30" i="37"/>
  <c r="AD30" i="37"/>
  <c r="BI30" i="37" s="1"/>
  <c r="AE30" i="37"/>
  <c r="AF30" i="37" s="1"/>
  <c r="AE35" i="37"/>
  <c r="AF35" i="37" s="1"/>
  <c r="BJ22" i="37"/>
  <c r="BG22" i="37"/>
  <c r="AE53" i="37"/>
  <c r="AV50" i="37"/>
  <c r="AX50" i="37" s="1"/>
  <c r="AZ50" i="37" s="1"/>
  <c r="BA50" i="37" s="1"/>
  <c r="AV49" i="37"/>
  <c r="AX49" i="37" s="1"/>
  <c r="AZ49" i="37" s="1"/>
  <c r="BA49" i="37" s="1"/>
  <c r="AV46" i="37"/>
  <c r="AX46" i="37" s="1"/>
  <c r="AZ46" i="37" s="1"/>
  <c r="BA46" i="37" s="1"/>
  <c r="AV56" i="37"/>
  <c r="AX56" i="37" s="1"/>
  <c r="AZ56" i="37" s="1"/>
  <c r="BA56" i="37" s="1"/>
  <c r="AV51" i="37"/>
  <c r="AX51" i="37" s="1"/>
  <c r="AZ51" i="37" s="1"/>
  <c r="BA51" i="37" s="1"/>
  <c r="AV43" i="37"/>
  <c r="AX43" i="37" s="1"/>
  <c r="BH42" i="37"/>
  <c r="BJ42" i="37" s="1"/>
  <c r="BB35" i="37"/>
  <c r="BC35" i="37" s="1"/>
  <c r="BE35" i="37" s="1"/>
  <c r="BF35" i="37" s="1"/>
  <c r="BJ35" i="37" s="1"/>
  <c r="BK35" i="37" s="1"/>
  <c r="AE34" i="37"/>
  <c r="AV34" i="37"/>
  <c r="AX34" i="37" s="1"/>
  <c r="AZ34" i="37" s="1"/>
  <c r="BA34" i="37" s="1"/>
  <c r="BJ31" i="37"/>
  <c r="BH29" i="37"/>
  <c r="AV20" i="37"/>
  <c r="AX20" i="37" s="1"/>
  <c r="AZ20" i="37" s="1"/>
  <c r="BA20" i="37" s="1"/>
  <c r="AV15" i="37"/>
  <c r="AX15" i="37" s="1"/>
  <c r="AZ15" i="37" s="1"/>
  <c r="BA15" i="37" s="1"/>
  <c r="AV11" i="37"/>
  <c r="AX11" i="37" s="1"/>
  <c r="AZ11" i="37" s="1"/>
  <c r="BA11" i="37" s="1"/>
  <c r="BH48" i="37"/>
  <c r="BJ48" i="37" s="1"/>
  <c r="AE47" i="37"/>
  <c r="AV48" i="37"/>
  <c r="AX48" i="37" s="1"/>
  <c r="AZ48" i="37" s="1"/>
  <c r="BA48" i="37" s="1"/>
  <c r="AV47" i="37"/>
  <c r="AX47" i="37" s="1"/>
  <c r="AZ47" i="37" s="1"/>
  <c r="BA47" i="37" s="1"/>
  <c r="AV44" i="37"/>
  <c r="AX44" i="37" s="1"/>
  <c r="AZ44" i="37" s="1"/>
  <c r="BA44" i="37" s="1"/>
  <c r="AV39" i="37"/>
  <c r="AX39" i="37" s="1"/>
  <c r="AE39" i="37"/>
  <c r="AV30" i="37"/>
  <c r="AX30" i="37" s="1"/>
  <c r="AZ30" i="37" s="1"/>
  <c r="BA30" i="37" s="1"/>
  <c r="AV24" i="37"/>
  <c r="AX24" i="37" s="1"/>
  <c r="AZ24" i="37" s="1"/>
  <c r="BA24" i="37" s="1"/>
  <c r="AV21" i="37"/>
  <c r="AX21" i="37" s="1"/>
  <c r="AZ21" i="37" s="1"/>
  <c r="BA21" i="37" s="1"/>
  <c r="AV17" i="37"/>
  <c r="AX17" i="37" s="1"/>
  <c r="AZ17" i="37" s="1"/>
  <c r="BA17" i="37" s="1"/>
  <c r="AV16" i="37"/>
  <c r="AX16" i="37" s="1"/>
  <c r="AZ16" i="37" s="1"/>
  <c r="BA16" i="37" s="1"/>
  <c r="AV27" i="37"/>
  <c r="AX27" i="37" s="1"/>
  <c r="AZ27" i="37" s="1"/>
  <c r="BA27" i="37" s="1"/>
  <c r="AV25" i="37"/>
  <c r="AX25" i="37" s="1"/>
  <c r="AZ25" i="37" s="1"/>
  <c r="BA25" i="37" s="1"/>
  <c r="AV22" i="37"/>
  <c r="AX22" i="37" s="1"/>
  <c r="AZ22" i="37" s="1"/>
  <c r="BA22" i="37" s="1"/>
  <c r="AV45" i="37"/>
  <c r="AX45" i="37" s="1"/>
  <c r="AZ45" i="37" s="1"/>
  <c r="BA45" i="37" s="1"/>
  <c r="AV54" i="37"/>
  <c r="AX54" i="37" s="1"/>
  <c r="AZ54" i="37" s="1"/>
  <c r="BA54" i="37" s="1"/>
  <c r="AE43" i="37"/>
  <c r="AV40" i="37"/>
  <c r="AX40" i="37" s="1"/>
  <c r="AV32" i="37"/>
  <c r="AX32" i="37" s="1"/>
  <c r="AZ32" i="37" s="1"/>
  <c r="BA32" i="37" s="1"/>
  <c r="BJ17" i="37"/>
  <c r="AV19" i="37"/>
  <c r="AX19" i="37" s="1"/>
  <c r="AZ19" i="37" s="1"/>
  <c r="BA19" i="37" s="1"/>
  <c r="BJ13" i="37"/>
  <c r="AV12" i="37"/>
  <c r="AX12" i="37" s="1"/>
  <c r="AZ12" i="37" s="1"/>
  <c r="BA12" i="37" s="1"/>
  <c r="BB12" i="37" s="1"/>
  <c r="BC12" i="37" s="1"/>
  <c r="BE12" i="37" s="1"/>
  <c r="BF12" i="37" s="1"/>
  <c r="BG12" i="37" s="1"/>
  <c r="BJ11" i="37"/>
  <c r="AV10" i="37"/>
  <c r="AX10" i="37" s="1"/>
  <c r="AZ10" i="37" s="1"/>
  <c r="BA10" i="37" s="1"/>
  <c r="BB10" i="37" s="1"/>
  <c r="BC10" i="37" s="1"/>
  <c r="BE10" i="37" s="1"/>
  <c r="BF10" i="37" s="1"/>
  <c r="BJ10" i="37" s="1"/>
  <c r="BK10" i="37" s="1"/>
  <c r="AE10" i="37"/>
  <c r="AF10" i="37" s="1"/>
  <c r="AE44" i="37"/>
  <c r="AF44" i="37" s="1"/>
  <c r="BH49" i="37"/>
  <c r="AD49" i="37"/>
  <c r="BI49" i="37" s="1"/>
  <c r="AE49" i="37"/>
  <c r="AF49" i="37" s="1"/>
  <c r="AE41" i="37"/>
  <c r="BE41" i="37"/>
  <c r="BF41" i="37" s="1"/>
  <c r="BJ41" i="37" s="1"/>
  <c r="BJ40" i="37"/>
  <c r="AV38" i="37"/>
  <c r="AX38" i="37" s="1"/>
  <c r="AV35" i="37"/>
  <c r="AX35" i="37" s="1"/>
  <c r="BH14" i="37"/>
  <c r="AD14" i="37"/>
  <c r="BI14" i="37" s="1"/>
  <c r="AE14" i="37"/>
  <c r="AF14" i="37" s="1"/>
  <c r="AE12" i="37"/>
  <c r="AF12" i="37" s="1"/>
  <c r="BH12" i="37"/>
  <c r="AD12" i="37"/>
  <c r="BI12" i="37" s="1"/>
  <c r="AE40" i="37"/>
  <c r="AF40" i="37" s="1"/>
  <c r="AE38" i="37"/>
  <c r="BJ28" i="37"/>
  <c r="AV29" i="37"/>
  <c r="AX29" i="37" s="1"/>
  <c r="AZ29" i="37" s="1"/>
  <c r="BA29" i="37" s="1"/>
  <c r="BB29" i="37" s="1"/>
  <c r="BC29" i="37" s="1"/>
  <c r="BE29" i="37" s="1"/>
  <c r="BF29" i="37" s="1"/>
  <c r="AV28" i="37"/>
  <c r="AX28" i="37" s="1"/>
  <c r="AZ28" i="37" s="1"/>
  <c r="BA28" i="37" s="1"/>
  <c r="BJ15" i="37"/>
  <c r="BJ39" i="37"/>
  <c r="BJ16" i="37"/>
  <c r="BG16" i="37"/>
  <c r="BJ18" i="37"/>
  <c r="BH27" i="37"/>
  <c r="AE27" i="37"/>
  <c r="AF27" i="37" s="1"/>
  <c r="AE20" i="37"/>
  <c r="AF20" i="37" s="1"/>
  <c r="BH24" i="37"/>
  <c r="BH20" i="37"/>
  <c r="BB30" i="37" l="1"/>
  <c r="BC30" i="37" s="1"/>
  <c r="BE30" i="37" s="1"/>
  <c r="BF30" i="37" s="1"/>
  <c r="BG30" i="37" s="1"/>
  <c r="BB27" i="37"/>
  <c r="BC27" i="37" s="1"/>
  <c r="BE27" i="37" s="1"/>
  <c r="BF27" i="37" s="1"/>
  <c r="BG35" i="37"/>
  <c r="BB44" i="37"/>
  <c r="BC44" i="37" s="1"/>
  <c r="BE44" i="37" s="1"/>
  <c r="BF44" i="37" s="1"/>
  <c r="BJ44" i="37" s="1"/>
  <c r="BK44" i="37" s="1"/>
  <c r="BJ30" i="37"/>
  <c r="BK30" i="37" s="1"/>
  <c r="BB49" i="37"/>
  <c r="BC49" i="37" s="1"/>
  <c r="BE49" i="37" s="1"/>
  <c r="BF49" i="37" s="1"/>
  <c r="BJ49" i="37" s="1"/>
  <c r="BB14" i="37"/>
  <c r="BC14" i="37" s="1"/>
  <c r="BE14" i="37" s="1"/>
  <c r="BF14" i="37" s="1"/>
  <c r="BJ14" i="37" s="1"/>
  <c r="BK14" i="37" s="1"/>
  <c r="BB53" i="37"/>
  <c r="BC53" i="37" s="1"/>
  <c r="BE53" i="37" s="1"/>
  <c r="BF53" i="37" s="1"/>
  <c r="BJ53" i="37" s="1"/>
  <c r="BB32" i="37"/>
  <c r="BC32" i="37" s="1"/>
  <c r="BE32" i="37" s="1"/>
  <c r="BF32" i="37" s="1"/>
  <c r="BJ32" i="37" s="1"/>
  <c r="BK32" i="37" s="1"/>
  <c r="BB20" i="37"/>
  <c r="BC20" i="37" s="1"/>
  <c r="BE20" i="37" s="1"/>
  <c r="BF20" i="37" s="1"/>
  <c r="BJ20" i="37" s="1"/>
  <c r="BK20" i="37" s="1"/>
  <c r="BG10" i="37"/>
  <c r="BJ12" i="37"/>
  <c r="BK12" i="37" s="1"/>
  <c r="BB24" i="37"/>
  <c r="BC24" i="37" s="1"/>
  <c r="BE24" i="37" s="1"/>
  <c r="BF24" i="37" s="1"/>
  <c r="BG27" i="37"/>
  <c r="BJ27" i="37"/>
  <c r="BK27" i="37" s="1"/>
  <c r="BJ29" i="37"/>
  <c r="BK29" i="37" s="1"/>
  <c r="BG29" i="37"/>
  <c r="BG44" i="37" l="1"/>
  <c r="BG32" i="37"/>
  <c r="BG20" i="37"/>
  <c r="BG14" i="37"/>
  <c r="BJ24" i="37"/>
  <c r="BK24" i="37" s="1"/>
  <c r="BG24"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eamancera</author>
    <author>libia_a</author>
  </authors>
  <commentList>
    <comment ref="G14" authorId="0" shapeId="0" xr:uid="{00000000-0006-0000-0100-00000100000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 ref="G24" authorId="0" shapeId="0" xr:uid="{00000000-0006-0000-0100-00000200000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 ref="G30" authorId="0" shapeId="0" xr:uid="{00000000-0006-0000-0100-00000300000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 ref="BL32" authorId="1" shapeId="0" xr:uid="{00000000-0006-0000-0100-000004000000}">
      <text>
        <r>
          <rPr>
            <b/>
            <sz val="9"/>
            <color rgb="FF000000"/>
            <rFont val="Tahoma"/>
            <family val="2"/>
          </rPr>
          <t xml:space="preserve">libia
</t>
        </r>
        <r>
          <rPr>
            <b/>
            <sz val="9"/>
            <color rgb="FF000000"/>
            <rFont val="Tahoma"/>
            <family val="2"/>
          </rPr>
          <t xml:space="preserve">
</t>
        </r>
      </text>
    </comment>
  </commentList>
</comments>
</file>

<file path=xl/sharedStrings.xml><?xml version="1.0" encoding="utf-8"?>
<sst xmlns="http://schemas.openxmlformats.org/spreadsheetml/2006/main" count="2370" uniqueCount="997">
  <si>
    <t>Subcomponente</t>
  </si>
  <si>
    <t>Meta o producto</t>
  </si>
  <si>
    <t>Fecha programada</t>
  </si>
  <si>
    <t>1.1</t>
  </si>
  <si>
    <t>1.2</t>
  </si>
  <si>
    <t>2.1</t>
  </si>
  <si>
    <t>2.2</t>
  </si>
  <si>
    <t>2.3</t>
  </si>
  <si>
    <t>3.1</t>
  </si>
  <si>
    <t>4.1</t>
  </si>
  <si>
    <t>4.2</t>
  </si>
  <si>
    <t>4.3</t>
  </si>
  <si>
    <t xml:space="preserve">Plan Anticorrupción y de Atención al Ciudadano                                                                                                                                                                                   </t>
  </si>
  <si>
    <t>Componente 1: Gestión del Riesgo de Corrupción - Mapa de Riesgos de Corrupción</t>
  </si>
  <si>
    <t xml:space="preserve"> Actividades</t>
  </si>
  <si>
    <t xml:space="preserve">Responsable </t>
  </si>
  <si>
    <t>Mapa de riesgos de corrupción publicado permanentemente</t>
  </si>
  <si>
    <t>3.2</t>
  </si>
  <si>
    <t xml:space="preserve">Mapa de riesgos de corrupción divulgado </t>
  </si>
  <si>
    <t>Gestionar  los riesgos de corrupción</t>
  </si>
  <si>
    <t>Riesgos de corrupción gestionados con evidencias cargadas en Isolución</t>
  </si>
  <si>
    <t>Informe de desempeño trimestral con el monitoreo a los riesgos y la efectividad de los controles</t>
  </si>
  <si>
    <t>4.4</t>
  </si>
  <si>
    <t>Informe de desempeño trimestral
Riesgos de corrupción emergentes identificados</t>
  </si>
  <si>
    <t>4.5</t>
  </si>
  <si>
    <t>Actualizar el mapa de riesgos de corrupción si se detecta la necesidad</t>
  </si>
  <si>
    <t>Informe cuatrimestral</t>
  </si>
  <si>
    <t>Oficina de Control Interno</t>
  </si>
  <si>
    <r>
      <rPr>
        <b/>
        <sz val="16"/>
        <color indexed="8"/>
        <rFont val="Calibri"/>
        <family val="2"/>
      </rPr>
      <t xml:space="preserve">Subcomponente 1.                                        </t>
    </r>
    <r>
      <rPr>
        <sz val="16"/>
        <color indexed="8"/>
        <rFont val="Calibri"/>
        <family val="2"/>
      </rPr>
      <t xml:space="preserve"> Política de Administración de Riesgos de Corrupción</t>
    </r>
  </si>
  <si>
    <r>
      <rPr>
        <b/>
        <sz val="16"/>
        <color indexed="8"/>
        <rFont val="Calibri"/>
        <family val="2"/>
      </rPr>
      <t xml:space="preserve">Subcomponente 2.                                                  </t>
    </r>
    <r>
      <rPr>
        <sz val="16"/>
        <color indexed="8"/>
        <rFont val="Calibri"/>
        <family val="2"/>
      </rPr>
      <t xml:space="preserve">  Construcción del Mapa de Riesgos de Corrupción</t>
    </r>
  </si>
  <si>
    <r>
      <rPr>
        <b/>
        <sz val="16"/>
        <color indexed="8"/>
        <rFont val="Calibri"/>
        <family val="2"/>
      </rPr>
      <t xml:space="preserve">Subcomponente 3.                                            </t>
    </r>
    <r>
      <rPr>
        <sz val="16"/>
        <color indexed="8"/>
        <rFont val="Calibri"/>
        <family val="2"/>
      </rPr>
      <t xml:space="preserve"> Consulta y divulgación </t>
    </r>
  </si>
  <si>
    <r>
      <rPr>
        <b/>
        <sz val="16"/>
        <color indexed="8"/>
        <rFont val="Calibri"/>
        <family val="2"/>
      </rPr>
      <t>Subcomponente 4</t>
    </r>
    <r>
      <rPr>
        <sz val="16"/>
        <color indexed="8"/>
        <rFont val="Calibri"/>
        <family val="2"/>
      </rPr>
      <t xml:space="preserve">                                           Monitoreo o revisión</t>
    </r>
  </si>
  <si>
    <t>Revisar el contexto estrategico si se detectan cambios en los factores internos y externos</t>
  </si>
  <si>
    <t>Direccionamiento Estratégico y Articulación Gerencial</t>
  </si>
  <si>
    <t xml:space="preserve">Formato Plan Anticorrupción y de Atención al Ciudadano  </t>
  </si>
  <si>
    <t>Verificar y determinar riesgos emergentes si como resultado del monitoreo estos se manifiestan</t>
  </si>
  <si>
    <t>Código:                    E-DEAG-FR-049</t>
  </si>
  <si>
    <t>Versión:                                      1</t>
  </si>
  <si>
    <t>Fecha de Aprobación:     17/07/2017</t>
  </si>
  <si>
    <t xml:space="preserve">Publicar el mapa de riesgos de corrupción </t>
  </si>
  <si>
    <t xml:space="preserve">Divulgar el mapa de riesgos de corrupción </t>
  </si>
  <si>
    <t>Responsable</t>
  </si>
  <si>
    <t>Evidencia</t>
  </si>
  <si>
    <t>Gerencia de Buen Gobierno</t>
  </si>
  <si>
    <t>5.1</t>
  </si>
  <si>
    <t>Secretaría de Planeación</t>
  </si>
  <si>
    <t>5.2</t>
  </si>
  <si>
    <t>5.3</t>
  </si>
  <si>
    <t>Primera y Segunda linea de Defensa (Líderes de procesos con riesgos de corrupción identificados)</t>
  </si>
  <si>
    <t>Monitorear y revisar controles eficaces y eficientes</t>
  </si>
  <si>
    <t>GESTIÓN DE LA MEJORA CONTINUA</t>
  </si>
  <si>
    <t>Código: E - GMC - FR - 001</t>
  </si>
  <si>
    <t>Versión: 06</t>
  </si>
  <si>
    <t>IDENTIFICACIÓN DE RIESGOS</t>
  </si>
  <si>
    <t>Fecha de aprobación:  06/12/2018</t>
  </si>
  <si>
    <t>#</t>
  </si>
  <si>
    <t>Nombre del riesgo</t>
  </si>
  <si>
    <t>Descripción del riesgo (Puede suceder que ...)</t>
  </si>
  <si>
    <t>Causas (Debido a ...)</t>
  </si>
  <si>
    <t>Proceso</t>
  </si>
  <si>
    <t>Consecuencias (lo que genera ...)</t>
  </si>
  <si>
    <t>Riesgo Inherente</t>
  </si>
  <si>
    <t>Control</t>
  </si>
  <si>
    <t>Asignación del responsable</t>
  </si>
  <si>
    <t>Segregación y autoridad del responsable</t>
  </si>
  <si>
    <t>Periodicidad</t>
  </si>
  <si>
    <t>Propósito</t>
  </si>
  <si>
    <t>Actividad de control</t>
  </si>
  <si>
    <t>Qué pasa con las observaciones o desviaciones</t>
  </si>
  <si>
    <t>Evidencia de la ejecución del control</t>
  </si>
  <si>
    <t>Calificación del control</t>
  </si>
  <si>
    <t>Descripción del diseño del control</t>
  </si>
  <si>
    <t>Diseño de control</t>
  </si>
  <si>
    <t>Ejecución del control</t>
  </si>
  <si>
    <t>Solidez de cada control</t>
  </si>
  <si>
    <t>Promedio</t>
  </si>
  <si>
    <t>Solidez del conjunto de controles</t>
  </si>
  <si>
    <t>¿Los controles ayudan a disminuir la probabilidad directamente?</t>
  </si>
  <si>
    <t>Riesgo Residual</t>
  </si>
  <si>
    <t>Tratamiento del riesgo</t>
  </si>
  <si>
    <t>Posibilidad de Ocurrencia</t>
  </si>
  <si>
    <t>Si el Riesgo se materializará podria…</t>
  </si>
  <si>
    <t>Impacto</t>
  </si>
  <si>
    <t>Zona de Riesgo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</si>
  <si>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</si>
  <si>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</si>
  <si>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</si>
  <si>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</si>
  <si>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</si>
  <si>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</si>
  <si>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</si>
  <si>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</si>
  <si>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</si>
  <si>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</si>
  <si>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</si>
  <si>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 xml:space="preserve"> ¿Dar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</si>
  <si>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</si>
  <si>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</si>
  <si>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</si>
  <si>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</si>
  <si>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</si>
  <si>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</si>
  <si>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</si>
  <si>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Suma afirmaciones</t>
  </si>
  <si>
    <t>Calificación
Impacto</t>
  </si>
  <si>
    <t>evaluación</t>
  </si>
  <si>
    <t>Evaluación</t>
  </si>
  <si>
    <t>Actividades de control</t>
  </si>
  <si>
    <t>Fecha</t>
  </si>
  <si>
    <t>Indicador del riesgo</t>
  </si>
  <si>
    <t>Posibilidad de recibir o solicitar cualquier dádiva durante la asistencia técnica</t>
  </si>
  <si>
    <t>Puede suceder que durante la asistencia técnica se hagan cobros adicionales no reglamentarios</t>
  </si>
  <si>
    <t>Desconocimiento de quien recibe la asistencia técnica
Falta denuncia ciudadana</t>
  </si>
  <si>
    <t>Asistencia Técnica</t>
  </si>
  <si>
    <t xml:space="preserve">1. Mala imagen institucional. 
2. Demandas y sanciones. 
3. Insatisfacción del usuario. 
4. Procesos disciplinarios. </t>
  </si>
  <si>
    <t>No</t>
  </si>
  <si>
    <t>Si</t>
  </si>
  <si>
    <t>Publicación a la ciudadanía de la asistencia técnica brindada en el departamento</t>
  </si>
  <si>
    <t>Asignado</t>
  </si>
  <si>
    <t>Adecuado</t>
  </si>
  <si>
    <t>Oportuna</t>
  </si>
  <si>
    <t>Prevenir</t>
  </si>
  <si>
    <t>Confiable</t>
  </si>
  <si>
    <t xml:space="preserve">Se investigan y resuelven oportunamente </t>
  </si>
  <si>
    <t>Completa</t>
  </si>
  <si>
    <t>Publicación periódicamente de la asistencia técnica brindada</t>
  </si>
  <si>
    <t>Fuerte</t>
  </si>
  <si>
    <t>Abuso del poder 
Multiplicidad de planes y metodologías
Omisión en el cumplimiento de ética</t>
  </si>
  <si>
    <t>Realización (para los casos en los que es posible) de la asistencia técnica de manera virtual</t>
  </si>
  <si>
    <t>Realizar asistencia técnica de manera virtual para los casos en los que sea posible impartirla por éste medio</t>
  </si>
  <si>
    <t>1. Desinteres de la ciudadania en la 
participación del ejercicio de rendición de cuentas y el control social.
2. Falta de diálogo en doble vía, incidiendo en las partes interesadas del Departamento para que no intervengan en la toma de decisiones.
3. Ausencia de criterios de información,
diálogos e incentivos.
4. Pérdida de credibilidad e imagen de la entidad.</t>
  </si>
  <si>
    <t>2- Improbable</t>
  </si>
  <si>
    <t>no</t>
  </si>
  <si>
    <t>Posibilidad  de obtener un beneficio económico por alteración en la nómina</t>
  </si>
  <si>
    <t>Puede suceder que ingresen novedades con información no veraz o  se asignen valores salariales que no estén soportados adecuadamente</t>
  </si>
  <si>
    <t>Insuficiencia de controles adecuados y periódicos dentro del proceso de la liquidación y pago de la nómina.</t>
  </si>
  <si>
    <t>Promoción del Desarrollo Educativo</t>
  </si>
  <si>
    <t>1. Pérdida de recursos financieros
2. Incremento en las PQRS
3. Sanciones legales
4. Imagen institucional negativa
5. Demora en el pago de nómina  y pagos a inactivos.</t>
  </si>
  <si>
    <t>Restricción de permisos cargue de información humano</t>
  </si>
  <si>
    <t>Detectar</t>
  </si>
  <si>
    <t>La coordinadora del grupo define los perfiles de acuerdo con las funciones para registrar novedades  en modulo de compensaciones laborales. Se genera restricción para modificación de datos diferentes a nómina.</t>
  </si>
  <si>
    <t>Moderado</t>
  </si>
  <si>
    <t>Hacer seguimiento a los denominados pagos observados y tomar las medidas necesarias para reducirlos.</t>
  </si>
  <si>
    <t>Director de Personal de Instituciones Educativas</t>
  </si>
  <si>
    <t xml:space="preserve">Informes, solicitudes y documentos. </t>
  </si>
  <si>
    <t>No. de pagos de nómina observados</t>
  </si>
  <si>
    <t>Deficiencia o inconsistencia en el ingreso de la información al aplicativo que soporta la nómina.</t>
  </si>
  <si>
    <t>Revisión Liquidación de las prenóminas mensualmente</t>
  </si>
  <si>
    <t xml:space="preserve">Mensualmente se genera un reporte de errores de liquidación </t>
  </si>
  <si>
    <t>Realizar seguimiento a los roles de los usuarios en el sistema incluyendo a los que hacen parte de la cadena de gestión, específicamente los coordinadores de planta que como usuarios del sistema no tienen restricciones para modificación de la información.</t>
  </si>
  <si>
    <t>Reporte mediante correo electrónico</t>
  </si>
  <si>
    <t>Deficiencia en la seguridad informática y asignación de roles.</t>
  </si>
  <si>
    <t xml:space="preserve">Se cruzan los permisos actuales con los que reporta el sistema al terminar los procesos de revisión. </t>
  </si>
  <si>
    <t>OVER TIME es un aplicativo web donde el Rector certifica las horas extras debidamente laboradas en el mes anterior de acuerdo a las resoluciones expedidas por la Secretaría de Educación de Cundinamarca.</t>
  </si>
  <si>
    <t>Activación del Control de Planta en el aplicativo Humano.</t>
  </si>
  <si>
    <t>Reportes</t>
  </si>
  <si>
    <t>Deficiente liquidación de las horas extras.</t>
  </si>
  <si>
    <t xml:space="preserve">Uso del aplicativo OVER TIME para el reporte de las horas extras efectivamente laboradas por los docentes y administrativos de las IED´s.. </t>
  </si>
  <si>
    <t xml:space="preserve">Overtime es una herramienta desarollada inhouse que permitió controlar la asignación del total de horas extras asignadas para cada IED. </t>
  </si>
  <si>
    <t>Estandarizar e implementar procedimiento para la Autorización, Asignación, reporte y verificación de las horas extras del personal Docente, Directivo Docente y Administrativos.</t>
  </si>
  <si>
    <t>Plantillas de prueba y correos electrónicos.</t>
  </si>
  <si>
    <t xml:space="preserve">Verificación de cumplimiento linemaientos horas extras en las IED. </t>
  </si>
  <si>
    <t xml:space="preserve">Se han evidenciado casos en donde se asigna el total de horas a una sola persona. </t>
  </si>
  <si>
    <t xml:space="preserve">Ampliar el desarrollo de la herramienta Over Time con el fin de controlar la adecuada distribución del total de horas extras, es decir que sean asignadas equitativamente entre el personal.  </t>
  </si>
  <si>
    <t xml:space="preserve"> </t>
  </si>
  <si>
    <t>Regsitro en el aplicativo OVER TIME</t>
  </si>
  <si>
    <t xml:space="preserve"> Reportar un mayor número de estudiantes beneficiados con el servicio de transporte y alimentación escolar para favorecimiento particular o de terceros</t>
  </si>
  <si>
    <t>Puede  suceder que se pague un mayor número de raciones o de sevicios de transporte escolar por falta de controles</t>
  </si>
  <si>
    <t>.
1. Deficiencias en el monitoreo, seguimiento y Control de los programas
2. Deficiencias en la consolidación de informes. 
3. Falta de control en el cruce de información entre la información del operador o los municipios frente a los registros del SIMAT.</t>
  </si>
  <si>
    <t>1. Detrimento patrimonial 
2. Hallazgos administrativos, fiscales o penales. 
3. Sanciones legales 
5. Inasistencia escolar</t>
  </si>
  <si>
    <t>3-Posible</t>
  </si>
  <si>
    <t xml:space="preserve">Generar planillas con los titulares de derechos </t>
  </si>
  <si>
    <t>La Secretaría de Educación mensualmente entrega al operador el Anexo 6A-para la generación de planillas con los titulares de derechos registrados en el sistema de matrícula</t>
  </si>
  <si>
    <t>Garntizar la entrega adecuada a los titulares de derechos.</t>
  </si>
  <si>
    <t>Director de Cobertura</t>
  </si>
  <si>
    <t>Informe mensual de superivisión e interventorias</t>
  </si>
  <si>
    <t>validación y  entrega de complementos a niños registrados en SIMAT.</t>
  </si>
  <si>
    <t>Visitas mensuales a las sedes educativas para validar la entrega de complementos a niños registrados en SIMAT , por parte de la Dirección de Cobertura o la Interventoría contratada para este fin.</t>
  </si>
  <si>
    <t xml:space="preserve">Efectuar visitas de verificación a las IED </t>
  </si>
  <si>
    <t>Actas de verificación de visitas</t>
  </si>
  <si>
    <t>Cruce  facturación versus SIMAT.</t>
  </si>
  <si>
    <t>Cruce de información mensual de niño a niño registrado en las planillas de la facturación y el SIMAT.</t>
  </si>
  <si>
    <t>Cruce de información mensual con datos SIMAT</t>
  </si>
  <si>
    <t>Informe mensual frente a SIMAT</t>
  </si>
  <si>
    <t xml:space="preserve">Aprobación de pagos </t>
  </si>
  <si>
    <t>No reconomiento de pago si se evidencia que se atienden niños que no estan en SIMAT.</t>
  </si>
  <si>
    <t>Restrición de pago cruce SIMAT.</t>
  </si>
  <si>
    <t>Presencia de tramitadores en el entorno de las Sedes Operativas de Tránsito</t>
  </si>
  <si>
    <t>Promoción del Transporte y la Movilidad</t>
  </si>
  <si>
    <t>1.Deterioro en la imagén institucional. (perdida de la  credibilidad y la transparencia de la entidad). 
2. Apertura de procesos disciplinarios. 
3. Demandas penales y sanciones legales. 
4. Hallazgos administrativos por entidades de control.</t>
  </si>
  <si>
    <t>Seguimiento a través de la Interventoría al servicio tercerizado.</t>
  </si>
  <si>
    <t>No se investigan y resuelven oportunamente</t>
  </si>
  <si>
    <t>No existe</t>
  </si>
  <si>
    <t>Con el apoyo de la interventoría y la supervisión de la misma se hace una verificación y seguimiento a los diferentes trámites y servicios que presta el Concesionario en las diferentes Sedes Operativas de Tránsito.</t>
  </si>
  <si>
    <t>Coordinar conjuntamente con el concesionario acciones encaminadas a difundir ampliamente a través de los medios de comunicación de la Secretaria de Transporte y Movilidad la advertencia a los usuarios de no acudir a tramitadores, para gestionar sus trámites ante la Secretaria.</t>
  </si>
  <si>
    <t xml:space="preserve">Director de Servicios 
/ Jefe Oficina de Coordinación de Sedes Operativas </t>
  </si>
  <si>
    <t xml:space="preserve"> (No. de Sedes Operativas Verificadas en el periodo (Trimestral) /Total de Sedes Operativas)*100
.</t>
  </si>
  <si>
    <t>Seguimientos trimestral en las Sedes Operativas del tiempo de respuesta de los trámites  y servicios que presta la Secretaria.
Matriz de Tramites actualizada en el  SUIT.</t>
  </si>
  <si>
    <t>Extralimitación de funciones por parte del funcionario encargado.</t>
  </si>
  <si>
    <t>Inoportuna</t>
  </si>
  <si>
    <t>No confiable</t>
  </si>
  <si>
    <t>Seguimiento mensual a PQRS relacionadas con trámites y servicios, prestados por el Concesionario, en cumplimiento de sus obligaciones contractuales.
Seguimientos aleatorios a las diferentes Sedes Operativas de Tránsito para verificar el cumplimiento de las obligaciones contractuales del concesionario.</t>
  </si>
  <si>
    <t>20-Extrema</t>
  </si>
  <si>
    <t xml:space="preserve"> Uso ilegal y manipulación indebida de las plataformas tecnológicas o sistemas de información.</t>
  </si>
  <si>
    <t>Puede suceder que se realice un inadecuado manejo de la información en las plataformas tecnológicas, con el fin de favorecer  a un usuario que realiza trámites y servicios de transito o es objeto de proceso de cobro coactivo (Contravencional)</t>
  </si>
  <si>
    <t>1.Deterioro en la imagen institucional. (perdida de la  credibilidad y la transparencia de la entidad). 
2. Apertura de procesos disciplinarios. 
3. Demandas penales y sanciones legales. 
4. Hallazgos administrativos por entidades de control.</t>
  </si>
  <si>
    <t>2-Improbable</t>
  </si>
  <si>
    <t>No asignado</t>
  </si>
  <si>
    <t>Inadecuado</t>
  </si>
  <si>
    <t xml:space="preserve">La Dirección de Servicios solicita los informes al Concesionario de la Plataforma Tecnológica para realizar un seguimiento al módulo de Auditoría. </t>
  </si>
  <si>
    <t>Mayor</t>
  </si>
  <si>
    <t xml:space="preserve">Director de Servicios </t>
  </si>
  <si>
    <t>Solicitud formal para habilitación del usuario y reportes.</t>
  </si>
  <si>
    <t>Director de Servicios</t>
  </si>
  <si>
    <t>Incompleta</t>
  </si>
  <si>
    <t xml:space="preserve">Director de Servicios/ Jefe Oficina de Coordinación de Sedes Operativas. </t>
  </si>
  <si>
    <t xml:space="preserve">Distribución errada del ingreso con destinación especifica </t>
  </si>
  <si>
    <t xml:space="preserve">Puede suceder que al momento de distribuir el recaudo se omita  un destinación  </t>
  </si>
  <si>
    <t xml:space="preserve">Falta de actualizacion o desconocimiento de la normatividad aplicable </t>
  </si>
  <si>
    <t>Financiero</t>
  </si>
  <si>
    <t>Afectacion de grupos  o poblacion beneficiaria de rentas de destinacion específica .
 Sanciones legales
 Imagen institucional negativa</t>
  </si>
  <si>
    <t>1.Rara vez</t>
  </si>
  <si>
    <t>10-Alta</t>
  </si>
  <si>
    <t xml:space="preserve">Apoyo externo en asesoría financiera presupuestal y legal </t>
  </si>
  <si>
    <t xml:space="preserve">Se unifico criterio en la  aplicaciÓN de la normatividad 
para  las rentas con destinación especifíca con el fin de 
destinar adecuadamnete los recursos </t>
  </si>
  <si>
    <t>1-Rara vez</t>
  </si>
  <si>
    <t xml:space="preserve">Revisión semestral del cumplimiento de la norma a traves de las ejecuciones presupuestales </t>
  </si>
  <si>
    <t xml:space="preserve">Jefe de analisis financiero </t>
  </si>
  <si>
    <t xml:space="preserve">Informe semestral </t>
  </si>
  <si>
    <t xml:space="preserve">Liquidación manual de algunas destinaciones específicas </t>
  </si>
  <si>
    <t>Matriz de control</t>
  </si>
  <si>
    <t xml:space="preserve">La matriz esta diseñada para aplicar las destinaciones 
específicas de cada renta, de acuerdo con los porcetajes 
establecidos en la norma de acuerdo a la ndinamica de cada renta </t>
  </si>
  <si>
    <t xml:space="preserve">Soporte bancario del ingreso, districuión a traves de la matriz, y registro de la distribución en SAP.  Los registros de estas actividades reposan direccion tesorería </t>
  </si>
  <si>
    <t xml:space="preserve">Direccion de tesorería </t>
  </si>
  <si>
    <t xml:space="preserve">Soportes de tesorería </t>
  </si>
  <si>
    <t>Gestión Contractual</t>
  </si>
  <si>
    <t>Catastrófico</t>
  </si>
  <si>
    <t>60-Extrema</t>
  </si>
  <si>
    <t>Asesoría a secretarías y entidades del nivel central.</t>
  </si>
  <si>
    <t xml:space="preserve">Falta de controles </t>
  </si>
  <si>
    <t xml:space="preserve">Socialización de conceptos, manuales 
y guías de Colombia Compra Eficiente </t>
  </si>
  <si>
    <t>Posibilidad de recibir o solicitar cualquier dadiva para favorecer al contratista en la ejecución contractual.</t>
  </si>
  <si>
    <t>1. Sanciones legales 
2. Recibir bienes o servicios de mala calidad que no cumplan con el objeto contractual. 
3. Incumplimiento de las objetivos y metas del plan de desarrollo. 
4. Incremento de los costos en las adquisiciones de la entidad 
5. Imagen institucional negativa. 
6. Detrimento patrimonial</t>
  </si>
  <si>
    <t>Puede suceder que no se promueva y coarte la participación de la ciudadanía en el ejercicio del control social</t>
  </si>
  <si>
    <t>No aplicación de lineamientos legales, procedimentales y documentales.</t>
  </si>
  <si>
    <t>1. Imagen institucional negativa
2. Sanciones legales
3. Incumplimientos normativos
4. Perdida de oportunidades y beneficios por parte de la ciudadanía a causa del  desconocimiento.</t>
  </si>
  <si>
    <t xml:space="preserve">Revisíon periodica del cumplimiento del uso de la norma </t>
  </si>
  <si>
    <t xml:space="preserve">Fortalece el acompañamiento a las organizaciones sociales </t>
  </si>
  <si>
    <t>semestral</t>
  </si>
  <si>
    <t>Matriz de seguimiento</t>
  </si>
  <si>
    <t>Ocultar a la ciudadanía la información que se refiere a la  gestión pública</t>
  </si>
  <si>
    <t xml:space="preserve">Verificar la publicación de la información </t>
  </si>
  <si>
    <t>Continuar verificando la publicacion de las convocatorias de representandte de las asociaciones de usuarios.</t>
  </si>
  <si>
    <t>Limitar los espacios de participación de la ciudadania en el control social de los recursos públicos</t>
  </si>
  <si>
    <t>Verficiar la participación en cada uno de los procesos</t>
  </si>
  <si>
    <t>Promover espacios de participación establecidos en la norma y capacitaciones en control social</t>
  </si>
  <si>
    <t xml:space="preserve">Puede suceder que se busque entorpecer o no concluir o acelerar un trámite o servicio para obtener un beneficio </t>
  </si>
  <si>
    <t>Entrega de información incompleta o confusa o inoportuna</t>
  </si>
  <si>
    <t>Atención al Ciudadano</t>
  </si>
  <si>
    <t>1. Sanciones legales y disciplinarias
2. Imagen institucional negativa
3. Incremento de las PQRS y tutelas
4.  Servicios prestados deficientes.
5. Revictimización a usuarios 
6. Reprocesos por ineficiencia administrativa</t>
  </si>
  <si>
    <t xml:space="preserve">Realizar Seguimiento a la Matriz de seguimiento a trámites y OPA </t>
  </si>
  <si>
    <t>Debilidad en seguimiento y control a servicios</t>
  </si>
  <si>
    <t xml:space="preserve">Difusión de requisitos y documentos para los trámites en página web y Plataformas existentes. </t>
  </si>
  <si>
    <t xml:space="preserve">Incumplimiento en los términos determinados para atender las PQRS de la comunidad </t>
  </si>
  <si>
    <t>Actualización información de requisitos o documentos para cada Trámite u OPA en la plataforma SUIT y página web</t>
  </si>
  <si>
    <t>Concusión: Exacción arbitraria hecha por un funcionario público en provecho propio.</t>
  </si>
  <si>
    <t>Conocimiento de la Norma de Respuesta Derechos de Petición</t>
  </si>
  <si>
    <t>Conocimiento del Código de Etica y Único Disciplinario y sanciones</t>
  </si>
  <si>
    <t>Mesas de trabajo  de socialización realizadas con el 100% de los procesos.</t>
  </si>
  <si>
    <t>Actualizar y publicar en la página web de la Gobernación, el plan de asistencia técnica con sus seguimientos periódicos para el conocimiento de la ciudadanía</t>
  </si>
  <si>
    <t>Puede suceder que se otorguen dadivas para efectuar y agilizar trámites, servicios e infracciones sin el lleno de los requisitos legales,  por parte de un servidor público en provecho propio o de un tercero.</t>
  </si>
  <si>
    <t>Aceptar dádivas para agilizar o realizar  trámites ,servicios administrativos y procesos por infracciones de tránsito.</t>
  </si>
  <si>
    <t>Desconocimiento o conducta inadecuada de los usuarios en relación con los procedimientos y requisitos legales establecidos por el Ministerio de Transporte para la realización de los trámites ,servicios administrativos y procesos por infracciones de tránsito..</t>
  </si>
  <si>
    <t>Control y seguimiento por parte de la Secretaria, los Consecionarios y la interventoria para limitar la participación de los tramitadores en trámites ,servicios administrativos y procesos por infracciones de tránsito.</t>
  </si>
  <si>
    <t xml:space="preserve">Incumplimiento de los protocolos de seguridad informatica por parte de los encargados de la operación, administración y custodia de la información contenida en la base de datos. </t>
  </si>
  <si>
    <t>Seguimiento y control a los reportes de auditoria de la información que realiza el concesionario tecnológico y verificación de la veracidad por parte de la Secretaria</t>
  </si>
  <si>
    <t>Solicitar al Concesionario,  la habilitación de un usuario para consulta al Módulo de Auditoría en la Plataforma Tecnológica, para realizar la verificación correspondiente.</t>
  </si>
  <si>
    <t>Inadecuado mecanismo de control para el uso de contraseñas de acceso por parte de los operadores.</t>
  </si>
  <si>
    <t>Seguimiento al acceso y manejo de las herramientas tecnológicas al servicio de la Secretaria</t>
  </si>
  <si>
    <t>Verificación y seguimiento a la presencia de incidentes informáticos y a la solución y correctivos para evitar la reiteración de los mismos.</t>
  </si>
  <si>
    <t>Verificar el cumplimiento del procedimiento para la asignación,  cambio de contraseñas y seguridad para el acceso a las bases de datos y sistemas de información.</t>
  </si>
  <si>
    <t>Ausencia de un control eficiente para la adecuada gestion documental.</t>
  </si>
  <si>
    <t>Seguimiento al cumplimiento de la normatividad referente a la correcta gestión documental y seguridad de la información.</t>
  </si>
  <si>
    <t>La Dirección de Servicios realiza verificación del cumplimiento de la Gestión documental, que incluye el manejo y préstamo de documentos en las Sedes Operativas de Tránsito y Oficina de Procesos Administrativos.</t>
  </si>
  <si>
    <t>Verificar el cumplimiento del procedimiento para el manejo y préstamo de documentos y expedientes de los diferentes procesos por infracciones de tránsito para establecer la completitud o no de la información y adoptar las medidas necesarias.</t>
  </si>
  <si>
    <t>Secretaría de la Función Pública</t>
  </si>
  <si>
    <t>Revisar la Guía para la Gestión de Riesgos y la Política de Administración de Riesgos de la Adminsitración Departamental, según la Guía de Administración de Riesgos y Diseño de Controles expedida por el DAFP</t>
  </si>
  <si>
    <t xml:space="preserve">Actualizar el mapa de riesgos de corrupción en mesas de trabajo con los diferentes procesos de la Adminitración Departamental </t>
  </si>
  <si>
    <t>Mapa de riesgo de corrupción actualizado</t>
  </si>
  <si>
    <t>Socializar el mapa de riesgos de corrupción con los procesos de la Administración Departamental</t>
  </si>
  <si>
    <t>De acuerdo al plan anual de riesgo de cada proceso</t>
  </si>
  <si>
    <t>Análisis del contexto actualizado</t>
  </si>
  <si>
    <t>Evaluar la elaboración mapa de riesgos de corrupción</t>
  </si>
  <si>
    <t xml:space="preserve">Rendición de
cuentas incompleta en temas estratégicos de la Administración Departamental </t>
  </si>
  <si>
    <t>Puede suceder que  la información necesaria para la rendicion de cuentas se presente de manera parcial por parte de las entidades responsables de la misma.</t>
  </si>
  <si>
    <t>Deficiencia en los sistemas de información de la Administración Departamental</t>
  </si>
  <si>
    <t>Implementación de desarrollos tecnologicos que faciliten el suministro, consolidacion y entrega oportuna de la información para la rendición de cuentas.</t>
  </si>
  <si>
    <t>Proponer a la Administración Departamental la inversión o gestión de desarrollos tecnológicos que faciliten la oportuna entrega de información necesaria para la rendición de cuentas</t>
  </si>
  <si>
    <t>Falta de capacitación de los funcionarios encargados de suministrar la información de rendicion de cuentas.</t>
  </si>
  <si>
    <t>Identificación, capacitación y permanencia de los funcionarios encargados del suministro de la información para la rendición de cuentas.</t>
  </si>
  <si>
    <t>Plan de capacitación y acompañamiento para los funcionarios responsables del suministro de la información requerida para la rendición de cuentas.</t>
  </si>
  <si>
    <t>Designación de los funcionaros de las dependencias de la Administración Departamental responsables de la información para la rendición de cuentas-
Plan de capacitación para  funcionaros de las dependencias de la Administración Departamental responsables de la información para la rendición de cuentas</t>
  </si>
  <si>
    <t xml:space="preserve">Elaborar un documento diagnóstico de la información requerida para la rendición de cuentas.
Gestionar con la dependencia correspondiente, el desarrollo tecnológico para obtener la información de manera oportuna. </t>
  </si>
  <si>
    <t>Factor de causa</t>
  </si>
  <si>
    <t>Clase de riesgo</t>
  </si>
  <si>
    <t>Posibilidad de ocurrencia</t>
  </si>
  <si>
    <t>Impacto en la confidencialidad de la informacion</t>
  </si>
  <si>
    <t>Impacto de credibilidad o imagen</t>
  </si>
  <si>
    <t>Impacto legal</t>
  </si>
  <si>
    <t>Impacto operativo</t>
  </si>
  <si>
    <t>Personas</t>
  </si>
  <si>
    <t>Estratégico</t>
  </si>
  <si>
    <t>Nivel</t>
  </si>
  <si>
    <t>Descriptor</t>
  </si>
  <si>
    <t>Descripción</t>
  </si>
  <si>
    <t>Frecuencia</t>
  </si>
  <si>
    <t>Tipos de impacto</t>
  </si>
  <si>
    <t xml:space="preserve">Tipo de control </t>
  </si>
  <si>
    <t>Probabilidad</t>
  </si>
  <si>
    <t>Metodo</t>
  </si>
  <si>
    <t>Imagen</t>
  </si>
  <si>
    <t>Rara vez</t>
  </si>
  <si>
    <t>El evento puede ocurrir solo en circunstancias excepcionales</t>
  </si>
  <si>
    <t>Se presentó una vez en los ultimos cinco años</t>
  </si>
  <si>
    <t>Insignificante</t>
  </si>
  <si>
    <t>Si el evento se presentara se afectaría la información de una persona</t>
  </si>
  <si>
    <t>Si el evento se presentara se afectaría la imagen institucional en un ciudadano</t>
  </si>
  <si>
    <t>Si el evento se presentara la gobernación tendria que pagar multas</t>
  </si>
  <si>
    <t>Confidencialidad de la información</t>
  </si>
  <si>
    <t>Preventivo</t>
  </si>
  <si>
    <t>Sistemas de información</t>
  </si>
  <si>
    <t>Operativo</t>
  </si>
  <si>
    <t>Improbable</t>
  </si>
  <si>
    <t>El evento puede ocurrir en algun momento</t>
  </si>
  <si>
    <t>Se presentó una vez en los ultimos tres años</t>
  </si>
  <si>
    <t>Menor</t>
  </si>
  <si>
    <t>Si el evento se presentara se afectaría la información de un grupo de personas</t>
  </si>
  <si>
    <t>Si el evento se presentara se afectaría la imagen institucional en un grupo de ciudadanos</t>
  </si>
  <si>
    <t>Si el evento se presentara la gobernación recibiria demandas</t>
  </si>
  <si>
    <t>Credibilidad o imagen</t>
  </si>
  <si>
    <t>Correctivo</t>
  </si>
  <si>
    <t>Infraestructura</t>
  </si>
  <si>
    <t>Posible</t>
  </si>
  <si>
    <t>El evento podría ocurrir en algun momento</t>
  </si>
  <si>
    <t>Se presentó una vez en los ultimos dos años</t>
  </si>
  <si>
    <t>Si el evento se presentara se afectaría la información de todo un proceso</t>
  </si>
  <si>
    <t>Si el evento se presentara se afectaría la imagen institucional a nivel local (un municipio)</t>
  </si>
  <si>
    <t>Si el evento se presentara habrian investigaciones disciplinarias</t>
  </si>
  <si>
    <t>Si el evento se presentara habria retraso en las actividades</t>
  </si>
  <si>
    <t>Legal</t>
  </si>
  <si>
    <t>Detectivo</t>
  </si>
  <si>
    <t>Información</t>
  </si>
  <si>
    <t>Cumplimiento</t>
  </si>
  <si>
    <t>Probable</t>
  </si>
  <si>
    <t>El evento probablemente ocurrirá en la mayoria de las circunstancias</t>
  </si>
  <si>
    <t>Se presentó una vez en el ultimo año</t>
  </si>
  <si>
    <t>Si el evento se presentara se afectaría la información institucional</t>
  </si>
  <si>
    <t>Si el evento se presentara se afectaría la imagen institucional a nivel departamental (dos o más municipios)</t>
  </si>
  <si>
    <t>Si el evento se presentara habrian investigaciones fiscales</t>
  </si>
  <si>
    <t>Si el evento se presentara habria intermitencia en el servicio</t>
  </si>
  <si>
    <t>No hay control</t>
  </si>
  <si>
    <t>Recursos Financieros</t>
  </si>
  <si>
    <t>Tecnológico</t>
  </si>
  <si>
    <t>Casi seguro</t>
  </si>
  <si>
    <t>Se esperá que el evento ocurra en la mayoria de las circunstancias</t>
  </si>
  <si>
    <t>Se presentó mas de una vez en el ultimo año</t>
  </si>
  <si>
    <t>Catastrofico</t>
  </si>
  <si>
    <t>Si el evento se presentara se afectaría la información estrategica de la entidad</t>
  </si>
  <si>
    <t>Si el evento se presentara se afectaría la imagen institucional a nivel nacional</t>
  </si>
  <si>
    <t>Si el evento se presentara habria intervención o sanción</t>
  </si>
  <si>
    <t>Si el evento se presentara habria paro total del proceso</t>
  </si>
  <si>
    <t>Recursos Físicos</t>
  </si>
  <si>
    <t>Corrupción</t>
  </si>
  <si>
    <t>1-Insignificante</t>
  </si>
  <si>
    <t>2-Menor</t>
  </si>
  <si>
    <t>3-Moderado</t>
  </si>
  <si>
    <t>4-Mayor</t>
  </si>
  <si>
    <t>5-Catastrofico</t>
  </si>
  <si>
    <t>1-Raro</t>
  </si>
  <si>
    <t>4-Probable</t>
  </si>
  <si>
    <t>5-Casi seguro</t>
  </si>
  <si>
    <t>1-RARO</t>
  </si>
  <si>
    <t>1-INSIGNIFICANTE</t>
  </si>
  <si>
    <t>1-Baja</t>
  </si>
  <si>
    <t>2-MENOR</t>
  </si>
  <si>
    <t>2-Baja</t>
  </si>
  <si>
    <t>3-MODERADO</t>
  </si>
  <si>
    <t>3-Moderada</t>
  </si>
  <si>
    <t>4-MAYOR</t>
  </si>
  <si>
    <t>4-Alta</t>
  </si>
  <si>
    <t>5-CATASTRÓFICO</t>
  </si>
  <si>
    <t>5-Extrema</t>
  </si>
  <si>
    <t>2-IMPROBABLE</t>
  </si>
  <si>
    <t>4-Baja</t>
  </si>
  <si>
    <t>6-Moderada</t>
  </si>
  <si>
    <t>8-Alta</t>
  </si>
  <si>
    <t>10-Extrema</t>
  </si>
  <si>
    <t>3-POSIBLE</t>
  </si>
  <si>
    <t>3-Baja</t>
  </si>
  <si>
    <t>9-Alta</t>
  </si>
  <si>
    <t>12-Extrema</t>
  </si>
  <si>
    <t>15-Extrema</t>
  </si>
  <si>
    <t>4-PROBABLE</t>
  </si>
  <si>
    <t>4-Moderada</t>
  </si>
  <si>
    <t>12-Alta</t>
  </si>
  <si>
    <t>16-Extrema</t>
  </si>
  <si>
    <t>5-CASI SEGURO</t>
  </si>
  <si>
    <t>5-Alta</t>
  </si>
  <si>
    <t>25-Extrema</t>
  </si>
  <si>
    <t>5-Moderado</t>
  </si>
  <si>
    <t>5-Moderada</t>
  </si>
  <si>
    <t>10-Mayor</t>
  </si>
  <si>
    <t>20-Catastrófico</t>
  </si>
  <si>
    <t>5-MODERADO</t>
  </si>
  <si>
    <t>10-Moderada</t>
  </si>
  <si>
    <t>10-MAYOR</t>
  </si>
  <si>
    <t>20-Alta</t>
  </si>
  <si>
    <t>20-CATASTRÓFICO</t>
  </si>
  <si>
    <t>40-Extrema</t>
  </si>
  <si>
    <t>15-Alta</t>
  </si>
  <si>
    <t>30-Extrema</t>
  </si>
  <si>
    <t>80-Extrema</t>
  </si>
  <si>
    <t>50-Extrema</t>
  </si>
  <si>
    <t>100-Extrema</t>
  </si>
  <si>
    <t>Componente 2: Racionalización de Trámites - Consolidado</t>
  </si>
  <si>
    <t/>
  </si>
  <si>
    <t>Nombre de la entidad:</t>
  </si>
  <si>
    <t>GOBERNACIÓN DE CUNDINAMARCA</t>
  </si>
  <si>
    <t>Territorial</t>
  </si>
  <si>
    <t>Sector administrativo:</t>
  </si>
  <si>
    <t>N/A</t>
  </si>
  <si>
    <t>Departamento:</t>
  </si>
  <si>
    <t>CUNDINAMARCA</t>
  </si>
  <si>
    <t>Municipio:</t>
  </si>
  <si>
    <t>BOGOTÁ</t>
  </si>
  <si>
    <t>DATOS TRÁMITES A RACIONALIZAR</t>
  </si>
  <si>
    <t>ACCIONES DE RACIONALIZACIÓN A DESARROLLAR</t>
  </si>
  <si>
    <t>PLAN DE EJECUCIÓN</t>
  </si>
  <si>
    <t>Tipo</t>
  </si>
  <si>
    <t>Número</t>
  </si>
  <si>
    <t>Nombre</t>
  </si>
  <si>
    <t>Estado</t>
  </si>
  <si>
    <t>Situación actual</t>
  </si>
  <si>
    <t>Modelo Único – Hijo</t>
  </si>
  <si>
    <t>Inscrito</t>
  </si>
  <si>
    <t>Licencia para prestación de servicios en seguridad y salud en el trabajo</t>
  </si>
  <si>
    <t>Plataforma virtual ventanilla única</t>
  </si>
  <si>
    <t>Tecnologica</t>
  </si>
  <si>
    <t>Ventanilla única institucional</t>
  </si>
  <si>
    <t>Refrendación del carné de aplicador de plaguicidas</t>
  </si>
  <si>
    <t>Registro y autorización de títulos en el área de la salud</t>
  </si>
  <si>
    <t>Concepto sanitario para empresas aplicadoras de plaguicidas</t>
  </si>
  <si>
    <t>Único</t>
  </si>
  <si>
    <t>Concepto sanitario para empresas que presten el servicio de lavado y desinfección de tánques de almacenamiento de agua potable para consumo humano</t>
  </si>
  <si>
    <t>Concepto sanitario para vehículos transportadores de plaguicidas y afines</t>
  </si>
  <si>
    <t>Código:                        E-DEAG-FR-049</t>
  </si>
  <si>
    <t>Versión:                                             1</t>
  </si>
  <si>
    <t>Fecha de Aprobación:           17/07/2017</t>
  </si>
  <si>
    <t>Componente 3:  Rendición de cuentas</t>
  </si>
  <si>
    <t>Actividades</t>
  </si>
  <si>
    <r>
      <t xml:space="preserve">Subcomponente 1. </t>
    </r>
    <r>
      <rPr>
        <sz val="12"/>
        <color indexed="8"/>
        <rFont val="Arial"/>
        <family val="2"/>
      </rPr>
      <t>Información de calidad y en lenguaje comprensible.</t>
    </r>
  </si>
  <si>
    <t>1.3</t>
  </si>
  <si>
    <t>Secretaría de Prensa</t>
  </si>
  <si>
    <t>1.4</t>
  </si>
  <si>
    <r>
      <t>Subcomponente 2.</t>
    </r>
    <r>
      <rPr>
        <sz val="12"/>
        <color indexed="8"/>
        <rFont val="Arial"/>
        <family val="2"/>
      </rPr>
      <t xml:space="preserve">
Diálogo de doble vía con la ciudadanía y sus organizaciones.</t>
    </r>
  </si>
  <si>
    <t>Secretaría de Desarrollo e Inclusión Social</t>
  </si>
  <si>
    <t>2.4</t>
  </si>
  <si>
    <t>Secretaría TIC</t>
  </si>
  <si>
    <t>Código:                          E-DEAG-FR-049</t>
  </si>
  <si>
    <t>Versión:                                              1</t>
  </si>
  <si>
    <t>Fecha de Aprobación:            17/07/2017</t>
  </si>
  <si>
    <t>Componente 4:  Servicio al Ciudadano</t>
  </si>
  <si>
    <r>
      <t xml:space="preserve">Subcomponente 1.
</t>
    </r>
    <r>
      <rPr>
        <sz val="14"/>
        <color indexed="8"/>
        <rFont val="Arial"/>
        <family val="2"/>
      </rPr>
      <t xml:space="preserve">Estructura administrativa y Direccionamiento estratégico </t>
    </r>
  </si>
  <si>
    <t>Secretaría General</t>
  </si>
  <si>
    <r>
      <t xml:space="preserve">Subcomponente 2.
</t>
    </r>
    <r>
      <rPr>
        <sz val="14"/>
        <color indexed="8"/>
        <rFont val="Arial"/>
        <family val="2"/>
      </rPr>
      <t>Fortalecimiento de los canales de atención.</t>
    </r>
  </si>
  <si>
    <t>Secretaría de Planeación y Gerencia de Buen Gobierno</t>
  </si>
  <si>
    <t xml:space="preserve">Actualización e incorporación permanente del calendario de principales eventos de la Gobernación de Cundinamarca </t>
  </si>
  <si>
    <t>Calendario de eventos principales actualizado y disponible en la web.
Número de eventos publicados en la web</t>
  </si>
  <si>
    <t>2.5</t>
  </si>
  <si>
    <t>Secretaría General Secretaria TIC</t>
  </si>
  <si>
    <t>Administradores de PQRSD</t>
  </si>
  <si>
    <t>Secretaría General Secretaría TIC</t>
  </si>
  <si>
    <r>
      <t xml:space="preserve">Subcomponente 4. 
</t>
    </r>
    <r>
      <rPr>
        <sz val="14"/>
        <color indexed="8"/>
        <rFont val="Arial"/>
        <family val="2"/>
      </rPr>
      <t>Normativo y procedimental</t>
    </r>
  </si>
  <si>
    <t>Secretaría General
 Gerencia de Buen Gobierno</t>
  </si>
  <si>
    <t>Secretaría TIC, Secretaria de la Función Pública, Secretaría Jurídica y Secretaria General -Direccion de Gestion Documental</t>
  </si>
  <si>
    <t>Entidades del Sector Central</t>
  </si>
  <si>
    <r>
      <t xml:space="preserve">Subcomponente 5. </t>
    </r>
    <r>
      <rPr>
        <sz val="14"/>
        <color indexed="8"/>
        <rFont val="Arial"/>
        <family val="2"/>
      </rPr>
      <t>Relacionamiento con el ciudadano</t>
    </r>
  </si>
  <si>
    <t>Plan Anticorrupción y de Atención al Ciudadano</t>
  </si>
  <si>
    <t>Componente 5:  Transparencia y Acceso a la Información</t>
  </si>
  <si>
    <t>Código:          E-DEAG-FR-049</t>
  </si>
  <si>
    <t>Versión:                               1</t>
  </si>
  <si>
    <t>Fecha de Aprobación:17/07/2017</t>
  </si>
  <si>
    <t>Indicadores</t>
  </si>
  <si>
    <t>SEGUIMIENTO</t>
  </si>
  <si>
    <r>
      <t xml:space="preserve">Subcomponente 1. </t>
    </r>
    <r>
      <rPr>
        <sz val="14"/>
        <color indexed="8"/>
        <rFont val="Arial"/>
        <family val="2"/>
      </rPr>
      <t>Lineamientos de Transparencia Activa</t>
    </r>
  </si>
  <si>
    <t>Actualización permanente de la información institucional registrada en el portal web y  micrositios de la Administración Departamental de conformidad con la normativa vigente</t>
  </si>
  <si>
    <t>100% de informacion actualizada en el portal web y micrositios</t>
  </si>
  <si>
    <t xml:space="preserve">
Todas las entidades
Secretaría TIC
 Secretaría de 
Prensa y Comunicaciones
</t>
  </si>
  <si>
    <t>Secretaría Jurídica</t>
  </si>
  <si>
    <t>Dirección de Contratación</t>
  </si>
  <si>
    <t>Actualización  de los trámites en el SUIT</t>
  </si>
  <si>
    <t>Reportar el 100% de los trámites en el SUIT</t>
  </si>
  <si>
    <t>1.5</t>
  </si>
  <si>
    <t xml:space="preserve">Hacer seguimiento a la actualización de las hojas de vida en el SIGEP para funcionarios y contratistas </t>
  </si>
  <si>
    <t>Tres seguimientos</t>
  </si>
  <si>
    <r>
      <t xml:space="preserve">Subcomponente 2. </t>
    </r>
    <r>
      <rPr>
        <sz val="14"/>
        <color indexed="8"/>
        <rFont val="Arial"/>
        <family val="2"/>
      </rPr>
      <t>Lineamientos de Transparencia Pasiva</t>
    </r>
  </si>
  <si>
    <t>Actualizar y publicar las preguntas frecuentes</t>
  </si>
  <si>
    <t>Listado de preguntas frecuentes actualizado y publicado</t>
  </si>
  <si>
    <t>No. de preguntas frecuentes, depuradas y actualizadas/ 
No. total de preguntas frecuentes</t>
  </si>
  <si>
    <t>Secretaría General
Secretaria de Prensa</t>
  </si>
  <si>
    <t xml:space="preserve">Secretaría General </t>
  </si>
  <si>
    <r>
      <t xml:space="preserve">Subcomponente 3. </t>
    </r>
    <r>
      <rPr>
        <sz val="14"/>
        <color indexed="8"/>
        <rFont val="Arial"/>
        <family val="2"/>
      </rPr>
      <t>Elaboración los Instrumentos de Gestión de la Información</t>
    </r>
  </si>
  <si>
    <t>Instrumentos de gestión documental con el lleno de requisitos</t>
  </si>
  <si>
    <t>No. de instrumetos elaborados con requisitos/ No.  de instrumentos propuestos</t>
  </si>
  <si>
    <t xml:space="preserve">Secretaría General
</t>
  </si>
  <si>
    <t>Dirección de Gestión Documental.</t>
  </si>
  <si>
    <t>Dirección de Gestión Documental</t>
  </si>
  <si>
    <t>3.4</t>
  </si>
  <si>
    <t>Publicacion del 100% de actos administrativos actualizado, disponibles en la web</t>
  </si>
  <si>
    <t>No. de actos administrativos actualizado y disponibles en la web/No. total de actos administrativos emitidos</t>
  </si>
  <si>
    <t>3.5</t>
  </si>
  <si>
    <r>
      <t xml:space="preserve">Subcomponente 4. </t>
    </r>
    <r>
      <rPr>
        <sz val="14"/>
        <color indexed="8"/>
        <rFont val="Arial"/>
        <family val="2"/>
      </rPr>
      <t>Criterio diferencial de accesibilidad</t>
    </r>
  </si>
  <si>
    <t xml:space="preserve">Numero de Herramientas adoptadas. 
</t>
  </si>
  <si>
    <t>Elaboración, socialización,  implementación  de la guía diferencial de acceso a la información según el usuario</t>
  </si>
  <si>
    <t>Guía elaborada,socializada e implementada</t>
  </si>
  <si>
    <t>No. de guías elaboradas/ No. de guías propuestas</t>
  </si>
  <si>
    <t>Secretaría de Desarrollo Social</t>
  </si>
  <si>
    <r>
      <t xml:space="preserve">Subcomponente 5.
</t>
    </r>
    <r>
      <rPr>
        <sz val="14"/>
        <color indexed="8"/>
        <rFont val="Arial"/>
        <family val="2"/>
      </rPr>
      <t>Monitoreo del Acceso a la Información Pública</t>
    </r>
  </si>
  <si>
    <t>Realizar de manera aleatoria  cliente oculto para evaluar  el servicio que se presta a través de los canales; presencial, telefónico y virtual, dispuestos por la Administración Departamental y generar recomendaciones</t>
  </si>
  <si>
    <t xml:space="preserve">No.de dependencias monitoredas / Total dependecias de la Administración Departamental 
</t>
  </si>
  <si>
    <t>Estrategia de Participación Ciudadana en la Gestión Pública</t>
  </si>
  <si>
    <t>POLÍTICA PÚBLICA DE PARTICIPACIÓN CIUDADANA PARA EL DEPARTAMENTO DE CUNDINAMARCA 
Ordenanza No. 0106/2019</t>
  </si>
  <si>
    <t>Fase del Ciclo de la Gestión</t>
  </si>
  <si>
    <t>Formato de Planeación de la Participación</t>
  </si>
  <si>
    <t>Objetivo de la Actividad</t>
  </si>
  <si>
    <t>Meta o Producto</t>
  </si>
  <si>
    <t xml:space="preserve">Indicador </t>
  </si>
  <si>
    <t>Fecha Programada</t>
  </si>
  <si>
    <t>Procesos</t>
  </si>
  <si>
    <t>Conocimiento y acceso a la información</t>
  </si>
  <si>
    <t>Secretaría de Gobierno - Dirección de Asuntos Municipales</t>
  </si>
  <si>
    <t>Garantizar el 100% de participación efectiva en los escenarios existentes</t>
  </si>
  <si>
    <t># de ciudadanos que participan</t>
  </si>
  <si>
    <t xml:space="preserve">Recursos </t>
  </si>
  <si>
    <t>Estrategias</t>
  </si>
  <si>
    <t>Secretaría de Educación</t>
  </si>
  <si>
    <t>Atender el 100% de solicitudes recibidas</t>
  </si>
  <si>
    <t># de solicitudes atentidas</t>
  </si>
  <si>
    <t>Dirección de Asuntos Municipales</t>
  </si>
  <si>
    <t xml:space="preserve"># de municipios acompañados </t>
  </si>
  <si>
    <t>Secretaría de Gobierno</t>
  </si>
  <si>
    <t>Seguimiento y evaluación</t>
  </si>
  <si>
    <t>Convocar a sesión al Consejo Departamental de Participación Ciudadana</t>
  </si>
  <si>
    <t>Dos sesiones del Consejo Departamental de Participación Ciudadana</t>
  </si>
  <si>
    <t># de sesiones del consejos realizadas</t>
  </si>
  <si>
    <t>Informe anual ante la Asamblea Departamental</t>
  </si>
  <si>
    <t>Informe Presentado</t>
  </si>
  <si>
    <t xml:space="preserve">No.  de rendición de
cuentas </t>
  </si>
  <si>
    <t>Pagina web</t>
  </si>
  <si>
    <t>No. de asistencia técnica</t>
  </si>
  <si>
    <t>Documento</t>
  </si>
  <si>
    <t>Listado de funcionarios</t>
  </si>
  <si>
    <t>No. de consultas al módulo de Auditoría efectuadas en el periodo.</t>
  </si>
  <si>
    <t>No. Estudiantes beneficiados/pagados</t>
  </si>
  <si>
    <t xml:space="preserve">No.  de horas extras mensuales certificadas contra las aprobadas. </t>
  </si>
  <si>
    <t>No. de distribuciones presupuestales con destinación especifica</t>
  </si>
  <si>
    <t>No. de participación ciudadana</t>
  </si>
  <si>
    <t>Seguimiento a trámites</t>
  </si>
  <si>
    <t>No. de tramites con seguimiento</t>
  </si>
  <si>
    <t>Posibilidad de recibir o solicitar cualquier dadiva para celebrar un contrato sin el lleno de los requisitos legales</t>
  </si>
  <si>
    <t>Ausencia de ética de los funcionarios</t>
  </si>
  <si>
    <t>Falta de lineamientos que restrinjan las posibilidades de corrupción</t>
  </si>
  <si>
    <t>Favorecimiento contractual por influencias</t>
  </si>
  <si>
    <t>1. La perdida de la imagen y credibilidad institucional 
2. Demandas  
3. Investigaciones por entes de control 
4. Sanciones  legales 
5. Incumplimiento de los objetivos del proceso
6. Insatisfacción del usuario. 
7. Sobrecostos
8. Detrimento patrimonial</t>
  </si>
  <si>
    <t xml:space="preserve">Circulares con lineamientos para garantizar
trasparencia y pluralidad </t>
  </si>
  <si>
    <t>Avanzar en actualizacion de los documentos del proceso de acuerdo a los requerimientos de SECOP II</t>
  </si>
  <si>
    <t>Continuar con la revisión de los procesos (distinta 
de los contratos de prestación de servicios 
de apoyo a la gestión) en comité de contratación.</t>
  </si>
  <si>
    <t>Avanzar en la actualizacion y formatos delo proceso de gestión contractual de acuerdo a los requerimientos de SECOP II</t>
  </si>
  <si>
    <t>Comité de contratación  revisa
y aprueba contratación directa distinta 
de los contratos de prestación de servicios 
de apoyo a la gestión</t>
  </si>
  <si>
    <t>Revisión aleatoria a los expedientes contractuales físicos para asegurar el cumplimiento de requisitos legales.</t>
  </si>
  <si>
    <t xml:space="preserve">Realizar capacitación a los actores de la Gestión Contractual </t>
  </si>
  <si>
    <t>Revisión aleatoria a los expedientes contractuales publicados en el SECOP para asegurar el cumplimiento de requisitos legales.</t>
  </si>
  <si>
    <t>Continuar con las sesiones del comité de contratación donde se asegure la adecuada y pertinente adquisición de bienes y servicios con el cumplimiento de requisitos legales</t>
  </si>
  <si>
    <t>Informe de revisión</t>
  </si>
  <si>
    <t>Listado de asistencia</t>
  </si>
  <si>
    <t>Actas de comité</t>
  </si>
  <si>
    <t>Numero de contratos observados/ Numero de contratos revisados</t>
  </si>
  <si>
    <t>Modificaciones, adiciones y prórrogas sin justificación suficiente</t>
  </si>
  <si>
    <t xml:space="preserve">Permitir el incumplimiento de las cláusulas contractuales durante la ejecución y seguimiento del proceso para adquisición de bienes y servicios favoreciendo al contratista o proveedor. </t>
  </si>
  <si>
    <t>Realizar seguimiento aleatorio a las modificaciones, adiciones y prorrogas</t>
  </si>
  <si>
    <t>Realizar seguimimiento a la contratacion a través del aplicativo SUPERVISA</t>
  </si>
  <si>
    <t>Siguiendo periódico y  previo para minimizar riesgo de incumplimiento</t>
  </si>
  <si>
    <t xml:space="preserve">Seguimiento  liquidación de contratos </t>
  </si>
  <si>
    <t>realizar seguimiento a adiciones modificaciones y prorrogas</t>
  </si>
  <si>
    <t>informes seguimiento SUPERVISA</t>
  </si>
  <si>
    <t xml:space="preserve">Seguimiento a la  y liquidación de contratos </t>
  </si>
  <si>
    <t>Seguimiento a modificaciones y prorrogas</t>
  </si>
  <si>
    <t>Revisión aleatoria a los expedientes contractuales para asegurar el cumplimiento de obligaciones de los contratistas</t>
  </si>
  <si>
    <t>Revisar la ejecución contractual en auditorias internas a la gestión</t>
  </si>
  <si>
    <t>Informes de auditoria</t>
  </si>
  <si>
    <t>Ofina de Participación</t>
  </si>
  <si>
    <t>Dirección de Gestión Contractual</t>
  </si>
  <si>
    <t>Lider del Proceso de Asistencia Tecnica</t>
  </si>
  <si>
    <t>Acta,Formatos o Reportes</t>
  </si>
  <si>
    <t>Informes o actas de seguimiento ó Informes de Interventoría y Supervisión.</t>
  </si>
  <si>
    <t>Informes ó actas ó matriz de trámites actualizada.</t>
  </si>
  <si>
    <t>Informes ó actas ó registro fotográfico ó soportes publicitarios</t>
  </si>
  <si>
    <t>Actas ó  procedimiento definido.</t>
  </si>
  <si>
    <t>Mapa de riesgos de corrupción actualizado
Evidencia de la revisión y actualización</t>
  </si>
  <si>
    <t>Informe cuatrimestral
Semestral</t>
  </si>
  <si>
    <t xml:space="preserve">No. de actualizaciones adelantadas /No.  publicaciones requeridas por la normativa vigente </t>
  </si>
  <si>
    <t>No. de actualizaciónes de trámites en el SUIT/ No. de trámites en el SUIT</t>
  </si>
  <si>
    <t>No. de seguimientos realizados/ No. de seguimientos propuestos</t>
  </si>
  <si>
    <t xml:space="preserve">
Gerencia de Buen Gobierno
</t>
  </si>
  <si>
    <t>Secretaria de la Función Pública, Empresa Inmobiliaria y de Servicios Logísticos de Cundinamarca</t>
  </si>
  <si>
    <r>
      <rPr>
        <sz val="14"/>
        <color rgb="FFFF0000"/>
        <rFont val="Arial"/>
        <family val="2"/>
      </rPr>
      <t xml:space="preserve"> </t>
    </r>
    <r>
      <rPr>
        <sz val="14"/>
        <color theme="1"/>
        <rFont val="Arial"/>
        <family val="2"/>
      </rPr>
      <t>Actas de soc</t>
    </r>
    <r>
      <rPr>
        <sz val="14"/>
        <rFont val="Arial"/>
        <family val="2"/>
      </rPr>
      <t>ialización del mapa de riesgo de corrupción</t>
    </r>
  </si>
  <si>
    <t xml:space="preserve">
Secretaría de Planeación</t>
  </si>
  <si>
    <t>Promoción del Desarrollo de Salud</t>
  </si>
  <si>
    <t>Tráfico de influencias en movimientos financieros para apertura de cuentas y constitución de inversiones con el fin de favorecer intereses particulares</t>
  </si>
  <si>
    <t>Influencias políticas y particulares y falta de valores éticos y morales de los servidorespúblicos que intervienten en la administración de recursos en cuentas e inversiones.</t>
  </si>
  <si>
    <t xml:space="preserve">Denuncias, quejas o demandas en contra de servidores públicos o el Departamento por los organismos de control.
Sanciones a la entidad y sus servidores
Pérdida de imagen institucional
Detrimento Patrimonial
</t>
  </si>
  <si>
    <t>1. Análisis de la entidad financiera en su calificación de riesgo (AAA AA+)</t>
  </si>
  <si>
    <t>Se tendrán en cuenta las entidades financieras únicamente de acreditación de calificadoras de riesgo de AAA Y AA+</t>
  </si>
  <si>
    <t>Revisión anual de la calificación de riesgo, respecto de las entidades financieras con las que tiene relación el Departamento de Cundinamarca</t>
  </si>
  <si>
    <t>Calificadoras de riesgo</t>
  </si>
  <si>
    <t># actividades realizadas</t>
  </si>
  <si>
    <t>2. Cumplimiento de la normatividad</t>
  </si>
  <si>
    <t>Incumplimiento en nomatividad y procedimientos</t>
  </si>
  <si>
    <t>3.Comparativo de mercado entre similares productos evaluando 
la mejor opción para el Departamento</t>
  </si>
  <si>
    <t>Se envia correo todos los lunes a las entidades financieras solicitando información tasas de interes, para seleccionar la que más rentabilidad le genere al departamento</t>
  </si>
  <si>
    <t>Reporte mensual de tasas de interes para las cuentas de ahorro  (nuevo procedimiento)</t>
  </si>
  <si>
    <t>Informe mensual</t>
  </si>
  <si>
    <t>Se lleva inventario de las cuentas de ahorro del Departamento</t>
  </si>
  <si>
    <t>Isolución</t>
  </si>
  <si>
    <t>Posibilidad de obtener beneficios particulares con la información tributaria  Proceso Gestion de los ingresos</t>
  </si>
  <si>
    <t>Puede suceder que se manipule la información tributaria con el fin de obtener beneficios personales y/o a favor de terceros</t>
  </si>
  <si>
    <t>Tráfico de influencias y favorecimientos sesgados.</t>
  </si>
  <si>
    <t>ingresos</t>
  </si>
  <si>
    <t xml:space="preserve">1. Sanciones legales
2. Imagen institucional negativa
3. Acciones disciplinarias.
4. Afectación al flujo de caja de la entidad por retrasos en el recaudo.
5. Pérdida de mercancia que la entidad aprehende por controles operativos a la ilegalidad 
</t>
  </si>
  <si>
    <t>Centralización de los procesos en las nuevas instalaciones de la Direccion de Rentas y Gestion Tributaria.</t>
  </si>
  <si>
    <t>Seguimiento Trimestral a la ejecución, prestación del servicio y simplificación de tramites.</t>
  </si>
  <si>
    <t>Informes de supervisión</t>
  </si>
  <si>
    <t xml:space="preserve">% de cumplimiento de las actividades del plan de mejoramiento </t>
  </si>
  <si>
    <t xml:space="preserve">Obtener favorecimiento de tipo económico, material o de otra índole. </t>
  </si>
  <si>
    <t xml:space="preserve">Cumplimiento de los procedimientos institucionales y legales. </t>
  </si>
  <si>
    <t xml:space="preserve">El equipo de mejoramiento del Proceso de Gestion de los Ingresos realizó la tarea de actualizar todos los procedimientos y de esta manera tener un mejor control en la aplicación de las funciones de las dependencias que intervienen en el proceso. </t>
  </si>
  <si>
    <t>Seguimiento Trimestral a la aplicación de los procedimientos (términos establecidos según corresponda).</t>
  </si>
  <si>
    <t xml:space="preserve">Informe trimestral de seguimiento </t>
  </si>
  <si>
    <t>Permisibilidad con la cercanías de personas externas a la entidad para la realización de trámites.</t>
  </si>
  <si>
    <t>Restriccion de tramites por parte de terceros que no tenga incidencia directa con el proceso que se encuentre adelantando la Administración Tributaria.</t>
  </si>
  <si>
    <t>Se emitio documento por parte del Director de Rentas y Gestion Tributaria, en el cual impartió la directriz, que para realizar cualquier tramite solo se atenderan a los responsables, representantes legales y apoderados o acreditados legalmente.</t>
  </si>
  <si>
    <t>Seguimiento trimestral a los procesos que lo requieran, verificar que la actuaciones hayan sido realizadas por la persona interesada.</t>
  </si>
  <si>
    <t>Acuerdos indebidos en el control operativo relacionados con las rentas departamentales</t>
  </si>
  <si>
    <t>Muestra aleatoria de los expedientes por aprehensiones con cierre</t>
  </si>
  <si>
    <t>Se realizará una muestra aleatoria de los expedientes con aprehensión que permita verificar la aplicación y el cumplimiento de las sanciones impuestas, con esta muestra el Coordinador de del grupo comisionará un equipo de Fiscalización, que deberá dirigirse a los establecimientos y verificará el cumplimiento de la medida impuesta, tomando registro fotográfico.
De esta diligencia el equipo levantará informe para sr presentado al Coordinador del Grupo de Fiscalización Operativa- Grupo Contra la Ilegalidad</t>
  </si>
  <si>
    <t>Realizar muestreo para generar informe de los casos en los cuales el Grupo Anticontrabando realizo aprehensiones y cierres de establecimientos</t>
  </si>
  <si>
    <t>Informe trimestral presentado por el equipo Fiscalizador</t>
  </si>
  <si>
    <t>asistencia</t>
  </si>
  <si>
    <t>Subcomponente 3. Talento Humano</t>
  </si>
  <si>
    <t>Código:  E-DEAG-FR- 095</t>
  </si>
  <si>
    <t>Versión: 1</t>
  </si>
  <si>
    <t xml:space="preserve">Formato monitoreo avance de ejecución Plan Anticorrupción y de Atención al Ciudadano  </t>
  </si>
  <si>
    <t>Fecha de aprobación:  12/08/2020</t>
  </si>
  <si>
    <t xml:space="preserve">Componente 2: Racionalización de Trámites </t>
  </si>
  <si>
    <t xml:space="preserve">PLANEACION ESTRATEGIA DE RACIONALIZACION </t>
  </si>
  <si>
    <t>Tipo racionalización</t>
  </si>
  <si>
    <t>Acciones racionalización</t>
  </si>
  <si>
    <t>Fecha final racionalización</t>
  </si>
  <si>
    <t>Plantilla Único - Hijo</t>
  </si>
  <si>
    <t>15238</t>
  </si>
  <si>
    <t>Impuesto de registro</t>
  </si>
  <si>
    <t>Pago en línea por pse</t>
  </si>
  <si>
    <t>Secretaria de Hacienda</t>
  </si>
  <si>
    <t>15243</t>
  </si>
  <si>
    <t xml:space="preserve">1. Actualmente se está realizando de manera presencial; el usuario debe traer documentación, previa revisión en Ventanilla 8 del CIAC, para posterior radicación
2. Actualmente las  herramientas  están  en prueba y presentan  conflictos
3. Las contraseñas en la actualidad se bloquean y a diario se deben actualizar
</t>
  </si>
  <si>
    <t xml:space="preserve">Evitar desplazamiento para el usuario y costos 
Mayor transparencia e información en la gestión del trámite
</t>
  </si>
  <si>
    <t>Secretaría General-Dirección de Atención al ciudadano,   Secretaría de Salud-Dirección Desarrollo de Servicios, Secretaría TIC-Mesa de Ayuda</t>
  </si>
  <si>
    <t>15303</t>
  </si>
  <si>
    <t>Impuesto al consumo de cigarrillos y tabaco elaborado de origen nacional</t>
  </si>
  <si>
    <t>Radicación, descarga y/o envío de documentos electrónicos</t>
  </si>
  <si>
    <t>15324</t>
  </si>
  <si>
    <t>1.Actualmente se está realizando de manera presencial; el usuario debe traer documentación, previa revisión del profesional competente, para posterior radicación
2.Actualmente las  herramientas  están  en prueba y presentan  conflictos
3.Las contraseñas en la actualidad se bloquean y a diario se deben actualizar</t>
  </si>
  <si>
    <t xml:space="preserve">Plataforma virtual ventanilla única </t>
  </si>
  <si>
    <t xml:space="preserve">Evitar desplazamiento para el usuario y costos
Mayores- transparencia e información en la gestión del trámite </t>
  </si>
  <si>
    <t>15960</t>
  </si>
  <si>
    <t>1.Actualmente se está realizando de manera presencial; el usuario debe traer documentación, previa revisión en Ventanilla 8 del  CIAC, para posterior radicación
2.Actualmente las  herramientas  están  en prueba y presentan  conflictos
3.Las contraseñas en la actualidad se bloquean y a diario se deben actualizar</t>
  </si>
  <si>
    <t xml:space="preserve">Evitar desplazamiento para el usuario y costos
Mayor transparencia e información en la gestión del trámite </t>
  </si>
  <si>
    <t>24655</t>
  </si>
  <si>
    <t>1.Actualmente se está realizando de manera presencial; el usuario debe traer documentación, previa revisión del profesional competente,  para posterior radicación
2.Actualmente las  herramientas  están  en prueba y presentan  conflictos
3.Las contraseñas en la actualidad se bloquean y a diario se deben actualizar</t>
  </si>
  <si>
    <t xml:space="preserve">Evitar desplazamiento a los usuarios y costos
Mayores, transparencia de la información en la gestión del trámite </t>
  </si>
  <si>
    <t>45453</t>
  </si>
  <si>
    <t>47675</t>
  </si>
  <si>
    <t>1.Actualmente se está realizando de manera presencial; el usuario debe traer documentación, previa revisión por profesional competente, para posterior radicación
2.Actualmente las  herramientas  están  en prueba y presentan  conflictos
3.Las contraseñas en la actualidad se bloquean y a diario se deben actualizar</t>
  </si>
  <si>
    <r>
      <rPr>
        <b/>
        <sz val="16"/>
        <color indexed="8"/>
        <rFont val="Calibri"/>
        <family val="2"/>
      </rPr>
      <t xml:space="preserve">Subcomponente 5. </t>
    </r>
    <r>
      <rPr>
        <sz val="16"/>
        <color indexed="8"/>
        <rFont val="Calibri"/>
        <family val="2"/>
      </rPr>
      <t>Seguimiento</t>
    </r>
  </si>
  <si>
    <t>Protocolo de Atención al usuario incorporando piezas graficas y /o ayudas audiovisuales.</t>
  </si>
  <si>
    <t>Dirección de Atención al Usuario, Secretaría de Prensa, Ofinica de Protocolo y SecretariaTIC.</t>
  </si>
  <si>
    <t>Socializar el protocolo de Atención al Usuario para los servidores Públicos  de la Gobernación de Cundinamarca.</t>
  </si>
  <si>
    <t xml:space="preserve">Todas las Secretarias del Sector Central </t>
  </si>
  <si>
    <t xml:space="preserve">Actualizar el portafolio de servicios y oferta institucional de la Gobernación de Cundinamarca cuatrimestralmente. </t>
  </si>
  <si>
    <t xml:space="preserve">
30/04/2021
30/08/2021
30/12/2021</t>
  </si>
  <si>
    <t xml:space="preserve">Secretaría General y
Secretaria de Desarrollo Social </t>
  </si>
  <si>
    <t>Promover la apropiación de la Estrategia de Lenguaje Claro a los servidores públicos de la Gobernación de Cundinamarca.</t>
  </si>
  <si>
    <t>01/03/2021 al 31/12/2021</t>
  </si>
  <si>
    <t>Reporte y socialización trimestral clasificado de PQRSDF.</t>
  </si>
  <si>
    <t>Administradores de PQRSD todas las Secretarias del Sector Central</t>
  </si>
  <si>
    <t xml:space="preserve"> Realizar sensibilización y orientación a los servidores públicos de la Gobernación de Cundinamarca en el manejo del aplicativo mercurio y  la respuesta oportuna a las PQRSDF de los usurios. </t>
  </si>
  <si>
    <t xml:space="preserve"> Promover la implementación de la Política Interna de protección de datos personales. </t>
  </si>
  <si>
    <t>Todas las Secretarias del Sector Central y descentralizado.</t>
  </si>
  <si>
    <t xml:space="preserve">23 micrositios actualizados </t>
  </si>
  <si>
    <t xml:space="preserve">23 micrositios / No. de micrositios  </t>
  </si>
  <si>
    <t>Secretaria de Tic y Gerencia de Buen Gobierno</t>
  </si>
  <si>
    <t>Todas las entidades del Sector Central</t>
  </si>
  <si>
    <t>Actualizacion de los micrositios web de las entidades del sector central de  la Gobernación de Cundinamarca ( Estructura Organizacional, procedimientos,servicios, oferta institucional , funcionamiento, contratación).</t>
  </si>
  <si>
    <t>30/04/2021
30/08/2021
30/12/2021</t>
  </si>
  <si>
    <t>Elaboración y adopción de los  instrumentos archivísticos del programa de gestión documental: 
a) Tablas de control de acceso 
b)  Banco terminología de series y subseries documentales  
c) modelo del sistema integrado de conservación</t>
  </si>
  <si>
    <t xml:space="preserve">Prestar asistencia tecnica  a las entidades del Sector Central de la Gobernación de Cundinamarca en implementación de las TRD y del sistema de Gestión Documental </t>
  </si>
  <si>
    <t xml:space="preserve">No. De visitas programadas/ No. De visitas realizadas
</t>
  </si>
  <si>
    <t>1. Formato de  Asistencia Tecnica a las entidades del Sector Central de la Gobernación de Cundinamarca
2. Cronograma de Actividades</t>
  </si>
  <si>
    <t xml:space="preserve">Trimestral </t>
  </si>
  <si>
    <t>Actualización de los actos administrativos disponibles en linea para facilitar la consulta de los usuarios</t>
  </si>
  <si>
    <t>Todas las Entidades del Sector Central</t>
  </si>
  <si>
    <t xml:space="preserve">Publicacion de decretos y ordenanzas departamentales </t>
  </si>
  <si>
    <t>Publicacion del 100% de decretos y ordenanzas departamentales</t>
  </si>
  <si>
    <t>No. de actos decretos y ordenanzas departamentales actualizado y disponibles en la web/No. total de decretos y ordenanzas  emitidos</t>
  </si>
  <si>
    <t xml:space="preserve">Secretaria General </t>
  </si>
  <si>
    <t xml:space="preserve">Disponer de herramientas que faciliten la interacción de los usuarios en condición de discapacidad visual y auditiva en en la Gobernación de Cundinamarca. 
</t>
  </si>
  <si>
    <t xml:space="preserve">Adoptar 2 herramientas que atiendan a los criterios de accesibilidad. 
</t>
  </si>
  <si>
    <t xml:space="preserve">
Secretaria General
Secretaria de Desarrollo Social
</t>
  </si>
  <si>
    <t>Secretaria de la Función Publica y Empresa Inmobiliaria y de Servicios Logisticos de Cundiamarca</t>
  </si>
  <si>
    <t>Aplicar cliente oculto a todas la dependencias del sector central durante el 2021 y rendir informe semestral de resultados</t>
  </si>
  <si>
    <t xml:space="preserve">30/06/2021
30/11/2021
</t>
  </si>
  <si>
    <t>Medición del tiempo de respuesta a las PQRSDF</t>
  </si>
  <si>
    <t>Informe de indicador oportunidad de respuesta a PQRSDF</t>
  </si>
  <si>
    <t xml:space="preserve">Dirección de Atención al Usuario, Secretaría de Prensa, Secretaria de la Función Pública y Secretaria TIC </t>
  </si>
  <si>
    <t>Gerencia de Buen Gobierno y 
Secretaría General, Secretaria Planeación y Secretaria Tic. (quien es el doliente )</t>
  </si>
  <si>
    <t xml:space="preserve">Adoptar la caracterización de usuarios para garantizar la accesibilidad y atender las necesidades de los mismos. </t>
  </si>
  <si>
    <t xml:space="preserve">Informe trimestral  de oportunidad de respuesta
</t>
  </si>
  <si>
    <t xml:space="preserve">Diseñar piezas gráficas y /o ayudas audiovisuales que faciliten la divulgación de temas relacionados con el plan anticorrupción en la socialización del  Protocolo de Atención al Usuario. 
 </t>
  </si>
  <si>
    <t>Mantener actualizado el portafolio de servicios y oferta institucional de la Gobernación de Cundinamarca.</t>
  </si>
  <si>
    <t>1.Actas de seguimiento y control  de 12 mesas de trabajo con los administradores de PQRSDF, para fortalecer respuesta oportuna. 
 2.  La Secretaría de las TIC generará cronograma y realizará capacitaciones para el manejo del aplicativo mercurio reportando a la Dirección de Atención al Usuario mensualmente el consolidado de servidores públicos capacitados.</t>
  </si>
  <si>
    <t xml:space="preserve">1. Actas de seguimiento y control  de 4 mesas de trabajo con la participacion de las secretarías responsables de la proteccion de datos. </t>
  </si>
  <si>
    <t>Salidas de la Unidad Móvil a los municipios del Departamento de Cundinamarca, para prestar servicios de atención al usuario.</t>
  </si>
  <si>
    <t xml:space="preserve">Descentralizar la oferta instritucional de la Gobernación de Cundinamarca a través de las Ferias de Servicios   de la Gobernación de Cundinamarca. </t>
  </si>
  <si>
    <t xml:space="preserve">Informe y registro de número de municipios y  usuarios atendidos a través de la unidad móvil en servicio al usuario. </t>
  </si>
  <si>
    <t>Informe Ferias de Servicios presenciales y virtuales realizadas, con número de municipios y  usuarios participantes y atendidos.</t>
  </si>
  <si>
    <t xml:space="preserve">1. Realizar campañas de socialización y promoción del protocolo de atención al usuario a través de los mecanismos internos de comunicación institucional.         2.  Realizar cronograma para la vigencia 2021 de capacitaciones para todas las áreas de la sede central de la Gobernación de Cundinamarca.       </t>
  </si>
  <si>
    <t xml:space="preserve">
1. Generar actividad una (1)  usuarios internos de criterio de accesibilidad.
2. Generar actividad una (1) usuario externos de  criterio de accesibilidad.</t>
  </si>
  <si>
    <t>1. Elaborar cronograma de capacitaciones  de apropiación de la estrategia de Lenguaje Claro para la vigencia 2021. 
2. Presentar informe detallado,seguimiento y control  de la apropiación de la estrategia de Lenguaje Claro.</t>
  </si>
  <si>
    <t xml:space="preserve">1. Generar y socializar en reunión  de administradores de PQRSDF, informe trimestral indicador oportunidad en la respuesta. 
2.  Un reporte trimestral  de PQRSD publicándolo en el  SIGC isolucion 
3. Elaboración y envió de informe detallada de las PQRSDF pendientes de contestación en tiempo y fuera de tiempo , semanalmente a los administradores de PQRSDF.                                                    
4. Solicitar al área de desarrollo organizacional el registro de las medidas correctivas en isolucion de las Secretarías , que contesten fuera de tiempo las PQRSDF, registradas en los informes trimestrales del indicador de oportunidad en la respuesta, para su gestión. 
</t>
  </si>
  <si>
    <t>1. Informe consolidado semestralmente de la caracterización de usuario , realizada por cada una de las  Secretarías deL Sector Central de conformidad con los resultados obtenidos</t>
  </si>
  <si>
    <t>1, Política de Administración de Riesgos de la Adminsitración Departamental
2, Guía de Administración de Riesgos y Diseño de Controles revisada</t>
  </si>
  <si>
    <t>Socializar la Política de Administración de Riesgos de Corrupción</t>
  </si>
  <si>
    <t>30 de junio de 2021</t>
  </si>
  <si>
    <t xml:space="preserve">Actualizar y cargar las actividades de tratamiento a los riesgos de corrupción en el software Isolución </t>
  </si>
  <si>
    <t>Actividades de tratamiento actualizadas y cargadas en software Isolución</t>
  </si>
  <si>
    <t>Evaluar la visibilización, seguimiento y control del mapa de riesgos de corrupción</t>
  </si>
  <si>
    <t>Secretarías de Planeación , TIC, Prensa</t>
  </si>
  <si>
    <t xml:space="preserve">Entidades cooperantes </t>
  </si>
  <si>
    <t>01/01/2021 31/12/2021</t>
  </si>
  <si>
    <t xml:space="preserve">Despacho del Gobernador y  Secretaria Juridica  </t>
  </si>
  <si>
    <t xml:space="preserve">Entidades y Direcciones cooperantes </t>
  </si>
  <si>
    <t xml:space="preserve">Dirección de Infraestructura de Datos Espaciales y Estadísticos </t>
  </si>
  <si>
    <t>2.6</t>
  </si>
  <si>
    <t>30 de noviembre de 2021</t>
  </si>
  <si>
    <t xml:space="preserve">Secretaria Jurídica - Direccion de contratación </t>
  </si>
  <si>
    <t xml:space="preserve">Publicar todos los documentos de los procesos contractuales en la plataforma SECOP II dentro de los pazos establecidos </t>
  </si>
  <si>
    <t xml:space="preserve">No. de procesos adelantados/No. de contratos publicados </t>
  </si>
  <si>
    <t>100% de documentos de los procesos contractuales publicados en SECOP II</t>
  </si>
  <si>
    <t>Adopción y socializaciòn manual para la defensa jurídica del Sector Central del Departamento de Cundinamarca, en el proceso Constitucional de Tutela.</t>
  </si>
  <si>
    <t>Adopción y Socialización manual de tutela.</t>
  </si>
  <si>
    <t>Manual /Socialización</t>
  </si>
  <si>
    <t>Capacitación: Política de Prevenciòn del Daño Antijurídico del Sector Central del Departamento de Cundinamarca, adoptada mediante Decreto 386 de 2020.</t>
  </si>
  <si>
    <t>Capacitación</t>
  </si>
  <si>
    <t>No.de capacitaciones  propuestas/No.de capacitaciones realizadas</t>
  </si>
  <si>
    <t>Desarrollar actividades que permitan promover y fortalecer en los estudiantes de grados 10° y 11°, la cultura de la participación ciudadana</t>
  </si>
  <si>
    <t xml:space="preserve">% de Instituciones Educativas de municipios no certificados del departamento  que hicieron parte activa de actividades de promoción y fortalecimiento de la cultura de la participación ciudadana </t>
  </si>
  <si>
    <t>Revisión e implementación del  modelo  de presupuestos participativos en el Departamento de Cundinamarca</t>
  </si>
  <si>
    <t>Modelo implementado progresivamente</t>
  </si>
  <si>
    <t xml:space="preserve">Creación o dotación de oficinas, direcciones, coordinaciones  o delegación de un referente de participación en los 116 municipios </t>
  </si>
  <si>
    <t xml:space="preserve">Socialización  y sostenibilidad del desarrollo tecnológico </t>
  </si>
  <si>
    <t>Cumplimiento ordenanza 0106 de 2019</t>
  </si>
  <si>
    <t>% de avance de la implemetación</t>
  </si>
  <si>
    <t>2.7</t>
  </si>
  <si>
    <t>Brindar a 200.000 niños, niñas y adolescentes matriculados en las IED la alimentación escolar anualmente.</t>
  </si>
  <si>
    <t>Secretaría de Educación
Dirección de Cobertura</t>
  </si>
  <si>
    <t>3.3</t>
  </si>
  <si>
    <t xml:space="preserve">Secretarias sector central </t>
  </si>
  <si>
    <t xml:space="preserve">Implementación del procedimiento "Asistencia Técnica Virtual"
</t>
  </si>
  <si>
    <t>30/06/2021   31/12/2021</t>
  </si>
  <si>
    <t>30/04/2021
30/07/2021
31/10/2021
30/12/2021</t>
  </si>
  <si>
    <t xml:space="preserve">30 de abril de 2021
31 de julio de 2021
31 de octubre de 2021
15 de diciembre de 2021 </t>
  </si>
  <si>
    <t xml:space="preserve">30 de abril de 2021
31 de julio de 2021
31 de octubre de 2021
 </t>
  </si>
  <si>
    <t>31 de marzo de 2021</t>
  </si>
  <si>
    <t>31 de mayo de 2021</t>
  </si>
  <si>
    <t>31 de diciembre de 2021</t>
  </si>
  <si>
    <t>1. Número de informes de supervisión elaborados. 
2. Número de contratos reportados en SUPERVISA</t>
  </si>
  <si>
    <t>Reportar contratos en SUPERVISA y elaborar informes de supervision que acreditan el recibo a satisfacción de bienes, obras y/o servicios.</t>
  </si>
  <si>
    <t>30 de mayo de 2021</t>
  </si>
  <si>
    <t>Primera y Segunda linea de Defensa (Líderes de procesos con riesgos de corrupción identificados), y Gerencia de Buen Gobierno</t>
  </si>
  <si>
    <t xml:space="preserve">30 de abril de 2021
31 de octubre de 2021
31 de diciembre de 2021 </t>
  </si>
  <si>
    <t xml:space="preserve">Dilatar un trámite, una información o servicio  con el fin de obtener un beneficio particular </t>
  </si>
  <si>
    <t xml:space="preserve">Oficina de Participación y las direcciones responables de la gestion del trámite </t>
  </si>
  <si>
    <t>Dirección de rentas 
Subdirección atención al contribuyente</t>
  </si>
  <si>
    <t>Dirección de tesoreria</t>
  </si>
  <si>
    <t xml:space="preserve">Dirección de rentas 
Subdirección atención al contribuyente
</t>
  </si>
  <si>
    <r>
      <t xml:space="preserve">Limitar el control social para obtener un beneficio  </t>
    </r>
    <r>
      <rPr>
        <b/>
        <sz val="11"/>
        <color indexed="8"/>
        <rFont val="Calibri (Cuerpo)"/>
      </rPr>
      <t>(Trabajado por OF.PARTICIPACION)</t>
    </r>
  </si>
  <si>
    <r>
      <t>Puede suceder que al momento de aperturar cuentas o inversiones (CDT, TES)</t>
    </r>
    <r>
      <rPr>
        <sz val="11"/>
        <rFont val="Calibri (Cuerpo)"/>
      </rPr>
      <t xml:space="preserve"> prevalezcan</t>
    </r>
    <r>
      <rPr>
        <b/>
        <sz val="11"/>
        <rFont val="Calibri (Cuerpo)"/>
      </rPr>
      <t xml:space="preserve"> </t>
    </r>
    <r>
      <rPr>
        <sz val="11"/>
        <color theme="1"/>
        <rFont val="Calibri (Cuerpo)"/>
      </rPr>
      <t>otros factores diferentes, al de lograr la mejor optimización de los recursos financieros para el Departamento lo que significa, la mejor oportunidad para el beneficio del interés de todos los cundinamarqueses.</t>
    </r>
  </si>
  <si>
    <t xml:space="preserve">Realizar el acompañamiento en la elaboración estudios previos y pliegos, emitiendo los conceptos pertinentes en el comité de contratación. </t>
  </si>
  <si>
    <t xml:space="preserve">Mantener actualizado y socializar el manual de contratación de la entidad </t>
  </si>
  <si>
    <t>1. Número de capacitaciones proyectadas/ numero capacitaciones realizadas.                       
  2. Número de procesos radicados en la direccion de contratación / número de proceso revisados
3. Número de modificaciones radicadas para revision en la direccion de contratación / numero de conceptos emitidos</t>
  </si>
  <si>
    <t xml:space="preserve"> Emitir directriz sobre modificaciones contractuales y socializarla
</t>
  </si>
  <si>
    <t>Realizar seguimiento a la efectividad de los controles incorporados - Riesgos de corrupción 2021</t>
  </si>
  <si>
    <t>Puede suceder que no se reciba el objeto contractual de acuerdo con las especificaciones establecidas en el proceso contractual y atendiendo a las necesidades de la entidad, por beneficio personal, o del  contratista</t>
  </si>
  <si>
    <t>Recibo a satisfacción y/o pago de objetos contractuales que no corresponden a las especificaciones técnicas exigidas o no fueron ejecutados</t>
  </si>
  <si>
    <t>Omitir o adelantar acciones oportunas frente a  eventuales riesgos de incumplimiento.</t>
  </si>
  <si>
    <t>Cumplimiento de procedimientos y normatividad actual, Decreto Ordenanzal 437 de 2020</t>
  </si>
  <si>
    <t>Se unificaron en un solo lugar los procesos y/o trámites de cada una de las Subdirecciones que conforman la Dirección de Rentas y Gestión Tributaria, con el fin de llevar un adecuado control.</t>
  </si>
  <si>
    <t xml:space="preserve">Socializar  la Política Pública de Participación Ciudadana por solicitud de los municipios del Departamento                  </t>
  </si>
  <si>
    <t xml:space="preserve"> Política Pública de Participación Ciudadana socializada a municipios del Departamento que lo soliciten</t>
  </si>
  <si>
    <t># de socializaciones realizadas / # de solicitudes recibidas</t>
  </si>
  <si>
    <t>Fortalecer  los espacios de participación existentes en el Departamento de Cundinamarca</t>
  </si>
  <si>
    <t>Aumentar la incidencia de los espacios y mecanismos de participación en la toma  de decisiones de interés público</t>
  </si>
  <si>
    <t>Realizar mesas de trabajo para articular la destinación de recursos del presupuesto, para actividades de participación ciudadana</t>
  </si>
  <si>
    <t>Incrementar la destinación de recursos para el fomento de la participación ciudadana</t>
  </si>
  <si>
    <t>Aumentar en un 20% los recursos destinados para el fomento de la participación ciudadana</t>
  </si>
  <si>
    <t>Fomentar la cultura de participación ciudadana en estudiantes de educación media</t>
  </si>
  <si>
    <t>Promover la cultura de la participación ciudadana en los estudiantes de los grados 10 y 11, en el 20% de las Instituciones Educativas de municipios no certificados del Departamento de Cundinamarca</t>
  </si>
  <si>
    <t>Atender las solicitudes de acompañamiento o asesoría en materia de participación ciudadana</t>
  </si>
  <si>
    <t>Brindar asistencia técnica en mecanismos de participación, sus instancias, formulación de políticas públicas, veedurias, consejos y comités de orden Departamental y Municipal</t>
  </si>
  <si>
    <t># de solicitudes atentidas /# solicitudes recibidas</t>
  </si>
  <si>
    <t>Incorporar de forma progresiva y metodológica la práctica de presupuestos participativos en el Departamento de Cundinamarca</t>
  </si>
  <si>
    <t>Integrar acciones destinadas a proveer recursos técnicos, físicos y humanos</t>
  </si>
  <si>
    <t xml:space="preserve">Acompañamiento a la creación de oficinas, direcciones, coordinaciones  o delegación de un referente de participación en los 116 municipios </t>
  </si>
  <si>
    <t xml:space="preserve"> Implementar la herramienta tecnológica CUNCEJAAP</t>
  </si>
  <si>
    <t>Facilitar el diálogo con los Concejales frente a la Administración Departamental</t>
  </si>
  <si>
    <t xml:space="preserve"> # de asistencias realizadas a los concejales </t>
  </si>
  <si>
    <t xml:space="preserve">Implementar la Política Pública de Participación Ciudadana </t>
  </si>
  <si>
    <t xml:space="preserve"> Politica Pública de Participación Ciudadana implementada en el 12 %  del  territorio Departamental</t>
  </si>
  <si>
    <t>Fomentar la creación y particpación de veedurías ciudadanas para el programa de alimentación escolar en los municipios no certificados del Departamento</t>
  </si>
  <si>
    <r>
      <t>Realizar acompañamiento al programa de alimentaci</t>
    </r>
    <r>
      <rPr>
        <sz val="11"/>
        <color theme="1"/>
        <rFont val="Calibri"/>
        <family val="2"/>
        <scheme val="minor"/>
      </rPr>
      <t xml:space="preserve">ón escolar a través de veedurías municipales </t>
    </r>
  </si>
  <si>
    <t>#  de veedurías conformadas por municipio referente al programa de alimentación escolar</t>
  </si>
  <si>
    <t xml:space="preserve">Evaluar la implementación de la Política Pública de Participación Ciudadana </t>
  </si>
  <si>
    <t xml:space="preserve">El segundo semestre de cada año se presentará un informe de la implementación de la Política Pública de Participación Ciudadana </t>
  </si>
  <si>
    <t># de informes presentados ante la Asamblea Departamental</t>
  </si>
  <si>
    <t>Encuesta bienal</t>
  </si>
  <si>
    <t xml:space="preserve">Establecer el impacto a mediano y largo plazo, y verificar la evolución de las metas de resultado en la implementación de la Política Pública de Participación Ciudadana </t>
  </si>
  <si>
    <t xml:space="preserve"># de informes presentados ante el Consejo Departamental de Participación Ciudadana </t>
  </si>
  <si>
    <t>Dirección de Defensa Judicial y Extrajudicial</t>
  </si>
  <si>
    <t>Mejora a implementar</t>
  </si>
  <si>
    <t>Beneficio al ciudadano y/o entidad</t>
  </si>
  <si>
    <t>Fecha inicio</t>
  </si>
  <si>
    <t>15234</t>
  </si>
  <si>
    <t>Devolución y/o compensación de pagos en exceso y pagos de lo no debido</t>
  </si>
  <si>
    <t xml:space="preserve">No existe un buzón de correo electrónico que permita la recepción y envío de documentación </t>
  </si>
  <si>
    <t>Habilitar buzón de correo para la descarga y envío de documentos electrónicos</t>
  </si>
  <si>
    <t>Ampliación de los canales de atención, evitar desplazamientos para el usuario y reducir costos</t>
  </si>
  <si>
    <t>30/04/2021</t>
  </si>
  <si>
    <t>El trámite se puede realizar solo presencialmente</t>
  </si>
  <si>
    <t>Consultar a través del RUES el certificado de Existencia y representación legal</t>
  </si>
  <si>
    <t>Reducir la presentación de documentos para agilizar los procesos que soportan el trámite, asi como la reducción de costos</t>
  </si>
  <si>
    <t>Normativa</t>
  </si>
  <si>
    <t>Eliminación de documentos</t>
  </si>
  <si>
    <t>Secretaría de Hacienda</t>
  </si>
  <si>
    <t>Únicamente se esta atendiendo a los contribuyentes presencialmente y a traves de linea telefónica</t>
  </si>
  <si>
    <t>Habilitar la atención a los contribuyentes a través de salas virtuales para tener un servicio mas personalizado. Atención a los contribuyentes a través de Salas virtuales en la siguiente URL: http://www4.cundinamarca.gov.co/g/impuesto-de-registro</t>
  </si>
  <si>
    <t>Administrativa</t>
  </si>
  <si>
    <t>Aumento de canales y/o puntos de atención</t>
  </si>
  <si>
    <t>No existe un buzon de correo electronico que permita la recepción y envio de documentación</t>
  </si>
  <si>
    <t>Habilitar buzon de correo para la descarga y envío de documentos electronicos, como único canal de envío y seguimiento el correo de licencias.sst@cundinamarca.gov.co</t>
  </si>
  <si>
    <t>30/12/2021</t>
  </si>
  <si>
    <t>Secretaría de Salud</t>
  </si>
  <si>
    <t>15297</t>
  </si>
  <si>
    <t>Tornaguía de tránsito</t>
  </si>
  <si>
    <t xml:space="preserve">No existe un buzon de correo electronico que permita la recepción y envio de documentación </t>
  </si>
  <si>
    <t>Habilitar buzon de correo para la descarga y envío de documentos electronicos</t>
  </si>
  <si>
    <t>15299</t>
  </si>
  <si>
    <t>Tornaguía de movilización</t>
  </si>
  <si>
    <t>15301</t>
  </si>
  <si>
    <t>Tornaguía de reenvíos</t>
  </si>
  <si>
    <t>15307</t>
  </si>
  <si>
    <t>Impuesto al consumo de licores, vinos, aperitivos y similares de origen nacional</t>
  </si>
  <si>
    <t xml:space="preserve">El pago se realiza de manera presencial en los puntos de pago definidos por la Gobernación </t>
  </si>
  <si>
    <t>Habilitar pago por PSE (Proveedor de Servicios Electrónicos) mediante el cual los usuarios podrán hacer sus pagos en linea a través de Internet.</t>
  </si>
  <si>
    <t>Ampliación de los canales de atención, evitar desplazamientos al usuario y reducir costos</t>
  </si>
  <si>
    <t>15309</t>
  </si>
  <si>
    <t>Impuesto al consumo de cervezas, sifones, refajos y mezclas nacionales</t>
  </si>
  <si>
    <t>15321</t>
  </si>
  <si>
    <t>Impuesto sobre vehículos automotores</t>
  </si>
  <si>
    <t>Habilitar la atención a los contribuyentes a través de salas virtuales para tener un servicio mas personalizado. Atención a los contribuyentes a través de Salas virtuales en la siguiente URL: http://www4.cundinamarca.gov.co/g/impuesto-sobre-vehiculos</t>
  </si>
  <si>
    <t xml:space="preserve">No existe un buzon de correo electronico único que permita la recepción y envio de documentación </t>
  </si>
  <si>
    <t>Habilitar buzon de correo para la descarga y envío de documentos electronicos, como único canal de envío y seguimiento el correo institucional</t>
  </si>
  <si>
    <t>15881</t>
  </si>
  <si>
    <t>Impuesto al consumo de cigarrillos y tabaco elaborado de origen extranjero</t>
  </si>
  <si>
    <t>15883</t>
  </si>
  <si>
    <t>Impuesto al consumo de licores, vinos, aperitivos y similares de origen extranjero</t>
  </si>
  <si>
    <t>Actualmente se realiza el trámite de manera presencial en la sede administrativa de la Gobernación De Cundinamarca</t>
  </si>
  <si>
    <t>Reducir tiempo de desplazamiento y costos de desplazamiento por pago virtual</t>
  </si>
  <si>
    <t>Habilitar buzon de correo para la descarga y envío de documentos electronicos, como único canal de envío y seguimiento el correo de registroauxiliaresypsicologos@cundinamarca.gov.co</t>
  </si>
  <si>
    <t>17141</t>
  </si>
  <si>
    <t>Impuesto al consumo de cervezas, sifones, refajos y mezclas de origen extranjero</t>
  </si>
  <si>
    <t>17178</t>
  </si>
  <si>
    <t>Legalización de las tornaguías</t>
  </si>
  <si>
    <t>Ampliación de los canales de atención, evitar desplazamientos alusuario y reducir costos</t>
  </si>
  <si>
    <t>17179</t>
  </si>
  <si>
    <t>Señalización de los productos gravados con el impuesto al consumo</t>
  </si>
  <si>
    <t>17182</t>
  </si>
  <si>
    <t>Anulación de las tornaguías</t>
  </si>
  <si>
    <t>17304</t>
  </si>
  <si>
    <t>Registro de los sujetos pasivos o responsables del impuesto al consumo</t>
  </si>
  <si>
    <t>Actualmente se exige la presentación del certificado de existencia y representación legal</t>
  </si>
  <si>
    <t>17305</t>
  </si>
  <si>
    <t>Facilidades de pago para los deudores de obligaciones tributarias</t>
  </si>
  <si>
    <t>57675</t>
  </si>
  <si>
    <t>Solicitud de Cancelación de Bodega de Rentas</t>
  </si>
  <si>
    <t>58663</t>
  </si>
  <si>
    <t>Adición y/o Asociación de Productos</t>
  </si>
  <si>
    <t>Consultar a través del RUES el certificado de Existencia y representación legal. Interoperabilidad externa con https://www.rues.org.co/ para la consulta en linea del certificado de existencia y representación legal</t>
  </si>
  <si>
    <t>59024</t>
  </si>
  <si>
    <t>Solicitud de Desestampillaje o Reposición de Estampillas de Productos Gravados con el Impuesto al Consumo</t>
  </si>
  <si>
    <t>59285</t>
  </si>
  <si>
    <t>Solicitud de Renovación Registro INVIMA, Agotamiento de Producto y Actualización de Datos del Contribuyente</t>
  </si>
  <si>
    <t>60918</t>
  </si>
  <si>
    <t>Solicitud de inscripción de bodega de rentas</t>
  </si>
  <si>
    <t>60923</t>
  </si>
  <si>
    <t>Solicitud modificación de inscripción de bodega de rentas</t>
  </si>
  <si>
    <t>Tecnológica</t>
  </si>
  <si>
    <t>Secretaría General-Dirección de Atención al Usuario,   Secretaría de Salud-Dirección Desarrollo de Servicios, Secretaría TIC-Mesa de Ayuda</t>
  </si>
  <si>
    <t>Secretaría General-Dirección de Atención al Usuario,   Secretaría de Salud- Subdirección de Vigilancia en Salud Pública, Secretaría TIC-Mesa de Ayuda</t>
  </si>
  <si>
    <t>Secretaría General-Dirección de Atención al Usuario,   Secretaría de Salud-Subdirección de Vigilancia en Salud Pública, Secretaría TIC-Mesa de Ayuda</t>
  </si>
  <si>
    <t xml:space="preserve">Adecuar los espacios físicos de la sede administrativa de la Gobernación de Cundinamarc, adoptando dos (2) acciones de fortalecimiento de los criterios de accesibilidad física del complejo administrativo Gobernación de Cundinamarca. 
</t>
  </si>
  <si>
    <t xml:space="preserve">Adelantar dos (2) actividades de sensibilización a los servidores públicos de la normatividad vigente en términos de PQRSDF </t>
  </si>
  <si>
    <t>Secretaria Jurídica</t>
  </si>
  <si>
    <t xml:space="preserve">Secretaría General
  </t>
  </si>
  <si>
    <t>30/06/2021 30/09/2021</t>
  </si>
  <si>
    <t xml:space="preserve">Realizar jornadas de capacitación frente a la normatividad aplicable </t>
  </si>
  <si>
    <t xml:space="preserve">Velar por la publicación y actualización en la WEB y datosabietos.gov.co de los instrumentos archivisticos i) Registro de activos de información ii) Esquema de publicación de información iii) Progrma de Gestión Documental e iv) Indice de información clasificada </t>
  </si>
  <si>
    <t xml:space="preserve">100 % de los Instrumentos archivisticos publicados y actualizados en la WEB y datosabiertos.gov.co </t>
  </si>
  <si>
    <t xml:space="preserve">No. de actualizaciones adelantadas /No.  publicaciones requeridas </t>
  </si>
  <si>
    <t xml:space="preserve">Líderes de cada proceso </t>
  </si>
  <si>
    <t>Socializar la estrategia de Rendición de Cuentas</t>
  </si>
  <si>
    <t>Listado de Asistencia y Presentación en Power Point. (Video de socialización si aplica)</t>
  </si>
  <si>
    <t xml:space="preserve">Definir los canales para la divulgación de  la información  atendiendo a los requerimientos de cada espacio de diálogo definido en el cronograma. </t>
  </si>
  <si>
    <t>Informe de resultado de encuestas de selección de canales.</t>
  </si>
  <si>
    <t>Públicar en página Web Informes Previos a diálogos virtuales Rendición de Cuentas</t>
  </si>
  <si>
    <t>Informe previo publicado en la página Web.</t>
  </si>
  <si>
    <t>Publicar en página Web Informe Previo a Audiencia Pública de Rendición de Cuentas</t>
  </si>
  <si>
    <t>Publicar Informe Previo a Audiencia Pública de Rendición de Cuentas de Niños, niñas, adolescentes y jóvenes.</t>
  </si>
  <si>
    <t>1.6</t>
  </si>
  <si>
    <t>Enviar por correo electrónico los informes preparatorios a los grupos de interés identificados.</t>
  </si>
  <si>
    <t>Correos electrónicos con el informe previo enviado.</t>
  </si>
  <si>
    <t>1.7</t>
  </si>
  <si>
    <t>1.8</t>
  </si>
  <si>
    <t>Publicar las convocatorias para participar en los espacios de diálogo y audiencias.</t>
  </si>
  <si>
    <t>Piezas de comunicación en redes sociales, página Web y CIAC.
Cuñas radiales, anuncios de televisión y prensa impresa o digitial, mensajes de texto, correo electrónico, boletines impresos o digitales.</t>
  </si>
  <si>
    <t xml:space="preserve">Secretaría de Prensa </t>
  </si>
  <si>
    <t>Realizar Dialogos virtuales de Rendición de Cuentas</t>
  </si>
  <si>
    <t>Informe ejercicios de Rendición  de Cuentas
Videos de diálogos de Rendición de Cuentas</t>
  </si>
  <si>
    <t>Realizar audiencia pública de Rendición de Cuentas</t>
  </si>
  <si>
    <t>Informe ejercicios de Rendición  de Cuentas
Videos de audiencia de Rendición de Cuentas</t>
  </si>
  <si>
    <t xml:space="preserve">Secretarías de Planeación, Prensa y Gerencia de Buen Gobierno </t>
  </si>
  <si>
    <t>Realizar audiencia pública de Rendición de Cuentas de niños, niñas, adolescentes y jóvenes.</t>
  </si>
  <si>
    <t>Realizar programas radiales con preguntas en vivo al gabinete departamental.</t>
  </si>
  <si>
    <t>Certificación de la emisora sobre el programa realizado.
Videos si aplica.</t>
  </si>
  <si>
    <t>Brindar capacitaciones a grupos de interés sobre participación ciudadana.</t>
  </si>
  <si>
    <t>Registro de asistentes.</t>
  </si>
  <si>
    <t>Secretaría de Gobierno
Secretaría de Desarrollo Social
Secretaría de la Mujer y Equidad de género.</t>
  </si>
  <si>
    <t>Implementar la estrategia de incentivos al servidor público relacionados con el proceso de Rendición de Cuentas de acuerdo con el decreto 392 de 2020</t>
  </si>
  <si>
    <t>Informe de implementación de la estrategia de incentivos en el componente de Rendición de Cuentas.</t>
  </si>
  <si>
    <t>Secretaría de la Función Pública.
Gerencia de Buen Gobierno</t>
  </si>
  <si>
    <t>Responder por escrito en el término de quince días hábiles a las preguntas de los ciudadanos formuladas en el marco del proceso de Rendición de Cuentas.</t>
  </si>
  <si>
    <t>Registro de comunicaciones enviadas.</t>
  </si>
  <si>
    <t>Entidades responsable del evento.
Secretaría de Planeación.</t>
  </si>
  <si>
    <t>Publicar las respuestas e inquietudes recibidas en los eventos de rendición de cuentas.</t>
  </si>
  <si>
    <t>Informe consolidado y publicado en la página Web.</t>
  </si>
  <si>
    <t>Realizar la encuesta de satisfacción de Rendiciónde Cuentas.</t>
  </si>
  <si>
    <t>Registro de encuestas realizadas.</t>
  </si>
  <si>
    <t>3.6</t>
  </si>
  <si>
    <t>Realizar la encuesta de satisfacción de Rendiciónde Cuentas de NNAJ</t>
  </si>
  <si>
    <t>3.7</t>
  </si>
  <si>
    <t>3.8</t>
  </si>
  <si>
    <t>Analizar el nivel de satisfacción, recomendaciones y sugerencias obtenidas en las encuestas realizadas en los eventos de Rendición de Cuentas.</t>
  </si>
  <si>
    <t>Informe de análisis y recomendaciones sobre el resultado de la Rendición de Cuentas.</t>
  </si>
  <si>
    <t>Secretaría de Planeación y Secretaria de Desarrollo e Inclusión Social</t>
  </si>
  <si>
    <t>Publicar los resultados de Rendición de Cuentas.</t>
  </si>
  <si>
    <t>Informe de Rendición de Cuentas publicado en página Web.</t>
  </si>
  <si>
    <t>Subcomponente 3.  Responsabilidad</t>
  </si>
  <si>
    <t>ABRIL</t>
  </si>
  <si>
    <t>MAYO</t>
  </si>
  <si>
    <t>JUNIO</t>
  </si>
  <si>
    <t>JULIO</t>
  </si>
  <si>
    <t>AGOSTO</t>
  </si>
  <si>
    <t>SEPTIEMBRE</t>
  </si>
  <si>
    <t>OCTUBRE</t>
  </si>
  <si>
    <t>NOVIEMBRE</t>
  </si>
  <si>
    <t>DICIEMBRE</t>
  </si>
  <si>
    <t>X</t>
  </si>
  <si>
    <t xml:space="preserve">MES EJECUCION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</si>
</sst>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d/mm/yyyy;@"/>
  </numFmts>
  <fonts count="67">
    <font>
      <sz val="11"/>
      <color theme="1"/>
      <name val="Calibri"/>
      <family val="2"/>
      <scheme val="minor"/>
    </font>
    <font>
      <sz val="12"/>
      <color theme="1"/>
      <name val="Calibri"/>
      <family val="2"/>
      <scheme val="minor"/>
    </font>
    <font>
      <sz val="10"/>
      <name val="Arial"/>
      <family val="2"/>
    </font>
    <font>
      <sz val="10"/>
      <name val="Arial"/>
      <family val="2"/>
    </font>
    <font>
      <b/>
      <sz val="16"/>
      <color indexed="8"/>
      <name val="Calibri"/>
      <family val="2"/>
    </font>
    <font>
      <sz val="16"/>
      <color indexed="8"/>
      <name val="Calibri"/>
      <family val="2"/>
    </font>
    <font>
      <sz val="10"/>
      <name val="Arial"/>
      <family val="2"/>
    </font>
    <font>
      <sz val="14"/>
      <name val="Arial"/>
      <family val="2"/>
    </font>
    <font>
      <b/>
      <sz val="9"/>
      <color indexed="81"/>
      <name val="Tahoma"/>
      <family val="2"/>
    </font>
    <font>
      <sz val="9"/>
      <color indexed="81"/>
      <name val="Tahoma"/>
      <family val="2"/>
    </font>
    <font>
      <sz val="14"/>
      <color theme="1"/>
      <name val="Tahoma"/>
      <family val="2"/>
    </font>
    <font>
      <sz val="11"/>
      <name val="Calibri"/>
      <family val="2"/>
      <scheme val="minor"/>
    </font>
    <font>
      <sz val="12"/>
      <color rgb="FFFF0000"/>
      <name val="Arial"/>
      <family val="2"/>
    </font>
    <font>
      <b/>
      <sz val="16"/>
      <color theme="1"/>
      <name val="Calibri"/>
      <family val="2"/>
      <scheme val="minor"/>
    </font>
    <font>
      <sz val="14"/>
      <color theme="1"/>
      <name val="Arial"/>
      <family val="2"/>
    </font>
    <font>
      <b/>
      <sz val="18"/>
      <color theme="1"/>
      <name val="Calibri"/>
      <family val="2"/>
      <scheme val="minor"/>
    </font>
    <font>
      <b/>
      <sz val="14"/>
      <color theme="1"/>
      <name val="Tahoma"/>
      <family val="2"/>
    </font>
    <font>
      <b/>
      <sz val="22"/>
      <color theme="1"/>
      <name val="Calibri"/>
      <family val="2"/>
      <scheme val="minor"/>
    </font>
    <font>
      <sz val="16"/>
      <color theme="1"/>
      <name val="Calibri"/>
      <family val="2"/>
      <scheme val="minor"/>
    </font>
    <font>
      <b/>
      <sz val="11"/>
      <name val="Calibri"/>
      <family val="2"/>
      <scheme val="minor"/>
    </font>
    <font>
      <u/>
      <sz val="11"/>
      <color theme="10"/>
      <name val="Calibri"/>
      <family val="2"/>
      <scheme val="minor"/>
    </font>
    <font>
      <sz val="11"/>
      <color theme="1"/>
      <name val="Tahoma"/>
      <family val="2"/>
    </font>
    <font>
      <sz val="12"/>
      <color theme="1"/>
      <name val="Tahoma"/>
      <family val="2"/>
    </font>
    <font>
      <b/>
      <sz val="14"/>
      <color theme="1"/>
      <name val="Calibri"/>
      <family val="2"/>
      <scheme val="minor"/>
    </font>
    <font>
      <b/>
      <sz val="12"/>
      <color indexed="59"/>
      <name val="SansSerif"/>
    </font>
    <font>
      <b/>
      <sz val="12"/>
      <color indexed="8"/>
      <name val="SansSerif"/>
    </font>
    <font>
      <sz val="10"/>
      <color indexed="8"/>
      <name val="SansSerif"/>
    </font>
    <font>
      <b/>
      <sz val="20"/>
      <color theme="1"/>
      <name val="Calibri"/>
      <family val="2"/>
      <scheme val="minor"/>
    </font>
    <font>
      <b/>
      <sz val="14"/>
      <name val="Arial"/>
      <family val="2"/>
    </font>
    <font>
      <sz val="14"/>
      <color rgb="FF000000"/>
      <name val="Arial"/>
      <family val="2"/>
    </font>
    <font>
      <b/>
      <sz val="14"/>
      <color rgb="FF000000"/>
      <name val="Calibri"/>
      <family val="2"/>
      <scheme val="minor"/>
    </font>
    <font>
      <b/>
      <sz val="14"/>
      <color rgb="FF000000"/>
      <name val="Arial"/>
      <family val="2"/>
    </font>
    <font>
      <b/>
      <sz val="12"/>
      <color rgb="FF000000"/>
      <name val="Arial"/>
      <family val="2"/>
    </font>
    <font>
      <sz val="12"/>
      <color indexed="8"/>
      <name val="Arial"/>
      <family val="2"/>
    </font>
    <font>
      <b/>
      <sz val="12"/>
      <name val="Arial"/>
      <family val="2"/>
    </font>
    <font>
      <i/>
      <sz val="12"/>
      <color rgb="FF4472C4"/>
      <name val="Calibri"/>
      <family val="2"/>
      <scheme val="minor"/>
    </font>
    <font>
      <i/>
      <sz val="11"/>
      <color rgb="FF4472C4"/>
      <name val="Calibri"/>
      <family val="2"/>
      <scheme val="minor"/>
    </font>
    <font>
      <b/>
      <sz val="16"/>
      <color rgb="FF000000"/>
      <name val="Calibri"/>
      <family val="2"/>
    </font>
    <font>
      <sz val="14"/>
      <color indexed="8"/>
      <name val="Arial"/>
      <family val="2"/>
    </font>
    <font>
      <b/>
      <sz val="14"/>
      <color theme="1"/>
      <name val="Arial"/>
      <family val="2"/>
    </font>
    <font>
      <sz val="11"/>
      <color rgb="FF000000"/>
      <name val="Calibri"/>
      <family val="2"/>
    </font>
    <font>
      <b/>
      <sz val="18"/>
      <color rgb="FF000000"/>
      <name val="Calibri"/>
      <family val="2"/>
    </font>
    <font>
      <sz val="18"/>
      <color theme="1"/>
      <name val="Calibri"/>
      <family val="2"/>
      <scheme val="minor"/>
    </font>
    <font>
      <b/>
      <sz val="14"/>
      <color rgb="FF000000"/>
      <name val="Calibri"/>
      <family val="2"/>
    </font>
    <font>
      <b/>
      <sz val="22"/>
      <color rgb="FF000000"/>
      <name val="Calibri"/>
      <family val="2"/>
    </font>
    <font>
      <b/>
      <sz val="20"/>
      <name val="Calibri"/>
      <family val="2"/>
    </font>
    <font>
      <b/>
      <sz val="14"/>
      <name val="Calibri"/>
      <family val="2"/>
    </font>
    <font>
      <b/>
      <sz val="16"/>
      <name val="Arial"/>
      <family val="2"/>
    </font>
    <font>
      <b/>
      <sz val="10"/>
      <name val="Arial"/>
      <family val="2"/>
    </font>
    <font>
      <b/>
      <sz val="10"/>
      <color rgb="FF000000"/>
      <name val="Arial"/>
      <family val="2"/>
    </font>
    <font>
      <sz val="10"/>
      <color theme="1"/>
      <name val="Arial"/>
      <family val="2"/>
    </font>
    <font>
      <sz val="11"/>
      <name val="Verdana"/>
      <family val="2"/>
    </font>
    <font>
      <sz val="14"/>
      <color rgb="FFFF0000"/>
      <name val="Arial"/>
      <family val="2"/>
    </font>
    <font>
      <b/>
      <sz val="9"/>
      <color rgb="FF000000"/>
      <name val="Tahoma"/>
      <family val="2"/>
    </font>
    <font>
      <b/>
      <sz val="16"/>
      <color theme="1"/>
      <name val="Tahoma"/>
      <family val="2"/>
    </font>
    <font>
      <sz val="11"/>
      <name val="Arial"/>
      <family val="2"/>
    </font>
    <font>
      <sz val="8"/>
      <name val="Calibri"/>
      <family val="2"/>
      <scheme val="minor"/>
    </font>
    <font>
      <b/>
      <sz val="11"/>
      <color theme="1"/>
      <name val="Calibri (Cuerpo)"/>
    </font>
    <font>
      <sz val="11"/>
      <color theme="1"/>
      <name val="Calibri (Cuerpo)"/>
    </font>
    <font>
      <b/>
      <sz val="11"/>
      <color theme="0"/>
      <name val="Calibri (Cuerpo)"/>
    </font>
    <font>
      <sz val="11"/>
      <color theme="0"/>
      <name val="Calibri (Cuerpo)"/>
    </font>
    <font>
      <b/>
      <sz val="11"/>
      <color indexed="8"/>
      <name val="Calibri (Cuerpo)"/>
    </font>
    <font>
      <sz val="11"/>
      <name val="Calibri (Cuerpo)"/>
    </font>
    <font>
      <b/>
      <sz val="11"/>
      <name val="Calibri (Cuerpo)"/>
    </font>
    <font>
      <b/>
      <sz val="12"/>
      <name val="Calibri"/>
      <family val="2"/>
      <scheme val="minor"/>
    </font>
    <font>
      <sz val="12"/>
      <name val="Calibri"/>
      <family val="2"/>
      <scheme val="minor"/>
    </font>
    <font>
      <b/>
      <sz val="9"/>
      <color rgb="FF000000"/>
      <name val="Arial"/>
      <family val="2"/>
    </font>
  </fonts>
  <fills count="24">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E8EDF2"/>
        <bgColor indexed="64"/>
      </patternFill>
    </fill>
    <fill>
      <patternFill patternType="solid">
        <fgColor rgb="FF50E617"/>
        <bgColor indexed="64"/>
      </patternFill>
    </fill>
    <fill>
      <patternFill patternType="solid">
        <fgColor rgb="FFF7FE2E"/>
        <bgColor indexed="64"/>
      </patternFill>
    </fill>
    <fill>
      <patternFill patternType="solid">
        <fgColor rgb="FFFE9A2E"/>
        <bgColor indexed="64"/>
      </patternFill>
    </fill>
    <fill>
      <patternFill patternType="solid">
        <fgColor rgb="FFFF3714"/>
        <bgColor indexed="64"/>
      </patternFill>
    </fill>
    <fill>
      <patternFill patternType="solid">
        <fgColor indexed="9"/>
        <bgColor indexed="64"/>
      </patternFill>
    </fill>
    <fill>
      <patternFill patternType="solid">
        <fgColor rgb="FFCCCCCC"/>
      </patternFill>
    </fill>
    <fill>
      <patternFill patternType="solid">
        <fgColor rgb="FFBDD7EE"/>
        <bgColor indexed="64"/>
      </patternFill>
    </fill>
    <fill>
      <patternFill patternType="solid">
        <fgColor rgb="FFFFFFFF"/>
        <bgColor indexed="64"/>
      </patternFill>
    </fill>
    <fill>
      <patternFill patternType="solid">
        <fgColor rgb="FFDDEBF7"/>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rgb="FFFFFFFF"/>
      </patternFill>
    </fill>
    <fill>
      <patternFill patternType="solid">
        <fgColor theme="0"/>
        <bgColor rgb="FFFFFFFF"/>
      </patternFill>
    </fill>
    <fill>
      <patternFill patternType="solid">
        <fgColor rgb="FF0070C0"/>
        <bgColor indexed="64"/>
      </patternFill>
    </fill>
  </fills>
  <borders count="109">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4"/>
      </left>
      <right style="medium">
        <color theme="4"/>
      </right>
      <top/>
      <bottom/>
      <diagonal/>
    </border>
    <border>
      <left style="medium">
        <color theme="4" tint="-0.24994659260841701"/>
      </left>
      <right/>
      <top/>
      <bottom/>
      <diagonal/>
    </border>
    <border>
      <left style="medium">
        <color indexed="8"/>
      </left>
      <right style="medium">
        <color indexed="8"/>
      </right>
      <top style="medium">
        <color indexed="8"/>
      </top>
      <bottom style="medium">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rgb="FF2F75B5"/>
      </left>
      <right/>
      <top/>
      <bottom/>
      <diagonal/>
    </border>
    <border>
      <left style="thick">
        <color theme="4"/>
      </left>
      <right style="medium">
        <color rgb="FF2F75B5"/>
      </right>
      <top style="medium">
        <color rgb="FF2F75B5"/>
      </top>
      <bottom/>
      <diagonal/>
    </border>
    <border>
      <left/>
      <right style="medium">
        <color rgb="FF2F75B5"/>
      </right>
      <top/>
      <bottom style="medium">
        <color rgb="FF2F75B5"/>
      </bottom>
      <diagonal/>
    </border>
    <border>
      <left/>
      <right/>
      <top/>
      <bottom style="medium">
        <color rgb="FF2F75B5"/>
      </bottom>
      <diagonal/>
    </border>
    <border>
      <left style="medium">
        <color rgb="FF2F75B5"/>
      </left>
      <right style="medium">
        <color rgb="FF2F75B5"/>
      </right>
      <top style="medium">
        <color rgb="FF2F75B5"/>
      </top>
      <bottom style="medium">
        <color rgb="FF2F75B5"/>
      </bottom>
      <diagonal/>
    </border>
    <border>
      <left/>
      <right style="medium">
        <color theme="4"/>
      </right>
      <top style="medium">
        <color theme="4"/>
      </top>
      <bottom style="medium">
        <color theme="4"/>
      </bottom>
      <diagonal/>
    </border>
    <border>
      <left style="thick">
        <color theme="4"/>
      </left>
      <right style="medium">
        <color rgb="FF2F75B5"/>
      </right>
      <top/>
      <bottom/>
      <diagonal/>
    </border>
    <border>
      <left style="medium">
        <color rgb="FF2F75B5"/>
      </left>
      <right style="medium">
        <color rgb="FF2F75B5"/>
      </right>
      <top/>
      <bottom style="medium">
        <color rgb="FF2F75B5"/>
      </bottom>
      <diagonal/>
    </border>
    <border>
      <left style="thick">
        <color theme="4"/>
      </left>
      <right style="medium">
        <color rgb="FF2F75B5"/>
      </right>
      <top/>
      <bottom style="medium">
        <color rgb="FF2F75B5"/>
      </bottom>
      <diagonal/>
    </border>
    <border>
      <left style="medium">
        <color rgb="FF2F75B5"/>
      </left>
      <right style="medium">
        <color rgb="FF2F75B5"/>
      </right>
      <top style="medium">
        <color rgb="FF2F75B5"/>
      </top>
      <bottom/>
      <diagonal/>
    </border>
    <border>
      <left style="medium">
        <color rgb="FF2F75B5"/>
      </left>
      <right style="medium">
        <color rgb="FF2F75B5"/>
      </right>
      <top/>
      <bottom/>
      <diagonal/>
    </border>
    <border>
      <left style="medium">
        <color rgb="FF2F75B5"/>
      </left>
      <right/>
      <top style="medium">
        <color rgb="FF2F75B5"/>
      </top>
      <bottom style="medium">
        <color rgb="FF2F75B5"/>
      </bottom>
      <diagonal/>
    </border>
    <border>
      <left/>
      <right/>
      <top style="medium">
        <color rgb="FF2F75B5"/>
      </top>
      <bottom style="medium">
        <color rgb="FF2F75B5"/>
      </bottom>
      <diagonal/>
    </border>
    <border>
      <left/>
      <right style="medium">
        <color rgb="FF2F75B5"/>
      </right>
      <top style="medium">
        <color rgb="FF2F75B5"/>
      </top>
      <bottom style="medium">
        <color rgb="FF2F75B5"/>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rgb="FF2F75B5"/>
      </left>
      <right/>
      <top style="thin">
        <color indexed="64"/>
      </top>
      <bottom/>
      <diagonal/>
    </border>
    <border>
      <left style="thin">
        <color indexed="64"/>
      </left>
      <right/>
      <top/>
      <bottom style="medium">
        <color rgb="FF2F75B5"/>
      </bottom>
      <diagonal/>
    </border>
    <border>
      <left style="medium">
        <color indexed="64"/>
      </left>
      <right style="medium">
        <color indexed="64"/>
      </right>
      <top style="medium">
        <color indexed="64"/>
      </top>
      <bottom style="medium">
        <color theme="4"/>
      </bottom>
      <diagonal/>
    </border>
    <border>
      <left style="medium">
        <color indexed="64"/>
      </left>
      <right style="medium">
        <color indexed="64"/>
      </right>
      <top style="medium">
        <color theme="4"/>
      </top>
      <bottom style="medium">
        <color indexed="64"/>
      </bottom>
      <diagonal/>
    </border>
    <border>
      <left/>
      <right style="medium">
        <color theme="4"/>
      </right>
      <top/>
      <bottom style="medium">
        <color theme="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top/>
      <bottom style="medium">
        <color rgb="FF000000"/>
      </bottom>
      <diagonal/>
    </border>
    <border>
      <left style="medium">
        <color rgb="FF2F75B5"/>
      </left>
      <right/>
      <top/>
      <bottom style="medium">
        <color rgb="FF2F75B5"/>
      </bottom>
      <diagonal/>
    </border>
    <border>
      <left style="medium">
        <color theme="4" tint="-0.249977111117893"/>
      </left>
      <right/>
      <top style="medium">
        <color theme="4" tint="-0.249977111117893"/>
      </top>
      <bottom style="medium">
        <color theme="4" tint="-0.249977111117893"/>
      </bottom>
      <diagonal/>
    </border>
    <border>
      <left style="medium">
        <color rgb="FF2F75B5"/>
      </left>
      <right/>
      <top style="medium">
        <color rgb="FF2F75B5"/>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thin">
        <color indexed="64"/>
      </left>
      <right style="medium">
        <color theme="4"/>
      </right>
      <top style="medium">
        <color theme="4"/>
      </top>
      <bottom/>
      <diagonal/>
    </border>
    <border>
      <left style="thin">
        <color indexed="64"/>
      </left>
      <right style="medium">
        <color theme="4"/>
      </right>
      <top/>
      <bottom/>
      <diagonal/>
    </border>
    <border>
      <left style="thin">
        <color indexed="64"/>
      </left>
      <right style="medium">
        <color theme="4"/>
      </right>
      <top/>
      <bottom style="medium">
        <color theme="4"/>
      </bottom>
      <diagonal/>
    </border>
    <border>
      <left style="thin">
        <color indexed="64"/>
      </left>
      <right/>
      <top/>
      <bottom style="medium">
        <color theme="4" tint="-0.249977111117893"/>
      </bottom>
      <diagonal/>
    </border>
    <border>
      <left/>
      <right/>
      <top/>
      <bottom style="medium">
        <color theme="4" tint="-0.249977111117893"/>
      </bottom>
      <diagonal/>
    </border>
    <border>
      <left/>
      <right style="medium">
        <color theme="4"/>
      </right>
      <top/>
      <bottom style="medium">
        <color theme="4" tint="-0.249977111117893"/>
      </bottom>
      <diagonal/>
    </border>
  </borders>
  <cellStyleXfs count="6">
    <xf numFmtId="0" fontId="0" fillId="0" borderId="0"/>
    <xf numFmtId="0" fontId="3" fillId="0" borderId="0"/>
    <xf numFmtId="0" fontId="2" fillId="0" borderId="0"/>
    <xf numFmtId="0" fontId="2" fillId="0" borderId="0"/>
    <xf numFmtId="0" fontId="6" fillId="0" borderId="0"/>
    <xf numFmtId="0" fontId="20" fillId="0" borderId="0" applyNumberFormat="0" applyFill="0" applyBorder="0" applyAlignment="0" applyProtection="0"/>
  </cellStyleXfs>
  <cellXfs count="629">
    <xf numFmtId="0" fontId="0" fillId="0" borderId="0" xfId="0"/>
    <xf numFmtId="0" fontId="2" fillId="0" borderId="0" xfId="2"/>
    <xf numFmtId="0" fontId="2" fillId="0" borderId="0" xfId="2" applyBorder="1" applyAlignment="1"/>
    <xf numFmtId="0" fontId="2" fillId="0" borderId="1" xfId="2" applyBorder="1" applyAlignment="1"/>
    <xf numFmtId="0" fontId="10" fillId="0" borderId="2" xfId="0" applyFont="1" applyFill="1" applyBorder="1" applyAlignment="1" applyProtection="1">
      <alignment horizontal="left" vertical="center"/>
    </xf>
    <xf numFmtId="14" fontId="10" fillId="0" borderId="2" xfId="0" applyNumberFormat="1" applyFont="1" applyFill="1" applyBorder="1" applyAlignment="1" applyProtection="1">
      <alignment vertical="center"/>
    </xf>
    <xf numFmtId="0" fontId="10" fillId="0" borderId="2" xfId="0" applyFont="1" applyFill="1" applyBorder="1" applyAlignment="1" applyProtection="1">
      <alignment vertical="center"/>
    </xf>
    <xf numFmtId="0" fontId="2" fillId="0" borderId="2" xfId="2" applyBorder="1" applyAlignment="1"/>
    <xf numFmtId="0" fontId="2" fillId="0" borderId="0" xfId="2" applyFill="1"/>
    <xf numFmtId="0" fontId="2" fillId="0" borderId="0" xfId="2" applyFill="1" applyBorder="1" applyAlignment="1">
      <alignment horizontal="center" vertical="center" wrapText="1" shrinkToFit="1"/>
    </xf>
    <xf numFmtId="0" fontId="12" fillId="0" borderId="0" xfId="2" applyFont="1" applyFill="1" applyBorder="1" applyAlignment="1">
      <alignment wrapText="1"/>
    </xf>
    <xf numFmtId="0" fontId="2" fillId="0" borderId="0" xfId="2" applyBorder="1"/>
    <xf numFmtId="0" fontId="13" fillId="0" borderId="37" xfId="2" applyFont="1" applyFill="1" applyBorder="1" applyAlignment="1">
      <alignment horizontal="center" vertical="center" wrapText="1"/>
    </xf>
    <xf numFmtId="0" fontId="7" fillId="0" borderId="37" xfId="2" applyFont="1" applyFill="1" applyBorder="1" applyAlignment="1">
      <alignment horizontal="center" vertical="center" wrapText="1"/>
    </xf>
    <xf numFmtId="0" fontId="14" fillId="0" borderId="37" xfId="2" applyFont="1" applyFill="1" applyBorder="1" applyAlignment="1">
      <alignment horizontal="center" vertical="center" wrapText="1"/>
    </xf>
    <xf numFmtId="0" fontId="15" fillId="4" borderId="37" xfId="2" applyFont="1" applyFill="1" applyBorder="1" applyAlignment="1">
      <alignment horizontal="center"/>
    </xf>
    <xf numFmtId="0" fontId="15" fillId="4" borderId="37" xfId="2" applyFont="1" applyFill="1" applyBorder="1" applyAlignment="1">
      <alignment horizontal="center" wrapText="1"/>
    </xf>
    <xf numFmtId="164" fontId="7" fillId="0" borderId="37" xfId="2" applyNumberFormat="1" applyFont="1" applyFill="1" applyBorder="1" applyAlignment="1">
      <alignment horizontal="center" vertical="center"/>
    </xf>
    <xf numFmtId="164" fontId="7" fillId="0" borderId="37" xfId="2" applyNumberFormat="1" applyFont="1" applyFill="1" applyBorder="1" applyAlignment="1">
      <alignment horizontal="center" vertical="center" wrapText="1"/>
    </xf>
    <xf numFmtId="0" fontId="0" fillId="0" borderId="3" xfId="0" applyBorder="1"/>
    <xf numFmtId="0" fontId="0" fillId="0" borderId="0" xfId="0" applyBorder="1"/>
    <xf numFmtId="0" fontId="0" fillId="0" borderId="3" xfId="0" applyBorder="1" applyAlignment="1">
      <alignment wrapText="1"/>
    </xf>
    <xf numFmtId="0" fontId="0" fillId="0" borderId="8" xfId="0" applyFill="1" applyBorder="1"/>
    <xf numFmtId="0" fontId="11" fillId="8" borderId="0" xfId="0" applyFont="1" applyFill="1" applyAlignment="1"/>
    <xf numFmtId="0" fontId="19" fillId="9" borderId="0" xfId="0" applyFont="1" applyFill="1" applyAlignment="1">
      <alignment wrapText="1"/>
    </xf>
    <xf numFmtId="0" fontId="19" fillId="10" borderId="0" xfId="0" applyFont="1" applyFill="1" applyAlignment="1">
      <alignment wrapText="1"/>
    </xf>
    <xf numFmtId="0" fontId="11" fillId="11" borderId="0" xfId="5" applyFont="1" applyFill="1" applyAlignment="1">
      <alignment wrapText="1"/>
    </xf>
    <xf numFmtId="0" fontId="19" fillId="12" borderId="0" xfId="0" applyFont="1" applyFill="1" applyAlignment="1">
      <alignment wrapText="1"/>
    </xf>
    <xf numFmtId="0" fontId="11" fillId="9" borderId="0" xfId="5" applyFont="1" applyFill="1" applyAlignment="1">
      <alignment wrapText="1"/>
    </xf>
    <xf numFmtId="0" fontId="19" fillId="11" borderId="0" xfId="0" applyFont="1" applyFill="1" applyAlignment="1">
      <alignment wrapText="1"/>
    </xf>
    <xf numFmtId="0" fontId="11" fillId="12" borderId="0" xfId="5" applyFont="1" applyFill="1" applyAlignment="1">
      <alignment wrapText="1"/>
    </xf>
    <xf numFmtId="0" fontId="23" fillId="5" borderId="3" xfId="2" applyFont="1" applyFill="1" applyBorder="1" applyAlignment="1">
      <alignment vertical="center"/>
    </xf>
    <xf numFmtId="0" fontId="2" fillId="0" borderId="0" xfId="3"/>
    <xf numFmtId="0" fontId="21" fillId="4" borderId="0" xfId="0" applyFont="1" applyFill="1" applyAlignment="1" applyProtection="1">
      <alignment vertical="center"/>
      <protection locked="0"/>
    </xf>
    <xf numFmtId="0" fontId="35" fillId="0" borderId="0" xfId="0" applyFont="1" applyAlignment="1">
      <alignment vertical="center" wrapText="1"/>
    </xf>
    <xf numFmtId="0" fontId="36" fillId="0" borderId="0" xfId="0" applyFont="1" applyAlignment="1">
      <alignment vertical="center" wrapText="1"/>
    </xf>
    <xf numFmtId="0" fontId="21" fillId="0" borderId="60" xfId="0" applyFont="1" applyFill="1" applyBorder="1" applyAlignment="1" applyProtection="1">
      <alignment horizontal="left" vertical="center"/>
    </xf>
    <xf numFmtId="0" fontId="0" fillId="0" borderId="61" xfId="0" applyBorder="1"/>
    <xf numFmtId="0" fontId="21" fillId="0" borderId="62" xfId="0" applyFont="1" applyFill="1" applyBorder="1" applyAlignment="1" applyProtection="1">
      <alignment horizontal="left" vertical="center"/>
    </xf>
    <xf numFmtId="0" fontId="0" fillId="0" borderId="63" xfId="0" applyBorder="1"/>
    <xf numFmtId="14" fontId="21" fillId="0" borderId="16" xfId="0" applyNumberFormat="1" applyFont="1" applyFill="1" applyBorder="1" applyAlignment="1" applyProtection="1">
      <alignment vertical="center"/>
    </xf>
    <xf numFmtId="0" fontId="32" fillId="16" borderId="50" xfId="0" applyFont="1" applyFill="1" applyBorder="1" applyAlignment="1">
      <alignment horizontal="center" vertical="center"/>
    </xf>
    <xf numFmtId="0" fontId="32" fillId="16" borderId="50" xfId="0" applyFont="1" applyFill="1" applyBorder="1" applyAlignment="1">
      <alignment horizontal="center" vertical="center" wrapText="1"/>
    </xf>
    <xf numFmtId="0" fontId="39" fillId="0" borderId="50" xfId="0" applyFont="1" applyFill="1" applyBorder="1" applyAlignment="1">
      <alignment horizontal="center" vertical="center" wrapText="1"/>
    </xf>
    <xf numFmtId="165" fontId="14" fillId="0" borderId="50" xfId="0" applyNumberFormat="1" applyFont="1" applyFill="1" applyBorder="1" applyAlignment="1">
      <alignment horizontal="center" vertical="center" wrapText="1"/>
    </xf>
    <xf numFmtId="0" fontId="7" fillId="0" borderId="50" xfId="0" applyFont="1" applyFill="1" applyBorder="1" applyAlignment="1">
      <alignment horizontal="center" vertical="center" wrapText="1"/>
    </xf>
    <xf numFmtId="0" fontId="42" fillId="0" borderId="0" xfId="0" applyFont="1"/>
    <xf numFmtId="14" fontId="22" fillId="0" borderId="13" xfId="0" applyNumberFormat="1" applyFont="1" applyFill="1" applyBorder="1" applyAlignment="1" applyProtection="1">
      <alignment vertical="center"/>
    </xf>
    <xf numFmtId="0" fontId="43" fillId="4" borderId="50" xfId="0" applyFont="1" applyFill="1" applyBorder="1" applyAlignment="1">
      <alignment horizontal="center" vertical="center"/>
    </xf>
    <xf numFmtId="0" fontId="32" fillId="4" borderId="50" xfId="0" applyFont="1" applyFill="1" applyBorder="1" applyAlignment="1">
      <alignment horizontal="center" vertical="center" wrapText="1"/>
    </xf>
    <xf numFmtId="0" fontId="32" fillId="4" borderId="50" xfId="0" applyFont="1" applyFill="1" applyBorder="1" applyAlignment="1">
      <alignment horizontal="center" vertical="center"/>
    </xf>
    <xf numFmtId="0" fontId="0" fillId="4" borderId="0" xfId="0" applyFill="1"/>
    <xf numFmtId="0" fontId="29" fillId="4" borderId="50" xfId="0" applyFont="1" applyFill="1" applyBorder="1" applyAlignment="1">
      <alignment horizontal="center" vertical="center" wrapText="1"/>
    </xf>
    <xf numFmtId="0" fontId="7" fillId="4" borderId="50" xfId="0" applyFont="1" applyFill="1" applyBorder="1" applyAlignment="1">
      <alignment horizontal="center" vertical="center" wrapText="1"/>
    </xf>
    <xf numFmtId="14" fontId="29" fillId="4" borderId="50" xfId="0" applyNumberFormat="1" applyFont="1" applyFill="1" applyBorder="1" applyAlignment="1">
      <alignment horizontal="center" vertical="center" wrapText="1"/>
    </xf>
    <xf numFmtId="0" fontId="14" fillId="4" borderId="50" xfId="0" applyFont="1" applyFill="1" applyBorder="1" applyAlignment="1">
      <alignment horizontal="center" vertical="center" wrapText="1"/>
    </xf>
    <xf numFmtId="0" fontId="14" fillId="4" borderId="50" xfId="0" applyFont="1" applyFill="1" applyBorder="1" applyAlignment="1">
      <alignment horizontal="center" vertical="center"/>
    </xf>
    <xf numFmtId="14" fontId="7" fillId="4" borderId="50" xfId="0" applyNumberFormat="1" applyFont="1" applyFill="1" applyBorder="1" applyAlignment="1">
      <alignment horizontal="center" vertical="center" wrapText="1"/>
    </xf>
    <xf numFmtId="14" fontId="29" fillId="4" borderId="50" xfId="0" applyNumberFormat="1" applyFont="1" applyFill="1" applyBorder="1" applyAlignment="1">
      <alignment horizontal="center" vertical="center"/>
    </xf>
    <xf numFmtId="0" fontId="11" fillId="0" borderId="0" xfId="0" applyFont="1"/>
    <xf numFmtId="0" fontId="28" fillId="16" borderId="39" xfId="0" applyFont="1" applyFill="1" applyBorder="1" applyAlignment="1">
      <alignment horizontal="center" vertical="center" wrapText="1"/>
    </xf>
    <xf numFmtId="0" fontId="28" fillId="16" borderId="39" xfId="0" applyFont="1" applyFill="1" applyBorder="1" applyAlignment="1">
      <alignment horizontal="center" vertical="center"/>
    </xf>
    <xf numFmtId="0" fontId="48" fillId="4" borderId="37" xfId="0" applyFont="1" applyFill="1" applyBorder="1" applyAlignment="1">
      <alignment horizontal="center" vertical="center" wrapText="1"/>
    </xf>
    <xf numFmtId="0" fontId="2" fillId="4" borderId="37" xfId="0" applyFont="1" applyFill="1" applyBorder="1" applyAlignment="1">
      <alignment horizontal="center" vertical="center" wrapText="1"/>
    </xf>
    <xf numFmtId="165" fontId="2" fillId="4" borderId="37" xfId="0" applyNumberFormat="1" applyFont="1" applyFill="1" applyBorder="1" applyAlignment="1">
      <alignment horizontal="center" vertical="center" wrapText="1"/>
    </xf>
    <xf numFmtId="0" fontId="11" fillId="0" borderId="0" xfId="0" applyFont="1" applyBorder="1"/>
    <xf numFmtId="0" fontId="49" fillId="4" borderId="37" xfId="0" applyFont="1" applyFill="1" applyBorder="1" applyAlignment="1">
      <alignment horizontal="center" vertical="center" wrapText="1"/>
    </xf>
    <xf numFmtId="0" fontId="49" fillId="16" borderId="37" xfId="0" applyFont="1" applyFill="1" applyBorder="1" applyAlignment="1">
      <alignment horizontal="center" vertical="center" wrapText="1"/>
    </xf>
    <xf numFmtId="0" fontId="50" fillId="16" borderId="37" xfId="0" applyFont="1" applyFill="1" applyBorder="1" applyAlignment="1">
      <alignment horizontal="center" vertical="center" wrapText="1"/>
    </xf>
    <xf numFmtId="0" fontId="51" fillId="0" borderId="0" xfId="0" applyFont="1"/>
    <xf numFmtId="0" fontId="51" fillId="0" borderId="0" xfId="0" applyFont="1" applyBorder="1"/>
    <xf numFmtId="0" fontId="2" fillId="0" borderId="41" xfId="2" applyBorder="1"/>
    <xf numFmtId="0" fontId="2" fillId="0" borderId="0" xfId="2" applyAlignment="1">
      <alignment wrapText="1"/>
    </xf>
    <xf numFmtId="0" fontId="23" fillId="0" borderId="0" xfId="2" applyFont="1" applyAlignment="1">
      <alignment vertical="center"/>
    </xf>
    <xf numFmtId="0" fontId="23" fillId="5" borderId="0" xfId="2" applyFont="1" applyFill="1" applyAlignment="1">
      <alignment vertical="center"/>
    </xf>
    <xf numFmtId="0" fontId="23" fillId="5" borderId="31" xfId="2" applyFont="1" applyFill="1" applyBorder="1" applyAlignment="1">
      <alignment vertical="center"/>
    </xf>
    <xf numFmtId="0" fontId="26" fillId="13" borderId="0" xfId="3" applyFont="1" applyFill="1" applyAlignment="1">
      <alignment horizontal="left" vertical="top" wrapText="1"/>
    </xf>
    <xf numFmtId="0" fontId="26" fillId="13" borderId="0" xfId="3" applyFont="1" applyFill="1" applyAlignment="1">
      <alignment horizontal="center" vertical="top" wrapText="1"/>
    </xf>
    <xf numFmtId="0" fontId="0" fillId="0" borderId="0" xfId="0" applyAlignment="1">
      <alignment wrapText="1"/>
    </xf>
    <xf numFmtId="0" fontId="7" fillId="0" borderId="50" xfId="0" applyFont="1" applyFill="1" applyBorder="1" applyAlignment="1">
      <alignment horizontal="left" vertical="center" wrapText="1"/>
    </xf>
    <xf numFmtId="0" fontId="7" fillId="0" borderId="50" xfId="0" applyFont="1" applyFill="1" applyBorder="1" applyAlignment="1">
      <alignment vertical="center" wrapText="1"/>
    </xf>
    <xf numFmtId="0" fontId="52" fillId="4" borderId="50" xfId="0" applyFont="1" applyFill="1" applyBorder="1" applyAlignment="1">
      <alignment horizontal="center" vertical="center" wrapText="1"/>
    </xf>
    <xf numFmtId="0" fontId="55" fillId="0" borderId="3" xfId="0" applyFont="1" applyBorder="1" applyAlignment="1">
      <alignment horizontal="center" vertical="center" wrapText="1"/>
    </xf>
    <xf numFmtId="165" fontId="14" fillId="4" borderId="50" xfId="0" applyNumberFormat="1" applyFont="1" applyFill="1" applyBorder="1" applyAlignment="1">
      <alignment horizontal="center" vertical="center" wrapText="1"/>
    </xf>
    <xf numFmtId="165" fontId="7" fillId="4" borderId="50" xfId="0" applyNumberFormat="1" applyFont="1" applyFill="1" applyBorder="1" applyAlignment="1">
      <alignment horizontal="center" vertical="center" wrapText="1"/>
    </xf>
    <xf numFmtId="0" fontId="50" fillId="4" borderId="37" xfId="0" applyFont="1" applyFill="1" applyBorder="1" applyAlignment="1">
      <alignment horizontal="center" vertical="center" wrapText="1"/>
    </xf>
    <xf numFmtId="165" fontId="50" fillId="4" borderId="37" xfId="0" applyNumberFormat="1" applyFont="1" applyFill="1" applyBorder="1" applyAlignment="1">
      <alignment horizontal="center" vertical="center" wrapText="1"/>
    </xf>
    <xf numFmtId="0" fontId="10" fillId="0" borderId="21" xfId="0" applyFont="1" applyBorder="1" applyAlignment="1">
      <alignment horizontal="left" vertical="center"/>
    </xf>
    <xf numFmtId="0" fontId="7" fillId="4" borderId="37" xfId="2" applyFont="1" applyFill="1" applyBorder="1" applyAlignment="1">
      <alignment horizontal="center" vertical="center" wrapText="1"/>
    </xf>
    <xf numFmtId="0" fontId="57" fillId="0" borderId="0" xfId="0" applyFont="1" applyAlignment="1" applyProtection="1">
      <alignment horizontal="center"/>
      <protection locked="0"/>
    </xf>
    <xf numFmtId="0" fontId="58" fillId="0" borderId="0" xfId="0" applyFont="1" applyProtection="1">
      <protection locked="0"/>
    </xf>
    <xf numFmtId="0" fontId="58" fillId="0" borderId="0" xfId="0" applyFont="1" applyAlignment="1" applyProtection="1">
      <alignment horizontal="center"/>
      <protection locked="0"/>
    </xf>
    <xf numFmtId="0" fontId="58" fillId="0" borderId="0" xfId="0" applyFont="1" applyAlignment="1" applyProtection="1">
      <alignment horizontal="left" vertical="center"/>
      <protection locked="0"/>
    </xf>
    <xf numFmtId="0" fontId="58" fillId="0" borderId="0" xfId="0" applyFont="1" applyAlignment="1" applyProtection="1">
      <alignment horizontal="left" vertical="center"/>
      <protection hidden="1"/>
    </xf>
    <xf numFmtId="0" fontId="58" fillId="0" borderId="0" xfId="0" applyFont="1" applyProtection="1">
      <protection hidden="1"/>
    </xf>
    <xf numFmtId="0" fontId="58" fillId="0" borderId="0" xfId="0" applyFont="1" applyAlignment="1" applyProtection="1">
      <alignment horizontal="center" vertical="center"/>
      <protection locked="0"/>
    </xf>
    <xf numFmtId="0" fontId="58" fillId="0" borderId="3" xfId="0" applyFont="1" applyBorder="1" applyProtection="1">
      <protection locked="0"/>
    </xf>
    <xf numFmtId="0" fontId="59" fillId="3" borderId="4" xfId="0" applyFont="1" applyFill="1" applyBorder="1" applyAlignment="1" applyProtection="1">
      <alignment horizontal="center" vertical="center" wrapText="1"/>
      <protection locked="0"/>
    </xf>
    <xf numFmtId="0" fontId="59" fillId="3" borderId="8" xfId="0" applyFont="1" applyFill="1" applyBorder="1" applyAlignment="1" applyProtection="1">
      <alignment horizontal="center" vertical="center" wrapText="1"/>
      <protection locked="0"/>
    </xf>
    <xf numFmtId="0" fontId="59" fillId="3" borderId="3" xfId="0" applyFont="1" applyFill="1" applyBorder="1" applyAlignment="1" applyProtection="1">
      <alignment horizontal="center" vertical="center" wrapText="1"/>
      <protection locked="0"/>
    </xf>
    <xf numFmtId="0" fontId="57" fillId="2" borderId="4" xfId="0" applyFont="1" applyFill="1" applyBorder="1" applyAlignment="1" applyProtection="1">
      <alignment horizontal="center" vertical="center" wrapText="1"/>
      <protection locked="0"/>
    </xf>
    <xf numFmtId="0" fontId="60" fillId="3" borderId="4" xfId="0" applyFont="1" applyFill="1" applyBorder="1" applyAlignment="1" applyProtection="1">
      <alignment horizontal="center" vertical="center" textRotation="90" wrapText="1"/>
      <protection locked="0"/>
    </xf>
    <xf numFmtId="0" fontId="59" fillId="3" borderId="4" xfId="0" applyFont="1" applyFill="1" applyBorder="1" applyAlignment="1" applyProtection="1">
      <alignment horizontal="left" vertical="center" wrapText="1"/>
      <protection locked="0"/>
    </xf>
    <xf numFmtId="0" fontId="59" fillId="3" borderId="12" xfId="0" applyFont="1" applyFill="1" applyBorder="1" applyAlignment="1" applyProtection="1">
      <alignment horizontal="center" vertical="center" wrapText="1"/>
      <protection locked="0"/>
    </xf>
    <xf numFmtId="0" fontId="58" fillId="0" borderId="5" xfId="0" applyFont="1" applyBorder="1" applyAlignment="1" applyProtection="1">
      <alignment horizontal="left" vertical="center" wrapText="1"/>
      <protection locked="0"/>
    </xf>
    <xf numFmtId="0" fontId="58" fillId="0" borderId="10" xfId="0" applyFont="1" applyBorder="1" applyAlignment="1" applyProtection="1">
      <alignment vertical="center"/>
      <protection hidden="1"/>
    </xf>
    <xf numFmtId="0" fontId="58" fillId="0" borderId="5" xfId="0" applyFont="1" applyBorder="1" applyAlignment="1" applyProtection="1">
      <alignment horizontal="left" vertical="center"/>
      <protection locked="0"/>
    </xf>
    <xf numFmtId="0" fontId="58" fillId="0" borderId="5" xfId="0" applyFont="1" applyBorder="1" applyAlignment="1" applyProtection="1">
      <alignment horizontal="left" vertical="center"/>
      <protection hidden="1"/>
    </xf>
    <xf numFmtId="0" fontId="58" fillId="0" borderId="5"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locked="0"/>
    </xf>
    <xf numFmtId="0" fontId="58" fillId="0" borderId="5" xfId="0" applyFont="1" applyBorder="1" applyProtection="1">
      <protection hidden="1"/>
    </xf>
    <xf numFmtId="0" fontId="58" fillId="0" borderId="10" xfId="0" applyFont="1" applyBorder="1" applyAlignment="1" applyProtection="1">
      <alignment horizontal="center" vertical="center"/>
      <protection hidden="1"/>
    </xf>
    <xf numFmtId="14" fontId="58" fillId="0" borderId="5" xfId="0" applyNumberFormat="1" applyFont="1" applyBorder="1" applyAlignment="1" applyProtection="1">
      <alignment horizontal="center" vertical="center" wrapText="1"/>
      <protection locked="0"/>
    </xf>
    <xf numFmtId="0" fontId="58" fillId="0" borderId="3" xfId="0" applyFont="1" applyBorder="1" applyAlignment="1" applyProtection="1">
      <alignment horizontal="left" vertical="center" wrapText="1"/>
      <protection locked="0"/>
    </xf>
    <xf numFmtId="0" fontId="58" fillId="0" borderId="3" xfId="0" applyFont="1" applyBorder="1" applyAlignment="1" applyProtection="1">
      <alignment horizontal="left" vertical="center"/>
      <protection locked="0"/>
    </xf>
    <xf numFmtId="0" fontId="58" fillId="0" borderId="3" xfId="0" applyFont="1" applyBorder="1" applyAlignment="1" applyProtection="1">
      <alignment horizontal="left" vertical="center"/>
      <protection hidden="1"/>
    </xf>
    <xf numFmtId="0" fontId="58" fillId="0" borderId="3" xfId="0" applyFont="1" applyBorder="1" applyAlignment="1" applyProtection="1">
      <alignment horizontal="left" vertical="center" wrapText="1"/>
      <protection hidden="1"/>
    </xf>
    <xf numFmtId="0" fontId="58" fillId="0" borderId="3" xfId="0" applyFont="1" applyBorder="1" applyAlignment="1" applyProtection="1">
      <alignment horizontal="center" vertical="center"/>
      <protection locked="0"/>
    </xf>
    <xf numFmtId="0" fontId="58" fillId="4" borderId="3" xfId="0" applyFont="1" applyFill="1" applyBorder="1" applyAlignment="1" applyProtection="1">
      <alignment horizontal="left" vertical="center" wrapText="1"/>
      <protection locked="0"/>
    </xf>
    <xf numFmtId="0" fontId="58" fillId="4" borderId="5" xfId="0" applyFont="1" applyFill="1" applyBorder="1" applyAlignment="1" applyProtection="1">
      <alignment horizontal="left" vertical="center" wrapText="1"/>
      <protection locked="0"/>
    </xf>
    <xf numFmtId="0" fontId="58" fillId="0" borderId="5" xfId="0" applyFont="1" applyBorder="1" applyAlignment="1" applyProtection="1">
      <alignment horizontal="left" vertical="center" wrapText="1"/>
      <protection hidden="1"/>
    </xf>
    <xf numFmtId="0" fontId="58" fillId="0" borderId="32" xfId="0" applyFont="1" applyBorder="1" applyAlignment="1" applyProtection="1">
      <alignment horizontal="center" vertical="center"/>
      <protection locked="0"/>
    </xf>
    <xf numFmtId="0" fontId="58" fillId="0" borderId="0" xfId="0" applyFont="1" applyAlignment="1">
      <alignment horizontal="left" vertical="center" wrapText="1"/>
    </xf>
    <xf numFmtId="0" fontId="58" fillId="0" borderId="4" xfId="0" applyFont="1" applyBorder="1" applyAlignment="1" applyProtection="1">
      <alignment horizontal="left" vertical="center" wrapText="1"/>
      <protection locked="0"/>
    </xf>
    <xf numFmtId="0" fontId="58" fillId="0" borderId="4" xfId="0" applyFont="1" applyBorder="1" applyAlignment="1" applyProtection="1">
      <alignment horizontal="left" vertical="center"/>
      <protection locked="0"/>
    </xf>
    <xf numFmtId="14" fontId="58" fillId="0" borderId="10" xfId="0" applyNumberFormat="1" applyFont="1" applyBorder="1" applyAlignment="1" applyProtection="1">
      <alignment horizontal="center" vertical="center" wrapText="1"/>
      <protection locked="0"/>
    </xf>
    <xf numFmtId="14" fontId="58" fillId="0" borderId="5" xfId="0" applyNumberFormat="1" applyFont="1" applyBorder="1" applyAlignment="1" applyProtection="1">
      <alignment horizontal="center" vertical="center"/>
      <protection locked="0"/>
    </xf>
    <xf numFmtId="0" fontId="58" fillId="0" borderId="18" xfId="0" applyFont="1" applyBorder="1" applyAlignment="1" applyProtection="1">
      <alignment horizontal="center" vertical="center" wrapText="1"/>
      <protection locked="0"/>
    </xf>
    <xf numFmtId="0" fontId="58" fillId="0" borderId="3" xfId="0" applyFont="1" applyBorder="1" applyAlignment="1" applyProtection="1">
      <alignment horizontal="center" vertical="center" wrapText="1"/>
      <protection locked="0"/>
    </xf>
    <xf numFmtId="0" fontId="58" fillId="0" borderId="71" xfId="0" applyFont="1" applyBorder="1" applyAlignment="1" applyProtection="1">
      <alignment horizontal="center" vertical="center" wrapText="1"/>
      <protection locked="0"/>
    </xf>
    <xf numFmtId="0" fontId="58" fillId="0" borderId="18" xfId="0" applyFont="1" applyBorder="1" applyAlignment="1" applyProtection="1">
      <alignment horizontal="center" vertical="center"/>
      <protection locked="0"/>
    </xf>
    <xf numFmtId="0" fontId="58" fillId="0" borderId="6" xfId="0" applyFont="1" applyBorder="1" applyAlignment="1" applyProtection="1">
      <alignment horizontal="left" vertical="center"/>
      <protection hidden="1"/>
    </xf>
    <xf numFmtId="0" fontId="58" fillId="0" borderId="6" xfId="0" applyFont="1" applyBorder="1" applyAlignment="1" applyProtection="1">
      <alignment horizontal="left" vertical="center"/>
      <protection locked="0"/>
    </xf>
    <xf numFmtId="0" fontId="58" fillId="0" borderId="9" xfId="0" applyFont="1" applyBorder="1" applyAlignment="1" applyProtection="1">
      <alignment horizontal="left" vertical="center" wrapText="1"/>
      <protection locked="0"/>
    </xf>
    <xf numFmtId="14" fontId="58" fillId="0" borderId="9" xfId="0" applyNumberFormat="1" applyFont="1" applyBorder="1" applyAlignment="1" applyProtection="1">
      <alignment horizontal="center" vertical="center"/>
      <protection locked="0"/>
    </xf>
    <xf numFmtId="0" fontId="58" fillId="0" borderId="7" xfId="0" applyFont="1" applyBorder="1" applyAlignment="1" applyProtection="1">
      <alignment horizontal="left" vertical="center"/>
      <protection hidden="1"/>
    </xf>
    <xf numFmtId="0" fontId="58" fillId="0" borderId="7" xfId="0" applyFont="1" applyBorder="1" applyAlignment="1" applyProtection="1">
      <alignment horizontal="left" vertical="center" wrapText="1"/>
      <protection locked="0"/>
    </xf>
    <xf numFmtId="0" fontId="58" fillId="0" borderId="7" xfId="0" applyFont="1" applyBorder="1" applyAlignment="1" applyProtection="1">
      <alignment horizontal="left" vertical="center"/>
      <protection locked="0"/>
    </xf>
    <xf numFmtId="0" fontId="58" fillId="0" borderId="8" xfId="0" applyFont="1" applyBorder="1" applyAlignment="1" applyProtection="1">
      <alignment horizontal="left" vertical="center"/>
      <protection locked="0"/>
    </xf>
    <xf numFmtId="0" fontId="58" fillId="0" borderId="14" xfId="0" applyFont="1" applyBorder="1" applyAlignment="1" applyProtection="1">
      <alignment horizontal="center" vertical="center" wrapText="1"/>
      <protection locked="0"/>
    </xf>
    <xf numFmtId="0" fontId="58" fillId="4" borderId="10" xfId="0" applyFont="1" applyFill="1" applyBorder="1" applyAlignment="1" applyProtection="1">
      <alignment horizontal="left" vertical="center" wrapText="1"/>
      <protection locked="0"/>
    </xf>
    <xf numFmtId="0" fontId="58" fillId="0" borderId="4" xfId="0" applyFont="1" applyBorder="1" applyAlignment="1" applyProtection="1">
      <alignment horizontal="left" vertical="center" wrapText="1"/>
      <protection hidden="1"/>
    </xf>
    <xf numFmtId="0" fontId="58" fillId="0" borderId="10" xfId="0" applyFont="1" applyBorder="1" applyAlignment="1" applyProtection="1">
      <alignment horizontal="left" vertical="center" wrapText="1"/>
      <protection locked="0"/>
    </xf>
    <xf numFmtId="0" fontId="58" fillId="0" borderId="10" xfId="0" applyFont="1" applyBorder="1" applyAlignment="1" applyProtection="1">
      <alignment horizontal="left" vertical="center"/>
      <protection hidden="1"/>
    </xf>
    <xf numFmtId="0" fontId="58" fillId="0" borderId="10" xfId="0" applyFont="1" applyBorder="1" applyAlignment="1" applyProtection="1">
      <alignment horizontal="left" vertical="center" wrapText="1"/>
      <protection hidden="1"/>
    </xf>
    <xf numFmtId="0" fontId="58" fillId="0" borderId="10" xfId="0" applyFont="1" applyBorder="1" applyAlignment="1" applyProtection="1">
      <alignment horizontal="center" vertical="center"/>
      <protection locked="0"/>
    </xf>
    <xf numFmtId="0" fontId="58" fillId="0" borderId="10" xfId="0" applyFont="1" applyBorder="1" applyProtection="1">
      <protection hidden="1"/>
    </xf>
    <xf numFmtId="14" fontId="58" fillId="0" borderId="10" xfId="0" applyNumberFormat="1" applyFont="1" applyBorder="1" applyAlignment="1" applyProtection="1">
      <alignment horizontal="center" vertical="center"/>
      <protection locked="0"/>
    </xf>
    <xf numFmtId="0" fontId="58" fillId="0" borderId="34" xfId="0" applyFont="1" applyBorder="1" applyAlignment="1" applyProtection="1">
      <alignment horizontal="center" vertical="center" wrapText="1"/>
      <protection locked="0"/>
    </xf>
    <xf numFmtId="0" fontId="58" fillId="4" borderId="6" xfId="0" applyFont="1" applyFill="1" applyBorder="1" applyAlignment="1" applyProtection="1">
      <alignment horizontal="left" vertical="center" wrapText="1"/>
      <protection locked="0"/>
    </xf>
    <xf numFmtId="0" fontId="58" fillId="0" borderId="9" xfId="0" applyFont="1" applyBorder="1" applyAlignment="1" applyProtection="1">
      <alignment vertical="center"/>
      <protection hidden="1"/>
    </xf>
    <xf numFmtId="0" fontId="58" fillId="0" borderId="6" xfId="0" applyFont="1" applyBorder="1" applyAlignment="1" applyProtection="1">
      <alignment horizontal="left" vertical="center" wrapText="1"/>
      <protection locked="0"/>
    </xf>
    <xf numFmtId="0" fontId="58" fillId="0" borderId="9" xfId="0" applyFont="1" applyBorder="1" applyAlignment="1" applyProtection="1">
      <alignment horizontal="left" vertical="center"/>
      <protection hidden="1"/>
    </xf>
    <xf numFmtId="0" fontId="58" fillId="0" borderId="9" xfId="0" applyFont="1" applyBorder="1" applyAlignment="1" applyProtection="1">
      <alignment horizontal="center" vertical="center"/>
      <protection hidden="1"/>
    </xf>
    <xf numFmtId="0" fontId="58" fillId="0" borderId="9" xfId="0" applyFont="1" applyBorder="1" applyAlignment="1" applyProtection="1">
      <alignment horizontal="center" vertical="center"/>
      <protection locked="0"/>
    </xf>
    <xf numFmtId="0" fontId="58" fillId="0" borderId="9" xfId="0" applyFont="1" applyBorder="1" applyProtection="1">
      <protection hidden="1"/>
    </xf>
    <xf numFmtId="0" fontId="58" fillId="0" borderId="29" xfId="0" applyFont="1" applyBorder="1" applyAlignment="1" applyProtection="1">
      <alignment horizontal="left" vertical="center" wrapText="1"/>
      <protection locked="0"/>
    </xf>
    <xf numFmtId="14" fontId="58" fillId="0" borderId="9" xfId="0" applyNumberFormat="1" applyFont="1" applyBorder="1" applyAlignment="1" applyProtection="1">
      <alignment horizontal="center" vertical="center" wrapText="1"/>
      <protection locked="0"/>
    </xf>
    <xf numFmtId="0" fontId="58" fillId="0" borderId="32" xfId="0" applyFont="1" applyBorder="1" applyAlignment="1" applyProtection="1">
      <alignment horizontal="center" vertical="center" wrapText="1"/>
      <protection locked="0"/>
    </xf>
    <xf numFmtId="0" fontId="58" fillId="4" borderId="7" xfId="0" applyFont="1" applyFill="1" applyBorder="1" applyAlignment="1" applyProtection="1">
      <alignment horizontal="left" vertical="center" wrapText="1"/>
      <protection locked="0"/>
    </xf>
    <xf numFmtId="0" fontId="58" fillId="0" borderId="29" xfId="0" applyFont="1" applyBorder="1" applyAlignment="1" applyProtection="1">
      <alignment vertical="center"/>
      <protection locked="0"/>
    </xf>
    <xf numFmtId="0" fontId="58" fillId="0" borderId="8" xfId="0" applyFont="1" applyBorder="1" applyAlignment="1" applyProtection="1">
      <alignment vertical="center"/>
      <protection hidden="1"/>
    </xf>
    <xf numFmtId="0" fontId="58" fillId="0" borderId="7" xfId="0" applyFont="1" applyBorder="1" applyAlignment="1" applyProtection="1">
      <alignment horizontal="center" vertical="center"/>
      <protection hidden="1"/>
    </xf>
    <xf numFmtId="0" fontId="58" fillId="0" borderId="7" xfId="0" applyFont="1" applyBorder="1" applyAlignment="1" applyProtection="1">
      <alignment horizontal="center" vertical="center"/>
      <protection locked="0"/>
    </xf>
    <xf numFmtId="0" fontId="58" fillId="0" borderId="7" xfId="0" applyFont="1" applyBorder="1" applyProtection="1">
      <protection hidden="1"/>
    </xf>
    <xf numFmtId="0" fontId="58" fillId="0" borderId="29" xfId="0" applyFont="1" applyBorder="1" applyAlignment="1" applyProtection="1">
      <alignment vertical="center" wrapText="1"/>
      <protection hidden="1"/>
    </xf>
    <xf numFmtId="0" fontId="58" fillId="0" borderId="29"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protection hidden="1"/>
    </xf>
    <xf numFmtId="0" fontId="58" fillId="0" borderId="8" xfId="0" applyFont="1" applyBorder="1" applyAlignment="1" applyProtection="1">
      <alignment horizontal="center" vertical="center" wrapText="1"/>
      <protection hidden="1"/>
    </xf>
    <xf numFmtId="14" fontId="58" fillId="0" borderId="8" xfId="0" applyNumberFormat="1" applyFont="1" applyBorder="1" applyAlignment="1" applyProtection="1">
      <alignment horizontal="center" vertical="center" wrapText="1"/>
      <protection locked="0"/>
    </xf>
    <xf numFmtId="0" fontId="58" fillId="0" borderId="10" xfId="0" applyFont="1" applyBorder="1" applyAlignment="1" applyProtection="1">
      <alignment vertical="center"/>
      <protection locked="0"/>
    </xf>
    <xf numFmtId="0" fontId="58" fillId="0" borderId="71" xfId="0" applyFont="1" applyBorder="1" applyAlignment="1" applyProtection="1">
      <alignment horizontal="center" vertical="center"/>
      <protection locked="0"/>
    </xf>
    <xf numFmtId="0" fontId="58" fillId="0" borderId="6" xfId="0" applyFont="1" applyBorder="1" applyAlignment="1" applyProtection="1">
      <alignment horizontal="left" vertical="center" wrapText="1"/>
      <protection hidden="1"/>
    </xf>
    <xf numFmtId="0" fontId="62" fillId="0" borderId="5" xfId="0" applyFont="1" applyBorder="1" applyAlignment="1" applyProtection="1">
      <alignment horizontal="left" vertical="center"/>
      <protection locked="0"/>
    </xf>
    <xf numFmtId="0" fontId="62" fillId="4" borderId="5" xfId="0" applyFont="1" applyFill="1" applyBorder="1" applyAlignment="1" applyProtection="1">
      <alignment horizontal="left" vertical="center" wrapText="1"/>
      <protection locked="0"/>
    </xf>
    <xf numFmtId="0" fontId="62" fillId="4" borderId="9" xfId="0" applyFont="1" applyFill="1" applyBorder="1" applyAlignment="1" applyProtection="1">
      <alignment horizontal="left" vertical="center" wrapText="1"/>
      <protection locked="0"/>
    </xf>
    <xf numFmtId="0" fontId="62" fillId="4" borderId="9" xfId="0" applyFont="1" applyFill="1" applyBorder="1" applyAlignment="1" applyProtection="1">
      <alignment horizontal="center" vertical="center"/>
      <protection locked="0"/>
    </xf>
    <xf numFmtId="0" fontId="62" fillId="4" borderId="71" xfId="0" applyFont="1" applyFill="1" applyBorder="1" applyAlignment="1" applyProtection="1">
      <alignment horizontal="center" vertical="center"/>
      <protection locked="0"/>
    </xf>
    <xf numFmtId="0" fontId="62" fillId="0" borderId="3" xfId="0" applyFont="1" applyBorder="1" applyAlignment="1" applyProtection="1">
      <alignment horizontal="left" vertical="center"/>
      <protection locked="0"/>
    </xf>
    <xf numFmtId="0" fontId="62" fillId="4" borderId="3" xfId="0" applyFont="1" applyFill="1" applyBorder="1" applyAlignment="1" applyProtection="1">
      <alignment horizontal="left" vertical="center" wrapText="1"/>
      <protection locked="0"/>
    </xf>
    <xf numFmtId="0" fontId="62" fillId="0" borderId="4" xfId="0" applyFont="1" applyBorder="1" applyAlignment="1" applyProtection="1">
      <alignment horizontal="left" vertical="center" wrapText="1"/>
      <protection locked="0"/>
    </xf>
    <xf numFmtId="0" fontId="62" fillId="0" borderId="4" xfId="0" applyFont="1" applyBorder="1" applyAlignment="1" applyProtection="1">
      <alignment horizontal="left" vertical="center"/>
      <protection locked="0"/>
    </xf>
    <xf numFmtId="0" fontId="62" fillId="4" borderId="4" xfId="0" applyFont="1" applyFill="1" applyBorder="1" applyAlignment="1" applyProtection="1">
      <alignment horizontal="left" vertical="center" wrapText="1"/>
      <protection locked="0"/>
    </xf>
    <xf numFmtId="0" fontId="62" fillId="4" borderId="29" xfId="0" applyFont="1" applyFill="1" applyBorder="1" applyAlignment="1" applyProtection="1">
      <alignment horizontal="center" vertical="center"/>
      <protection locked="0"/>
    </xf>
    <xf numFmtId="0" fontId="62" fillId="4" borderId="32" xfId="0" applyFont="1" applyFill="1" applyBorder="1" applyAlignment="1" applyProtection="1">
      <alignment horizontal="center" vertical="center"/>
      <protection locked="0"/>
    </xf>
    <xf numFmtId="0" fontId="58" fillId="4" borderId="5" xfId="0" applyFont="1" applyFill="1" applyBorder="1" applyAlignment="1" applyProtection="1">
      <alignment vertical="center"/>
      <protection locked="0"/>
    </xf>
    <xf numFmtId="0" fontId="58" fillId="4" borderId="5" xfId="0" applyFont="1" applyFill="1" applyBorder="1" applyAlignment="1" applyProtection="1">
      <alignment vertical="center"/>
      <protection hidden="1"/>
    </xf>
    <xf numFmtId="0" fontId="58" fillId="4" borderId="5" xfId="0" applyFont="1" applyFill="1" applyBorder="1" applyAlignment="1" applyProtection="1">
      <alignment horizontal="left" vertical="center"/>
      <protection hidden="1"/>
    </xf>
    <xf numFmtId="0" fontId="58" fillId="0" borderId="3" xfId="0" applyFont="1" applyBorder="1" applyAlignment="1" applyProtection="1">
      <alignment vertical="center" wrapText="1"/>
      <protection locked="0"/>
    </xf>
    <xf numFmtId="0" fontId="58" fillId="0" borderId="5" xfId="0" applyFont="1" applyBorder="1" applyAlignment="1" applyProtection="1">
      <alignment wrapText="1"/>
      <protection locked="0"/>
    </xf>
    <xf numFmtId="0" fontId="58" fillId="0" borderId="10" xfId="0" applyFont="1" applyBorder="1" applyAlignment="1" applyProtection="1">
      <alignment horizontal="left" vertical="center"/>
      <protection locked="0"/>
    </xf>
    <xf numFmtId="0" fontId="58" fillId="4" borderId="5" xfId="0" applyFont="1" applyFill="1" applyBorder="1" applyProtection="1">
      <protection hidden="1"/>
    </xf>
    <xf numFmtId="0" fontId="58" fillId="4" borderId="5" xfId="0" applyFont="1" applyFill="1" applyBorder="1" applyAlignment="1" applyProtection="1">
      <alignment horizontal="center" vertical="center"/>
      <protection hidden="1"/>
    </xf>
    <xf numFmtId="0" fontId="58" fillId="4" borderId="7" xfId="0" applyFont="1" applyFill="1" applyBorder="1" applyAlignment="1" applyProtection="1">
      <alignment vertical="center"/>
      <protection locked="0"/>
    </xf>
    <xf numFmtId="0" fontId="58" fillId="4" borderId="7" xfId="0" applyFont="1" applyFill="1" applyBorder="1" applyAlignment="1" applyProtection="1">
      <alignment vertical="center"/>
      <protection hidden="1"/>
    </xf>
    <xf numFmtId="0" fontId="58" fillId="4" borderId="7" xfId="0" applyFont="1" applyFill="1" applyBorder="1" applyAlignment="1" applyProtection="1">
      <alignment horizontal="left" vertical="center"/>
      <protection hidden="1"/>
    </xf>
    <xf numFmtId="0" fontId="58" fillId="0" borderId="3" xfId="0" applyFont="1" applyBorder="1" applyAlignment="1" applyProtection="1">
      <alignment wrapText="1"/>
      <protection locked="0"/>
    </xf>
    <xf numFmtId="0" fontId="58" fillId="0" borderId="3" xfId="0" applyFont="1" applyBorder="1" applyProtection="1">
      <protection hidden="1"/>
    </xf>
    <xf numFmtId="0" fontId="58" fillId="4" borderId="7" xfId="0" applyFont="1" applyFill="1" applyBorder="1" applyProtection="1">
      <protection hidden="1"/>
    </xf>
    <xf numFmtId="0" fontId="58" fillId="4" borderId="7" xfId="0" applyFont="1" applyFill="1" applyBorder="1" applyAlignment="1" applyProtection="1">
      <alignment horizontal="center" vertical="center"/>
      <protection hidden="1"/>
    </xf>
    <xf numFmtId="0" fontId="58" fillId="4" borderId="3" xfId="0" applyFont="1" applyFill="1" applyBorder="1" applyAlignment="1" applyProtection="1">
      <alignment vertical="center"/>
      <protection locked="0"/>
    </xf>
    <xf numFmtId="0" fontId="58" fillId="4" borderId="3" xfId="0" applyFont="1" applyFill="1" applyBorder="1" applyAlignment="1" applyProtection="1">
      <alignment vertical="center"/>
      <protection hidden="1"/>
    </xf>
    <xf numFmtId="0" fontId="58" fillId="4" borderId="3" xfId="0" applyFont="1" applyFill="1" applyBorder="1" applyAlignment="1" applyProtection="1">
      <alignment horizontal="left" vertical="center"/>
      <protection hidden="1"/>
    </xf>
    <xf numFmtId="0" fontId="58" fillId="4" borderId="3" xfId="0" applyFont="1" applyFill="1" applyBorder="1" applyProtection="1">
      <protection hidden="1"/>
    </xf>
    <xf numFmtId="0" fontId="58" fillId="4" borderId="3" xfId="0" applyFont="1" applyFill="1" applyBorder="1" applyAlignment="1" applyProtection="1">
      <alignment horizontal="center" vertical="center"/>
      <protection hidden="1"/>
    </xf>
    <xf numFmtId="0" fontId="58" fillId="4" borderId="4" xfId="0" applyFont="1" applyFill="1" applyBorder="1" applyAlignment="1" applyProtection="1">
      <alignment horizontal="left" vertical="center" wrapText="1"/>
      <protection locked="0"/>
    </xf>
    <xf numFmtId="0" fontId="58" fillId="4" borderId="4" xfId="0" applyFont="1" applyFill="1" applyBorder="1" applyAlignment="1" applyProtection="1">
      <alignment vertical="center"/>
      <protection locked="0"/>
    </xf>
    <xf numFmtId="0" fontId="58" fillId="4" borderId="4" xfId="0" applyFont="1" applyFill="1" applyBorder="1" applyAlignment="1" applyProtection="1">
      <alignment vertical="center"/>
      <protection hidden="1"/>
    </xf>
    <xf numFmtId="0" fontId="58" fillId="4" borderId="4" xfId="0" applyFont="1" applyFill="1" applyBorder="1" applyAlignment="1" applyProtection="1">
      <alignment horizontal="left" vertical="center"/>
      <protection hidden="1"/>
    </xf>
    <xf numFmtId="0" fontId="58" fillId="0" borderId="4" xfId="0" applyFont="1" applyBorder="1" applyAlignment="1" applyProtection="1">
      <alignment vertical="center" wrapText="1"/>
      <protection locked="0"/>
    </xf>
    <xf numFmtId="0" fontId="58" fillId="0" borderId="4" xfId="0" applyFont="1" applyBorder="1" applyAlignment="1" applyProtection="1">
      <alignment wrapText="1"/>
      <protection locked="0"/>
    </xf>
    <xf numFmtId="0" fontId="58" fillId="0" borderId="4" xfId="0" applyFont="1" applyBorder="1" applyAlignment="1" applyProtection="1">
      <alignment vertical="center"/>
      <protection hidden="1"/>
    </xf>
    <xf numFmtId="0" fontId="58" fillId="4" borderId="4" xfId="0" applyFont="1" applyFill="1" applyBorder="1" applyProtection="1">
      <protection hidden="1"/>
    </xf>
    <xf numFmtId="0" fontId="58" fillId="4" borderId="4" xfId="0" applyFont="1" applyFill="1" applyBorder="1" applyAlignment="1" applyProtection="1">
      <alignment horizontal="center" vertical="center"/>
      <protection hidden="1"/>
    </xf>
    <xf numFmtId="0" fontId="58" fillId="0" borderId="5" xfId="0" applyFont="1" applyBorder="1" applyAlignment="1" applyProtection="1">
      <alignment vertical="center"/>
      <protection hidden="1"/>
    </xf>
    <xf numFmtId="0" fontId="58" fillId="0" borderId="5" xfId="0" applyFont="1" applyBorder="1" applyProtection="1">
      <protection locked="0"/>
    </xf>
    <xf numFmtId="0" fontId="58" fillId="0" borderId="3" xfId="0" applyFont="1" applyBorder="1" applyAlignment="1" applyProtection="1">
      <alignment vertical="center"/>
      <protection hidden="1"/>
    </xf>
    <xf numFmtId="0" fontId="58" fillId="0" borderId="9" xfId="0" applyFont="1" applyBorder="1" applyAlignment="1" applyProtection="1">
      <alignment horizontal="left" vertical="center"/>
      <protection locked="0"/>
    </xf>
    <xf numFmtId="0" fontId="58" fillId="4" borderId="6" xfId="0" applyFont="1" applyFill="1" applyBorder="1" applyAlignment="1" applyProtection="1">
      <alignment vertical="center"/>
      <protection locked="0"/>
    </xf>
    <xf numFmtId="0" fontId="58" fillId="4" borderId="6" xfId="0" applyFont="1" applyFill="1" applyBorder="1" applyAlignment="1" applyProtection="1">
      <alignment vertical="center"/>
      <protection hidden="1"/>
    </xf>
    <xf numFmtId="0" fontId="58" fillId="4" borderId="6" xfId="0" applyFont="1" applyFill="1" applyBorder="1" applyAlignment="1" applyProtection="1">
      <alignment horizontal="left" vertical="center"/>
      <protection hidden="1"/>
    </xf>
    <xf numFmtId="0" fontId="58" fillId="4" borderId="6" xfId="0" applyFont="1" applyFill="1" applyBorder="1" applyAlignment="1" applyProtection="1">
      <alignment horizontal="left" vertical="center"/>
      <protection locked="0"/>
    </xf>
    <xf numFmtId="0" fontId="58" fillId="0" borderId="6" xfId="0" applyFont="1" applyBorder="1" applyAlignment="1" applyProtection="1">
      <alignment wrapText="1"/>
      <protection locked="0"/>
    </xf>
    <xf numFmtId="0" fontId="58" fillId="0" borderId="6" xfId="0" applyFont="1" applyBorder="1" applyAlignment="1" applyProtection="1">
      <alignment vertical="center"/>
      <protection hidden="1"/>
    </xf>
    <xf numFmtId="0" fontId="58" fillId="0" borderId="6" xfId="0" applyFont="1" applyBorder="1" applyProtection="1">
      <protection locked="0"/>
    </xf>
    <xf numFmtId="0" fontId="58" fillId="4" borderId="6" xfId="0" applyFont="1" applyFill="1" applyBorder="1" applyAlignment="1" applyProtection="1">
      <alignment horizontal="center" vertical="center"/>
      <protection hidden="1"/>
    </xf>
    <xf numFmtId="0" fontId="58" fillId="0" borderId="7" xfId="0" applyFont="1" applyBorder="1" applyAlignment="1" applyProtection="1">
      <alignment vertical="center"/>
      <protection locked="0"/>
    </xf>
    <xf numFmtId="0" fontId="58" fillId="0" borderId="7" xfId="0" applyFont="1" applyBorder="1" applyAlignment="1" applyProtection="1">
      <alignment vertical="center"/>
      <protection hidden="1"/>
    </xf>
    <xf numFmtId="0" fontId="58" fillId="0" borderId="3" xfId="0" applyFont="1" applyBorder="1" applyAlignment="1" applyProtection="1">
      <alignment vertical="center"/>
      <protection locked="0"/>
    </xf>
    <xf numFmtId="0" fontId="58" fillId="0" borderId="3" xfId="0" applyFont="1" applyBorder="1" applyAlignment="1" applyProtection="1">
      <alignment horizontal="center" vertical="center"/>
      <protection hidden="1"/>
    </xf>
    <xf numFmtId="0" fontId="58" fillId="0" borderId="6" xfId="0" applyFont="1" applyBorder="1" applyAlignment="1" applyProtection="1">
      <alignment vertical="center"/>
      <protection locked="0"/>
    </xf>
    <xf numFmtId="0" fontId="58" fillId="0" borderId="6" xfId="0" applyFont="1" applyBorder="1" applyAlignment="1" applyProtection="1">
      <alignment horizontal="center" vertical="center"/>
      <protection hidden="1"/>
    </xf>
    <xf numFmtId="0" fontId="58" fillId="0" borderId="6" xfId="0" applyFont="1" applyBorder="1" applyAlignment="1" applyProtection="1">
      <alignment horizontal="center" vertical="center"/>
      <protection locked="0"/>
    </xf>
    <xf numFmtId="0" fontId="58" fillId="0" borderId="6" xfId="0" applyFont="1" applyBorder="1" applyProtection="1">
      <protection hidden="1"/>
    </xf>
    <xf numFmtId="0" fontId="58" fillId="0" borderId="5" xfId="0" applyFont="1" applyBorder="1" applyAlignment="1" applyProtection="1">
      <alignment wrapText="1"/>
      <protection hidden="1"/>
    </xf>
    <xf numFmtId="0" fontId="58" fillId="0" borderId="3" xfId="0" applyFont="1" applyBorder="1" applyAlignment="1" applyProtection="1">
      <alignment horizontal="center" vertical="center" wrapText="1"/>
      <protection hidden="1"/>
    </xf>
    <xf numFmtId="0" fontId="58" fillId="0" borderId="3" xfId="0" applyFont="1" applyBorder="1" applyAlignment="1" applyProtection="1">
      <alignment wrapText="1"/>
      <protection hidden="1"/>
    </xf>
    <xf numFmtId="0" fontId="58" fillId="0" borderId="15" xfId="0" applyFont="1" applyBorder="1" applyAlignment="1" applyProtection="1">
      <alignment vertical="center"/>
      <protection locked="0"/>
    </xf>
    <xf numFmtId="0" fontId="58" fillId="0" borderId="15" xfId="0" applyFont="1" applyBorder="1" applyAlignment="1" applyProtection="1">
      <alignment horizontal="left" vertical="center"/>
      <protection locked="0"/>
    </xf>
    <xf numFmtId="0" fontId="58" fillId="0" borderId="5" xfId="0" applyFont="1" applyBorder="1" applyAlignment="1" applyProtection="1">
      <alignment vertical="center" wrapText="1"/>
      <protection locked="0"/>
    </xf>
    <xf numFmtId="14" fontId="58" fillId="0" borderId="3" xfId="0" applyNumberFormat="1" applyFont="1" applyBorder="1" applyAlignment="1" applyProtection="1">
      <alignment horizontal="center" vertical="center"/>
      <protection locked="0"/>
    </xf>
    <xf numFmtId="0" fontId="58" fillId="0" borderId="34" xfId="0" applyFont="1" applyBorder="1" applyAlignment="1" applyProtection="1">
      <alignment horizontal="left" vertical="center" wrapText="1"/>
      <protection locked="0"/>
    </xf>
    <xf numFmtId="0" fontId="58" fillId="0" borderId="15" xfId="0" applyFont="1" applyBorder="1" applyAlignment="1" applyProtection="1">
      <alignment horizontal="left" vertical="center" wrapText="1"/>
      <protection locked="0"/>
    </xf>
    <xf numFmtId="0" fontId="62" fillId="0" borderId="3" xfId="0" applyFont="1" applyBorder="1" applyAlignment="1" applyProtection="1">
      <alignment vertical="center" wrapText="1"/>
      <protection locked="0"/>
    </xf>
    <xf numFmtId="0" fontId="58" fillId="0" borderId="3" xfId="0" applyFont="1" applyBorder="1" applyAlignment="1" applyProtection="1">
      <alignment vertical="center" wrapText="1"/>
      <protection hidden="1"/>
    </xf>
    <xf numFmtId="0" fontId="58" fillId="0" borderId="8" xfId="0" applyFont="1" applyBorder="1" applyAlignment="1" applyProtection="1">
      <alignment vertical="center" wrapText="1"/>
      <protection locked="0"/>
    </xf>
    <xf numFmtId="0" fontId="0" fillId="4" borderId="0" xfId="0" applyFont="1" applyFill="1" applyAlignment="1">
      <alignment horizontal="center" vertical="center" wrapText="1"/>
    </xf>
    <xf numFmtId="0" fontId="1" fillId="0" borderId="0" xfId="0" applyFont="1"/>
    <xf numFmtId="0" fontId="1" fillId="0" borderId="0" xfId="0" applyFont="1" applyAlignment="1">
      <alignment wrapText="1"/>
    </xf>
    <xf numFmtId="0" fontId="0" fillId="0" borderId="0" xfId="0" applyFont="1"/>
    <xf numFmtId="0" fontId="64" fillId="0" borderId="85" xfId="0" applyFont="1" applyBorder="1" applyAlignment="1">
      <alignment horizontal="center" vertical="center" wrapText="1"/>
    </xf>
    <xf numFmtId="0" fontId="7" fillId="2" borderId="50" xfId="0" applyFont="1" applyFill="1" applyBorder="1" applyAlignment="1">
      <alignment horizontal="center" vertical="center" wrapText="1"/>
    </xf>
    <xf numFmtId="165" fontId="14" fillId="2" borderId="50" xfId="0" applyNumberFormat="1" applyFont="1" applyFill="1" applyBorder="1" applyAlignment="1">
      <alignment horizontal="center" vertical="center" wrapText="1"/>
    </xf>
    <xf numFmtId="0" fontId="39" fillId="2" borderId="50" xfId="0" applyFont="1" applyFill="1" applyBorder="1" applyAlignment="1">
      <alignment horizontal="center" vertical="center" wrapText="1"/>
    </xf>
    <xf numFmtId="0" fontId="7" fillId="2" borderId="50" xfId="0" applyFont="1" applyFill="1" applyBorder="1" applyAlignment="1">
      <alignment vertical="center" wrapText="1"/>
    </xf>
    <xf numFmtId="14" fontId="7" fillId="2" borderId="50" xfId="0" applyNumberFormat="1" applyFont="1" applyFill="1" applyBorder="1" applyAlignment="1">
      <alignment horizontal="center" vertical="center" wrapText="1"/>
    </xf>
    <xf numFmtId="0" fontId="29" fillId="2" borderId="50" xfId="0" applyFont="1" applyFill="1" applyBorder="1" applyAlignment="1">
      <alignment horizontal="center" vertical="center" wrapText="1"/>
    </xf>
    <xf numFmtId="0" fontId="32" fillId="16" borderId="49" xfId="0" applyFont="1" applyFill="1" applyBorder="1" applyAlignment="1">
      <alignment horizontal="center" vertical="center" wrapText="1"/>
    </xf>
    <xf numFmtId="0" fontId="32" fillId="16" borderId="99" xfId="0" applyFont="1" applyFill="1" applyBorder="1" applyAlignment="1">
      <alignment horizontal="center" vertical="center" wrapText="1"/>
    </xf>
    <xf numFmtId="0" fontId="34" fillId="16" borderId="3" xfId="0" applyFont="1" applyFill="1" applyBorder="1" applyAlignment="1">
      <alignment vertical="center" wrapText="1"/>
    </xf>
    <xf numFmtId="0" fontId="66" fillId="16" borderId="101" xfId="0" applyFont="1" applyFill="1" applyBorder="1" applyAlignment="1">
      <alignment horizontal="center" vertical="center" textRotation="90" wrapText="1"/>
    </xf>
    <xf numFmtId="0" fontId="66" fillId="16" borderId="102" xfId="0" applyFont="1" applyFill="1" applyBorder="1" applyAlignment="1">
      <alignment horizontal="center" vertical="center" textRotation="90" wrapText="1"/>
    </xf>
    <xf numFmtId="0" fontId="55" fillId="4" borderId="7" xfId="0" applyFont="1" applyFill="1" applyBorder="1" applyAlignment="1">
      <alignment horizontal="center" vertical="center" wrapText="1"/>
    </xf>
    <xf numFmtId="165" fontId="48" fillId="0" borderId="51" xfId="0" applyNumberFormat="1" applyFont="1" applyBorder="1" applyAlignment="1">
      <alignment horizontal="center" vertical="center" wrapText="1"/>
    </xf>
    <xf numFmtId="0" fontId="21" fillId="4" borderId="3" xfId="0" applyFont="1" applyFill="1" applyBorder="1" applyAlignment="1" applyProtection="1">
      <alignment vertical="center"/>
    </xf>
    <xf numFmtId="0" fontId="55" fillId="0" borderId="7" xfId="0" applyFont="1" applyFill="1" applyBorder="1" applyAlignment="1">
      <alignment horizontal="center" vertical="center" wrapText="1"/>
    </xf>
    <xf numFmtId="0" fontId="55" fillId="0" borderId="3" xfId="0" applyFont="1" applyFill="1" applyBorder="1" applyAlignment="1">
      <alignment horizontal="center" vertical="center" wrapText="1"/>
    </xf>
    <xf numFmtId="164" fontId="7" fillId="23" borderId="37" xfId="2" applyNumberFormat="1" applyFont="1" applyFill="1" applyBorder="1" applyAlignment="1">
      <alignment horizontal="center" vertical="center"/>
    </xf>
    <xf numFmtId="164" fontId="7" fillId="4" borderId="37" xfId="2" applyNumberFormat="1" applyFont="1" applyFill="1" applyBorder="1" applyAlignment="1">
      <alignment horizontal="center" vertical="center"/>
    </xf>
    <xf numFmtId="0" fontId="16" fillId="4" borderId="1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12"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17"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4" borderId="18"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17" fillId="4" borderId="21" xfId="2" applyFont="1" applyFill="1" applyBorder="1" applyAlignment="1">
      <alignment horizontal="center" vertical="center" wrapText="1"/>
    </xf>
    <xf numFmtId="0" fontId="17" fillId="4" borderId="22" xfId="2" applyFont="1" applyFill="1" applyBorder="1" applyAlignment="1">
      <alignment horizontal="center" vertical="center" wrapText="1"/>
    </xf>
    <xf numFmtId="0" fontId="17" fillId="4" borderId="23" xfId="2" applyFont="1" applyFill="1" applyBorder="1" applyAlignment="1">
      <alignment horizontal="center" vertical="center" wrapText="1"/>
    </xf>
    <xf numFmtId="0" fontId="17" fillId="5" borderId="24" xfId="2" applyFont="1" applyFill="1" applyBorder="1" applyAlignment="1">
      <alignment horizontal="center" vertical="center"/>
    </xf>
    <xf numFmtId="0" fontId="17" fillId="5" borderId="25" xfId="2" applyFont="1" applyFill="1" applyBorder="1" applyAlignment="1">
      <alignment horizontal="center" vertical="center"/>
    </xf>
    <xf numFmtId="0" fontId="17" fillId="5" borderId="26" xfId="2" applyFont="1" applyFill="1" applyBorder="1" applyAlignment="1">
      <alignment horizontal="center" vertical="center"/>
    </xf>
    <xf numFmtId="0" fontId="15" fillId="4" borderId="37" xfId="2" applyFont="1" applyFill="1" applyBorder="1" applyAlignment="1">
      <alignment horizontal="center"/>
    </xf>
    <xf numFmtId="0" fontId="2" fillId="0" borderId="0" xfId="2" applyFill="1" applyBorder="1" applyAlignment="1">
      <alignment horizontal="center" vertical="center"/>
    </xf>
    <xf numFmtId="0" fontId="5" fillId="6" borderId="38" xfId="2" applyFont="1" applyFill="1" applyBorder="1" applyAlignment="1">
      <alignment horizontal="center" vertical="center" wrapText="1"/>
    </xf>
    <xf numFmtId="0" fontId="5" fillId="6" borderId="39" xfId="2" applyFont="1" applyFill="1" applyBorder="1" applyAlignment="1">
      <alignment horizontal="center" vertical="center" wrapText="1"/>
    </xf>
    <xf numFmtId="0" fontId="5" fillId="6" borderId="37" xfId="2" applyFont="1" applyFill="1" applyBorder="1" applyAlignment="1">
      <alignment horizontal="center" vertical="center" wrapText="1"/>
    </xf>
    <xf numFmtId="0" fontId="18" fillId="6" borderId="37" xfId="2" applyFont="1" applyFill="1" applyBorder="1" applyAlignment="1">
      <alignment horizontal="center" vertical="center" wrapText="1"/>
    </xf>
    <xf numFmtId="0" fontId="5" fillId="6" borderId="40" xfId="2" applyFont="1" applyFill="1" applyBorder="1" applyAlignment="1">
      <alignment horizontal="center" vertical="center" wrapText="1"/>
    </xf>
    <xf numFmtId="0" fontId="58" fillId="0" borderId="3"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locked="0"/>
    </xf>
    <xf numFmtId="0" fontId="58" fillId="0" borderId="7" xfId="0" applyFont="1" applyBorder="1" applyAlignment="1" applyProtection="1">
      <alignment horizontal="center" vertical="center" wrapText="1"/>
      <protection locked="0"/>
    </xf>
    <xf numFmtId="14" fontId="58" fillId="0" borderId="4" xfId="0" applyNumberFormat="1" applyFont="1" applyBorder="1" applyAlignment="1" applyProtection="1">
      <alignment horizontal="center" vertical="center"/>
      <protection locked="0"/>
    </xf>
    <xf numFmtId="14" fontId="58" fillId="0" borderId="7" xfId="0" applyNumberFormat="1" applyFont="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hidden="1"/>
    </xf>
    <xf numFmtId="0" fontId="58" fillId="0" borderId="3" xfId="0" applyFont="1" applyBorder="1" applyAlignment="1" applyProtection="1">
      <alignment horizontal="center" vertical="center"/>
      <protection hidden="1"/>
    </xf>
    <xf numFmtId="14" fontId="58" fillId="0" borderId="10" xfId="0" applyNumberFormat="1" applyFont="1" applyBorder="1" applyAlignment="1" applyProtection="1">
      <alignment horizontal="center" vertical="center"/>
      <protection locked="0"/>
    </xf>
    <xf numFmtId="0" fontId="58" fillId="0" borderId="34"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0" borderId="10" xfId="0" applyFont="1" applyBorder="1" applyAlignment="1" applyProtection="1">
      <alignment horizontal="center" vertical="center" wrapText="1"/>
      <protection locked="0"/>
    </xf>
    <xf numFmtId="0" fontId="58" fillId="0" borderId="8" xfId="0" applyFont="1" applyBorder="1" applyAlignment="1" applyProtection="1">
      <alignment horizontal="center" vertical="center" wrapText="1"/>
      <protection locked="0"/>
    </xf>
    <xf numFmtId="0" fontId="62" fillId="0" borderId="76" xfId="0" applyFont="1" applyBorder="1" applyAlignment="1" applyProtection="1">
      <alignment horizontal="center" vertical="center" wrapText="1"/>
      <protection locked="0"/>
    </xf>
    <xf numFmtId="0" fontId="62" fillId="0" borderId="31" xfId="0" applyFont="1" applyBorder="1" applyAlignment="1" applyProtection="1">
      <alignment horizontal="center" vertical="center" wrapText="1"/>
      <protection locked="0"/>
    </xf>
    <xf numFmtId="0" fontId="58" fillId="0" borderId="5" xfId="0" applyFont="1" applyBorder="1" applyAlignment="1" applyProtection="1">
      <alignment horizontal="center" vertical="center" wrapText="1"/>
      <protection locked="0"/>
    </xf>
    <xf numFmtId="0" fontId="58" fillId="0" borderId="5" xfId="0" quotePrefix="1" applyFont="1" applyBorder="1" applyAlignment="1" applyProtection="1">
      <alignment horizontal="left" vertical="center" wrapText="1"/>
      <protection locked="0"/>
    </xf>
    <xf numFmtId="0" fontId="58" fillId="0" borderId="3" xfId="0" quotePrefix="1" applyFont="1" applyBorder="1" applyAlignment="1" applyProtection="1">
      <alignment horizontal="left" vertical="center" wrapText="1"/>
      <protection locked="0"/>
    </xf>
    <xf numFmtId="0" fontId="58" fillId="0" borderId="10" xfId="0" applyFont="1" applyBorder="1" applyAlignment="1" applyProtection="1">
      <alignment vertical="center" wrapText="1"/>
      <protection locked="0"/>
    </xf>
    <xf numFmtId="0" fontId="58" fillId="0" borderId="7" xfId="0" applyFont="1" applyBorder="1" applyAlignment="1" applyProtection="1">
      <alignment vertical="center" wrapText="1"/>
      <protection locked="0"/>
    </xf>
    <xf numFmtId="49" fontId="58" fillId="0" borderId="5" xfId="0" applyNumberFormat="1" applyFont="1" applyBorder="1" applyAlignment="1" applyProtection="1">
      <alignment horizontal="left" vertical="center" wrapText="1"/>
      <protection locked="0"/>
    </xf>
    <xf numFmtId="49" fontId="58" fillId="0" borderId="3" xfId="0" quotePrefix="1" applyNumberFormat="1" applyFont="1" applyBorder="1" applyAlignment="1" applyProtection="1">
      <alignment horizontal="left" vertical="center" wrapText="1"/>
      <protection locked="0"/>
    </xf>
    <xf numFmtId="0" fontId="58" fillId="0" borderId="29" xfId="0" applyFont="1" applyBorder="1" applyAlignment="1" applyProtection="1">
      <alignment horizontal="center" vertical="center" wrapText="1"/>
      <protection locked="0"/>
    </xf>
    <xf numFmtId="0" fontId="58" fillId="4" borderId="10" xfId="0" applyFont="1" applyFill="1" applyBorder="1" applyAlignment="1" applyProtection="1">
      <alignment horizontal="center" vertical="center" wrapText="1"/>
      <protection locked="0"/>
    </xf>
    <xf numFmtId="0" fontId="58" fillId="4" borderId="8" xfId="0" applyFont="1" applyFill="1" applyBorder="1" applyAlignment="1" applyProtection="1">
      <alignment horizontal="center" vertical="center" wrapText="1"/>
      <protection locked="0"/>
    </xf>
    <xf numFmtId="0" fontId="58" fillId="4" borderId="29" xfId="0" applyFont="1" applyFill="1" applyBorder="1" applyAlignment="1" applyProtection="1">
      <alignment horizontal="center" vertical="center" wrapText="1"/>
      <protection locked="0"/>
    </xf>
    <xf numFmtId="0" fontId="58" fillId="0" borderId="10" xfId="0" applyFont="1" applyBorder="1" applyAlignment="1" applyProtection="1">
      <alignment horizontal="left" vertical="center" wrapText="1"/>
      <protection locked="0"/>
    </xf>
    <xf numFmtId="0" fontId="58" fillId="0" borderId="8" xfId="0" applyFont="1" applyBorder="1" applyAlignment="1" applyProtection="1">
      <alignment horizontal="left" vertical="center" wrapText="1"/>
      <protection locked="0"/>
    </xf>
    <xf numFmtId="0" fontId="57" fillId="19" borderId="61" xfId="0" applyFont="1" applyFill="1" applyBorder="1" applyAlignment="1" applyProtection="1">
      <alignment horizontal="center" vertical="center"/>
      <protection locked="0"/>
    </xf>
    <xf numFmtId="0" fontId="57" fillId="19" borderId="63" xfId="0" applyFont="1" applyFill="1" applyBorder="1" applyAlignment="1" applyProtection="1">
      <alignment horizontal="center" vertical="center"/>
      <protection locked="0"/>
    </xf>
    <xf numFmtId="0" fontId="57" fillId="19" borderId="70" xfId="0" applyFont="1" applyFill="1" applyBorder="1" applyAlignment="1" applyProtection="1">
      <alignment horizontal="center" vertical="center"/>
      <protection locked="0"/>
    </xf>
    <xf numFmtId="0" fontId="58" fillId="4" borderId="5" xfId="0" applyFont="1" applyFill="1" applyBorder="1" applyAlignment="1" applyProtection="1">
      <alignment horizontal="left" vertical="center"/>
      <protection locked="0"/>
    </xf>
    <xf numFmtId="0" fontId="58" fillId="4" borderId="3" xfId="0" applyFont="1" applyFill="1" applyBorder="1" applyAlignment="1" applyProtection="1">
      <alignment horizontal="left" vertical="center"/>
      <protection locked="0"/>
    </xf>
    <xf numFmtId="0" fontId="58" fillId="4" borderId="6" xfId="0" applyFont="1" applyFill="1" applyBorder="1" applyAlignment="1" applyProtection="1">
      <alignment horizontal="left" vertical="center"/>
      <protection locked="0"/>
    </xf>
    <xf numFmtId="0" fontId="58" fillId="0" borderId="4" xfId="0" applyFont="1" applyBorder="1" applyAlignment="1" applyProtection="1">
      <alignment horizontal="left" vertical="center" wrapText="1"/>
      <protection locked="0"/>
    </xf>
    <xf numFmtId="0" fontId="58" fillId="0" borderId="29" xfId="0" applyFont="1" applyBorder="1" applyAlignment="1" applyProtection="1">
      <alignment horizontal="left" vertical="center" wrapText="1"/>
      <protection locked="0"/>
    </xf>
    <xf numFmtId="0" fontId="58" fillId="0" borderId="28" xfId="0" applyFont="1" applyBorder="1" applyAlignment="1" applyProtection="1">
      <alignment horizontal="left" vertical="center" wrapText="1"/>
      <protection locked="0"/>
    </xf>
    <xf numFmtId="0" fontId="58" fillId="0" borderId="31" xfId="0" applyFont="1" applyBorder="1" applyAlignment="1" applyProtection="1">
      <alignment horizontal="left" vertical="center" wrapText="1"/>
      <protection locked="0"/>
    </xf>
    <xf numFmtId="0" fontId="58" fillId="0" borderId="77" xfId="0" applyFont="1" applyBorder="1" applyAlignment="1" applyProtection="1">
      <alignment horizontal="left" vertical="center" wrapText="1"/>
      <protection locked="0"/>
    </xf>
    <xf numFmtId="0" fontId="58" fillId="0" borderId="7" xfId="0" applyFont="1" applyBorder="1" applyAlignment="1" applyProtection="1">
      <alignment horizontal="left" vertical="center" wrapText="1"/>
      <protection locked="0"/>
    </xf>
    <xf numFmtId="0" fontId="58" fillId="0" borderId="3" xfId="0" applyFont="1" applyBorder="1" applyAlignment="1" applyProtection="1">
      <alignment horizontal="left" vertical="center" wrapText="1"/>
      <protection locked="0"/>
    </xf>
    <xf numFmtId="0" fontId="58" fillId="0" borderId="6" xfId="0" applyFont="1" applyBorder="1" applyAlignment="1" applyProtection="1">
      <alignment horizontal="left" vertical="center" wrapText="1"/>
      <protection locked="0"/>
    </xf>
    <xf numFmtId="0" fontId="58" fillId="4" borderId="7" xfId="0" applyFont="1" applyFill="1" applyBorder="1" applyAlignment="1" applyProtection="1">
      <alignment horizontal="center" vertical="center" wrapText="1"/>
      <protection locked="0"/>
    </xf>
    <xf numFmtId="0" fontId="58" fillId="4" borderId="3" xfId="0" applyFont="1" applyFill="1" applyBorder="1" applyAlignment="1" applyProtection="1">
      <alignment horizontal="center" vertical="center" wrapText="1"/>
      <protection locked="0"/>
    </xf>
    <xf numFmtId="0" fontId="58" fillId="4" borderId="6" xfId="0" applyFont="1" applyFill="1" applyBorder="1" applyAlignment="1" applyProtection="1">
      <alignment horizontal="center" vertical="center" wrapText="1"/>
      <protection locked="0"/>
    </xf>
    <xf numFmtId="0" fontId="58" fillId="0" borderId="7" xfId="0" applyFont="1" applyBorder="1" applyAlignment="1" applyProtection="1">
      <alignment horizontal="left" vertical="center"/>
      <protection locked="0"/>
    </xf>
    <xf numFmtId="0" fontId="58" fillId="0" borderId="3" xfId="0" applyFont="1" applyBorder="1" applyAlignment="1" applyProtection="1">
      <alignment horizontal="left" vertical="center"/>
      <protection locked="0"/>
    </xf>
    <xf numFmtId="0" fontId="58" fillId="0" borderId="6" xfId="0" applyFont="1" applyBorder="1" applyAlignment="1" applyProtection="1">
      <alignment horizontal="left" vertical="center"/>
      <protection locked="0"/>
    </xf>
    <xf numFmtId="0" fontId="58" fillId="4" borderId="76" xfId="0" applyFont="1" applyFill="1" applyBorder="1" applyAlignment="1" applyProtection="1">
      <alignment horizontal="left" vertical="center" wrapText="1"/>
      <protection locked="0"/>
    </xf>
    <xf numFmtId="0" fontId="58" fillId="4" borderId="31" xfId="0" applyFont="1" applyFill="1" applyBorder="1" applyAlignment="1" applyProtection="1">
      <alignment horizontal="left" vertical="center" wrapText="1"/>
      <protection locked="0"/>
    </xf>
    <xf numFmtId="0" fontId="58" fillId="4" borderId="77" xfId="0" applyFont="1" applyFill="1" applyBorder="1" applyAlignment="1" applyProtection="1">
      <alignment horizontal="left" vertical="center" wrapText="1"/>
      <protection locked="0"/>
    </xf>
    <xf numFmtId="0" fontId="58" fillId="4" borderId="5" xfId="0" applyFont="1" applyFill="1" applyBorder="1" applyAlignment="1" applyProtection="1">
      <alignment horizontal="left" vertical="center" wrapText="1"/>
      <protection locked="0"/>
    </xf>
    <xf numFmtId="0" fontId="58" fillId="4" borderId="3" xfId="0" applyFont="1" applyFill="1" applyBorder="1" applyAlignment="1" applyProtection="1">
      <alignment horizontal="left" vertical="center" wrapText="1"/>
      <protection locked="0"/>
    </xf>
    <xf numFmtId="0" fontId="58" fillId="4" borderId="6" xfId="0" applyFont="1" applyFill="1" applyBorder="1" applyAlignment="1" applyProtection="1">
      <alignment horizontal="left" vertical="center" wrapText="1"/>
      <protection locked="0"/>
    </xf>
    <xf numFmtId="0" fontId="58" fillId="4" borderId="5" xfId="0" applyFont="1" applyFill="1" applyBorder="1" applyAlignment="1" applyProtection="1">
      <alignment horizontal="center" vertical="center" wrapText="1"/>
      <protection locked="0"/>
    </xf>
    <xf numFmtId="0" fontId="58" fillId="4" borderId="5" xfId="0" applyFont="1" applyFill="1" applyBorder="1" applyAlignment="1" applyProtection="1">
      <alignment vertical="center" wrapText="1"/>
      <protection locked="0"/>
    </xf>
    <xf numFmtId="0" fontId="58" fillId="4" borderId="3" xfId="0" applyFont="1" applyFill="1" applyBorder="1" applyAlignment="1" applyProtection="1">
      <alignment vertical="center" wrapText="1"/>
      <protection locked="0"/>
    </xf>
    <xf numFmtId="0" fontId="58" fillId="4" borderId="6" xfId="0" applyFont="1" applyFill="1" applyBorder="1" applyAlignment="1" applyProtection="1">
      <alignment vertical="center" wrapText="1"/>
      <protection locked="0"/>
    </xf>
    <xf numFmtId="0" fontId="58" fillId="4" borderId="5" xfId="0" applyFont="1" applyFill="1" applyBorder="1" applyAlignment="1" applyProtection="1">
      <alignment horizontal="left" vertical="center"/>
      <protection hidden="1"/>
    </xf>
    <xf numFmtId="0" fontId="58" fillId="4" borderId="7" xfId="0" applyFont="1" applyFill="1" applyBorder="1" applyAlignment="1" applyProtection="1">
      <alignment horizontal="left" vertical="center"/>
      <protection hidden="1"/>
    </xf>
    <xf numFmtId="0" fontId="58" fillId="4" borderId="6" xfId="0" applyFont="1" applyFill="1" applyBorder="1" applyAlignment="1" applyProtection="1">
      <alignment horizontal="left" vertical="center"/>
      <protection hidden="1"/>
    </xf>
    <xf numFmtId="0" fontId="58" fillId="0" borderId="4" xfId="0" applyFont="1" applyBorder="1" applyAlignment="1" applyProtection="1">
      <alignment vertical="center" wrapText="1"/>
      <protection locked="0"/>
    </xf>
    <xf numFmtId="0" fontId="58" fillId="0" borderId="29" xfId="0" applyFont="1" applyBorder="1" applyAlignment="1" applyProtection="1">
      <alignment vertical="center" wrapText="1"/>
      <protection locked="0"/>
    </xf>
    <xf numFmtId="0" fontId="58" fillId="0" borderId="10" xfId="0" applyFont="1" applyBorder="1" applyAlignment="1" applyProtection="1">
      <alignment horizontal="left" vertical="center"/>
      <protection locked="0"/>
    </xf>
    <xf numFmtId="0" fontId="58" fillId="0" borderId="8" xfId="0" applyFont="1" applyBorder="1" applyAlignment="1" applyProtection="1">
      <alignment horizontal="left" vertical="center"/>
      <protection locked="0"/>
    </xf>
    <xf numFmtId="0" fontId="58" fillId="0" borderId="29" xfId="0" applyFont="1" applyBorder="1" applyAlignment="1" applyProtection="1">
      <alignment horizontal="left" vertical="center"/>
      <protection locked="0"/>
    </xf>
    <xf numFmtId="0" fontId="58" fillId="0" borderId="10" xfId="0" applyFont="1" applyBorder="1" applyAlignment="1" applyProtection="1">
      <alignment horizontal="left" vertical="center"/>
      <protection hidden="1"/>
    </xf>
    <xf numFmtId="0" fontId="58" fillId="0" borderId="29" xfId="0" applyFont="1" applyBorder="1" applyAlignment="1" applyProtection="1">
      <alignment horizontal="left" vertical="center"/>
      <protection hidden="1"/>
    </xf>
    <xf numFmtId="0" fontId="58" fillId="0" borderId="8" xfId="0" applyFont="1" applyBorder="1" applyAlignment="1" applyProtection="1">
      <alignment horizontal="left" vertical="center"/>
      <protection hidden="1"/>
    </xf>
    <xf numFmtId="0" fontId="58" fillId="0" borderId="7" xfId="0" applyFont="1" applyBorder="1" applyAlignment="1" applyProtection="1">
      <alignment horizontal="left" vertical="center"/>
      <protection hidden="1"/>
    </xf>
    <xf numFmtId="0" fontId="58" fillId="0" borderId="10"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29" xfId="0" applyFont="1" applyBorder="1" applyAlignment="1" applyProtection="1">
      <alignment horizontal="center" vertical="center"/>
      <protection hidden="1"/>
    </xf>
    <xf numFmtId="0" fontId="58" fillId="0" borderId="36" xfId="0" applyFont="1" applyBorder="1" applyAlignment="1" applyProtection="1">
      <alignment horizontal="center" vertical="center" wrapText="1"/>
      <protection hidden="1"/>
    </xf>
    <xf numFmtId="0" fontId="58" fillId="0" borderId="11" xfId="0" applyFont="1" applyBorder="1" applyAlignment="1" applyProtection="1">
      <alignment horizontal="center" vertical="center" wrapText="1"/>
      <protection hidden="1"/>
    </xf>
    <xf numFmtId="0" fontId="58" fillId="0" borderId="33" xfId="0" applyFont="1" applyBorder="1" applyAlignment="1" applyProtection="1">
      <alignment horizontal="center" vertical="center" wrapText="1"/>
      <protection hidden="1"/>
    </xf>
    <xf numFmtId="0" fontId="58" fillId="0" borderId="10" xfId="0" applyFont="1" applyBorder="1" applyAlignment="1" applyProtection="1">
      <alignment horizontal="left" vertical="center" wrapText="1"/>
      <protection hidden="1"/>
    </xf>
    <xf numFmtId="0" fontId="58" fillId="0" borderId="8" xfId="0" applyFont="1" applyBorder="1" applyAlignment="1" applyProtection="1">
      <alignment horizontal="left" vertical="center" wrapText="1"/>
      <protection hidden="1"/>
    </xf>
    <xf numFmtId="0" fontId="58" fillId="0" borderId="10"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29" xfId="0" applyFont="1" applyBorder="1" applyAlignment="1" applyProtection="1">
      <alignment horizontal="center" vertical="center" wrapText="1"/>
      <protection hidden="1"/>
    </xf>
    <xf numFmtId="0" fontId="58" fillId="4" borderId="3" xfId="0" applyFont="1" applyFill="1" applyBorder="1" applyAlignment="1" applyProtection="1">
      <alignment horizontal="left" vertical="center"/>
      <protection hidden="1"/>
    </xf>
    <xf numFmtId="0" fontId="58" fillId="4" borderId="4" xfId="0" applyFont="1" applyFill="1" applyBorder="1" applyAlignment="1" applyProtection="1">
      <alignment horizontal="left" vertical="center"/>
      <protection hidden="1"/>
    </xf>
    <xf numFmtId="0" fontId="58" fillId="4" borderId="5" xfId="0" applyFont="1" applyFill="1" applyBorder="1" applyAlignment="1" applyProtection="1">
      <alignment horizontal="center" vertical="center" wrapText="1"/>
      <protection hidden="1"/>
    </xf>
    <xf numFmtId="0" fontId="58" fillId="4" borderId="7" xfId="0" applyFont="1" applyFill="1" applyBorder="1" applyAlignment="1" applyProtection="1">
      <alignment horizontal="center" vertical="center" wrapText="1"/>
      <protection hidden="1"/>
    </xf>
    <xf numFmtId="0" fontId="58" fillId="4" borderId="3" xfId="0" applyFont="1" applyFill="1" applyBorder="1" applyAlignment="1" applyProtection="1">
      <alignment horizontal="center" vertical="center" wrapText="1"/>
      <protection hidden="1"/>
    </xf>
    <xf numFmtId="0" fontId="58" fillId="4" borderId="4" xfId="0" applyFont="1" applyFill="1" applyBorder="1" applyAlignment="1" applyProtection="1">
      <alignment horizontal="center" vertical="center" wrapText="1"/>
      <protection hidden="1"/>
    </xf>
    <xf numFmtId="0" fontId="58" fillId="4" borderId="7" xfId="0" applyFont="1" applyFill="1" applyBorder="1" applyAlignment="1" applyProtection="1">
      <alignment horizontal="left" vertical="center"/>
      <protection locked="0"/>
    </xf>
    <xf numFmtId="0" fontId="58" fillId="4" borderId="4" xfId="0" applyFont="1" applyFill="1" applyBorder="1" applyAlignment="1" applyProtection="1">
      <alignment horizontal="left" vertical="center"/>
      <protection locked="0"/>
    </xf>
    <xf numFmtId="0" fontId="58" fillId="4" borderId="10" xfId="0" applyFont="1" applyFill="1" applyBorder="1" applyAlignment="1" applyProtection="1">
      <alignment horizontal="center" vertical="center"/>
      <protection hidden="1"/>
    </xf>
    <xf numFmtId="0" fontId="58" fillId="4" borderId="8" xfId="0" applyFont="1" applyFill="1" applyBorder="1" applyAlignment="1" applyProtection="1">
      <alignment horizontal="center" vertical="center"/>
      <protection hidden="1"/>
    </xf>
    <xf numFmtId="14" fontId="58" fillId="0" borderId="8" xfId="0" applyNumberFormat="1" applyFont="1" applyBorder="1" applyAlignment="1" applyProtection="1">
      <alignment horizontal="center" vertical="center" wrapText="1"/>
      <protection locked="0"/>
    </xf>
    <xf numFmtId="0" fontId="58" fillId="0" borderId="12" xfId="0" applyFont="1" applyBorder="1" applyAlignment="1" applyProtection="1">
      <alignment horizontal="center" vertical="center"/>
      <protection locked="0"/>
    </xf>
    <xf numFmtId="0" fontId="58" fillId="0" borderId="5" xfId="0" applyFont="1" applyBorder="1" applyAlignment="1" applyProtection="1">
      <alignment horizontal="left" vertical="center"/>
      <protection hidden="1"/>
    </xf>
    <xf numFmtId="0" fontId="58" fillId="0" borderId="6" xfId="0" applyFont="1" applyBorder="1" applyAlignment="1" applyProtection="1">
      <alignment horizontal="left" vertical="center"/>
      <protection hidden="1"/>
    </xf>
    <xf numFmtId="0" fontId="58" fillId="0" borderId="3" xfId="0" applyFont="1" applyBorder="1" applyAlignment="1" applyProtection="1">
      <alignment horizontal="left" vertical="center"/>
      <protection hidden="1"/>
    </xf>
    <xf numFmtId="0" fontId="58" fillId="0" borderId="4" xfId="0" applyFont="1" applyBorder="1" applyAlignment="1" applyProtection="1">
      <alignment horizontal="left" vertical="center"/>
      <protection hidden="1"/>
    </xf>
    <xf numFmtId="0" fontId="58" fillId="7" borderId="5" xfId="0" applyFont="1" applyFill="1" applyBorder="1" applyAlignment="1" applyProtection="1">
      <alignment horizontal="center" vertical="center"/>
      <protection locked="0"/>
    </xf>
    <xf numFmtId="0" fontId="58" fillId="7" borderId="6" xfId="0" applyFont="1" applyFill="1" applyBorder="1" applyAlignment="1" applyProtection="1">
      <alignment horizontal="center" vertical="center"/>
      <protection locked="0"/>
    </xf>
    <xf numFmtId="0" fontId="58" fillId="0" borderId="5" xfId="0" applyFont="1" applyBorder="1" applyAlignment="1" applyProtection="1">
      <alignment horizontal="left" vertical="center"/>
      <protection locked="0"/>
    </xf>
    <xf numFmtId="0" fontId="58" fillId="0" borderId="4" xfId="0" applyFont="1" applyBorder="1" applyAlignment="1" applyProtection="1">
      <alignment horizontal="left" vertical="center"/>
      <protection locked="0"/>
    </xf>
    <xf numFmtId="0" fontId="58" fillId="0" borderId="10" xfId="0" applyFont="1" applyBorder="1" applyAlignment="1" applyProtection="1">
      <alignment horizontal="center" vertical="center"/>
      <protection locked="0"/>
    </xf>
    <xf numFmtId="0" fontId="58" fillId="0" borderId="29"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hidden="1"/>
    </xf>
    <xf numFmtId="0" fontId="58" fillId="0" borderId="7" xfId="0" applyFont="1" applyBorder="1" applyAlignment="1" applyProtection="1">
      <alignment horizontal="center" vertical="center"/>
      <protection hidden="1"/>
    </xf>
    <xf numFmtId="0" fontId="58" fillId="0" borderId="34" xfId="0" applyFont="1" applyBorder="1" applyAlignment="1" applyProtection="1">
      <alignment horizontal="center" vertical="center" wrapText="1"/>
      <protection locked="0"/>
    </xf>
    <xf numFmtId="0" fontId="58" fillId="0" borderId="32" xfId="0" applyFont="1" applyBorder="1" applyAlignment="1" applyProtection="1">
      <alignment horizontal="center" vertical="center" wrapText="1"/>
      <protection locked="0"/>
    </xf>
    <xf numFmtId="0" fontId="58" fillId="0" borderId="5" xfId="0" applyFont="1" applyBorder="1" applyAlignment="1" applyProtection="1">
      <alignment horizontal="left" vertical="center" wrapText="1"/>
      <protection hidden="1"/>
    </xf>
    <xf numFmtId="0" fontId="58" fillId="0" borderId="6" xfId="0" applyFont="1" applyBorder="1" applyAlignment="1" applyProtection="1">
      <alignment horizontal="left" vertical="center" wrapText="1"/>
      <protection hidden="1"/>
    </xf>
    <xf numFmtId="0" fontId="59" fillId="2" borderId="4" xfId="0" applyFont="1" applyFill="1" applyBorder="1" applyAlignment="1" applyProtection="1">
      <alignment horizontal="left" vertical="center" wrapText="1"/>
      <protection hidden="1"/>
    </xf>
    <xf numFmtId="0" fontId="59" fillId="2" borderId="8" xfId="0" applyFont="1" applyFill="1" applyBorder="1" applyAlignment="1" applyProtection="1">
      <alignment horizontal="left" vertical="center" wrapText="1"/>
      <protection hidden="1"/>
    </xf>
    <xf numFmtId="0" fontId="59" fillId="2" borderId="29" xfId="0" applyFont="1" applyFill="1" applyBorder="1" applyAlignment="1" applyProtection="1">
      <alignment horizontal="left" vertical="center" wrapText="1"/>
      <protection hidden="1"/>
    </xf>
    <xf numFmtId="0" fontId="58" fillId="0" borderId="32" xfId="0" applyFont="1" applyBorder="1" applyAlignment="1" applyProtection="1">
      <alignment horizontal="center" vertical="center"/>
      <protection locked="0"/>
    </xf>
    <xf numFmtId="0" fontId="57" fillId="2" borderId="12" xfId="0" applyFont="1" applyFill="1" applyBorder="1" applyAlignment="1" applyProtection="1">
      <alignment horizontal="center" vertical="center" wrapText="1"/>
      <protection locked="0"/>
    </xf>
    <xf numFmtId="0" fontId="57" fillId="2" borderId="27" xfId="0" applyFont="1" applyFill="1" applyBorder="1" applyAlignment="1" applyProtection="1">
      <alignment horizontal="center" vertical="center" wrapText="1"/>
      <protection locked="0"/>
    </xf>
    <xf numFmtId="0" fontId="59" fillId="3" borderId="4" xfId="0" applyFont="1" applyFill="1" applyBorder="1" applyAlignment="1" applyProtection="1">
      <alignment horizontal="center" vertical="center" wrapText="1"/>
      <protection locked="0"/>
    </xf>
    <xf numFmtId="0" fontId="59" fillId="3" borderId="8" xfId="0" applyFont="1" applyFill="1" applyBorder="1" applyAlignment="1" applyProtection="1">
      <alignment horizontal="center" vertical="center" wrapText="1"/>
      <protection locked="0"/>
    </xf>
    <xf numFmtId="0" fontId="59" fillId="3" borderId="29" xfId="0" applyFont="1" applyFill="1" applyBorder="1" applyAlignment="1" applyProtection="1">
      <alignment horizontal="center" vertical="center" wrapText="1"/>
      <protection locked="0"/>
    </xf>
    <xf numFmtId="0" fontId="59" fillId="2" borderId="4" xfId="0" applyFont="1" applyFill="1" applyBorder="1" applyAlignment="1" applyProtection="1">
      <alignment horizontal="center" vertical="center" wrapText="1"/>
      <protection hidden="1"/>
    </xf>
    <xf numFmtId="0" fontId="59" fillId="2" borderId="8" xfId="0" applyFont="1" applyFill="1" applyBorder="1" applyAlignment="1" applyProtection="1">
      <alignment horizontal="center" vertical="center" wrapText="1"/>
      <protection hidden="1"/>
    </xf>
    <xf numFmtId="0" fontId="59" fillId="2" borderId="29" xfId="0" applyFont="1" applyFill="1" applyBorder="1" applyAlignment="1" applyProtection="1">
      <alignment horizontal="center" vertical="center" wrapText="1"/>
      <protection hidden="1"/>
    </xf>
    <xf numFmtId="0" fontId="59" fillId="3" borderId="12" xfId="0" applyFont="1" applyFill="1" applyBorder="1" applyAlignment="1" applyProtection="1">
      <alignment horizontal="center" vertical="center" wrapText="1"/>
      <protection locked="0"/>
    </xf>
    <xf numFmtId="0" fontId="59" fillId="3" borderId="13" xfId="0" applyFont="1" applyFill="1" applyBorder="1" applyAlignment="1" applyProtection="1">
      <alignment horizontal="center" vertical="center" wrapText="1"/>
      <protection locked="0"/>
    </xf>
    <xf numFmtId="0" fontId="59" fillId="3" borderId="27" xfId="0" applyFont="1" applyFill="1" applyBorder="1" applyAlignment="1" applyProtection="1">
      <alignment horizontal="center" vertical="center" wrapText="1"/>
      <protection locked="0"/>
    </xf>
    <xf numFmtId="0" fontId="59" fillId="3" borderId="18" xfId="0" applyFont="1" applyFill="1" applyBorder="1" applyAlignment="1" applyProtection="1">
      <alignment horizontal="center" vertical="center" wrapText="1"/>
      <protection locked="0"/>
    </xf>
    <xf numFmtId="0" fontId="59" fillId="3" borderId="19" xfId="0" applyFont="1" applyFill="1" applyBorder="1" applyAlignment="1" applyProtection="1">
      <alignment horizontal="center" vertical="center" wrapText="1"/>
      <protection locked="0"/>
    </xf>
    <xf numFmtId="0" fontId="59" fillId="3" borderId="28" xfId="0" applyFont="1" applyFill="1" applyBorder="1" applyAlignment="1" applyProtection="1">
      <alignment horizontal="center" vertical="center" wrapText="1"/>
      <protection locked="0"/>
    </xf>
    <xf numFmtId="0" fontId="57" fillId="2" borderId="17" xfId="0" applyFont="1" applyFill="1" applyBorder="1" applyAlignment="1" applyProtection="1">
      <alignment horizontal="center" vertical="center" wrapText="1"/>
      <protection locked="0"/>
    </xf>
    <xf numFmtId="0" fontId="57" fillId="2" borderId="11" xfId="0" applyFont="1" applyFill="1" applyBorder="1" applyAlignment="1" applyProtection="1">
      <alignment horizontal="center" vertical="center" wrapText="1"/>
      <protection locked="0"/>
    </xf>
    <xf numFmtId="0" fontId="57" fillId="2" borderId="32" xfId="0" applyFont="1" applyFill="1" applyBorder="1" applyAlignment="1" applyProtection="1">
      <alignment horizontal="center" vertical="center" wrapText="1"/>
      <protection locked="0"/>
    </xf>
    <xf numFmtId="0" fontId="57" fillId="2" borderId="33" xfId="0" applyFont="1" applyFill="1" applyBorder="1" applyAlignment="1" applyProtection="1">
      <alignment horizontal="center" vertical="center" wrapText="1"/>
      <protection locked="0"/>
    </xf>
    <xf numFmtId="0" fontId="59" fillId="3" borderId="3" xfId="0" applyFont="1" applyFill="1" applyBorder="1" applyAlignment="1" applyProtection="1">
      <alignment horizontal="center" vertical="center" wrapText="1"/>
      <protection locked="0"/>
    </xf>
    <xf numFmtId="0" fontId="59" fillId="3" borderId="4" xfId="0" applyFont="1" applyFill="1" applyBorder="1" applyAlignment="1" applyProtection="1">
      <alignment horizontal="left" vertical="center" wrapText="1"/>
      <protection locked="0"/>
    </xf>
    <xf numFmtId="0" fontId="59" fillId="3" borderId="8" xfId="0" applyFont="1" applyFill="1" applyBorder="1" applyAlignment="1" applyProtection="1">
      <alignment horizontal="left" vertical="center" wrapText="1"/>
      <protection locked="0"/>
    </xf>
    <xf numFmtId="0" fontId="59" fillId="3" borderId="29" xfId="0" applyFont="1" applyFill="1" applyBorder="1" applyAlignment="1" applyProtection="1">
      <alignment horizontal="left" vertical="center" wrapText="1"/>
      <protection locked="0"/>
    </xf>
    <xf numFmtId="0" fontId="60" fillId="3" borderId="15" xfId="0" applyFont="1" applyFill="1" applyBorder="1" applyAlignment="1" applyProtection="1">
      <alignment horizontal="center" vertical="center" wrapText="1"/>
      <protection locked="0"/>
    </xf>
    <xf numFmtId="0" fontId="60" fillId="3" borderId="30" xfId="0" applyFont="1" applyFill="1" applyBorder="1" applyAlignment="1" applyProtection="1">
      <alignment horizontal="center" vertical="center" wrapText="1"/>
      <protection locked="0"/>
    </xf>
    <xf numFmtId="0" fontId="60" fillId="3" borderId="31" xfId="0" applyFont="1" applyFill="1" applyBorder="1" applyAlignment="1" applyProtection="1">
      <alignment horizontal="center" vertical="center" wrapText="1"/>
      <protection locked="0"/>
    </xf>
    <xf numFmtId="0" fontId="59" fillId="3" borderId="15" xfId="0" applyFont="1" applyFill="1" applyBorder="1" applyAlignment="1" applyProtection="1">
      <alignment horizontal="center" vertical="center" wrapText="1"/>
      <protection locked="0"/>
    </xf>
    <xf numFmtId="0" fontId="59" fillId="3" borderId="30" xfId="0" applyFont="1" applyFill="1" applyBorder="1" applyAlignment="1" applyProtection="1">
      <alignment horizontal="center" vertical="center" wrapText="1"/>
      <protection locked="0"/>
    </xf>
    <xf numFmtId="0" fontId="59" fillId="3" borderId="31" xfId="0" applyFont="1" applyFill="1" applyBorder="1" applyAlignment="1" applyProtection="1">
      <alignment horizontal="center" vertical="center" wrapText="1"/>
      <protection locked="0"/>
    </xf>
    <xf numFmtId="0" fontId="58" fillId="0" borderId="8" xfId="0" applyFont="1" applyBorder="1" applyAlignment="1" applyProtection="1">
      <alignment vertical="center" wrapText="1"/>
      <protection locked="0"/>
    </xf>
    <xf numFmtId="0" fontId="58" fillId="0" borderId="3" xfId="0" applyFont="1" applyBorder="1" applyAlignment="1" applyProtection="1">
      <alignment horizontal="center"/>
      <protection locked="0"/>
    </xf>
    <xf numFmtId="0" fontId="58" fillId="0" borderId="13"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3" xfId="0" applyFont="1" applyBorder="1" applyAlignment="1" applyProtection="1">
      <alignment vertical="center"/>
      <protection locked="0"/>
    </xf>
    <xf numFmtId="0" fontId="57" fillId="19" borderId="72" xfId="0" applyFont="1" applyFill="1" applyBorder="1" applyAlignment="1" applyProtection="1">
      <alignment horizontal="center" vertical="center"/>
      <protection locked="0"/>
    </xf>
    <xf numFmtId="0" fontId="57" fillId="19" borderId="74" xfId="0" applyFont="1" applyFill="1" applyBorder="1" applyAlignment="1" applyProtection="1">
      <alignment horizontal="center" vertical="center"/>
      <protection locked="0"/>
    </xf>
    <xf numFmtId="0" fontId="59" fillId="3" borderId="4" xfId="0" applyFont="1" applyFill="1" applyBorder="1" applyAlignment="1" applyProtection="1">
      <alignment vertical="center" wrapText="1"/>
      <protection locked="0"/>
    </xf>
    <xf numFmtId="0" fontId="59" fillId="3" borderId="8" xfId="0" applyFont="1" applyFill="1" applyBorder="1" applyAlignment="1" applyProtection="1">
      <alignment vertical="center" wrapText="1"/>
      <protection locked="0"/>
    </xf>
    <xf numFmtId="0" fontId="59" fillId="3" borderId="29" xfId="0" applyFont="1" applyFill="1" applyBorder="1" applyAlignment="1" applyProtection="1">
      <alignment vertical="center" wrapText="1"/>
      <protection locked="0"/>
    </xf>
    <xf numFmtId="0" fontId="58" fillId="0" borderId="36" xfId="0" applyFont="1" applyBorder="1" applyAlignment="1" applyProtection="1">
      <alignment horizontal="left" vertical="center" wrapText="1"/>
      <protection locked="0"/>
    </xf>
    <xf numFmtId="0" fontId="58" fillId="0" borderId="11" xfId="0" applyFont="1" applyBorder="1" applyAlignment="1" applyProtection="1">
      <alignment horizontal="left" vertical="center" wrapText="1"/>
      <protection locked="0"/>
    </xf>
    <xf numFmtId="0" fontId="58" fillId="7" borderId="3" xfId="0" applyFont="1" applyFill="1" applyBorder="1" applyAlignment="1" applyProtection="1">
      <alignment horizontal="center" vertical="center"/>
      <protection locked="0"/>
    </xf>
    <xf numFmtId="0" fontId="58" fillId="4" borderId="5" xfId="0" applyFont="1" applyFill="1" applyBorder="1" applyAlignment="1" applyProtection="1">
      <alignment horizontal="center" vertical="center"/>
      <protection locked="0"/>
    </xf>
    <xf numFmtId="0" fontId="58" fillId="4" borderId="3" xfId="0" applyFont="1" applyFill="1" applyBorder="1" applyAlignment="1" applyProtection="1">
      <alignment horizontal="center" vertical="center"/>
      <protection locked="0"/>
    </xf>
    <xf numFmtId="0" fontId="58" fillId="4" borderId="6" xfId="0" applyFont="1" applyFill="1" applyBorder="1" applyAlignment="1" applyProtection="1">
      <alignment horizontal="center" vertical="center"/>
      <protection locked="0"/>
    </xf>
    <xf numFmtId="14" fontId="58" fillId="0" borderId="10" xfId="0" applyNumberFormat="1" applyFont="1" applyBorder="1" applyAlignment="1" applyProtection="1">
      <alignment horizontal="center" vertical="center" wrapText="1"/>
      <protection locked="0"/>
    </xf>
    <xf numFmtId="0" fontId="58" fillId="0" borderId="6" xfId="0" applyFont="1" applyBorder="1" applyAlignment="1" applyProtection="1">
      <alignment horizontal="center" vertical="center"/>
      <protection hidden="1"/>
    </xf>
    <xf numFmtId="0" fontId="58" fillId="4" borderId="5" xfId="0" applyFont="1" applyFill="1" applyBorder="1" applyAlignment="1" applyProtection="1">
      <alignment horizontal="center" vertical="center"/>
      <protection hidden="1"/>
    </xf>
    <xf numFmtId="0" fontId="58" fillId="4" borderId="3" xfId="0" applyFont="1" applyFill="1" applyBorder="1" applyAlignment="1" applyProtection="1">
      <alignment horizontal="center" vertical="center"/>
      <protection hidden="1"/>
    </xf>
    <xf numFmtId="0" fontId="58" fillId="4" borderId="6" xfId="0" applyFont="1" applyFill="1" applyBorder="1" applyAlignment="1" applyProtection="1">
      <alignment horizontal="center" vertical="center"/>
      <protection hidden="1"/>
    </xf>
    <xf numFmtId="0" fontId="58" fillId="0" borderId="7" xfId="0" applyFont="1" applyBorder="1" applyAlignment="1" applyProtection="1">
      <alignment horizontal="center" vertical="center"/>
      <protection locked="0"/>
    </xf>
    <xf numFmtId="0" fontId="58" fillId="0" borderId="6"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69" xfId="0" applyFont="1" applyBorder="1" applyAlignment="1" applyProtection="1">
      <alignment horizontal="center" vertical="center"/>
      <protection locked="0"/>
    </xf>
    <xf numFmtId="0" fontId="58" fillId="4" borderId="7" xfId="0" applyFont="1" applyFill="1" applyBorder="1" applyAlignment="1" applyProtection="1">
      <alignment horizontal="left" vertical="center" wrapText="1"/>
      <protection locked="0"/>
    </xf>
    <xf numFmtId="0" fontId="58" fillId="4" borderId="4" xfId="0" applyFont="1" applyFill="1" applyBorder="1" applyAlignment="1" applyProtection="1">
      <alignment horizontal="left" vertical="center" wrapText="1"/>
      <protection locked="0"/>
    </xf>
    <xf numFmtId="0" fontId="58" fillId="4" borderId="10" xfId="0" applyFont="1" applyFill="1" applyBorder="1" applyAlignment="1" applyProtection="1">
      <alignment horizontal="center" vertical="center" wrapText="1"/>
      <protection hidden="1"/>
    </xf>
    <xf numFmtId="0" fontId="58" fillId="4" borderId="8" xfId="0" applyFont="1" applyFill="1" applyBorder="1" applyAlignment="1" applyProtection="1">
      <alignment horizontal="center" vertical="center" wrapText="1"/>
      <protection hidden="1"/>
    </xf>
    <xf numFmtId="0" fontId="57" fillId="19" borderId="73" xfId="0" applyFont="1" applyFill="1" applyBorder="1" applyAlignment="1" applyProtection="1">
      <alignment horizontal="center" vertical="center"/>
      <protection locked="0"/>
    </xf>
    <xf numFmtId="0" fontId="58" fillId="0" borderId="5" xfId="0" applyFont="1" applyBorder="1" applyAlignment="1" applyProtection="1">
      <alignment horizontal="left" vertical="center" wrapText="1"/>
      <protection locked="0"/>
    </xf>
    <xf numFmtId="0" fontId="58" fillId="0" borderId="5" xfId="0" applyFont="1" applyBorder="1" applyAlignment="1" applyProtection="1">
      <alignment vertical="center" wrapText="1"/>
      <protection locked="0"/>
    </xf>
    <xf numFmtId="0" fontId="58" fillId="0" borderId="3" xfId="0" applyFont="1" applyBorder="1" applyAlignment="1" applyProtection="1">
      <alignment vertical="center" wrapText="1"/>
      <protection locked="0"/>
    </xf>
    <xf numFmtId="0" fontId="58" fillId="0" borderId="78" xfId="0" applyFont="1" applyBorder="1" applyAlignment="1" applyProtection="1">
      <alignment horizontal="center" vertical="center" wrapText="1"/>
      <protection locked="0"/>
    </xf>
    <xf numFmtId="0" fontId="58" fillId="0" borderId="79" xfId="0" applyFont="1" applyBorder="1" applyAlignment="1" applyProtection="1">
      <alignment horizontal="center" vertical="center" wrapText="1"/>
      <protection locked="0"/>
    </xf>
    <xf numFmtId="0" fontId="58" fillId="0" borderId="80" xfId="0" applyFont="1" applyBorder="1" applyAlignment="1" applyProtection="1">
      <alignment horizontal="center" vertical="center" wrapText="1"/>
      <protection locked="0"/>
    </xf>
    <xf numFmtId="0" fontId="58" fillId="0" borderId="4" xfId="0" quotePrefix="1" applyFont="1" applyBorder="1" applyAlignment="1" applyProtection="1">
      <alignment horizontal="left" vertical="center" wrapText="1"/>
      <protection locked="0"/>
    </xf>
    <xf numFmtId="0" fontId="58" fillId="0" borderId="8" xfId="0" quotePrefix="1" applyFont="1" applyBorder="1" applyAlignment="1" applyProtection="1">
      <alignment horizontal="left" vertical="center" wrapText="1"/>
      <protection locked="0"/>
    </xf>
    <xf numFmtId="0" fontId="58" fillId="0" borderId="29" xfId="0" quotePrefix="1" applyFont="1" applyBorder="1" applyAlignment="1" applyProtection="1">
      <alignment horizontal="left" vertical="center" wrapText="1"/>
      <protection locked="0"/>
    </xf>
    <xf numFmtId="0" fontId="58" fillId="0" borderId="33" xfId="0" applyFont="1" applyBorder="1" applyAlignment="1" applyProtection="1">
      <alignment horizontal="left" vertical="center" wrapText="1"/>
      <protection locked="0"/>
    </xf>
    <xf numFmtId="0" fontId="58" fillId="0" borderId="76" xfId="0" applyFont="1" applyBorder="1" applyAlignment="1" applyProtection="1">
      <alignment horizontal="left" vertical="center" wrapText="1"/>
      <protection locked="0"/>
    </xf>
    <xf numFmtId="0" fontId="58" fillId="0" borderId="6" xfId="0" applyFont="1" applyBorder="1" applyAlignment="1" applyProtection="1">
      <alignment vertical="center" wrapText="1"/>
      <protection locked="0"/>
    </xf>
    <xf numFmtId="0" fontId="58" fillId="0" borderId="3" xfId="0" applyFont="1" applyBorder="1" applyAlignment="1" applyProtection="1">
      <alignment horizontal="left" vertical="center" wrapText="1"/>
      <protection hidden="1"/>
    </xf>
    <xf numFmtId="0" fontId="58" fillId="0" borderId="4" xfId="0" applyFont="1" applyBorder="1" applyAlignment="1" applyProtection="1">
      <alignment horizontal="left" vertical="center" wrapText="1"/>
      <protection hidden="1"/>
    </xf>
    <xf numFmtId="0" fontId="58" fillId="0" borderId="29" xfId="0" applyFont="1" applyBorder="1" applyAlignment="1" applyProtection="1">
      <alignment horizontal="left" vertical="center" wrapText="1"/>
      <protection hidden="1"/>
    </xf>
    <xf numFmtId="0" fontId="57" fillId="19" borderId="81" xfId="0" applyFont="1" applyFill="1" applyBorder="1" applyAlignment="1" applyProtection="1">
      <alignment horizontal="center" vertical="center"/>
      <protection locked="0"/>
    </xf>
    <xf numFmtId="0" fontId="57" fillId="19" borderId="75" xfId="0" applyFont="1" applyFill="1" applyBorder="1" applyAlignment="1" applyProtection="1">
      <alignment horizontal="center" vertical="center"/>
      <protection locked="0"/>
    </xf>
    <xf numFmtId="0" fontId="58" fillId="4" borderId="28" xfId="0" applyFont="1" applyFill="1" applyBorder="1" applyAlignment="1" applyProtection="1">
      <alignment horizontal="left" vertical="center" wrapText="1"/>
      <protection locked="0"/>
    </xf>
    <xf numFmtId="0" fontId="58" fillId="4" borderId="27" xfId="0" applyFont="1" applyFill="1" applyBorder="1" applyAlignment="1" applyProtection="1">
      <alignment horizontal="left" vertical="center" wrapText="1"/>
      <protection locked="0"/>
    </xf>
    <xf numFmtId="0" fontId="58" fillId="4" borderId="5" xfId="0" quotePrefix="1" applyFont="1" applyFill="1" applyBorder="1" applyAlignment="1" applyProtection="1">
      <alignment vertical="center" wrapText="1"/>
      <protection locked="0"/>
    </xf>
    <xf numFmtId="0" fontId="58" fillId="4" borderId="7" xfId="0" quotePrefix="1" applyFont="1" applyFill="1" applyBorder="1" applyAlignment="1" applyProtection="1">
      <alignment vertical="center" wrapText="1"/>
      <protection locked="0"/>
    </xf>
    <xf numFmtId="0" fontId="58" fillId="4" borderId="3" xfId="0" quotePrefix="1" applyFont="1" applyFill="1" applyBorder="1" applyAlignment="1" applyProtection="1">
      <alignment vertical="center" wrapText="1"/>
      <protection locked="0"/>
    </xf>
    <xf numFmtId="0" fontId="58" fillId="4" borderId="4" xfId="0" quotePrefix="1" applyFont="1" applyFill="1" applyBorder="1" applyAlignment="1" applyProtection="1">
      <alignment vertical="center" wrapText="1"/>
      <protection locked="0"/>
    </xf>
    <xf numFmtId="0" fontId="58" fillId="0" borderId="27" xfId="0" applyFont="1" applyBorder="1" applyAlignment="1" applyProtection="1">
      <alignment horizontal="left" vertical="center" wrapText="1"/>
      <protection locked="0"/>
    </xf>
    <xf numFmtId="0" fontId="27" fillId="5" borderId="45" xfId="2" applyFont="1" applyFill="1" applyBorder="1" applyAlignment="1">
      <alignment horizontal="center" vertical="center"/>
    </xf>
    <xf numFmtId="0" fontId="27" fillId="5" borderId="0" xfId="2" applyFont="1" applyFill="1" applyBorder="1" applyAlignment="1">
      <alignment horizontal="center" vertical="center"/>
    </xf>
    <xf numFmtId="0" fontId="47" fillId="14" borderId="97" xfId="0" applyFont="1" applyFill="1" applyBorder="1" applyAlignment="1">
      <alignment horizontal="center" vertical="center" wrapText="1"/>
    </xf>
    <xf numFmtId="0" fontId="47" fillId="14" borderId="96" xfId="0" applyFont="1" applyFill="1" applyBorder="1" applyAlignment="1">
      <alignment horizontal="center" vertical="center" wrapText="1"/>
    </xf>
    <xf numFmtId="0" fontId="65" fillId="20" borderId="87" xfId="0" applyFont="1" applyFill="1" applyBorder="1" applyAlignment="1">
      <alignment horizontal="left" vertical="center" wrapText="1"/>
    </xf>
    <xf numFmtId="0" fontId="65" fillId="0" borderId="88" xfId="0" applyFont="1" applyBorder="1"/>
    <xf numFmtId="0" fontId="65" fillId="0" borderId="91" xfId="0" applyFont="1" applyBorder="1"/>
    <xf numFmtId="0" fontId="65" fillId="0" borderId="92" xfId="0" applyFont="1" applyBorder="1"/>
    <xf numFmtId="0" fontId="65" fillId="0" borderId="94" xfId="0" applyFont="1" applyBorder="1"/>
    <xf numFmtId="0" fontId="65" fillId="0" borderId="95" xfId="0" applyFont="1" applyBorder="1"/>
    <xf numFmtId="14" fontId="65" fillId="20" borderId="86" xfId="0" applyNumberFormat="1" applyFont="1" applyFill="1" applyBorder="1" applyAlignment="1">
      <alignment horizontal="center" vertical="center" wrapText="1"/>
    </xf>
    <xf numFmtId="0" fontId="65" fillId="0" borderId="90" xfId="0" applyFont="1" applyBorder="1"/>
    <xf numFmtId="0" fontId="65" fillId="0" borderId="93" xfId="0" applyFont="1" applyBorder="1"/>
    <xf numFmtId="0" fontId="65" fillId="20" borderId="87" xfId="0" applyFont="1" applyFill="1" applyBorder="1" applyAlignment="1">
      <alignment horizontal="center" vertical="center" wrapText="1"/>
    </xf>
    <xf numFmtId="0" fontId="65" fillId="20" borderId="86" xfId="0" applyFont="1" applyFill="1" applyBorder="1" applyAlignment="1">
      <alignment horizontal="left" vertical="center" wrapText="1"/>
    </xf>
    <xf numFmtId="0" fontId="65" fillId="0" borderId="89" xfId="0" applyFont="1" applyBorder="1"/>
    <xf numFmtId="0" fontId="1" fillId="0" borderId="0" xfId="0" applyFont="1"/>
    <xf numFmtId="0" fontId="65" fillId="0" borderId="96" xfId="0" applyFont="1" applyBorder="1"/>
    <xf numFmtId="0" fontId="65" fillId="0" borderId="86" xfId="0" applyFont="1" applyBorder="1" applyAlignment="1">
      <alignment horizontal="left" vertical="center" wrapText="1"/>
    </xf>
    <xf numFmtId="14" fontId="65" fillId="21" borderId="87" xfId="0" applyNumberFormat="1" applyFont="1" applyFill="1" applyBorder="1" applyAlignment="1">
      <alignment horizontal="center" vertical="center" wrapText="1"/>
    </xf>
    <xf numFmtId="0" fontId="65" fillId="2" borderId="88" xfId="0" applyFont="1" applyFill="1" applyBorder="1"/>
    <xf numFmtId="0" fontId="65" fillId="2" borderId="91" xfId="0" applyFont="1" applyFill="1" applyBorder="1"/>
    <xf numFmtId="0" fontId="65" fillId="2" borderId="92" xfId="0" applyFont="1" applyFill="1" applyBorder="1"/>
    <xf numFmtId="0" fontId="65" fillId="2" borderId="94" xfId="0" applyFont="1" applyFill="1" applyBorder="1"/>
    <xf numFmtId="0" fontId="65" fillId="2" borderId="95" xfId="0" applyFont="1" applyFill="1" applyBorder="1"/>
    <xf numFmtId="0" fontId="65" fillId="21" borderId="86" xfId="0" applyFont="1" applyFill="1" applyBorder="1" applyAlignment="1">
      <alignment horizontal="left" vertical="center" wrapText="1"/>
    </xf>
    <xf numFmtId="0" fontId="65" fillId="2" borderId="90" xfId="0" applyFont="1" applyFill="1" applyBorder="1"/>
    <xf numFmtId="0" fontId="65" fillId="2" borderId="93" xfId="0" applyFont="1" applyFill="1" applyBorder="1"/>
    <xf numFmtId="14" fontId="65" fillId="22" borderId="86" xfId="0" applyNumberFormat="1" applyFont="1" applyFill="1" applyBorder="1" applyAlignment="1">
      <alignment horizontal="center" vertical="center" wrapText="1"/>
    </xf>
    <xf numFmtId="0" fontId="65" fillId="4" borderId="90" xfId="0" applyFont="1" applyFill="1" applyBorder="1"/>
    <xf numFmtId="0" fontId="65" fillId="4" borderId="93" xfId="0" applyFont="1" applyFill="1" applyBorder="1"/>
    <xf numFmtId="0" fontId="64" fillId="0" borderId="82" xfId="0" applyFont="1" applyBorder="1" applyAlignment="1">
      <alignment horizontal="center" vertical="center" wrapText="1"/>
    </xf>
    <xf numFmtId="0" fontId="65" fillId="0" borderId="84" xfId="0" applyFont="1" applyBorder="1"/>
    <xf numFmtId="0" fontId="65" fillId="0" borderId="83" xfId="0" applyFont="1" applyBorder="1"/>
    <xf numFmtId="0" fontId="21" fillId="4" borderId="13"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0" xfId="0" applyFont="1" applyFill="1" applyAlignment="1">
      <alignment horizontal="center" vertical="center"/>
    </xf>
    <xf numFmtId="0" fontId="21" fillId="4" borderId="1" xfId="0" applyFont="1" applyFill="1" applyBorder="1" applyAlignment="1">
      <alignment horizontal="center" vertical="center"/>
    </xf>
    <xf numFmtId="0" fontId="54" fillId="4" borderId="24" xfId="0" applyFont="1" applyFill="1" applyBorder="1" applyAlignment="1">
      <alignment horizontal="center" vertical="center"/>
    </xf>
    <xf numFmtId="0" fontId="54" fillId="4" borderId="25" xfId="0" applyFont="1" applyFill="1" applyBorder="1" applyAlignment="1">
      <alignment horizontal="center" vertical="center"/>
    </xf>
    <xf numFmtId="0" fontId="54" fillId="4" borderId="35" xfId="0" applyFont="1" applyFill="1" applyBorder="1" applyAlignment="1">
      <alignment horizontal="center" vertical="center"/>
    </xf>
    <xf numFmtId="0" fontId="54" fillId="4" borderId="43"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2" xfId="0" applyFont="1" applyFill="1" applyBorder="1" applyAlignment="1">
      <alignment horizontal="center" vertical="center"/>
    </xf>
    <xf numFmtId="14" fontId="10" fillId="0" borderId="24" xfId="0" applyNumberFormat="1" applyFont="1" applyBorder="1" applyAlignment="1">
      <alignment vertical="center"/>
    </xf>
    <xf numFmtId="14" fontId="10" fillId="0" borderId="35" xfId="0" applyNumberFormat="1" applyFont="1" applyBorder="1" applyAlignment="1">
      <alignment vertical="center"/>
    </xf>
    <xf numFmtId="0" fontId="27" fillId="5" borderId="21" xfId="2" applyFont="1" applyFill="1" applyBorder="1" applyAlignment="1">
      <alignment horizontal="center" vertical="center"/>
    </xf>
    <xf numFmtId="0" fontId="27" fillId="5" borderId="22" xfId="2" applyFont="1" applyFill="1" applyBorder="1" applyAlignment="1">
      <alignment horizontal="center" vertical="center"/>
    </xf>
    <xf numFmtId="0" fontId="24" fillId="13" borderId="0" xfId="3" applyFont="1" applyFill="1" applyAlignment="1">
      <alignment horizontal="center" vertical="center" wrapText="1"/>
    </xf>
    <xf numFmtId="0" fontId="25" fillId="13" borderId="42" xfId="3" applyFont="1" applyFill="1" applyBorder="1" applyAlignment="1">
      <alignment horizontal="left" vertical="center" wrapText="1"/>
    </xf>
    <xf numFmtId="0" fontId="25" fillId="13" borderId="0" xfId="3" applyFont="1" applyFill="1" applyAlignment="1">
      <alignment horizontal="left" vertical="center" wrapText="1"/>
    </xf>
    <xf numFmtId="0" fontId="25" fillId="13" borderId="24" xfId="3" applyFont="1" applyFill="1" applyBorder="1" applyAlignment="1">
      <alignment horizontal="center" vertical="center" wrapText="1"/>
    </xf>
    <xf numFmtId="0" fontId="25" fillId="13" borderId="25" xfId="3" applyFont="1" applyFill="1" applyBorder="1" applyAlignment="1">
      <alignment horizontal="center" vertical="center" wrapText="1"/>
    </xf>
    <xf numFmtId="0" fontId="25" fillId="13" borderId="35" xfId="3" applyFont="1" applyFill="1" applyBorder="1" applyAlignment="1">
      <alignment horizontal="center" vertical="center" wrapText="1"/>
    </xf>
    <xf numFmtId="0" fontId="25" fillId="13" borderId="43" xfId="3" applyFont="1" applyFill="1" applyBorder="1" applyAlignment="1">
      <alignment horizontal="center" vertical="center" wrapText="1"/>
    </xf>
    <xf numFmtId="165" fontId="48" fillId="0" borderId="38" xfId="0" applyNumberFormat="1" applyFont="1" applyBorder="1" applyAlignment="1">
      <alignment horizontal="center" vertical="center" wrapText="1"/>
    </xf>
    <xf numFmtId="165" fontId="48" fillId="0" borderId="40" xfId="0" applyNumberFormat="1" applyFont="1" applyBorder="1" applyAlignment="1">
      <alignment horizontal="center" vertical="center" wrapText="1"/>
    </xf>
    <xf numFmtId="165" fontId="48" fillId="0" borderId="39" xfId="0" applyNumberFormat="1" applyFont="1" applyBorder="1" applyAlignment="1">
      <alignment horizontal="center" vertical="center" wrapText="1"/>
    </xf>
    <xf numFmtId="165" fontId="48" fillId="0" borderId="103" xfId="0" applyNumberFormat="1" applyFont="1" applyBorder="1" applyAlignment="1">
      <alignment horizontal="center" vertical="center" wrapText="1"/>
    </xf>
    <xf numFmtId="165" fontId="48" fillId="0" borderId="105" xfId="0" applyNumberFormat="1" applyFont="1" applyBorder="1" applyAlignment="1">
      <alignment horizontal="center" vertical="center" wrapText="1"/>
    </xf>
    <xf numFmtId="165" fontId="48" fillId="0" borderId="106" xfId="0" applyNumberFormat="1" applyFont="1" applyBorder="1" applyAlignment="1">
      <alignment horizontal="center" vertical="center" wrapText="1"/>
    </xf>
    <xf numFmtId="165" fontId="48" fillId="0" borderId="107" xfId="0" applyNumberFormat="1" applyFont="1" applyBorder="1" applyAlignment="1">
      <alignment horizontal="center" vertical="center" wrapText="1"/>
    </xf>
    <xf numFmtId="165" fontId="48" fillId="0" borderId="108" xfId="0" applyNumberFormat="1" applyFont="1" applyBorder="1" applyAlignment="1">
      <alignment horizontal="center" vertical="center" wrapText="1"/>
    </xf>
    <xf numFmtId="0" fontId="32" fillId="17" borderId="3" xfId="0" applyFont="1" applyFill="1" applyBorder="1" applyAlignment="1">
      <alignment horizontal="center" vertical="center" wrapText="1"/>
    </xf>
    <xf numFmtId="0" fontId="34" fillId="16" borderId="3"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5" fillId="0" borderId="3" xfId="0" applyFont="1" applyBorder="1" applyAlignment="1">
      <alignment horizontal="center" vertical="center" wrapText="1"/>
    </xf>
    <xf numFmtId="0" fontId="32" fillId="17" borderId="52" xfId="0" applyFont="1" applyFill="1" applyBorder="1" applyAlignment="1">
      <alignment horizontal="center" vertical="center" wrapText="1"/>
    </xf>
    <xf numFmtId="0" fontId="32" fillId="17" borderId="54" xfId="0" applyFont="1" applyFill="1" applyBorder="1" applyAlignment="1">
      <alignment horizontal="center" vertical="center" wrapText="1"/>
    </xf>
    <xf numFmtId="0" fontId="32" fillId="17" borderId="47" xfId="0" applyFont="1" applyFill="1" applyBorder="1" applyAlignment="1">
      <alignment horizontal="center" vertical="center" wrapText="1"/>
    </xf>
    <xf numFmtId="0" fontId="32" fillId="16" borderId="100" xfId="0" applyFont="1" applyFill="1" applyBorder="1" applyAlignment="1">
      <alignment horizontal="center" vertical="center" wrapText="1"/>
    </xf>
    <xf numFmtId="0" fontId="32" fillId="16" borderId="46" xfId="0" applyFont="1" applyFill="1" applyBorder="1" applyAlignment="1">
      <alignment horizontal="center" vertical="center" wrapText="1"/>
    </xf>
    <xf numFmtId="0" fontId="32" fillId="16" borderId="98" xfId="0" applyFont="1" applyFill="1" applyBorder="1" applyAlignment="1">
      <alignment horizontal="center" vertical="center" wrapText="1"/>
    </xf>
    <xf numFmtId="0" fontId="55" fillId="0" borderId="3" xfId="0" applyFont="1" applyBorder="1" applyAlignment="1">
      <alignment horizontal="center" vertical="center"/>
    </xf>
    <xf numFmtId="165" fontId="48" fillId="0" borderId="104" xfId="0" applyNumberFormat="1" applyFont="1" applyBorder="1" applyAlignment="1">
      <alignment horizontal="center" vertical="center" wrapText="1"/>
    </xf>
    <xf numFmtId="0" fontId="31" fillId="16" borderId="7" xfId="0" applyFont="1" applyFill="1" applyBorder="1" applyAlignment="1">
      <alignment horizontal="center" vertical="center" wrapText="1"/>
    </xf>
    <xf numFmtId="0" fontId="31" fillId="16" borderId="3" xfId="0" applyFont="1" applyFill="1" applyBorder="1" applyAlignment="1">
      <alignment horizontal="center" vertical="center" wrapText="1"/>
    </xf>
    <xf numFmtId="0" fontId="22" fillId="0" borderId="3" xfId="0" applyFont="1" applyFill="1" applyBorder="1" applyAlignment="1" applyProtection="1">
      <alignment horizontal="center" vertical="center"/>
    </xf>
    <xf numFmtId="14" fontId="22" fillId="0" borderId="3" xfId="0" applyNumberFormat="1" applyFont="1" applyFill="1" applyBorder="1" applyAlignment="1" applyProtection="1">
      <alignment horizontal="center" vertical="center"/>
    </xf>
    <xf numFmtId="0" fontId="30" fillId="15" borderId="3" xfId="0" applyFont="1" applyFill="1" applyBorder="1" applyAlignment="1">
      <alignment horizontal="center" vertical="center" wrapText="1"/>
    </xf>
    <xf numFmtId="0" fontId="16" fillId="4" borderId="3"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37" fillId="15" borderId="50" xfId="0" applyFont="1" applyFill="1" applyBorder="1" applyAlignment="1">
      <alignment horizontal="center" vertical="center"/>
    </xf>
    <xf numFmtId="0" fontId="32" fillId="16" borderId="50" xfId="0" applyFont="1" applyFill="1" applyBorder="1" applyAlignment="1">
      <alignment horizontal="center" vertical="center"/>
    </xf>
    <xf numFmtId="0" fontId="31" fillId="17" borderId="50" xfId="0" applyFont="1" applyFill="1" applyBorder="1" applyAlignment="1">
      <alignment horizontal="center" vertical="center" wrapText="1"/>
    </xf>
    <xf numFmtId="0" fontId="31" fillId="17" borderId="55" xfId="0" applyFont="1" applyFill="1" applyBorder="1" applyAlignment="1">
      <alignment horizontal="center" vertical="center" wrapText="1"/>
    </xf>
    <xf numFmtId="0" fontId="31" fillId="17" borderId="56" xfId="0" applyFont="1" applyFill="1" applyBorder="1" applyAlignment="1">
      <alignment horizontal="center" vertical="center" wrapText="1"/>
    </xf>
    <xf numFmtId="0" fontId="31" fillId="17" borderId="53" xfId="0" applyFont="1" applyFill="1" applyBorder="1" applyAlignment="1">
      <alignment horizontal="center" vertical="center" wrapText="1"/>
    </xf>
    <xf numFmtId="0" fontId="0" fillId="0" borderId="0" xfId="0" applyAlignment="1">
      <alignment horizontal="center"/>
    </xf>
    <xf numFmtId="0" fontId="0" fillId="0" borderId="49" xfId="0" applyBorder="1" applyAlignment="1">
      <alignment horizontal="center"/>
    </xf>
    <xf numFmtId="0" fontId="16" fillId="4" borderId="57" xfId="0" applyFont="1" applyFill="1" applyBorder="1" applyAlignment="1" applyProtection="1">
      <alignment horizontal="center" vertical="center"/>
    </xf>
    <xf numFmtId="0" fontId="16" fillId="4" borderId="58" xfId="0" applyFont="1" applyFill="1" applyBorder="1" applyAlignment="1" applyProtection="1">
      <alignment horizontal="center" vertical="center"/>
    </xf>
    <xf numFmtId="0" fontId="16" fillId="4" borderId="59" xfId="0" applyFont="1" applyFill="1" applyBorder="1" applyAlignment="1" applyProtection="1">
      <alignment horizontal="center" vertical="center"/>
    </xf>
    <xf numFmtId="0" fontId="29" fillId="18" borderId="55" xfId="0" applyFont="1" applyFill="1" applyBorder="1" applyAlignment="1">
      <alignment horizontal="center" vertical="center" wrapText="1"/>
    </xf>
    <xf numFmtId="0" fontId="29" fillId="18" borderId="53" xfId="0" applyFont="1" applyFill="1" applyBorder="1" applyAlignment="1">
      <alignment horizontal="center" vertical="center" wrapText="1"/>
    </xf>
    <xf numFmtId="0" fontId="29" fillId="18" borderId="50" xfId="0" applyFont="1" applyFill="1" applyBorder="1" applyAlignment="1">
      <alignment horizontal="center" vertical="center" wrapText="1"/>
    </xf>
    <xf numFmtId="0" fontId="40" fillId="0" borderId="17"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41" fillId="16" borderId="15" xfId="0" applyFont="1" applyFill="1" applyBorder="1" applyAlignment="1">
      <alignment horizontal="center" vertical="center"/>
    </xf>
    <xf numFmtId="0" fontId="41" fillId="16" borderId="30" xfId="0" applyFont="1" applyFill="1" applyBorder="1" applyAlignment="1">
      <alignment horizontal="center" vertical="center"/>
    </xf>
    <xf numFmtId="0" fontId="41" fillId="16" borderId="31" xfId="0" applyFont="1" applyFill="1" applyBorder="1" applyAlignment="1">
      <alignment horizontal="center" vertical="center"/>
    </xf>
    <xf numFmtId="0" fontId="43" fillId="15" borderId="64" xfId="0" applyFont="1" applyFill="1" applyBorder="1" applyAlignment="1">
      <alignment horizontal="center" vertical="center"/>
    </xf>
    <xf numFmtId="0" fontId="43" fillId="15" borderId="13" xfId="0" applyFont="1" applyFill="1" applyBorder="1" applyAlignment="1">
      <alignment horizontal="center" vertical="center"/>
    </xf>
    <xf numFmtId="0" fontId="43" fillId="15" borderId="27"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8" xfId="0" applyFont="1" applyFill="1" applyBorder="1" applyAlignment="1">
      <alignment horizontal="center" vertical="center"/>
    </xf>
    <xf numFmtId="0" fontId="16" fillId="4" borderId="27" xfId="0" applyFont="1" applyFill="1" applyBorder="1" applyAlignment="1" applyProtection="1">
      <alignment horizontal="center" vertical="center"/>
    </xf>
    <xf numFmtId="0" fontId="16" fillId="4" borderId="28" xfId="0" applyFont="1" applyFill="1" applyBorder="1" applyAlignment="1" applyProtection="1">
      <alignment horizontal="center" vertical="center"/>
    </xf>
    <xf numFmtId="0" fontId="44" fillId="15" borderId="65" xfId="0" applyFont="1" applyFill="1" applyBorder="1" applyAlignment="1">
      <alignment horizontal="center" vertical="center"/>
    </xf>
    <xf numFmtId="0" fontId="44" fillId="15" borderId="49" xfId="0" applyFont="1" applyFill="1" applyBorder="1" applyAlignment="1">
      <alignment horizontal="center" vertical="center"/>
    </xf>
    <xf numFmtId="0" fontId="44" fillId="15" borderId="48" xfId="0" applyFont="1" applyFill="1" applyBorder="1" applyAlignment="1">
      <alignment horizontal="center" vertical="center"/>
    </xf>
    <xf numFmtId="0" fontId="32" fillId="4" borderId="50" xfId="0" applyFont="1" applyFill="1" applyBorder="1" applyAlignment="1">
      <alignment horizontal="center" vertical="center"/>
    </xf>
    <xf numFmtId="0" fontId="29" fillId="18" borderId="56" xfId="0" applyFont="1" applyFill="1" applyBorder="1" applyAlignment="1">
      <alignment horizontal="center" vertical="center" wrapText="1"/>
    </xf>
    <xf numFmtId="14" fontId="31" fillId="17" borderId="38" xfId="0" applyNumberFormat="1" applyFont="1" applyFill="1" applyBorder="1" applyAlignment="1">
      <alignment horizontal="center" vertical="center" wrapText="1"/>
    </xf>
    <xf numFmtId="14" fontId="31" fillId="17" borderId="40" xfId="0" applyNumberFormat="1" applyFont="1" applyFill="1" applyBorder="1" applyAlignment="1">
      <alignment horizontal="center" vertical="center" wrapText="1"/>
    </xf>
    <xf numFmtId="14" fontId="31" fillId="17" borderId="39" xfId="0" applyNumberFormat="1" applyFont="1" applyFill="1" applyBorder="1" applyAlignment="1">
      <alignment horizontal="center" vertical="center" wrapText="1"/>
    </xf>
    <xf numFmtId="0" fontId="31" fillId="17" borderId="40" xfId="0" applyFont="1" applyFill="1" applyBorder="1" applyAlignment="1">
      <alignment horizontal="center" vertical="center" wrapText="1"/>
    </xf>
    <xf numFmtId="0" fontId="11" fillId="0" borderId="0" xfId="0" applyFont="1" applyAlignment="1">
      <alignment horizontal="center"/>
    </xf>
    <xf numFmtId="0" fontId="45" fillId="16" borderId="24" xfId="0" applyFont="1" applyFill="1" applyBorder="1" applyAlignment="1">
      <alignment horizontal="center" vertical="center" wrapText="1"/>
    </xf>
    <xf numFmtId="0" fontId="45" fillId="16" borderId="25" xfId="0" applyFont="1" applyFill="1" applyBorder="1" applyAlignment="1">
      <alignment horizontal="center" vertical="center" wrapText="1"/>
    </xf>
    <xf numFmtId="0" fontId="45" fillId="16" borderId="26" xfId="0" applyFont="1" applyFill="1" applyBorder="1" applyAlignment="1">
      <alignment horizontal="center" vertical="center" wrapText="1"/>
    </xf>
    <xf numFmtId="0" fontId="45" fillId="16" borderId="35" xfId="0" applyFont="1" applyFill="1" applyBorder="1" applyAlignment="1">
      <alignment horizontal="center" vertical="center" wrapText="1"/>
    </xf>
    <xf numFmtId="0" fontId="45" fillId="16" borderId="43" xfId="0" applyFont="1" applyFill="1" applyBorder="1" applyAlignment="1">
      <alignment horizontal="center" vertical="center" wrapText="1"/>
    </xf>
    <xf numFmtId="0" fontId="45" fillId="16" borderId="44" xfId="0" applyFont="1" applyFill="1" applyBorder="1" applyAlignment="1">
      <alignment horizontal="center" vertical="center" wrapText="1"/>
    </xf>
    <xf numFmtId="0" fontId="46" fillId="16" borderId="21" xfId="0" applyFont="1" applyFill="1" applyBorder="1" applyAlignment="1">
      <alignment horizontal="center" vertical="center" wrapText="1"/>
    </xf>
    <xf numFmtId="0" fontId="45" fillId="16" borderId="22" xfId="0" applyFont="1" applyFill="1" applyBorder="1" applyAlignment="1">
      <alignment horizontal="center" vertical="center" wrapText="1"/>
    </xf>
    <xf numFmtId="0" fontId="45" fillId="16" borderId="23" xfId="0" applyFont="1" applyFill="1" applyBorder="1" applyAlignment="1">
      <alignment horizontal="center" vertical="center" wrapText="1"/>
    </xf>
    <xf numFmtId="0" fontId="28" fillId="16" borderId="66" xfId="0" applyFont="1" applyFill="1" applyBorder="1" applyAlignment="1">
      <alignment horizontal="center" vertical="center" wrapText="1"/>
    </xf>
    <xf numFmtId="0" fontId="28" fillId="16" borderId="67" xfId="0" applyFont="1" applyFill="1" applyBorder="1" applyAlignment="1">
      <alignment horizontal="center" vertical="center" wrapText="1"/>
    </xf>
    <xf numFmtId="0" fontId="47" fillId="15" borderId="22" xfId="0" applyFont="1" applyFill="1" applyBorder="1" applyAlignment="1">
      <alignment horizontal="center" vertical="center"/>
    </xf>
    <xf numFmtId="0" fontId="47" fillId="15" borderId="23" xfId="0" applyFont="1" applyFill="1" applyBorder="1" applyAlignment="1">
      <alignment horizontal="center" vertical="center"/>
    </xf>
    <xf numFmtId="0" fontId="28" fillId="16" borderId="68" xfId="0" applyFont="1" applyFill="1" applyBorder="1" applyAlignment="1">
      <alignment horizontal="center" vertical="center"/>
    </xf>
    <xf numFmtId="0" fontId="28" fillId="16" borderId="39" xfId="0" applyFont="1" applyFill="1" applyBorder="1" applyAlignment="1">
      <alignment horizontal="center" vertical="center"/>
    </xf>
    <xf numFmtId="0" fontId="31" fillId="17" borderId="38" xfId="0" applyFont="1" applyFill="1" applyBorder="1" applyAlignment="1">
      <alignment horizontal="center" vertical="center" wrapText="1"/>
    </xf>
    <xf numFmtId="0" fontId="31" fillId="17" borderId="39" xfId="0" applyFont="1" applyFill="1" applyBorder="1" applyAlignment="1">
      <alignment horizontal="center" vertical="center" wrapText="1"/>
    </xf>
    <xf numFmtId="0" fontId="0" fillId="0" borderId="3" xfId="0" applyBorder="1" applyAlignment="1">
      <alignment horizontal="center"/>
    </xf>
    <xf numFmtId="0" fontId="19" fillId="8" borderId="0" xfId="0" applyFont="1" applyFill="1" applyAlignment="1">
      <alignment horizontal="right" vertical="center" textRotation="90" wrapText="1"/>
    </xf>
    <xf numFmtId="0" fontId="19" fillId="8" borderId="0" xfId="0" applyFont="1" applyFill="1" applyAlignment="1">
      <alignment horizontal="center" wrapText="1"/>
    </xf>
  </cellXfs>
  <cellStyles count="6">
    <cellStyle name="Hipervínculo" xfId="5" builtinId="8"/>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165">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0</xdr:rowOff>
    </xdr:from>
    <xdr:to>
      <xdr:col>0</xdr:col>
      <xdr:colOff>2314575</xdr:colOff>
      <xdr:row>5</xdr:row>
      <xdr:rowOff>47625</xdr:rowOff>
    </xdr:to>
    <xdr:pic>
      <xdr:nvPicPr>
        <xdr:cNvPr id="7295" name="Picture 2">
          <a:extLst>
            <a:ext uri="{FF2B5EF4-FFF2-40B4-BE49-F238E27FC236}">
              <a16:creationId xmlns:a16="http://schemas.microsoft.com/office/drawing/2014/main" id="{00000000-0008-0000-0000-00007F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71450"/>
          <a:ext cx="22193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57150</xdr:rowOff>
    </xdr:from>
    <xdr:ext cx="1817370" cy="628650"/>
    <xdr:pic>
      <xdr:nvPicPr>
        <xdr:cNvPr id="2" name="Picture 20">
          <a:extLst>
            <a:ext uri="{FF2B5EF4-FFF2-40B4-BE49-F238E27FC236}">
              <a16:creationId xmlns:a16="http://schemas.microsoft.com/office/drawing/2014/main" id="{BB50653A-0F06-46BC-AE2B-E8303F5B3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
          <a:ext cx="181737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206376</xdr:colOff>
      <xdr:row>4</xdr:row>
      <xdr:rowOff>21167</xdr:rowOff>
    </xdr:from>
    <xdr:to>
      <xdr:col>3</xdr:col>
      <xdr:colOff>948803</xdr:colOff>
      <xdr:row>7</xdr:row>
      <xdr:rowOff>223088</xdr:rowOff>
    </xdr:to>
    <xdr:pic>
      <xdr:nvPicPr>
        <xdr:cNvPr id="2" name="Picture 20">
          <a:extLst>
            <a:ext uri="{FF2B5EF4-FFF2-40B4-BE49-F238E27FC236}">
              <a16:creationId xmlns:a16="http://schemas.microsoft.com/office/drawing/2014/main" id="{85A53E92-90D3-E844-AC62-9D3D3353B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6" y="300567"/>
          <a:ext cx="4666727" cy="1217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2</xdr:col>
      <xdr:colOff>304800</xdr:colOff>
      <xdr:row>5</xdr:row>
      <xdr:rowOff>125002</xdr:rowOff>
    </xdr:to>
    <xdr:pic>
      <xdr:nvPicPr>
        <xdr:cNvPr id="2" name="Picture 2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1743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269037</xdr:colOff>
      <xdr:row>3</xdr:row>
      <xdr:rowOff>171450</xdr:rowOff>
    </xdr:to>
    <xdr:pic>
      <xdr:nvPicPr>
        <xdr:cNvPr id="2" name="Picture 2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
          <a:ext cx="19907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3</xdr:row>
      <xdr:rowOff>76200</xdr:rowOff>
    </xdr:from>
    <xdr:to>
      <xdr:col>2</xdr:col>
      <xdr:colOff>190500</xdr:colOff>
      <xdr:row>7</xdr:row>
      <xdr:rowOff>114300</xdr:rowOff>
    </xdr:to>
    <xdr:pic>
      <xdr:nvPicPr>
        <xdr:cNvPr id="2" name="Picture 20">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09625"/>
          <a:ext cx="1619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1714500</xdr:colOff>
      <xdr:row>2</xdr:row>
      <xdr:rowOff>457200</xdr:rowOff>
    </xdr:to>
    <xdr:pic>
      <xdr:nvPicPr>
        <xdr:cNvPr id="2" name="Imagen 6">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0"/>
          <a:ext cx="16478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herazo/Documents/2019/PAAC%202019/Formato%20riesgos%20corrupci&#243;n%202019%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emartinez/AppData/Local/Microsoft/Windows/Temporary%20Internet%20Files/Content.Outlook/X08YSC5Q/Copia%20de%20Formato%20riesgos%20corrupci&#243;n%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herazo/AppData/Local/Microsoft/Windows/INetCache/Content.Outlook/QPAIJPHY/Formatoriesgosoctubre2017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maguirre/AppData/Local/Microsoft/Windows/Temporary%20Internet%20Files/Content.Outlook/DH5A0Q16/Mapa%20riesgos%20Plan%20Anticorrupcion%2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ulis/Desktop/Mapa%20de%20Riesgos%20de%20Corrupci&#243;n%20Actualizada-Agosto%202020%20GOBIER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ownloads/PROPUESTA%20matriz%20riesgos%20corrupci&#243;n%202020%20S%20HACIENDA%20abril%2027%20Vo.%20F%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Corrupción"/>
      <sheetName val="Calificación probabilidad"/>
      <sheetName val="Explicación de los campos"/>
      <sheetName val="Hoja2"/>
    </sheetNames>
    <sheetDataSet>
      <sheetData sheetId="0" refreshError="1"/>
      <sheetData sheetId="1" refreshError="1">
        <row r="139">
          <cell r="E139" t="str">
            <v>2-Improbable</v>
          </cell>
        </row>
      </sheetData>
      <sheetData sheetId="2" refreshError="1">
        <row r="2">
          <cell r="AS2" t="str">
            <v>Asignado</v>
          </cell>
          <cell r="AU2" t="str">
            <v>Confiable</v>
          </cell>
        </row>
        <row r="3">
          <cell r="AS3" t="str">
            <v>No asignado</v>
          </cell>
          <cell r="AU3" t="str">
            <v>No confiable</v>
          </cell>
        </row>
        <row r="5">
          <cell r="AS5" t="str">
            <v>Adecuado</v>
          </cell>
          <cell r="AU5" t="str">
            <v xml:space="preserve">Se investigan y resuelven oportunamente </v>
          </cell>
        </row>
        <row r="6">
          <cell r="AS6" t="str">
            <v>Inadecuado</v>
          </cell>
          <cell r="AU6" t="str">
            <v>No se investigan y resuelven oportunamente</v>
          </cell>
        </row>
        <row r="8">
          <cell r="AS8" t="str">
            <v>Oportuna</v>
          </cell>
          <cell r="AU8" t="str">
            <v>Completa</v>
          </cell>
        </row>
        <row r="9">
          <cell r="AS9" t="str">
            <v>Inoportuna</v>
          </cell>
          <cell r="AU9" t="str">
            <v>Incompleta</v>
          </cell>
        </row>
        <row r="10">
          <cell r="AU10" t="str">
            <v>No existe</v>
          </cell>
        </row>
        <row r="11">
          <cell r="AS11" t="str">
            <v>Prevenir</v>
          </cell>
        </row>
        <row r="12">
          <cell r="AS12" t="str">
            <v>Detectar</v>
          </cell>
          <cell r="AU12" t="str">
            <v>Fuerte</v>
          </cell>
        </row>
        <row r="13">
          <cell r="AS13" t="str">
            <v>No es un control</v>
          </cell>
          <cell r="AU13" t="str">
            <v>Moderado</v>
          </cell>
        </row>
        <row r="14">
          <cell r="AU14" t="str">
            <v>Débil</v>
          </cell>
        </row>
      </sheetData>
      <sheetData sheetId="3" refreshError="1">
        <row r="3">
          <cell r="H3" t="str">
            <v>1-Rara vez</v>
          </cell>
          <cell r="AK3" t="str">
            <v>Si</v>
          </cell>
        </row>
        <row r="4">
          <cell r="H4" t="str">
            <v>2-Improbable</v>
          </cell>
          <cell r="AK4" t="str">
            <v>No</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Corrupción"/>
      <sheetName val="Calificación probabilidad"/>
      <sheetName val="Explicación de los campos"/>
      <sheetName val="Hoja2"/>
      <sheetName val="Opciones Tratamiento"/>
    </sheetNames>
    <sheetDataSet>
      <sheetData sheetId="0"/>
      <sheetData sheetId="1"/>
      <sheetData sheetId="2">
        <row r="2">
          <cell r="AS2" t="str">
            <v>Asignado</v>
          </cell>
          <cell r="AU2" t="str">
            <v>Confiable</v>
          </cell>
        </row>
        <row r="3">
          <cell r="AS3" t="str">
            <v>No asignado</v>
          </cell>
          <cell r="AU3" t="str">
            <v>No confiable</v>
          </cell>
        </row>
        <row r="5">
          <cell r="AS5" t="str">
            <v>Adecuado</v>
          </cell>
          <cell r="AU5" t="str">
            <v xml:space="preserve">Se investigan y resuelven oportunamente </v>
          </cell>
        </row>
        <row r="6">
          <cell r="AS6" t="str">
            <v>Inadecuado</v>
          </cell>
          <cell r="AU6" t="str">
            <v>No se investigan y resuelven oportunamente</v>
          </cell>
        </row>
        <row r="8">
          <cell r="AS8" t="str">
            <v>Oportuna</v>
          </cell>
          <cell r="AU8" t="str">
            <v>Completa</v>
          </cell>
        </row>
        <row r="9">
          <cell r="AS9" t="str">
            <v>Inoportuna</v>
          </cell>
          <cell r="AU9" t="str">
            <v>Incompleta</v>
          </cell>
        </row>
        <row r="10">
          <cell r="AU10" t="str">
            <v>No existe</v>
          </cell>
        </row>
        <row r="11">
          <cell r="AS11" t="str">
            <v>Prevenir</v>
          </cell>
        </row>
        <row r="12">
          <cell r="AS12" t="str">
            <v>Detectar</v>
          </cell>
          <cell r="AU12" t="str">
            <v>Fuerte</v>
          </cell>
        </row>
        <row r="13">
          <cell r="AS13" t="str">
            <v>No es un control</v>
          </cell>
          <cell r="AU13" t="str">
            <v>Moderado</v>
          </cell>
        </row>
        <row r="14">
          <cell r="AU14" t="str">
            <v>Débil</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Gestión"/>
      <sheetName val="Riesgos de Corrupción"/>
      <sheetName val="Explicación de los campos"/>
      <sheetName val="Hoja2"/>
      <sheetName val="Hoja1"/>
    </sheetNames>
    <sheetDataSet>
      <sheetData sheetId="0"/>
      <sheetData sheetId="1"/>
      <sheetData sheetId="2">
        <row r="2">
          <cell r="G2" t="str">
            <v>Estratégico</v>
          </cell>
        </row>
        <row r="3">
          <cell r="G3" t="str">
            <v>Imagen</v>
          </cell>
        </row>
        <row r="4">
          <cell r="G4" t="str">
            <v>Operativo</v>
          </cell>
        </row>
        <row r="5">
          <cell r="G5" t="str">
            <v>Financiero</v>
          </cell>
        </row>
        <row r="6">
          <cell r="G6" t="str">
            <v>Cumplimiento</v>
          </cell>
        </row>
        <row r="7">
          <cell r="G7" t="str">
            <v>Tecnológico</v>
          </cell>
        </row>
      </sheetData>
      <sheetData sheetId="3">
        <row r="2">
          <cell r="AM2" t="str">
            <v>Probabilidad</v>
          </cell>
        </row>
        <row r="3">
          <cell r="N3" t="str">
            <v>1-Insignificante</v>
          </cell>
          <cell r="AM3" t="str">
            <v>Impacto</v>
          </cell>
        </row>
        <row r="4">
          <cell r="N4" t="str">
            <v>2-Menor</v>
          </cell>
        </row>
        <row r="5">
          <cell r="N5" t="str">
            <v>3-Moderado</v>
          </cell>
        </row>
        <row r="6">
          <cell r="N6" t="str">
            <v>4-Mayor</v>
          </cell>
        </row>
        <row r="7">
          <cell r="N7" t="str">
            <v>5-Catastrofico</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ow r="3">
          <cell r="H3" t="str">
            <v>1-Rara vez</v>
          </cell>
        </row>
        <row r="4">
          <cell r="H4" t="str">
            <v>2-Improbable</v>
          </cell>
        </row>
        <row r="5">
          <cell r="H5" t="str">
            <v>3-Posible</v>
          </cell>
        </row>
        <row r="6">
          <cell r="H6" t="str">
            <v>4-Probable</v>
          </cell>
        </row>
        <row r="7">
          <cell r="H7" t="str">
            <v>5-Casi seguro</v>
          </cell>
        </row>
        <row r="25">
          <cell r="D25">
            <v>11</v>
          </cell>
          <cell r="E25" t="str">
            <v>1-Baja</v>
          </cell>
        </row>
        <row r="26">
          <cell r="D26">
            <v>12</v>
          </cell>
          <cell r="E26" t="str">
            <v>2-Baja</v>
          </cell>
        </row>
        <row r="27">
          <cell r="D27">
            <v>13</v>
          </cell>
          <cell r="E27" t="str">
            <v>3-Moderada</v>
          </cell>
        </row>
        <row r="28">
          <cell r="D28">
            <v>14</v>
          </cell>
          <cell r="E28" t="str">
            <v>4-Alta</v>
          </cell>
        </row>
        <row r="29">
          <cell r="D29">
            <v>15</v>
          </cell>
          <cell r="E29" t="str">
            <v>5-Extrema</v>
          </cell>
        </row>
        <row r="30">
          <cell r="D30">
            <v>21</v>
          </cell>
          <cell r="E30" t="str">
            <v>2-Baja</v>
          </cell>
        </row>
        <row r="31">
          <cell r="D31">
            <v>22</v>
          </cell>
          <cell r="E31" t="str">
            <v>4-Baja</v>
          </cell>
        </row>
        <row r="32">
          <cell r="D32">
            <v>23</v>
          </cell>
          <cell r="E32" t="str">
            <v>6-Moderada</v>
          </cell>
        </row>
        <row r="33">
          <cell r="D33">
            <v>24</v>
          </cell>
          <cell r="E33" t="str">
            <v>8-Alta</v>
          </cell>
        </row>
        <row r="34">
          <cell r="D34">
            <v>25</v>
          </cell>
          <cell r="E34" t="str">
            <v>10-Extrema</v>
          </cell>
        </row>
        <row r="35">
          <cell r="D35">
            <v>31</v>
          </cell>
          <cell r="E35" t="str">
            <v>3-Baja</v>
          </cell>
        </row>
        <row r="36">
          <cell r="D36">
            <v>32</v>
          </cell>
          <cell r="E36" t="str">
            <v>6-Moderada</v>
          </cell>
        </row>
        <row r="37">
          <cell r="D37">
            <v>33</v>
          </cell>
          <cell r="E37" t="str">
            <v>9-Alta</v>
          </cell>
        </row>
        <row r="38">
          <cell r="D38">
            <v>34</v>
          </cell>
          <cell r="E38" t="str">
            <v>12-Extrema</v>
          </cell>
        </row>
        <row r="39">
          <cell r="D39">
            <v>35</v>
          </cell>
          <cell r="E39" t="str">
            <v>15-Extrema</v>
          </cell>
        </row>
        <row r="40">
          <cell r="D40">
            <v>41</v>
          </cell>
          <cell r="E40" t="str">
            <v>4-Moderada</v>
          </cell>
        </row>
        <row r="41">
          <cell r="D41">
            <v>42</v>
          </cell>
          <cell r="E41" t="str">
            <v>8-Alta</v>
          </cell>
        </row>
        <row r="42">
          <cell r="D42">
            <v>43</v>
          </cell>
          <cell r="E42" t="str">
            <v>12-Alta</v>
          </cell>
        </row>
        <row r="43">
          <cell r="D43">
            <v>44</v>
          </cell>
          <cell r="E43" t="str">
            <v>16-Extrema</v>
          </cell>
        </row>
        <row r="44">
          <cell r="D44">
            <v>45</v>
          </cell>
          <cell r="E44" t="str">
            <v>20-Extrema</v>
          </cell>
        </row>
        <row r="45">
          <cell r="D45">
            <v>51</v>
          </cell>
          <cell r="E45" t="str">
            <v>5-Alta</v>
          </cell>
        </row>
        <row r="46">
          <cell r="D46">
            <v>52</v>
          </cell>
          <cell r="E46" t="str">
            <v>10-Alta</v>
          </cell>
        </row>
        <row r="47">
          <cell r="D47">
            <v>53</v>
          </cell>
          <cell r="E47" t="str">
            <v>15-Extrema</v>
          </cell>
        </row>
        <row r="48">
          <cell r="D48">
            <v>54</v>
          </cell>
          <cell r="E48" t="str">
            <v>20-Extrema</v>
          </cell>
        </row>
        <row r="49">
          <cell r="D49">
            <v>55</v>
          </cell>
          <cell r="E49" t="str">
            <v>25-Extrema</v>
          </cell>
        </row>
        <row r="53">
          <cell r="D53">
            <v>5</v>
          </cell>
          <cell r="E53" t="str">
            <v>5-Moderada</v>
          </cell>
        </row>
        <row r="54">
          <cell r="D54">
            <v>10</v>
          </cell>
          <cell r="E54" t="str">
            <v>10-Alta</v>
          </cell>
        </row>
        <row r="55">
          <cell r="D55">
            <v>20</v>
          </cell>
          <cell r="E55" t="str">
            <v>20-Extrema</v>
          </cell>
        </row>
        <row r="56">
          <cell r="D56">
            <v>10</v>
          </cell>
          <cell r="E56" t="str">
            <v>10-Moderada</v>
          </cell>
        </row>
        <row r="57">
          <cell r="D57">
            <v>20</v>
          </cell>
          <cell r="E57" t="str">
            <v>20-Alta</v>
          </cell>
        </row>
        <row r="58">
          <cell r="D58">
            <v>40</v>
          </cell>
          <cell r="E58" t="str">
            <v>40-Extrema</v>
          </cell>
        </row>
        <row r="59">
          <cell r="D59">
            <v>15</v>
          </cell>
          <cell r="E59" t="str">
            <v>15-Alta</v>
          </cell>
        </row>
        <row r="60">
          <cell r="D60">
            <v>30</v>
          </cell>
          <cell r="E60" t="str">
            <v>30-Extrema</v>
          </cell>
        </row>
        <row r="61">
          <cell r="D61">
            <v>60</v>
          </cell>
          <cell r="E61" t="str">
            <v>60-Extrema</v>
          </cell>
        </row>
        <row r="62">
          <cell r="D62">
            <v>20</v>
          </cell>
          <cell r="E62" t="str">
            <v>20-Alta</v>
          </cell>
        </row>
        <row r="63">
          <cell r="D63">
            <v>40</v>
          </cell>
          <cell r="E63" t="str">
            <v>40-Extrema</v>
          </cell>
        </row>
        <row r="64">
          <cell r="D64">
            <v>80</v>
          </cell>
          <cell r="E64" t="str">
            <v>80-Extrema</v>
          </cell>
        </row>
        <row r="65">
          <cell r="D65">
            <v>25</v>
          </cell>
          <cell r="E65" t="str">
            <v>25-Extrema</v>
          </cell>
        </row>
        <row r="66">
          <cell r="D66">
            <v>50</v>
          </cell>
          <cell r="E66" t="str">
            <v>50-Extrema</v>
          </cell>
        </row>
        <row r="67">
          <cell r="D67">
            <v>100</v>
          </cell>
          <cell r="E67" t="str">
            <v>100-Extrema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Corrupción"/>
      <sheetName val="Calificación probabilidad"/>
      <sheetName val="Explicación de los campos"/>
      <sheetName val="Hoja2"/>
    </sheetNames>
    <sheetDataSet>
      <sheetData sheetId="0" refreshError="1"/>
      <sheetData sheetId="1" refreshError="1">
        <row r="66">
          <cell r="D66" t="str">
            <v/>
          </cell>
        </row>
        <row r="94">
          <cell r="D94" t="str">
            <v/>
          </cell>
        </row>
      </sheetData>
      <sheetData sheetId="2" refreshError="1"/>
      <sheetData sheetId="3" refreshError="1">
        <row r="25">
          <cell r="D25">
            <v>11</v>
          </cell>
          <cell r="E25" t="str">
            <v>1-Baja</v>
          </cell>
        </row>
        <row r="26">
          <cell r="D26">
            <v>12</v>
          </cell>
          <cell r="E26" t="str">
            <v>2-Baja</v>
          </cell>
        </row>
        <row r="27">
          <cell r="D27">
            <v>13</v>
          </cell>
          <cell r="E27" t="str">
            <v>3-Moderada</v>
          </cell>
        </row>
        <row r="28">
          <cell r="D28">
            <v>14</v>
          </cell>
          <cell r="E28" t="str">
            <v>4-Alta</v>
          </cell>
        </row>
        <row r="29">
          <cell r="D29">
            <v>15</v>
          </cell>
          <cell r="E29" t="str">
            <v>5-Extrema</v>
          </cell>
        </row>
        <row r="30">
          <cell r="D30">
            <v>21</v>
          </cell>
          <cell r="E30" t="str">
            <v>2-Baja</v>
          </cell>
        </row>
        <row r="31">
          <cell r="D31">
            <v>22</v>
          </cell>
          <cell r="E31" t="str">
            <v>4-Baja</v>
          </cell>
        </row>
        <row r="32">
          <cell r="D32">
            <v>23</v>
          </cell>
          <cell r="E32" t="str">
            <v>6-Moderada</v>
          </cell>
        </row>
        <row r="33">
          <cell r="D33">
            <v>24</v>
          </cell>
          <cell r="E33" t="str">
            <v>8-Alta</v>
          </cell>
        </row>
        <row r="34">
          <cell r="D34">
            <v>25</v>
          </cell>
          <cell r="E34" t="str">
            <v>10-Extrema</v>
          </cell>
        </row>
        <row r="35">
          <cell r="D35">
            <v>31</v>
          </cell>
          <cell r="E35" t="str">
            <v>3-Baja</v>
          </cell>
        </row>
        <row r="36">
          <cell r="D36">
            <v>32</v>
          </cell>
          <cell r="E36" t="str">
            <v>6-Moderada</v>
          </cell>
        </row>
        <row r="37">
          <cell r="D37">
            <v>33</v>
          </cell>
          <cell r="E37" t="str">
            <v>9-Alta</v>
          </cell>
        </row>
        <row r="38">
          <cell r="D38">
            <v>34</v>
          </cell>
          <cell r="E38" t="str">
            <v>12-Extrema</v>
          </cell>
        </row>
        <row r="39">
          <cell r="D39">
            <v>35</v>
          </cell>
          <cell r="E39" t="str">
            <v>15-Extrema</v>
          </cell>
        </row>
        <row r="40">
          <cell r="D40">
            <v>41</v>
          </cell>
          <cell r="E40" t="str">
            <v>4-Moderada</v>
          </cell>
        </row>
        <row r="41">
          <cell r="D41">
            <v>42</v>
          </cell>
          <cell r="E41" t="str">
            <v>8-Alta</v>
          </cell>
        </row>
        <row r="42">
          <cell r="D42">
            <v>43</v>
          </cell>
          <cell r="E42" t="str">
            <v>12-Alta</v>
          </cell>
        </row>
        <row r="43">
          <cell r="D43">
            <v>44</v>
          </cell>
          <cell r="E43" t="str">
            <v>16-Extrema</v>
          </cell>
        </row>
        <row r="44">
          <cell r="D44">
            <v>45</v>
          </cell>
          <cell r="E44" t="str">
            <v>20-Extrema</v>
          </cell>
        </row>
        <row r="45">
          <cell r="D45">
            <v>51</v>
          </cell>
          <cell r="E45" t="str">
            <v>5-Alta</v>
          </cell>
        </row>
        <row r="46">
          <cell r="D46">
            <v>52</v>
          </cell>
          <cell r="E46" t="str">
            <v>10-Alta</v>
          </cell>
        </row>
        <row r="47">
          <cell r="D47">
            <v>53</v>
          </cell>
          <cell r="E47" t="str">
            <v>15-Extrema</v>
          </cell>
        </row>
        <row r="48">
          <cell r="D48">
            <v>54</v>
          </cell>
          <cell r="E48" t="str">
            <v>20-Extrema</v>
          </cell>
        </row>
        <row r="49">
          <cell r="D49">
            <v>55</v>
          </cell>
          <cell r="E49" t="str">
            <v>25-Extrema</v>
          </cell>
        </row>
        <row r="53">
          <cell r="D53">
            <v>5</v>
          </cell>
          <cell r="E53" t="str">
            <v>5-Moderada</v>
          </cell>
        </row>
        <row r="54">
          <cell r="D54">
            <v>10</v>
          </cell>
          <cell r="E54" t="str">
            <v>10-Alta</v>
          </cell>
        </row>
        <row r="55">
          <cell r="D55">
            <v>20</v>
          </cell>
          <cell r="E55" t="str">
            <v>20-Extrema</v>
          </cell>
        </row>
        <row r="56">
          <cell r="D56">
            <v>10</v>
          </cell>
          <cell r="E56" t="str">
            <v>10-Moderada</v>
          </cell>
        </row>
        <row r="57">
          <cell r="D57">
            <v>20</v>
          </cell>
          <cell r="E57" t="str">
            <v>20-Alta</v>
          </cell>
        </row>
        <row r="58">
          <cell r="D58">
            <v>40</v>
          </cell>
          <cell r="E58" t="str">
            <v>40-Extrema</v>
          </cell>
        </row>
        <row r="59">
          <cell r="D59">
            <v>15</v>
          </cell>
          <cell r="E59" t="str">
            <v>15-Alta</v>
          </cell>
        </row>
        <row r="60">
          <cell r="D60">
            <v>30</v>
          </cell>
          <cell r="E60" t="str">
            <v>30-Extrema</v>
          </cell>
        </row>
        <row r="61">
          <cell r="D61">
            <v>60</v>
          </cell>
          <cell r="E61" t="str">
            <v>60-Extrema</v>
          </cell>
        </row>
        <row r="62">
          <cell r="D62">
            <v>20</v>
          </cell>
          <cell r="E62" t="str">
            <v>20-Alta</v>
          </cell>
        </row>
        <row r="63">
          <cell r="D63">
            <v>40</v>
          </cell>
          <cell r="E63" t="str">
            <v>40-Extrema</v>
          </cell>
        </row>
        <row r="64">
          <cell r="D64">
            <v>80</v>
          </cell>
          <cell r="E64" t="str">
            <v>80-Extrema</v>
          </cell>
        </row>
        <row r="65">
          <cell r="D65">
            <v>25</v>
          </cell>
          <cell r="E65" t="str">
            <v>25-Extrema</v>
          </cell>
        </row>
        <row r="66">
          <cell r="D66">
            <v>50</v>
          </cell>
          <cell r="E66" t="str">
            <v>50-Extrema</v>
          </cell>
        </row>
        <row r="67">
          <cell r="D67">
            <v>100</v>
          </cell>
          <cell r="E67" t="str">
            <v>100-Extrema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zoomScale="82" zoomScaleNormal="82" workbookViewId="0">
      <selection activeCell="D1" sqref="D1"/>
    </sheetView>
  </sheetViews>
  <sheetFormatPr baseColWidth="10" defaultColWidth="11.5" defaultRowHeight="13"/>
  <cols>
    <col min="1" max="1" width="40.5" style="1" customWidth="1"/>
    <col min="2" max="2" width="5.33203125" style="1" bestFit="1" customWidth="1"/>
    <col min="3" max="3" width="58.83203125" style="1" customWidth="1"/>
    <col min="4" max="4" width="40.5" style="1" customWidth="1"/>
    <col min="5" max="5" width="38.6640625" style="1" customWidth="1"/>
    <col min="6" max="6" width="33.1640625" style="1" bestFit="1" customWidth="1"/>
    <col min="7" max="7" width="21.83203125" style="1" bestFit="1" customWidth="1"/>
    <col min="8" max="8" width="21.83203125" style="1" customWidth="1"/>
    <col min="9" max="16384" width="11.5" style="1"/>
  </cols>
  <sheetData>
    <row r="1" spans="1:8" ht="14" thickBot="1"/>
    <row r="2" spans="1:8" ht="19" thickBot="1">
      <c r="A2" s="269"/>
      <c r="B2" s="271" t="s">
        <v>33</v>
      </c>
      <c r="C2" s="269"/>
      <c r="D2" s="272"/>
      <c r="E2" s="4" t="s">
        <v>36</v>
      </c>
      <c r="F2" s="7"/>
    </row>
    <row r="3" spans="1:8" ht="19" thickBot="1">
      <c r="A3" s="270"/>
      <c r="B3" s="273"/>
      <c r="C3" s="270"/>
      <c r="D3" s="274"/>
      <c r="E3" s="4" t="s">
        <v>37</v>
      </c>
      <c r="F3" s="7"/>
    </row>
    <row r="4" spans="1:8" ht="19" thickBot="1">
      <c r="A4" s="270"/>
      <c r="B4" s="273" t="s">
        <v>34</v>
      </c>
      <c r="C4" s="270"/>
      <c r="D4" s="274"/>
      <c r="E4" s="5" t="s">
        <v>38</v>
      </c>
      <c r="F4" s="7"/>
    </row>
    <row r="5" spans="1:8" ht="19" thickBot="1">
      <c r="A5" s="270"/>
      <c r="B5" s="275"/>
      <c r="C5" s="276"/>
      <c r="D5" s="277"/>
      <c r="E5" s="6"/>
      <c r="F5" s="7"/>
    </row>
    <row r="6" spans="1:8" ht="15" customHeight="1" thickBot="1">
      <c r="A6" s="270"/>
      <c r="B6" s="2"/>
      <c r="C6" s="2"/>
      <c r="D6" s="2"/>
      <c r="E6" s="2"/>
      <c r="F6" s="3"/>
    </row>
    <row r="7" spans="1:8" ht="29.25" customHeight="1" thickBot="1">
      <c r="A7" s="278" t="s">
        <v>12</v>
      </c>
      <c r="B7" s="279"/>
      <c r="C7" s="279"/>
      <c r="D7" s="279"/>
      <c r="E7" s="279"/>
      <c r="F7" s="280"/>
    </row>
    <row r="8" spans="1:8" ht="30" thickBot="1">
      <c r="A8" s="281" t="s">
        <v>13</v>
      </c>
      <c r="B8" s="282"/>
      <c r="C8" s="282"/>
      <c r="D8" s="282"/>
      <c r="E8" s="282"/>
      <c r="F8" s="283"/>
    </row>
    <row r="9" spans="1:8" ht="26" thickBot="1">
      <c r="A9" s="15" t="s">
        <v>0</v>
      </c>
      <c r="B9" s="284" t="s">
        <v>14</v>
      </c>
      <c r="C9" s="284"/>
      <c r="D9" s="16" t="s">
        <v>1</v>
      </c>
      <c r="E9" s="15" t="s">
        <v>15</v>
      </c>
      <c r="F9" s="16" t="s">
        <v>2</v>
      </c>
    </row>
    <row r="10" spans="1:8" ht="120.75" customHeight="1" thickBot="1">
      <c r="A10" s="286" t="s">
        <v>28</v>
      </c>
      <c r="B10" s="12" t="s">
        <v>3</v>
      </c>
      <c r="C10" s="13" t="s">
        <v>286</v>
      </c>
      <c r="D10" s="13" t="s">
        <v>750</v>
      </c>
      <c r="E10" s="13" t="s">
        <v>285</v>
      </c>
      <c r="F10" s="17" t="s">
        <v>792</v>
      </c>
      <c r="G10" s="9"/>
      <c r="H10" s="10"/>
    </row>
    <row r="11" spans="1:8" ht="74.25" customHeight="1" thickBot="1">
      <c r="A11" s="287"/>
      <c r="B11" s="12" t="s">
        <v>4</v>
      </c>
      <c r="C11" s="13" t="s">
        <v>751</v>
      </c>
      <c r="D11" s="13" t="s">
        <v>268</v>
      </c>
      <c r="E11" s="13" t="s">
        <v>43</v>
      </c>
      <c r="F11" s="17" t="s">
        <v>793</v>
      </c>
      <c r="G11" s="9"/>
      <c r="H11" s="10"/>
    </row>
    <row r="12" spans="1:8" ht="214" customHeight="1" thickBot="1">
      <c r="A12" s="286" t="s">
        <v>29</v>
      </c>
      <c r="B12" s="12" t="s">
        <v>5</v>
      </c>
      <c r="C12" s="13" t="s">
        <v>807</v>
      </c>
      <c r="D12" s="13" t="s">
        <v>809</v>
      </c>
      <c r="E12" s="13" t="s">
        <v>764</v>
      </c>
      <c r="F12" s="17" t="s">
        <v>763</v>
      </c>
      <c r="G12" s="9"/>
      <c r="H12" s="10"/>
    </row>
    <row r="13" spans="1:8" ht="138.75" customHeight="1" thickBot="1">
      <c r="A13" s="290"/>
      <c r="B13" s="12" t="s">
        <v>6</v>
      </c>
      <c r="C13" s="13" t="s">
        <v>808</v>
      </c>
      <c r="D13" s="13" t="s">
        <v>810</v>
      </c>
      <c r="E13" s="13" t="s">
        <v>764</v>
      </c>
      <c r="F13" s="17" t="s">
        <v>763</v>
      </c>
      <c r="G13" s="9"/>
      <c r="H13" s="10"/>
    </row>
    <row r="14" spans="1:8" ht="149.25" customHeight="1" thickBot="1">
      <c r="A14" s="290"/>
      <c r="B14" s="12" t="s">
        <v>7</v>
      </c>
      <c r="C14" s="13" t="s">
        <v>796</v>
      </c>
      <c r="D14" s="13" t="s">
        <v>795</v>
      </c>
      <c r="E14" s="13" t="s">
        <v>764</v>
      </c>
      <c r="F14" s="17" t="s">
        <v>794</v>
      </c>
      <c r="G14" s="9"/>
      <c r="H14" s="10"/>
    </row>
    <row r="15" spans="1:8" ht="90" customHeight="1" thickBot="1">
      <c r="A15" s="290"/>
      <c r="B15" s="12" t="s">
        <v>466</v>
      </c>
      <c r="C15" s="13" t="s">
        <v>287</v>
      </c>
      <c r="D15" s="13" t="s">
        <v>288</v>
      </c>
      <c r="E15" s="14" t="s">
        <v>613</v>
      </c>
      <c r="F15" s="267" t="s">
        <v>752</v>
      </c>
      <c r="G15" s="9"/>
      <c r="H15" s="8"/>
    </row>
    <row r="16" spans="1:8" ht="69" customHeight="1" thickBot="1">
      <c r="A16" s="290"/>
      <c r="B16" s="12" t="s">
        <v>478</v>
      </c>
      <c r="C16" s="13" t="s">
        <v>289</v>
      </c>
      <c r="D16" s="13" t="s">
        <v>615</v>
      </c>
      <c r="E16" s="13" t="s">
        <v>43</v>
      </c>
      <c r="F16" s="268" t="s">
        <v>797</v>
      </c>
      <c r="G16" s="11"/>
    </row>
    <row r="17" spans="1:7" ht="60.75" customHeight="1" thickBot="1">
      <c r="A17" s="287"/>
      <c r="B17" s="12" t="s">
        <v>762</v>
      </c>
      <c r="C17" s="13" t="s">
        <v>753</v>
      </c>
      <c r="D17" s="13" t="s">
        <v>754</v>
      </c>
      <c r="E17" s="13" t="s">
        <v>938</v>
      </c>
      <c r="F17" s="267" t="s">
        <v>752</v>
      </c>
      <c r="G17" s="11"/>
    </row>
    <row r="18" spans="1:7" ht="48.75" customHeight="1" thickBot="1">
      <c r="A18" s="288" t="s">
        <v>30</v>
      </c>
      <c r="B18" s="12" t="s">
        <v>8</v>
      </c>
      <c r="C18" s="13" t="s">
        <v>39</v>
      </c>
      <c r="D18" s="13" t="s">
        <v>16</v>
      </c>
      <c r="E18" s="13" t="s">
        <v>43</v>
      </c>
      <c r="F18" s="17" t="s">
        <v>797</v>
      </c>
      <c r="G18" s="11"/>
    </row>
    <row r="19" spans="1:7" ht="55.5" customHeight="1" thickBot="1">
      <c r="A19" s="289"/>
      <c r="B19" s="12" t="s">
        <v>17</v>
      </c>
      <c r="C19" s="13" t="s">
        <v>40</v>
      </c>
      <c r="D19" s="13" t="s">
        <v>18</v>
      </c>
      <c r="E19" s="13" t="s">
        <v>43</v>
      </c>
      <c r="F19" s="17" t="s">
        <v>752</v>
      </c>
      <c r="G19" s="11"/>
    </row>
    <row r="20" spans="1:7" ht="88.5" customHeight="1" thickBot="1">
      <c r="A20" s="288" t="s">
        <v>31</v>
      </c>
      <c r="B20" s="12" t="s">
        <v>9</v>
      </c>
      <c r="C20" s="13" t="s">
        <v>19</v>
      </c>
      <c r="D20" s="14" t="s">
        <v>20</v>
      </c>
      <c r="E20" s="88" t="s">
        <v>48</v>
      </c>
      <c r="F20" s="18" t="s">
        <v>290</v>
      </c>
      <c r="G20" s="11"/>
    </row>
    <row r="21" spans="1:7" ht="84.75" customHeight="1" thickBot="1">
      <c r="A21" s="289"/>
      <c r="B21" s="12" t="s">
        <v>10</v>
      </c>
      <c r="C21" s="13" t="s">
        <v>49</v>
      </c>
      <c r="D21" s="14" t="s">
        <v>21</v>
      </c>
      <c r="E21" s="88" t="s">
        <v>48</v>
      </c>
      <c r="F21" s="18" t="s">
        <v>790</v>
      </c>
      <c r="G21" s="11"/>
    </row>
    <row r="22" spans="1:7" ht="79.5" customHeight="1" thickBot="1">
      <c r="A22" s="289"/>
      <c r="B22" s="12" t="s">
        <v>11</v>
      </c>
      <c r="C22" s="14" t="s">
        <v>32</v>
      </c>
      <c r="D22" s="14" t="s">
        <v>291</v>
      </c>
      <c r="E22" s="88" t="s">
        <v>48</v>
      </c>
      <c r="F22" s="18" t="s">
        <v>792</v>
      </c>
      <c r="G22" s="11"/>
    </row>
    <row r="23" spans="1:7" ht="77" thickBot="1">
      <c r="A23" s="289"/>
      <c r="B23" s="12" t="s">
        <v>22</v>
      </c>
      <c r="C23" s="14" t="s">
        <v>35</v>
      </c>
      <c r="D23" s="13" t="s">
        <v>23</v>
      </c>
      <c r="E23" s="88" t="s">
        <v>48</v>
      </c>
      <c r="F23" s="18" t="s">
        <v>790</v>
      </c>
      <c r="G23" s="11"/>
    </row>
    <row r="24" spans="1:7" ht="88" customHeight="1" thickBot="1">
      <c r="A24" s="289"/>
      <c r="B24" s="12" t="s">
        <v>24</v>
      </c>
      <c r="C24" s="14" t="s">
        <v>25</v>
      </c>
      <c r="D24" s="13" t="s">
        <v>608</v>
      </c>
      <c r="E24" s="88" t="s">
        <v>798</v>
      </c>
      <c r="F24" s="18" t="s">
        <v>791</v>
      </c>
      <c r="G24" s="11"/>
    </row>
    <row r="25" spans="1:7" ht="58" thickBot="1">
      <c r="A25" s="288" t="s">
        <v>693</v>
      </c>
      <c r="B25" s="12" t="s">
        <v>44</v>
      </c>
      <c r="C25" s="13" t="s">
        <v>292</v>
      </c>
      <c r="D25" s="13" t="s">
        <v>26</v>
      </c>
      <c r="E25" s="13" t="s">
        <v>27</v>
      </c>
      <c r="F25" s="18" t="s">
        <v>799</v>
      </c>
      <c r="G25" s="285"/>
    </row>
    <row r="26" spans="1:7" ht="58" thickBot="1">
      <c r="A26" s="288"/>
      <c r="B26" s="12" t="s">
        <v>46</v>
      </c>
      <c r="C26" s="13" t="s">
        <v>811</v>
      </c>
      <c r="D26" s="13" t="s">
        <v>26</v>
      </c>
      <c r="E26" s="13" t="s">
        <v>27</v>
      </c>
      <c r="F26" s="18" t="s">
        <v>799</v>
      </c>
      <c r="G26" s="285"/>
    </row>
    <row r="27" spans="1:7" ht="58" thickBot="1">
      <c r="A27" s="288"/>
      <c r="B27" s="12" t="s">
        <v>47</v>
      </c>
      <c r="C27" s="13" t="s">
        <v>755</v>
      </c>
      <c r="D27" s="13" t="s">
        <v>609</v>
      </c>
      <c r="E27" s="13" t="s">
        <v>27</v>
      </c>
      <c r="F27" s="18" t="s">
        <v>799</v>
      </c>
      <c r="G27" s="285"/>
    </row>
  </sheetData>
  <mergeCells count="12">
    <mergeCell ref="B9:C9"/>
    <mergeCell ref="G25:G27"/>
    <mergeCell ref="A10:A11"/>
    <mergeCell ref="A18:A19"/>
    <mergeCell ref="A20:A24"/>
    <mergeCell ref="A25:A27"/>
    <mergeCell ref="A12:A17"/>
    <mergeCell ref="A2:A6"/>
    <mergeCell ref="B2:D3"/>
    <mergeCell ref="B4:D5"/>
    <mergeCell ref="A7:F7"/>
    <mergeCell ref="A8:F8"/>
  </mergeCells>
  <phoneticPr fontId="56" type="noConversion"/>
  <pageMargins left="0.70866141732283472" right="0.70866141732283472" top="0.74803149606299213" bottom="0.74803149606299213"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P57"/>
  <sheetViews>
    <sheetView showGridLines="0" topLeftCell="A7" zoomScale="75" zoomScaleNormal="147" workbookViewId="0">
      <pane xSplit="2" ySplit="3" topLeftCell="C10" activePane="bottomRight" state="frozen"/>
      <selection activeCell="A7" sqref="A7"/>
      <selection pane="topRight" activeCell="C7" sqref="C7"/>
      <selection pane="bottomLeft" activeCell="A10" sqref="A10"/>
      <selection pane="bottomRight" activeCell="C1" sqref="C1"/>
    </sheetView>
  </sheetViews>
  <sheetFormatPr baseColWidth="10" defaultColWidth="11.5" defaultRowHeight="15"/>
  <cols>
    <col min="1" max="1" width="4.1640625" style="89" customWidth="1"/>
    <col min="2" max="2" width="35.6640625" style="90" customWidth="1"/>
    <col min="3" max="3" width="38.1640625" style="90" customWidth="1"/>
    <col min="4" max="4" width="52.5" style="90" customWidth="1"/>
    <col min="5" max="5" width="22" style="91" customWidth="1"/>
    <col min="6" max="6" width="48.33203125" style="90" customWidth="1"/>
    <col min="7" max="7" width="16.1640625" style="90" customWidth="1"/>
    <col min="8" max="8" width="13.5" style="90" hidden="1" customWidth="1"/>
    <col min="9" max="15" width="7" style="90" customWidth="1"/>
    <col min="16" max="16" width="9.33203125" style="90" customWidth="1"/>
    <col min="17" max="27" width="7" style="90" customWidth="1"/>
    <col min="28" max="28" width="11.83203125" style="90" hidden="1" customWidth="1"/>
    <col min="29" max="29" width="10.83203125" style="90" hidden="1" customWidth="1"/>
    <col min="30" max="30" width="15.1640625" style="90" customWidth="1"/>
    <col min="31" max="31" width="14.5" style="90" hidden="1" customWidth="1"/>
    <col min="32" max="32" width="14.5" style="90" customWidth="1"/>
    <col min="33" max="33" width="61.33203125" style="90" customWidth="1"/>
    <col min="34" max="34" width="15.6640625" style="92" customWidth="1"/>
    <col min="35" max="35" width="11.5" style="93" hidden="1" customWidth="1"/>
    <col min="36" max="36" width="16.1640625" style="92" customWidth="1"/>
    <col min="37" max="37" width="10.33203125" style="93" hidden="1" customWidth="1"/>
    <col min="38" max="38" width="14.5" style="92" customWidth="1"/>
    <col min="39" max="39" width="11.5" style="93" hidden="1" customWidth="1"/>
    <col min="40" max="40" width="11.5" style="92" customWidth="1"/>
    <col min="41" max="41" width="11.5" style="93" hidden="1" customWidth="1"/>
    <col min="42" max="42" width="14.5" style="92" customWidth="1"/>
    <col min="43" max="43" width="11.5" style="94" hidden="1" customWidth="1"/>
    <col min="44" max="44" width="19" style="90" customWidth="1"/>
    <col min="45" max="45" width="11.5" style="94" hidden="1" customWidth="1"/>
    <col min="46" max="46" width="13.5" style="90" customWidth="1"/>
    <col min="47" max="47" width="11.5" style="94" hidden="1" customWidth="1"/>
    <col min="48" max="48" width="11.5" style="90" customWidth="1"/>
    <col min="49" max="49" width="37.5" style="90" customWidth="1"/>
    <col min="50" max="50" width="14.5" style="95" customWidth="1"/>
    <col min="51" max="51" width="11.5" style="95" customWidth="1"/>
    <col min="52" max="52" width="12.83203125" style="95" customWidth="1"/>
    <col min="53" max="54" width="12.83203125" style="90" hidden="1" customWidth="1"/>
    <col min="55" max="55" width="16.1640625" style="95" customWidth="1"/>
    <col min="56" max="56" width="13.5" style="95" customWidth="1"/>
    <col min="57" max="58" width="15" style="95" hidden="1" customWidth="1"/>
    <col min="59" max="59" width="21" style="95" customWidth="1"/>
    <col min="60" max="60" width="20.6640625" style="95" hidden="1" customWidth="1"/>
    <col min="61" max="61" width="15.5" style="95" customWidth="1"/>
    <col min="62" max="62" width="11.5" style="95" hidden="1" customWidth="1"/>
    <col min="63" max="63" width="16.83203125" style="95" customWidth="1"/>
    <col min="64" max="64" width="35.6640625" style="90" customWidth="1"/>
    <col min="65" max="65" width="29.33203125" style="92" customWidth="1"/>
    <col min="66" max="66" width="21.1640625" style="90" customWidth="1"/>
    <col min="67" max="67" width="25.5" style="95" customWidth="1"/>
    <col min="68" max="68" width="25.83203125" style="91" customWidth="1"/>
    <col min="69" max="16384" width="11.5" style="90"/>
  </cols>
  <sheetData>
    <row r="1" spans="1:68" ht="2.25" customHeight="1">
      <c r="E1" s="91" t="s">
        <v>657</v>
      </c>
    </row>
    <row r="2" spans="1:68">
      <c r="A2" s="434"/>
      <c r="B2" s="434"/>
      <c r="C2" s="384" t="s">
        <v>50</v>
      </c>
      <c r="D2" s="435"/>
      <c r="E2" s="436"/>
      <c r="F2" s="96" t="s">
        <v>51</v>
      </c>
    </row>
    <row r="3" spans="1:68">
      <c r="A3" s="434"/>
      <c r="B3" s="434"/>
      <c r="C3" s="302"/>
      <c r="D3" s="437"/>
      <c r="E3" s="438"/>
      <c r="F3" s="96" t="s">
        <v>52</v>
      </c>
    </row>
    <row r="4" spans="1:68">
      <c r="A4" s="434"/>
      <c r="B4" s="434"/>
      <c r="C4" s="384" t="s">
        <v>53</v>
      </c>
      <c r="D4" s="435"/>
      <c r="E4" s="436"/>
      <c r="F4" s="439" t="s">
        <v>54</v>
      </c>
    </row>
    <row r="5" spans="1:68">
      <c r="A5" s="434"/>
      <c r="B5" s="434"/>
      <c r="C5" s="302"/>
      <c r="D5" s="437"/>
      <c r="E5" s="438"/>
      <c r="F5" s="439"/>
    </row>
    <row r="7" spans="1:68" ht="15" customHeight="1">
      <c r="A7" s="97"/>
      <c r="B7" s="407" t="s">
        <v>56</v>
      </c>
      <c r="C7" s="407" t="s">
        <v>57</v>
      </c>
      <c r="D7" s="407" t="s">
        <v>58</v>
      </c>
      <c r="E7" s="407" t="s">
        <v>59</v>
      </c>
      <c r="F7" s="442" t="s">
        <v>60</v>
      </c>
      <c r="G7" s="430" t="s">
        <v>61</v>
      </c>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2"/>
      <c r="AG7" s="407" t="s">
        <v>62</v>
      </c>
      <c r="AH7" s="424" t="s">
        <v>63</v>
      </c>
      <c r="AI7" s="401"/>
      <c r="AJ7" s="424" t="s">
        <v>64</v>
      </c>
      <c r="AK7" s="401"/>
      <c r="AL7" s="424" t="s">
        <v>65</v>
      </c>
      <c r="AM7" s="401"/>
      <c r="AN7" s="424" t="s">
        <v>66</v>
      </c>
      <c r="AO7" s="401"/>
      <c r="AP7" s="424" t="s">
        <v>67</v>
      </c>
      <c r="AQ7" s="410"/>
      <c r="AR7" s="407" t="s">
        <v>68</v>
      </c>
      <c r="AS7" s="410"/>
      <c r="AT7" s="407" t="s">
        <v>69</v>
      </c>
      <c r="AU7" s="410"/>
      <c r="AV7" s="407" t="s">
        <v>70</v>
      </c>
      <c r="AW7" s="407" t="s">
        <v>71</v>
      </c>
      <c r="AX7" s="407" t="s">
        <v>72</v>
      </c>
      <c r="AY7" s="407" t="s">
        <v>73</v>
      </c>
      <c r="AZ7" s="407" t="s">
        <v>74</v>
      </c>
      <c r="BA7" s="405" t="s">
        <v>75</v>
      </c>
      <c r="BB7" s="406"/>
      <c r="BC7" s="407" t="s">
        <v>76</v>
      </c>
      <c r="BD7" s="407" t="s">
        <v>77</v>
      </c>
      <c r="BE7" s="413" t="s">
        <v>78</v>
      </c>
      <c r="BF7" s="414"/>
      <c r="BG7" s="414"/>
      <c r="BH7" s="414"/>
      <c r="BI7" s="414"/>
      <c r="BJ7" s="414"/>
      <c r="BK7" s="415"/>
      <c r="BL7" s="423" t="s">
        <v>79</v>
      </c>
      <c r="BM7" s="423"/>
      <c r="BN7" s="423"/>
      <c r="BO7" s="423"/>
      <c r="BP7" s="423"/>
    </row>
    <row r="8" spans="1:68" ht="15" customHeight="1">
      <c r="A8" s="98"/>
      <c r="B8" s="408"/>
      <c r="C8" s="408"/>
      <c r="D8" s="408"/>
      <c r="E8" s="408"/>
      <c r="F8" s="443"/>
      <c r="G8" s="407" t="s">
        <v>80</v>
      </c>
      <c r="H8" s="99"/>
      <c r="I8" s="427" t="s">
        <v>81</v>
      </c>
      <c r="J8" s="428"/>
      <c r="K8" s="428"/>
      <c r="L8" s="428"/>
      <c r="M8" s="428"/>
      <c r="N8" s="428"/>
      <c r="O8" s="428"/>
      <c r="P8" s="428"/>
      <c r="Q8" s="428"/>
      <c r="R8" s="428"/>
      <c r="S8" s="428"/>
      <c r="T8" s="428"/>
      <c r="U8" s="428"/>
      <c r="V8" s="428"/>
      <c r="W8" s="428"/>
      <c r="X8" s="428"/>
      <c r="Y8" s="428"/>
      <c r="Z8" s="428"/>
      <c r="AA8" s="429"/>
      <c r="AB8" s="99"/>
      <c r="AC8" s="99"/>
      <c r="AD8" s="407" t="s">
        <v>82</v>
      </c>
      <c r="AE8" s="99"/>
      <c r="AF8" s="407" t="s">
        <v>83</v>
      </c>
      <c r="AG8" s="408"/>
      <c r="AH8" s="425"/>
      <c r="AI8" s="402"/>
      <c r="AJ8" s="425"/>
      <c r="AK8" s="402"/>
      <c r="AL8" s="425"/>
      <c r="AM8" s="402"/>
      <c r="AN8" s="425"/>
      <c r="AO8" s="402"/>
      <c r="AP8" s="425"/>
      <c r="AQ8" s="411"/>
      <c r="AR8" s="408"/>
      <c r="AS8" s="411"/>
      <c r="AT8" s="408"/>
      <c r="AU8" s="411"/>
      <c r="AV8" s="408"/>
      <c r="AW8" s="408"/>
      <c r="AX8" s="408"/>
      <c r="AY8" s="408"/>
      <c r="AZ8" s="408"/>
      <c r="BA8" s="419"/>
      <c r="BB8" s="420"/>
      <c r="BC8" s="408"/>
      <c r="BD8" s="408"/>
      <c r="BE8" s="416"/>
      <c r="BF8" s="417"/>
      <c r="BG8" s="417"/>
      <c r="BH8" s="417"/>
      <c r="BI8" s="417"/>
      <c r="BJ8" s="417"/>
      <c r="BK8" s="418"/>
      <c r="BL8" s="423"/>
      <c r="BM8" s="423"/>
      <c r="BN8" s="423"/>
      <c r="BO8" s="423"/>
      <c r="BP8" s="423"/>
    </row>
    <row r="9" spans="1:68" ht="163.5" customHeight="1" thickBot="1">
      <c r="A9" s="98" t="s">
        <v>55</v>
      </c>
      <c r="B9" s="409"/>
      <c r="C9" s="409"/>
      <c r="D9" s="409"/>
      <c r="E9" s="409"/>
      <c r="F9" s="444"/>
      <c r="G9" s="409"/>
      <c r="H9" s="100" t="s">
        <v>80</v>
      </c>
      <c r="I9" s="101" t="s">
        <v>84</v>
      </c>
      <c r="J9" s="101" t="s">
        <v>85</v>
      </c>
      <c r="K9" s="101" t="s">
        <v>86</v>
      </c>
      <c r="L9" s="101" t="s">
        <v>87</v>
      </c>
      <c r="M9" s="101" t="s">
        <v>88</v>
      </c>
      <c r="N9" s="101" t="s">
        <v>89</v>
      </c>
      <c r="O9" s="101" t="s">
        <v>90</v>
      </c>
      <c r="P9" s="101" t="s">
        <v>91</v>
      </c>
      <c r="Q9" s="101" t="s">
        <v>92</v>
      </c>
      <c r="R9" s="101" t="s">
        <v>93</v>
      </c>
      <c r="S9" s="101" t="s">
        <v>94</v>
      </c>
      <c r="T9" s="101" t="s">
        <v>95</v>
      </c>
      <c r="U9" s="101" t="s">
        <v>96</v>
      </c>
      <c r="V9" s="101" t="s">
        <v>97</v>
      </c>
      <c r="W9" s="101" t="s">
        <v>98</v>
      </c>
      <c r="X9" s="101" t="s">
        <v>99</v>
      </c>
      <c r="Y9" s="101" t="s">
        <v>100</v>
      </c>
      <c r="Z9" s="101" t="s">
        <v>101</v>
      </c>
      <c r="AA9" s="101" t="s">
        <v>102</v>
      </c>
      <c r="AB9" s="100" t="s">
        <v>103</v>
      </c>
      <c r="AC9" s="100" t="s">
        <v>104</v>
      </c>
      <c r="AD9" s="409"/>
      <c r="AE9" s="100" t="s">
        <v>105</v>
      </c>
      <c r="AF9" s="409"/>
      <c r="AG9" s="409"/>
      <c r="AH9" s="426"/>
      <c r="AI9" s="403"/>
      <c r="AJ9" s="426"/>
      <c r="AK9" s="403"/>
      <c r="AL9" s="426"/>
      <c r="AM9" s="403"/>
      <c r="AN9" s="426"/>
      <c r="AO9" s="403"/>
      <c r="AP9" s="426"/>
      <c r="AQ9" s="412"/>
      <c r="AR9" s="409"/>
      <c r="AS9" s="412"/>
      <c r="AT9" s="409"/>
      <c r="AU9" s="412"/>
      <c r="AV9" s="409"/>
      <c r="AW9" s="409"/>
      <c r="AX9" s="409"/>
      <c r="AY9" s="409"/>
      <c r="AZ9" s="409"/>
      <c r="BA9" s="421"/>
      <c r="BB9" s="422"/>
      <c r="BC9" s="409"/>
      <c r="BD9" s="409"/>
      <c r="BE9" s="405" t="s">
        <v>80</v>
      </c>
      <c r="BF9" s="406"/>
      <c r="BG9" s="97" t="s">
        <v>80</v>
      </c>
      <c r="BH9" s="100" t="s">
        <v>82</v>
      </c>
      <c r="BI9" s="97" t="s">
        <v>82</v>
      </c>
      <c r="BJ9" s="100" t="s">
        <v>106</v>
      </c>
      <c r="BK9" s="97" t="s">
        <v>83</v>
      </c>
      <c r="BL9" s="97" t="s">
        <v>107</v>
      </c>
      <c r="BM9" s="102" t="s">
        <v>41</v>
      </c>
      <c r="BN9" s="97" t="s">
        <v>108</v>
      </c>
      <c r="BO9" s="103" t="s">
        <v>42</v>
      </c>
      <c r="BP9" s="99" t="s">
        <v>109</v>
      </c>
    </row>
    <row r="10" spans="1:68" s="92" customFormat="1" ht="110.25" customHeight="1" thickBot="1">
      <c r="A10" s="440">
        <v>1</v>
      </c>
      <c r="B10" s="445" t="s">
        <v>110</v>
      </c>
      <c r="C10" s="318" t="s">
        <v>111</v>
      </c>
      <c r="D10" s="104" t="s">
        <v>112</v>
      </c>
      <c r="E10" s="303" t="s">
        <v>113</v>
      </c>
      <c r="F10" s="310" t="s">
        <v>114</v>
      </c>
      <c r="G10" s="358" t="str">
        <f>'[1]Calificación probabilidad'!E139</f>
        <v>2-Improbable</v>
      </c>
      <c r="H10" s="358" t="str">
        <f>MID(G10,1,1)</f>
        <v>2</v>
      </c>
      <c r="I10" s="355" t="s">
        <v>115</v>
      </c>
      <c r="J10" s="355" t="s">
        <v>115</v>
      </c>
      <c r="K10" s="355" t="s">
        <v>115</v>
      </c>
      <c r="L10" s="355" t="s">
        <v>115</v>
      </c>
      <c r="M10" s="355" t="s">
        <v>116</v>
      </c>
      <c r="N10" s="355" t="s">
        <v>115</v>
      </c>
      <c r="O10" s="355" t="s">
        <v>115</v>
      </c>
      <c r="P10" s="355" t="s">
        <v>115</v>
      </c>
      <c r="Q10" s="355" t="s">
        <v>115</v>
      </c>
      <c r="R10" s="355" t="s">
        <v>115</v>
      </c>
      <c r="S10" s="355" t="s">
        <v>116</v>
      </c>
      <c r="T10" s="355" t="s">
        <v>116</v>
      </c>
      <c r="U10" s="355" t="s">
        <v>115</v>
      </c>
      <c r="V10" s="355" t="s">
        <v>115</v>
      </c>
      <c r="W10" s="355" t="s">
        <v>116</v>
      </c>
      <c r="X10" s="355" t="s">
        <v>115</v>
      </c>
      <c r="Y10" s="355" t="s">
        <v>116</v>
      </c>
      <c r="Z10" s="355" t="s">
        <v>115</v>
      </c>
      <c r="AA10" s="355" t="s">
        <v>115</v>
      </c>
      <c r="AB10" s="105">
        <f t="shared" ref="AB10:AB30" si="0">IF(X10="Si","19",COUNTIF(I10:AA11,"si"))</f>
        <v>5</v>
      </c>
      <c r="AC10" s="105">
        <f t="shared" ref="AC10:AC35" si="1">VALUE(IF(AB10&lt;=5,5,IF(AND(AB10&gt;5,AB10&lt;=11),10,IF(AB10&gt;11,20,0))))</f>
        <v>5</v>
      </c>
      <c r="AD10" s="358" t="str">
        <f>IF(AC10=5,"Moderado",IF(AC10=10,"Mayor",IF(AC10=20,"Catastrófico",0)))</f>
        <v>Moderado</v>
      </c>
      <c r="AE10" s="358">
        <f>H10*AC10</f>
        <v>10</v>
      </c>
      <c r="AF10" s="358" t="str">
        <f>VLOOKUP(AE10,[5]Hoja2!$D$25:$E$67,2,0)</f>
        <v>10-Alta</v>
      </c>
      <c r="AG10" s="104" t="s">
        <v>117</v>
      </c>
      <c r="AH10" s="106" t="s">
        <v>118</v>
      </c>
      <c r="AI10" s="107">
        <f t="shared" ref="AI10:AI35" si="2">IF(AH10="asignado",15,0)</f>
        <v>15</v>
      </c>
      <c r="AJ10" s="106" t="s">
        <v>119</v>
      </c>
      <c r="AK10" s="107">
        <f t="shared" ref="AK10:AK35" si="3">IF(AJ10="adecuado",15,0)</f>
        <v>15</v>
      </c>
      <c r="AL10" s="106" t="s">
        <v>120</v>
      </c>
      <c r="AM10" s="107">
        <f t="shared" ref="AM10:AM35" si="4">IF(AL10="oportuna",15,0)</f>
        <v>15</v>
      </c>
      <c r="AN10" s="106" t="s">
        <v>121</v>
      </c>
      <c r="AO10" s="107">
        <f t="shared" ref="AO10:AO35" si="5">IF(AN10="prevenir",15,IF(AN10="detectar",10,0))</f>
        <v>15</v>
      </c>
      <c r="AP10" s="106" t="s">
        <v>122</v>
      </c>
      <c r="AQ10" s="107">
        <f t="shared" ref="AQ10:AQ35" si="6">IF(AP10="confiable",15,0)</f>
        <v>15</v>
      </c>
      <c r="AR10" s="106" t="s">
        <v>123</v>
      </c>
      <c r="AS10" s="107">
        <f t="shared" ref="AS10:AS35" si="7">IF(AR10="Se investigan y resuelven oportunamente ",15,0)</f>
        <v>15</v>
      </c>
      <c r="AT10" s="106" t="s">
        <v>124</v>
      </c>
      <c r="AU10" s="107">
        <f t="shared" ref="AU10:AU35" si="8">IF(AT10="completa",10,IF(AT10="incompleta",5,0))</f>
        <v>10</v>
      </c>
      <c r="AV10" s="107">
        <f t="shared" ref="AV10:AV51" si="9">AI10+AK10+AM10+AO10+AQ10+AS10+AU10</f>
        <v>100</v>
      </c>
      <c r="AW10" s="107" t="s">
        <v>125</v>
      </c>
      <c r="AX10" s="108" t="str">
        <f t="shared" ref="AX10:AX56" si="10">IF(AV10&lt;=85,"Débil",IF(AND(AV10&gt;=86,AV10&lt;=95),"Moderado",IF(AV10&gt;95,"Fuerte")))</f>
        <v>Fuerte</v>
      </c>
      <c r="AY10" s="109" t="s">
        <v>126</v>
      </c>
      <c r="AZ10" s="108" t="str">
        <f t="shared" ref="AZ10:AZ34" si="11">IF(AND(AX10="Fuerte",AY10="Fuerte"),"Fuerte",IF(AND(AX10="Fuerte",AY10="Moderado"),"Moderado",IF(AND(AX10="Fuerte",AY10="Débil"),"Débil",IF(AND(AX10="Moderado",AY10="Fuerte"),"Moderado",IF(AND(AX10="Moderado",AY10="Moderado"),"Moderado",IF(AND(AX10="Moderado",AY10="Débil"),"Débil",IF(AND(AX10="Débil",AY10="Fuerte"),"Débil",IF(AND(AX10="Débil",AY10="Moderado"),"Débil",IF(AND(AX10="Débil",AY10="Débil"),"Débil",)))))))))</f>
        <v>Fuerte</v>
      </c>
      <c r="BA10" s="110">
        <f t="shared" ref="BA10:BA35" si="12">IF(AZ10="Débil",0,IF(AZ10="Moderado",75,IF(AZ10="Fuerte",100,)))</f>
        <v>100</v>
      </c>
      <c r="BB10" s="358">
        <f>AVERAGE(BA10:BA11)</f>
        <v>100</v>
      </c>
      <c r="BC10" s="362" t="str">
        <f>IF(BB10&lt;50,"Débil",IF(AND(BB10&gt;=50,BB10&lt;99),"Moderado",IF(BB10=100,"Fuerte",)))</f>
        <v>Fuerte</v>
      </c>
      <c r="BD10" s="362" t="s">
        <v>116</v>
      </c>
      <c r="BE10" s="111">
        <f t="shared" ref="BE10:BE35" si="13">VALUE(IF(AND(BC10="Fuerte",BD10="Si"),H10-2,IF(AND(BC10="Moderado",BD10="Si"),H10-1,H10)))</f>
        <v>0</v>
      </c>
      <c r="BF10" s="111">
        <f t="shared" ref="BF10:BF35" si="14">IF(BE10&lt;1,1,BE10)</f>
        <v>1</v>
      </c>
      <c r="BG10" s="362" t="str">
        <f>IF(BF10=1,[5]Hoja2!$H$3,IF(BF10=2,[5]Hoja2!$H$4,IF(BF10=3,[5]Hoja2!$H$5,IF(BF10=4,[5]Hoja2!$H$6,IF(BF10=5,[5]Hoja2!$H$7,0)))))</f>
        <v>1-Rara vez</v>
      </c>
      <c r="BH10" s="111">
        <f>AC10</f>
        <v>5</v>
      </c>
      <c r="BI10" s="362" t="str">
        <f>AD10</f>
        <v>Moderado</v>
      </c>
      <c r="BJ10" s="111">
        <f t="shared" ref="BJ10:BJ35" si="15">BF10*BH10</f>
        <v>5</v>
      </c>
      <c r="BK10" s="362" t="str">
        <f>VLOOKUP(BJ10,[5]Hoja2!$D$53:$E$67,2,0)</f>
        <v>5-Moderada</v>
      </c>
      <c r="BL10" s="104" t="s">
        <v>269</v>
      </c>
      <c r="BM10" s="104" t="s">
        <v>602</v>
      </c>
      <c r="BN10" s="112">
        <v>44377</v>
      </c>
      <c r="BO10" s="384" t="s">
        <v>558</v>
      </c>
      <c r="BP10" s="291" t="s">
        <v>559</v>
      </c>
    </row>
    <row r="11" spans="1:68" s="92" customFormat="1" ht="105" customHeight="1" thickBot="1">
      <c r="A11" s="441"/>
      <c r="B11" s="446"/>
      <c r="C11" s="319"/>
      <c r="D11" s="113" t="s">
        <v>127</v>
      </c>
      <c r="E11" s="314"/>
      <c r="F11" s="433"/>
      <c r="G11" s="360"/>
      <c r="H11" s="360"/>
      <c r="I11" s="356"/>
      <c r="J11" s="356"/>
      <c r="K11" s="356"/>
      <c r="L11" s="356"/>
      <c r="M11" s="356"/>
      <c r="N11" s="356"/>
      <c r="O11" s="356"/>
      <c r="P11" s="356"/>
      <c r="Q11" s="356"/>
      <c r="R11" s="356"/>
      <c r="S11" s="356"/>
      <c r="T11" s="356"/>
      <c r="U11" s="356"/>
      <c r="V11" s="356"/>
      <c r="W11" s="356"/>
      <c r="X11" s="356"/>
      <c r="Y11" s="356"/>
      <c r="Z11" s="356"/>
      <c r="AA11" s="356"/>
      <c r="AB11" s="105">
        <f t="shared" si="0"/>
        <v>5</v>
      </c>
      <c r="AC11" s="105">
        <f t="shared" si="1"/>
        <v>5</v>
      </c>
      <c r="AD11" s="360"/>
      <c r="AE11" s="360"/>
      <c r="AF11" s="360"/>
      <c r="AG11" s="104" t="s">
        <v>128</v>
      </c>
      <c r="AH11" s="114" t="s">
        <v>118</v>
      </c>
      <c r="AI11" s="107">
        <f t="shared" si="2"/>
        <v>15</v>
      </c>
      <c r="AJ11" s="114" t="s">
        <v>119</v>
      </c>
      <c r="AK11" s="107">
        <f t="shared" si="3"/>
        <v>15</v>
      </c>
      <c r="AL11" s="114" t="s">
        <v>120</v>
      </c>
      <c r="AM11" s="107">
        <f t="shared" si="4"/>
        <v>15</v>
      </c>
      <c r="AN11" s="114" t="s">
        <v>121</v>
      </c>
      <c r="AO11" s="107">
        <f t="shared" si="5"/>
        <v>15</v>
      </c>
      <c r="AP11" s="114" t="s">
        <v>122</v>
      </c>
      <c r="AQ11" s="107">
        <f t="shared" si="6"/>
        <v>15</v>
      </c>
      <c r="AR11" s="114" t="s">
        <v>123</v>
      </c>
      <c r="AS11" s="107">
        <f t="shared" si="7"/>
        <v>15</v>
      </c>
      <c r="AT11" s="114" t="s">
        <v>124</v>
      </c>
      <c r="AU11" s="115">
        <f t="shared" si="8"/>
        <v>10</v>
      </c>
      <c r="AV11" s="107">
        <f t="shared" si="9"/>
        <v>100</v>
      </c>
      <c r="AW11" s="116" t="s">
        <v>129</v>
      </c>
      <c r="AX11" s="108" t="str">
        <f t="shared" si="10"/>
        <v>Fuerte</v>
      </c>
      <c r="AY11" s="117" t="s">
        <v>126</v>
      </c>
      <c r="AZ11" s="108" t="str">
        <f t="shared" si="11"/>
        <v>Fuerte</v>
      </c>
      <c r="BA11" s="110">
        <f t="shared" si="12"/>
        <v>100</v>
      </c>
      <c r="BB11" s="360"/>
      <c r="BC11" s="363"/>
      <c r="BD11" s="363"/>
      <c r="BE11" s="111">
        <f t="shared" si="13"/>
        <v>0</v>
      </c>
      <c r="BF11" s="111">
        <f t="shared" si="14"/>
        <v>1</v>
      </c>
      <c r="BG11" s="363"/>
      <c r="BH11" s="111">
        <f t="shared" ref="BH11:BH35" si="16">AC11</f>
        <v>5</v>
      </c>
      <c r="BI11" s="363"/>
      <c r="BJ11" s="111">
        <f t="shared" si="15"/>
        <v>5</v>
      </c>
      <c r="BK11" s="363"/>
      <c r="BL11" s="118" t="s">
        <v>787</v>
      </c>
      <c r="BM11" s="119" t="s">
        <v>602</v>
      </c>
      <c r="BN11" s="112">
        <v>44561</v>
      </c>
      <c r="BO11" s="404"/>
      <c r="BP11" s="291"/>
    </row>
    <row r="12" spans="1:68" s="92" customFormat="1" ht="172.5" customHeight="1" thickBot="1">
      <c r="A12" s="441">
        <v>2</v>
      </c>
      <c r="B12" s="445" t="s">
        <v>293</v>
      </c>
      <c r="C12" s="318" t="s">
        <v>294</v>
      </c>
      <c r="D12" s="104" t="s">
        <v>295</v>
      </c>
      <c r="E12" s="303" t="s">
        <v>33</v>
      </c>
      <c r="F12" s="310" t="s">
        <v>130</v>
      </c>
      <c r="G12" s="358" t="s">
        <v>131</v>
      </c>
      <c r="H12" s="362" t="str">
        <f>MID(G12,1,1)</f>
        <v>2</v>
      </c>
      <c r="I12" s="355" t="s">
        <v>115</v>
      </c>
      <c r="J12" s="355" t="s">
        <v>132</v>
      </c>
      <c r="K12" s="355" t="s">
        <v>115</v>
      </c>
      <c r="L12" s="355" t="s">
        <v>115</v>
      </c>
      <c r="M12" s="355" t="s">
        <v>116</v>
      </c>
      <c r="N12" s="355" t="s">
        <v>115</v>
      </c>
      <c r="O12" s="355" t="s">
        <v>115</v>
      </c>
      <c r="P12" s="355" t="s">
        <v>115</v>
      </c>
      <c r="Q12" s="355" t="s">
        <v>115</v>
      </c>
      <c r="R12" s="355" t="s">
        <v>115</v>
      </c>
      <c r="S12" s="355" t="s">
        <v>116</v>
      </c>
      <c r="T12" s="355" t="s">
        <v>116</v>
      </c>
      <c r="U12" s="355" t="s">
        <v>115</v>
      </c>
      <c r="V12" s="355" t="s">
        <v>115</v>
      </c>
      <c r="W12" s="355" t="s">
        <v>115</v>
      </c>
      <c r="X12" s="355" t="s">
        <v>115</v>
      </c>
      <c r="Y12" s="355" t="s">
        <v>116</v>
      </c>
      <c r="Z12" s="355" t="s">
        <v>116</v>
      </c>
      <c r="AA12" s="355" t="s">
        <v>115</v>
      </c>
      <c r="AB12" s="105">
        <f t="shared" si="0"/>
        <v>5</v>
      </c>
      <c r="AC12" s="105">
        <f t="shared" si="1"/>
        <v>5</v>
      </c>
      <c r="AD12" s="358" t="str">
        <f>IF(AC12=5,"Moderado",IF(AC12=10,"Mayor",IF(AC12=20,"Catastrófico",0)))</f>
        <v>Moderado</v>
      </c>
      <c r="AE12" s="362">
        <f>H12*AC12</f>
        <v>10</v>
      </c>
      <c r="AF12" s="358" t="str">
        <f>VLOOKUP(AE12,[5]Hoja2!$D$25:$E$67,2,0)</f>
        <v>10-Alta</v>
      </c>
      <c r="AG12" s="104" t="s">
        <v>296</v>
      </c>
      <c r="AH12" s="106" t="s">
        <v>118</v>
      </c>
      <c r="AI12" s="107">
        <f t="shared" si="2"/>
        <v>15</v>
      </c>
      <c r="AJ12" s="106" t="s">
        <v>119</v>
      </c>
      <c r="AK12" s="107">
        <f t="shared" si="3"/>
        <v>15</v>
      </c>
      <c r="AL12" s="106" t="s">
        <v>120</v>
      </c>
      <c r="AM12" s="107">
        <f t="shared" si="4"/>
        <v>15</v>
      </c>
      <c r="AN12" s="106" t="s">
        <v>121</v>
      </c>
      <c r="AO12" s="107">
        <f t="shared" si="5"/>
        <v>15</v>
      </c>
      <c r="AP12" s="106" t="s">
        <v>122</v>
      </c>
      <c r="AQ12" s="107">
        <f t="shared" si="6"/>
        <v>15</v>
      </c>
      <c r="AR12" s="106" t="s">
        <v>123</v>
      </c>
      <c r="AS12" s="107">
        <f t="shared" si="7"/>
        <v>15</v>
      </c>
      <c r="AT12" s="106" t="s">
        <v>124</v>
      </c>
      <c r="AU12" s="107">
        <f t="shared" si="8"/>
        <v>10</v>
      </c>
      <c r="AV12" s="107">
        <f t="shared" si="9"/>
        <v>100</v>
      </c>
      <c r="AW12" s="120" t="s">
        <v>297</v>
      </c>
      <c r="AX12" s="108" t="str">
        <f t="shared" si="10"/>
        <v>Fuerte</v>
      </c>
      <c r="AY12" s="109" t="s">
        <v>126</v>
      </c>
      <c r="AZ12" s="108" t="str">
        <f t="shared" si="11"/>
        <v>Fuerte</v>
      </c>
      <c r="BA12" s="110">
        <f t="shared" si="12"/>
        <v>100</v>
      </c>
      <c r="BB12" s="362">
        <f>AVERAGE(BA12:BA13)</f>
        <v>100</v>
      </c>
      <c r="BC12" s="362" t="str">
        <f>IF(BB12&lt;50,"Débil",IF(AND(BB12&gt;=50,BB12&lt;99),"Moderado",IF(BB12=100,"Fuerte",)))</f>
        <v>Fuerte</v>
      </c>
      <c r="BD12" s="362"/>
      <c r="BE12" s="111">
        <f t="shared" si="13"/>
        <v>2</v>
      </c>
      <c r="BF12" s="111">
        <f t="shared" si="14"/>
        <v>2</v>
      </c>
      <c r="BG12" s="362" t="str">
        <f>IF(BF12=1,[5]Hoja2!$H$3,IF(BF12=2,[5]Hoja2!$H$4,IF(BF12=3,[5]Hoja2!$H$5,IF(BF12=4,[5]Hoja2!$H$6,IF(BF12=5,[5]Hoja2!$H$7,0)))))</f>
        <v>2-Improbable</v>
      </c>
      <c r="BH12" s="111">
        <f t="shared" si="16"/>
        <v>5</v>
      </c>
      <c r="BI12" s="362" t="str">
        <f>AD12</f>
        <v>Moderado</v>
      </c>
      <c r="BJ12" s="111">
        <f t="shared" si="15"/>
        <v>10</v>
      </c>
      <c r="BK12" s="362" t="str">
        <f>VLOOKUP(BJ12,[5]Hoja2!$D$53:$E$67,2,0)</f>
        <v>10-Alta</v>
      </c>
      <c r="BL12" s="104" t="s">
        <v>302</v>
      </c>
      <c r="BM12" s="104" t="s">
        <v>45</v>
      </c>
      <c r="BN12" s="112">
        <v>44561</v>
      </c>
      <c r="BO12" s="121" t="s">
        <v>560</v>
      </c>
      <c r="BP12" s="291" t="s">
        <v>557</v>
      </c>
    </row>
    <row r="13" spans="1:68" s="92" customFormat="1" ht="220.5" customHeight="1" thickBot="1">
      <c r="A13" s="441"/>
      <c r="B13" s="474"/>
      <c r="C13" s="327"/>
      <c r="D13" s="122" t="s">
        <v>298</v>
      </c>
      <c r="E13" s="314"/>
      <c r="F13" s="354"/>
      <c r="G13" s="359"/>
      <c r="H13" s="364"/>
      <c r="I13" s="357"/>
      <c r="J13" s="357"/>
      <c r="K13" s="357"/>
      <c r="L13" s="357"/>
      <c r="M13" s="357"/>
      <c r="N13" s="357"/>
      <c r="O13" s="357"/>
      <c r="P13" s="357"/>
      <c r="Q13" s="357"/>
      <c r="R13" s="357"/>
      <c r="S13" s="357"/>
      <c r="T13" s="357"/>
      <c r="U13" s="357"/>
      <c r="V13" s="357"/>
      <c r="W13" s="357"/>
      <c r="X13" s="357"/>
      <c r="Y13" s="357"/>
      <c r="Z13" s="357"/>
      <c r="AA13" s="357"/>
      <c r="AB13" s="105">
        <f t="shared" si="0"/>
        <v>10</v>
      </c>
      <c r="AC13" s="105">
        <f t="shared" si="1"/>
        <v>10</v>
      </c>
      <c r="AD13" s="359"/>
      <c r="AE13" s="364"/>
      <c r="AF13" s="359"/>
      <c r="AG13" s="123" t="s">
        <v>299</v>
      </c>
      <c r="AH13" s="124" t="s">
        <v>118</v>
      </c>
      <c r="AI13" s="107">
        <f t="shared" si="2"/>
        <v>15</v>
      </c>
      <c r="AJ13" s="124" t="s">
        <v>119</v>
      </c>
      <c r="AK13" s="107">
        <f t="shared" si="3"/>
        <v>15</v>
      </c>
      <c r="AL13" s="124" t="s">
        <v>120</v>
      </c>
      <c r="AM13" s="107">
        <f t="shared" si="4"/>
        <v>15</v>
      </c>
      <c r="AN13" s="124" t="s">
        <v>121</v>
      </c>
      <c r="AO13" s="107">
        <f t="shared" si="5"/>
        <v>15</v>
      </c>
      <c r="AP13" s="124" t="s">
        <v>122</v>
      </c>
      <c r="AQ13" s="107">
        <f t="shared" si="6"/>
        <v>15</v>
      </c>
      <c r="AR13" s="124" t="s">
        <v>123</v>
      </c>
      <c r="AS13" s="107">
        <f t="shared" si="7"/>
        <v>15</v>
      </c>
      <c r="AT13" s="124" t="s">
        <v>124</v>
      </c>
      <c r="AU13" s="115">
        <f t="shared" si="8"/>
        <v>10</v>
      </c>
      <c r="AV13" s="107">
        <f t="shared" si="9"/>
        <v>100</v>
      </c>
      <c r="AW13" s="120" t="s">
        <v>300</v>
      </c>
      <c r="AX13" s="108" t="str">
        <f t="shared" si="10"/>
        <v>Fuerte</v>
      </c>
      <c r="AY13" s="117" t="s">
        <v>126</v>
      </c>
      <c r="AZ13" s="108" t="str">
        <f t="shared" si="11"/>
        <v>Fuerte</v>
      </c>
      <c r="BA13" s="110">
        <f t="shared" si="12"/>
        <v>100</v>
      </c>
      <c r="BB13" s="364"/>
      <c r="BC13" s="363"/>
      <c r="BD13" s="363"/>
      <c r="BE13" s="111">
        <f t="shared" si="13"/>
        <v>0</v>
      </c>
      <c r="BF13" s="111">
        <f t="shared" si="14"/>
        <v>1</v>
      </c>
      <c r="BG13" s="363"/>
      <c r="BH13" s="111">
        <f t="shared" si="16"/>
        <v>10</v>
      </c>
      <c r="BI13" s="364"/>
      <c r="BJ13" s="111">
        <f t="shared" si="15"/>
        <v>10</v>
      </c>
      <c r="BK13" s="364"/>
      <c r="BL13" s="123" t="s">
        <v>301</v>
      </c>
      <c r="BM13" s="104" t="s">
        <v>45</v>
      </c>
      <c r="BN13" s="125">
        <v>44561</v>
      </c>
      <c r="BO13" s="121" t="s">
        <v>561</v>
      </c>
      <c r="BP13" s="291"/>
    </row>
    <row r="14" spans="1:68" s="92" customFormat="1" ht="120" customHeight="1" thickBot="1">
      <c r="A14" s="441">
        <v>3</v>
      </c>
      <c r="B14" s="445" t="s">
        <v>133</v>
      </c>
      <c r="C14" s="318" t="s">
        <v>134</v>
      </c>
      <c r="D14" s="104" t="s">
        <v>135</v>
      </c>
      <c r="E14" s="303" t="s">
        <v>136</v>
      </c>
      <c r="F14" s="310" t="s">
        <v>137</v>
      </c>
      <c r="G14" s="368" t="s">
        <v>170</v>
      </c>
      <c r="H14" s="362" t="str">
        <f>MID(G14,1,1)</f>
        <v>3</v>
      </c>
      <c r="I14" s="355" t="s">
        <v>116</v>
      </c>
      <c r="J14" s="355" t="s">
        <v>116</v>
      </c>
      <c r="K14" s="355" t="s">
        <v>115</v>
      </c>
      <c r="L14" s="355" t="s">
        <v>115</v>
      </c>
      <c r="M14" s="355" t="s">
        <v>116</v>
      </c>
      <c r="N14" s="355" t="s">
        <v>116</v>
      </c>
      <c r="O14" s="355" t="s">
        <v>115</v>
      </c>
      <c r="P14" s="355" t="s">
        <v>115</v>
      </c>
      <c r="Q14" s="355" t="s">
        <v>115</v>
      </c>
      <c r="R14" s="355" t="s">
        <v>116</v>
      </c>
      <c r="S14" s="355" t="s">
        <v>116</v>
      </c>
      <c r="T14" s="355" t="s">
        <v>116</v>
      </c>
      <c r="U14" s="355" t="s">
        <v>116</v>
      </c>
      <c r="V14" s="355" t="s">
        <v>116</v>
      </c>
      <c r="W14" s="355" t="s">
        <v>116</v>
      </c>
      <c r="X14" s="355" t="s">
        <v>115</v>
      </c>
      <c r="Y14" s="355" t="s">
        <v>115</v>
      </c>
      <c r="Z14" s="355" t="s">
        <v>115</v>
      </c>
      <c r="AA14" s="355" t="s">
        <v>115</v>
      </c>
      <c r="AB14" s="105">
        <f t="shared" si="0"/>
        <v>10</v>
      </c>
      <c r="AC14" s="105">
        <f t="shared" si="1"/>
        <v>10</v>
      </c>
      <c r="AD14" s="358" t="str">
        <f>IF(AC14=5,"Moderado",IF(AC14=10,"Mayor",IF(AC14=20,"Catastrófico",0)))</f>
        <v>Mayor</v>
      </c>
      <c r="AE14" s="107">
        <f>H14*AC14</f>
        <v>30</v>
      </c>
      <c r="AF14" s="358" t="str">
        <f>VLOOKUP(AE14,[5]Hoja2!$D$25:$E$67,2,0)</f>
        <v>30-Extrema</v>
      </c>
      <c r="AG14" s="104" t="s">
        <v>138</v>
      </c>
      <c r="AH14" s="106" t="s">
        <v>118</v>
      </c>
      <c r="AI14" s="107">
        <f t="shared" si="2"/>
        <v>15</v>
      </c>
      <c r="AJ14" s="106" t="s">
        <v>119</v>
      </c>
      <c r="AK14" s="107">
        <f t="shared" si="3"/>
        <v>15</v>
      </c>
      <c r="AL14" s="106" t="s">
        <v>120</v>
      </c>
      <c r="AM14" s="107">
        <f t="shared" si="4"/>
        <v>15</v>
      </c>
      <c r="AN14" s="106" t="s">
        <v>139</v>
      </c>
      <c r="AO14" s="107">
        <f t="shared" si="5"/>
        <v>10</v>
      </c>
      <c r="AP14" s="106" t="s">
        <v>122</v>
      </c>
      <c r="AQ14" s="107">
        <f t="shared" si="6"/>
        <v>15</v>
      </c>
      <c r="AR14" s="106" t="s">
        <v>123</v>
      </c>
      <c r="AS14" s="107">
        <f t="shared" si="7"/>
        <v>15</v>
      </c>
      <c r="AT14" s="106" t="s">
        <v>124</v>
      </c>
      <c r="AU14" s="107">
        <f t="shared" si="8"/>
        <v>10</v>
      </c>
      <c r="AV14" s="107">
        <f t="shared" si="9"/>
        <v>95</v>
      </c>
      <c r="AW14" s="120" t="s">
        <v>140</v>
      </c>
      <c r="AX14" s="108" t="str">
        <f t="shared" si="10"/>
        <v>Moderado</v>
      </c>
      <c r="AY14" s="109" t="s">
        <v>126</v>
      </c>
      <c r="AZ14" s="108" t="str">
        <f t="shared" si="11"/>
        <v>Moderado</v>
      </c>
      <c r="BA14" s="110">
        <f t="shared" si="12"/>
        <v>75</v>
      </c>
      <c r="BB14" s="362">
        <f>AVERAGE(BA14:BA19)</f>
        <v>95.833333333333329</v>
      </c>
      <c r="BC14" s="362" t="str">
        <f>IF(BB14&lt;50,"Débil",IF(AND(BB14&gt;=50,BB14&lt;99),"Moderado",IF(BB14=100,"Fuerte",)))</f>
        <v>Moderado</v>
      </c>
      <c r="BD14" s="362"/>
      <c r="BE14" s="111">
        <f t="shared" si="13"/>
        <v>3</v>
      </c>
      <c r="BF14" s="111">
        <f t="shared" si="14"/>
        <v>3</v>
      </c>
      <c r="BG14" s="362" t="str">
        <f>IF(BF14=1,[5]Hoja2!$H$3,IF(BF14=2,[5]Hoja2!$H$4,IF(BF14=3,[5]Hoja2!$H$5,IF(BF14=4,[5]Hoja2!$H$6,IF(BF14=5,[5]Hoja2!$H$7,0)))))</f>
        <v>3-Posible</v>
      </c>
      <c r="BH14" s="111">
        <f t="shared" si="16"/>
        <v>10</v>
      </c>
      <c r="BI14" s="362" t="str">
        <f>AD14</f>
        <v>Mayor</v>
      </c>
      <c r="BJ14" s="111">
        <f t="shared" si="15"/>
        <v>30</v>
      </c>
      <c r="BK14" s="362" t="str">
        <f>VLOOKUP(BJ14,[5]Hoja2!$D$53:$E$67,2,0)</f>
        <v>30-Extrema</v>
      </c>
      <c r="BL14" s="104" t="s">
        <v>142</v>
      </c>
      <c r="BM14" s="104" t="s">
        <v>143</v>
      </c>
      <c r="BN14" s="126">
        <v>44561</v>
      </c>
      <c r="BO14" s="127" t="s">
        <v>144</v>
      </c>
      <c r="BP14" s="128" t="s">
        <v>145</v>
      </c>
    </row>
    <row r="15" spans="1:68" s="92" customFormat="1" ht="174" customHeight="1" thickBot="1">
      <c r="A15" s="441"/>
      <c r="B15" s="446"/>
      <c r="C15" s="319"/>
      <c r="D15" s="113" t="s">
        <v>146</v>
      </c>
      <c r="E15" s="304"/>
      <c r="F15" s="433"/>
      <c r="G15" s="369"/>
      <c r="H15" s="363"/>
      <c r="I15" s="356"/>
      <c r="J15" s="356"/>
      <c r="K15" s="356"/>
      <c r="L15" s="356"/>
      <c r="M15" s="356"/>
      <c r="N15" s="356"/>
      <c r="O15" s="356"/>
      <c r="P15" s="356"/>
      <c r="Q15" s="356"/>
      <c r="R15" s="356"/>
      <c r="S15" s="356"/>
      <c r="T15" s="356"/>
      <c r="U15" s="356"/>
      <c r="V15" s="356"/>
      <c r="W15" s="356"/>
      <c r="X15" s="356"/>
      <c r="Y15" s="356"/>
      <c r="Z15" s="356"/>
      <c r="AA15" s="356"/>
      <c r="AB15" s="105">
        <f t="shared" si="0"/>
        <v>0</v>
      </c>
      <c r="AC15" s="105">
        <f t="shared" si="1"/>
        <v>5</v>
      </c>
      <c r="AD15" s="360"/>
      <c r="AE15" s="115"/>
      <c r="AF15" s="360"/>
      <c r="AG15" s="104" t="s">
        <v>147</v>
      </c>
      <c r="AH15" s="114" t="s">
        <v>118</v>
      </c>
      <c r="AI15" s="107">
        <f t="shared" si="2"/>
        <v>15</v>
      </c>
      <c r="AJ15" s="114" t="s">
        <v>119</v>
      </c>
      <c r="AK15" s="107">
        <f t="shared" si="3"/>
        <v>15</v>
      </c>
      <c r="AL15" s="114" t="s">
        <v>120</v>
      </c>
      <c r="AM15" s="107">
        <f t="shared" si="4"/>
        <v>15</v>
      </c>
      <c r="AN15" s="114" t="s">
        <v>121</v>
      </c>
      <c r="AO15" s="107">
        <f t="shared" si="5"/>
        <v>15</v>
      </c>
      <c r="AP15" s="114" t="s">
        <v>122</v>
      </c>
      <c r="AQ15" s="107">
        <f t="shared" si="6"/>
        <v>15</v>
      </c>
      <c r="AR15" s="114" t="s">
        <v>123</v>
      </c>
      <c r="AS15" s="107">
        <f t="shared" si="7"/>
        <v>15</v>
      </c>
      <c r="AT15" s="114" t="s">
        <v>124</v>
      </c>
      <c r="AU15" s="115">
        <f t="shared" si="8"/>
        <v>10</v>
      </c>
      <c r="AV15" s="107">
        <f t="shared" si="9"/>
        <v>100</v>
      </c>
      <c r="AW15" s="115" t="s">
        <v>148</v>
      </c>
      <c r="AX15" s="108" t="str">
        <f t="shared" si="10"/>
        <v>Fuerte</v>
      </c>
      <c r="AY15" s="117" t="s">
        <v>126</v>
      </c>
      <c r="AZ15" s="108" t="str">
        <f t="shared" si="11"/>
        <v>Fuerte</v>
      </c>
      <c r="BA15" s="110">
        <f t="shared" si="12"/>
        <v>100</v>
      </c>
      <c r="BB15" s="363"/>
      <c r="BC15" s="363"/>
      <c r="BD15" s="363"/>
      <c r="BE15" s="111">
        <f t="shared" si="13"/>
        <v>0</v>
      </c>
      <c r="BF15" s="111">
        <f t="shared" si="14"/>
        <v>1</v>
      </c>
      <c r="BG15" s="363"/>
      <c r="BH15" s="111">
        <f t="shared" si="16"/>
        <v>5</v>
      </c>
      <c r="BI15" s="363"/>
      <c r="BJ15" s="111">
        <f t="shared" si="15"/>
        <v>5</v>
      </c>
      <c r="BK15" s="363"/>
      <c r="BL15" s="113" t="s">
        <v>149</v>
      </c>
      <c r="BM15" s="104" t="s">
        <v>143</v>
      </c>
      <c r="BN15" s="126">
        <v>44561</v>
      </c>
      <c r="BO15" s="129" t="s">
        <v>150</v>
      </c>
      <c r="BP15" s="291" t="s">
        <v>564</v>
      </c>
    </row>
    <row r="16" spans="1:68" s="92" customFormat="1" ht="81" thickBot="1">
      <c r="A16" s="441"/>
      <c r="B16" s="446"/>
      <c r="C16" s="319"/>
      <c r="D16" s="113" t="s">
        <v>151</v>
      </c>
      <c r="E16" s="304"/>
      <c r="F16" s="433"/>
      <c r="G16" s="369"/>
      <c r="H16" s="363"/>
      <c r="I16" s="356"/>
      <c r="J16" s="356"/>
      <c r="K16" s="356"/>
      <c r="L16" s="356"/>
      <c r="M16" s="356"/>
      <c r="N16" s="356"/>
      <c r="O16" s="356"/>
      <c r="P16" s="356"/>
      <c r="Q16" s="356"/>
      <c r="R16" s="356"/>
      <c r="S16" s="356"/>
      <c r="T16" s="356"/>
      <c r="U16" s="356"/>
      <c r="V16" s="356"/>
      <c r="W16" s="356"/>
      <c r="X16" s="356"/>
      <c r="Y16" s="356"/>
      <c r="Z16" s="356"/>
      <c r="AA16" s="356"/>
      <c r="AB16" s="105">
        <f t="shared" si="0"/>
        <v>0</v>
      </c>
      <c r="AC16" s="105">
        <f t="shared" si="1"/>
        <v>5</v>
      </c>
      <c r="AD16" s="360"/>
      <c r="AE16" s="115"/>
      <c r="AF16" s="360"/>
      <c r="AG16" s="104" t="s">
        <v>152</v>
      </c>
      <c r="AH16" s="114" t="s">
        <v>118</v>
      </c>
      <c r="AI16" s="107">
        <f t="shared" si="2"/>
        <v>15</v>
      </c>
      <c r="AJ16" s="114" t="s">
        <v>119</v>
      </c>
      <c r="AK16" s="107">
        <f t="shared" si="3"/>
        <v>15</v>
      </c>
      <c r="AL16" s="114" t="s">
        <v>120</v>
      </c>
      <c r="AM16" s="107">
        <f t="shared" si="4"/>
        <v>15</v>
      </c>
      <c r="AN16" s="114" t="s">
        <v>121</v>
      </c>
      <c r="AO16" s="107">
        <f t="shared" si="5"/>
        <v>15</v>
      </c>
      <c r="AP16" s="114" t="s">
        <v>122</v>
      </c>
      <c r="AQ16" s="107">
        <f t="shared" si="6"/>
        <v>15</v>
      </c>
      <c r="AR16" s="114" t="s">
        <v>123</v>
      </c>
      <c r="AS16" s="107">
        <f t="shared" si="7"/>
        <v>15</v>
      </c>
      <c r="AT16" s="114" t="s">
        <v>124</v>
      </c>
      <c r="AU16" s="107">
        <f t="shared" si="8"/>
        <v>10</v>
      </c>
      <c r="AV16" s="107">
        <f t="shared" si="9"/>
        <v>100</v>
      </c>
      <c r="AW16" s="116" t="s">
        <v>153</v>
      </c>
      <c r="AX16" s="108" t="str">
        <f t="shared" si="10"/>
        <v>Fuerte</v>
      </c>
      <c r="AY16" s="109" t="s">
        <v>126</v>
      </c>
      <c r="AZ16" s="108" t="str">
        <f t="shared" si="11"/>
        <v>Fuerte</v>
      </c>
      <c r="BA16" s="110">
        <f t="shared" si="12"/>
        <v>100</v>
      </c>
      <c r="BB16" s="363"/>
      <c r="BC16" s="363" t="str">
        <f>IF(BB16&lt;50,"Débil",IF(AND(BB16&gt;=50,BB16&lt;99),"Moderado",IF(BB16=100,"Fuerte",)))</f>
        <v>Débil</v>
      </c>
      <c r="BD16" s="363"/>
      <c r="BE16" s="111">
        <f t="shared" si="13"/>
        <v>0</v>
      </c>
      <c r="BF16" s="111">
        <f t="shared" si="14"/>
        <v>1</v>
      </c>
      <c r="BG16" s="363" t="str">
        <f>IF(BF16=1,[5]Hoja2!$H$3,IF(BF16=2,[5]Hoja2!$H$4,IF(BF16=3,[5]Hoja2!$H$5,IF(BF16=4,[5]Hoja2!$H$6,IF(BF16=5,[5]Hoja2!$H$7,0)))))</f>
        <v>1-Rara vez</v>
      </c>
      <c r="BH16" s="111">
        <f t="shared" si="16"/>
        <v>5</v>
      </c>
      <c r="BI16" s="363"/>
      <c r="BJ16" s="111">
        <f t="shared" si="15"/>
        <v>5</v>
      </c>
      <c r="BK16" s="363"/>
      <c r="BL16" s="113" t="s">
        <v>154</v>
      </c>
      <c r="BM16" s="104" t="s">
        <v>143</v>
      </c>
      <c r="BN16" s="126">
        <v>44561</v>
      </c>
      <c r="BO16" s="130" t="s">
        <v>155</v>
      </c>
      <c r="BP16" s="291"/>
    </row>
    <row r="17" spans="1:68" s="92" customFormat="1" ht="119.25" customHeight="1" thickBot="1">
      <c r="A17" s="441"/>
      <c r="B17" s="446"/>
      <c r="C17" s="319"/>
      <c r="D17" s="471" t="s">
        <v>156</v>
      </c>
      <c r="E17" s="304"/>
      <c r="F17" s="433"/>
      <c r="G17" s="369"/>
      <c r="H17" s="363"/>
      <c r="I17" s="356"/>
      <c r="J17" s="356"/>
      <c r="K17" s="356"/>
      <c r="L17" s="356"/>
      <c r="M17" s="356"/>
      <c r="N17" s="356"/>
      <c r="O17" s="356"/>
      <c r="P17" s="356"/>
      <c r="Q17" s="356"/>
      <c r="R17" s="356"/>
      <c r="S17" s="356"/>
      <c r="T17" s="356"/>
      <c r="U17" s="356"/>
      <c r="V17" s="356"/>
      <c r="W17" s="356"/>
      <c r="X17" s="356"/>
      <c r="Y17" s="356"/>
      <c r="Z17" s="356"/>
      <c r="AA17" s="356"/>
      <c r="AB17" s="105">
        <f t="shared" si="0"/>
        <v>0</v>
      </c>
      <c r="AC17" s="105">
        <f t="shared" si="1"/>
        <v>5</v>
      </c>
      <c r="AD17" s="360"/>
      <c r="AE17" s="115"/>
      <c r="AF17" s="360"/>
      <c r="AG17" s="104" t="s">
        <v>157</v>
      </c>
      <c r="AH17" s="114" t="s">
        <v>118</v>
      </c>
      <c r="AI17" s="107">
        <f t="shared" si="2"/>
        <v>15</v>
      </c>
      <c r="AJ17" s="114" t="s">
        <v>119</v>
      </c>
      <c r="AK17" s="107">
        <f t="shared" si="3"/>
        <v>15</v>
      </c>
      <c r="AL17" s="114" t="s">
        <v>120</v>
      </c>
      <c r="AM17" s="107">
        <f t="shared" si="4"/>
        <v>15</v>
      </c>
      <c r="AN17" s="114" t="s">
        <v>121</v>
      </c>
      <c r="AO17" s="107">
        <f t="shared" si="5"/>
        <v>15</v>
      </c>
      <c r="AP17" s="114" t="s">
        <v>122</v>
      </c>
      <c r="AQ17" s="107">
        <f t="shared" si="6"/>
        <v>15</v>
      </c>
      <c r="AR17" s="114" t="s">
        <v>123</v>
      </c>
      <c r="AS17" s="107">
        <f t="shared" si="7"/>
        <v>15</v>
      </c>
      <c r="AT17" s="114" t="s">
        <v>124</v>
      </c>
      <c r="AU17" s="115">
        <f t="shared" si="8"/>
        <v>10</v>
      </c>
      <c r="AV17" s="107">
        <f t="shared" si="9"/>
        <v>100</v>
      </c>
      <c r="AW17" s="116" t="s">
        <v>158</v>
      </c>
      <c r="AX17" s="108" t="str">
        <f t="shared" si="10"/>
        <v>Fuerte</v>
      </c>
      <c r="AY17" s="117" t="s">
        <v>126</v>
      </c>
      <c r="AZ17" s="108" t="str">
        <f t="shared" si="11"/>
        <v>Fuerte</v>
      </c>
      <c r="BA17" s="110">
        <f t="shared" si="12"/>
        <v>100</v>
      </c>
      <c r="BB17" s="363"/>
      <c r="BC17" s="363"/>
      <c r="BD17" s="363"/>
      <c r="BE17" s="111">
        <f t="shared" si="13"/>
        <v>0</v>
      </c>
      <c r="BF17" s="111">
        <f t="shared" si="14"/>
        <v>1</v>
      </c>
      <c r="BG17" s="363"/>
      <c r="BH17" s="111">
        <f t="shared" si="16"/>
        <v>5</v>
      </c>
      <c r="BI17" s="363"/>
      <c r="BJ17" s="111">
        <f t="shared" si="15"/>
        <v>5</v>
      </c>
      <c r="BK17" s="363"/>
      <c r="BL17" s="113" t="s">
        <v>159</v>
      </c>
      <c r="BM17" s="104" t="s">
        <v>143</v>
      </c>
      <c r="BN17" s="126">
        <v>44561</v>
      </c>
      <c r="BO17" s="129" t="s">
        <v>160</v>
      </c>
      <c r="BP17" s="291"/>
    </row>
    <row r="18" spans="1:68" s="92" customFormat="1" ht="131.25" customHeight="1" thickBot="1">
      <c r="A18" s="441"/>
      <c r="B18" s="446"/>
      <c r="C18" s="319"/>
      <c r="D18" s="472"/>
      <c r="E18" s="304"/>
      <c r="F18" s="433"/>
      <c r="G18" s="369"/>
      <c r="H18" s="363"/>
      <c r="I18" s="356"/>
      <c r="J18" s="356"/>
      <c r="K18" s="356"/>
      <c r="L18" s="356"/>
      <c r="M18" s="356"/>
      <c r="N18" s="356"/>
      <c r="O18" s="356"/>
      <c r="P18" s="356"/>
      <c r="Q18" s="356"/>
      <c r="R18" s="356"/>
      <c r="S18" s="356"/>
      <c r="T18" s="356"/>
      <c r="U18" s="356"/>
      <c r="V18" s="356"/>
      <c r="W18" s="356"/>
      <c r="X18" s="356"/>
      <c r="Y18" s="356"/>
      <c r="Z18" s="356"/>
      <c r="AA18" s="356"/>
      <c r="AB18" s="105">
        <f t="shared" si="0"/>
        <v>0</v>
      </c>
      <c r="AC18" s="105">
        <f t="shared" si="1"/>
        <v>5</v>
      </c>
      <c r="AD18" s="360"/>
      <c r="AE18" s="115"/>
      <c r="AF18" s="360"/>
      <c r="AG18" s="104" t="s">
        <v>161</v>
      </c>
      <c r="AH18" s="114" t="s">
        <v>118</v>
      </c>
      <c r="AI18" s="107">
        <f t="shared" si="2"/>
        <v>15</v>
      </c>
      <c r="AJ18" s="114" t="s">
        <v>119</v>
      </c>
      <c r="AK18" s="107">
        <f t="shared" si="3"/>
        <v>15</v>
      </c>
      <c r="AL18" s="114" t="s">
        <v>120</v>
      </c>
      <c r="AM18" s="107">
        <f t="shared" si="4"/>
        <v>15</v>
      </c>
      <c r="AN18" s="114" t="s">
        <v>121</v>
      </c>
      <c r="AO18" s="107">
        <f t="shared" si="5"/>
        <v>15</v>
      </c>
      <c r="AP18" s="114" t="s">
        <v>122</v>
      </c>
      <c r="AQ18" s="107">
        <f t="shared" si="6"/>
        <v>15</v>
      </c>
      <c r="AR18" s="114" t="s">
        <v>123</v>
      </c>
      <c r="AS18" s="107">
        <f t="shared" si="7"/>
        <v>15</v>
      </c>
      <c r="AT18" s="114" t="s">
        <v>124</v>
      </c>
      <c r="AU18" s="107">
        <f t="shared" si="8"/>
        <v>10</v>
      </c>
      <c r="AV18" s="107">
        <f t="shared" si="9"/>
        <v>100</v>
      </c>
      <c r="AW18" s="116" t="s">
        <v>162</v>
      </c>
      <c r="AX18" s="108" t="str">
        <f t="shared" si="10"/>
        <v>Fuerte</v>
      </c>
      <c r="AY18" s="109" t="s">
        <v>126</v>
      </c>
      <c r="AZ18" s="108" t="str">
        <f t="shared" si="11"/>
        <v>Fuerte</v>
      </c>
      <c r="BA18" s="110">
        <f t="shared" si="12"/>
        <v>100</v>
      </c>
      <c r="BB18" s="363"/>
      <c r="BC18" s="363" t="str">
        <f>IF(BB18&lt;50,"Débil",IF(AND(BB18&gt;=50,BB18&lt;99),"Moderado",IF(BB18=100,"Fuerte",)))</f>
        <v>Débil</v>
      </c>
      <c r="BD18" s="363"/>
      <c r="BE18" s="111">
        <f t="shared" si="13"/>
        <v>0</v>
      </c>
      <c r="BF18" s="111">
        <f t="shared" si="14"/>
        <v>1</v>
      </c>
      <c r="BG18" s="363" t="str">
        <f>IF(BF18=1,[5]Hoja2!$H$3,IF(BF18=2,[5]Hoja2!$H$4,IF(BF18=3,[5]Hoja2!$H$5,IF(BF18=4,[5]Hoja2!$H$6,IF(BF18=5,[5]Hoja2!$H$7,0)))))</f>
        <v>1-Rara vez</v>
      </c>
      <c r="BH18" s="111">
        <f t="shared" si="16"/>
        <v>5</v>
      </c>
      <c r="BI18" s="363"/>
      <c r="BJ18" s="111">
        <f t="shared" si="15"/>
        <v>5</v>
      </c>
      <c r="BK18" s="363"/>
      <c r="BL18" s="292" t="s">
        <v>163</v>
      </c>
      <c r="BM18" s="104" t="s">
        <v>143</v>
      </c>
      <c r="BN18" s="126">
        <v>44561</v>
      </c>
      <c r="BO18" s="130" t="s">
        <v>155</v>
      </c>
      <c r="BP18" s="291"/>
    </row>
    <row r="19" spans="1:68" s="92" customFormat="1" ht="79.5" customHeight="1" thickBot="1">
      <c r="A19" s="441"/>
      <c r="B19" s="474"/>
      <c r="C19" s="327"/>
      <c r="D19" s="473"/>
      <c r="E19" s="314"/>
      <c r="F19" s="354"/>
      <c r="G19" s="479"/>
      <c r="H19" s="364"/>
      <c r="I19" s="357"/>
      <c r="J19" s="357"/>
      <c r="K19" s="357"/>
      <c r="L19" s="357"/>
      <c r="M19" s="357"/>
      <c r="N19" s="357"/>
      <c r="O19" s="357"/>
      <c r="P19" s="357"/>
      <c r="Q19" s="357"/>
      <c r="R19" s="357"/>
      <c r="S19" s="357"/>
      <c r="T19" s="357"/>
      <c r="U19" s="357"/>
      <c r="V19" s="357"/>
      <c r="W19" s="357"/>
      <c r="X19" s="357"/>
      <c r="Y19" s="357"/>
      <c r="Z19" s="357"/>
      <c r="AA19" s="357"/>
      <c r="AB19" s="105">
        <f t="shared" si="0"/>
        <v>11</v>
      </c>
      <c r="AC19" s="105">
        <f t="shared" si="1"/>
        <v>10</v>
      </c>
      <c r="AD19" s="359"/>
      <c r="AE19" s="131"/>
      <c r="AF19" s="359"/>
      <c r="AG19" s="132" t="s">
        <v>164</v>
      </c>
      <c r="AH19" s="132" t="s">
        <v>118</v>
      </c>
      <c r="AI19" s="107">
        <f t="shared" si="2"/>
        <v>15</v>
      </c>
      <c r="AJ19" s="132" t="s">
        <v>119</v>
      </c>
      <c r="AK19" s="107">
        <f t="shared" si="3"/>
        <v>15</v>
      </c>
      <c r="AL19" s="132" t="s">
        <v>120</v>
      </c>
      <c r="AM19" s="107">
        <f t="shared" si="4"/>
        <v>15</v>
      </c>
      <c r="AN19" s="132" t="s">
        <v>121</v>
      </c>
      <c r="AO19" s="107">
        <f t="shared" si="5"/>
        <v>15</v>
      </c>
      <c r="AP19" s="132" t="s">
        <v>122</v>
      </c>
      <c r="AQ19" s="107">
        <f t="shared" si="6"/>
        <v>15</v>
      </c>
      <c r="AR19" s="132" t="s">
        <v>123</v>
      </c>
      <c r="AS19" s="107">
        <f t="shared" si="7"/>
        <v>15</v>
      </c>
      <c r="AT19" s="132" t="s">
        <v>124</v>
      </c>
      <c r="AU19" s="115">
        <f t="shared" si="8"/>
        <v>10</v>
      </c>
      <c r="AV19" s="107">
        <f t="shared" si="9"/>
        <v>100</v>
      </c>
      <c r="AW19" s="131"/>
      <c r="AX19" s="108" t="str">
        <f t="shared" si="10"/>
        <v>Fuerte</v>
      </c>
      <c r="AY19" s="117" t="s">
        <v>126</v>
      </c>
      <c r="AZ19" s="108" t="str">
        <f t="shared" si="11"/>
        <v>Fuerte</v>
      </c>
      <c r="BA19" s="110">
        <f t="shared" si="12"/>
        <v>100</v>
      </c>
      <c r="BB19" s="364"/>
      <c r="BC19" s="364"/>
      <c r="BD19" s="364"/>
      <c r="BE19" s="111">
        <f t="shared" si="13"/>
        <v>0</v>
      </c>
      <c r="BF19" s="111">
        <f t="shared" si="14"/>
        <v>1</v>
      </c>
      <c r="BG19" s="364"/>
      <c r="BH19" s="111">
        <f t="shared" si="16"/>
        <v>10</v>
      </c>
      <c r="BI19" s="364"/>
      <c r="BJ19" s="111">
        <f t="shared" si="15"/>
        <v>10</v>
      </c>
      <c r="BK19" s="364"/>
      <c r="BL19" s="314"/>
      <c r="BM19" s="133" t="s">
        <v>143</v>
      </c>
      <c r="BN19" s="134">
        <v>44561</v>
      </c>
      <c r="BO19" s="129" t="s">
        <v>165</v>
      </c>
      <c r="BP19" s="291"/>
    </row>
    <row r="20" spans="1:68" s="92" customFormat="1" ht="120.75" customHeight="1" thickBot="1">
      <c r="A20" s="441">
        <v>4</v>
      </c>
      <c r="B20" s="328" t="s">
        <v>166</v>
      </c>
      <c r="C20" s="331" t="s">
        <v>167</v>
      </c>
      <c r="D20" s="319" t="s">
        <v>168</v>
      </c>
      <c r="E20" s="304" t="s">
        <v>136</v>
      </c>
      <c r="F20" s="433" t="s">
        <v>169</v>
      </c>
      <c r="G20" s="360" t="s">
        <v>170</v>
      </c>
      <c r="H20" s="362" t="str">
        <f>MID(G20,1,1)</f>
        <v>3</v>
      </c>
      <c r="I20" s="356" t="s">
        <v>116</v>
      </c>
      <c r="J20" s="356" t="s">
        <v>116</v>
      </c>
      <c r="K20" s="356" t="s">
        <v>115</v>
      </c>
      <c r="L20" s="356" t="s">
        <v>115</v>
      </c>
      <c r="M20" s="356" t="s">
        <v>116</v>
      </c>
      <c r="N20" s="356" t="s">
        <v>116</v>
      </c>
      <c r="O20" s="356" t="s">
        <v>116</v>
      </c>
      <c r="P20" s="356" t="s">
        <v>115</v>
      </c>
      <c r="Q20" s="356" t="s">
        <v>115</v>
      </c>
      <c r="R20" s="356" t="s">
        <v>116</v>
      </c>
      <c r="S20" s="356" t="s">
        <v>116</v>
      </c>
      <c r="T20" s="356" t="s">
        <v>116</v>
      </c>
      <c r="U20" s="356" t="s">
        <v>116</v>
      </c>
      <c r="V20" s="356" t="s">
        <v>116</v>
      </c>
      <c r="W20" s="356" t="s">
        <v>115</v>
      </c>
      <c r="X20" s="356" t="s">
        <v>115</v>
      </c>
      <c r="Y20" s="356" t="s">
        <v>116</v>
      </c>
      <c r="Z20" s="356" t="s">
        <v>115</v>
      </c>
      <c r="AA20" s="356" t="s">
        <v>115</v>
      </c>
      <c r="AB20" s="105">
        <f t="shared" si="0"/>
        <v>11</v>
      </c>
      <c r="AC20" s="105">
        <f t="shared" si="1"/>
        <v>10</v>
      </c>
      <c r="AD20" s="360" t="str">
        <f>IF(AC20=5,"Moderado",IF(AC20=10,"Mayor",IF(AC20=20,"Catastrófico",0)))</f>
        <v>Mayor</v>
      </c>
      <c r="AE20" s="135">
        <f>H20*AC20</f>
        <v>30</v>
      </c>
      <c r="AF20" s="360" t="str">
        <f>VLOOKUP(AE20,[5]Hoja2!$D$25:$E$67,2,0)</f>
        <v>30-Extrema</v>
      </c>
      <c r="AG20" s="136" t="s">
        <v>171</v>
      </c>
      <c r="AH20" s="137" t="s">
        <v>118</v>
      </c>
      <c r="AI20" s="107">
        <f t="shared" si="2"/>
        <v>15</v>
      </c>
      <c r="AJ20" s="137" t="s">
        <v>119</v>
      </c>
      <c r="AK20" s="107">
        <f t="shared" si="3"/>
        <v>15</v>
      </c>
      <c r="AL20" s="137" t="s">
        <v>120</v>
      </c>
      <c r="AM20" s="107">
        <f t="shared" si="4"/>
        <v>15</v>
      </c>
      <c r="AN20" s="137" t="s">
        <v>121</v>
      </c>
      <c r="AO20" s="107">
        <f t="shared" si="5"/>
        <v>15</v>
      </c>
      <c r="AP20" s="137" t="s">
        <v>122</v>
      </c>
      <c r="AQ20" s="107">
        <f t="shared" si="6"/>
        <v>15</v>
      </c>
      <c r="AR20" s="138" t="s">
        <v>123</v>
      </c>
      <c r="AS20" s="107">
        <f t="shared" si="7"/>
        <v>15</v>
      </c>
      <c r="AT20" s="137"/>
      <c r="AU20" s="107">
        <f t="shared" si="8"/>
        <v>0</v>
      </c>
      <c r="AV20" s="107">
        <f t="shared" si="9"/>
        <v>90</v>
      </c>
      <c r="AW20" s="136" t="s">
        <v>172</v>
      </c>
      <c r="AX20" s="108" t="str">
        <f t="shared" si="10"/>
        <v>Moderado</v>
      </c>
      <c r="AY20" s="109" t="s">
        <v>126</v>
      </c>
      <c r="AZ20" s="108" t="str">
        <f t="shared" si="11"/>
        <v>Moderado</v>
      </c>
      <c r="BA20" s="110">
        <f t="shared" si="12"/>
        <v>75</v>
      </c>
      <c r="BB20" s="362">
        <f>AVERAGE(BA20:BA23)</f>
        <v>75</v>
      </c>
      <c r="BC20" s="362" t="str">
        <f>IF(BB20&lt;50,"Débil",IF(AND(BB20&gt;=50,BB20&lt;99),"Moderado",IF(BB20=100,"Fuerte",)))</f>
        <v>Moderado</v>
      </c>
      <c r="BD20" s="362"/>
      <c r="BE20" s="111">
        <f t="shared" si="13"/>
        <v>3</v>
      </c>
      <c r="BF20" s="111">
        <f t="shared" si="14"/>
        <v>3</v>
      </c>
      <c r="BG20" s="363" t="str">
        <f>IF(BF20=1,[5]Hoja2!$H$3,IF(BF20=2,[5]Hoja2!$H$4,IF(BF20=3,[5]Hoja2!$H$5,IF(BF20=4,[5]Hoja2!$H$6,IF(BF20=5,[5]Hoja2!$H$7,0)))))</f>
        <v>3-Posible</v>
      </c>
      <c r="BH20" s="111">
        <f t="shared" si="16"/>
        <v>10</v>
      </c>
      <c r="BI20" s="363" t="str">
        <f>AD20</f>
        <v>Mayor</v>
      </c>
      <c r="BJ20" s="111">
        <f t="shared" si="15"/>
        <v>30</v>
      </c>
      <c r="BK20" s="363" t="str">
        <f>VLOOKUP(BJ20,[5]Hoja2!$D$53:$E$67,2,0)</f>
        <v>30-Extrema</v>
      </c>
      <c r="BL20" s="136" t="s">
        <v>173</v>
      </c>
      <c r="BM20" s="319" t="s">
        <v>174</v>
      </c>
      <c r="BN20" s="134">
        <v>44561</v>
      </c>
      <c r="BO20" s="127" t="s">
        <v>175</v>
      </c>
      <c r="BP20" s="291" t="s">
        <v>563</v>
      </c>
    </row>
    <row r="21" spans="1:68" s="92" customFormat="1" ht="105" customHeight="1" thickBot="1">
      <c r="A21" s="441"/>
      <c r="B21" s="329"/>
      <c r="C21" s="332"/>
      <c r="D21" s="319"/>
      <c r="E21" s="304"/>
      <c r="F21" s="433"/>
      <c r="G21" s="360"/>
      <c r="H21" s="363"/>
      <c r="I21" s="356"/>
      <c r="J21" s="356"/>
      <c r="K21" s="356"/>
      <c r="L21" s="356"/>
      <c r="M21" s="356"/>
      <c r="N21" s="356"/>
      <c r="O21" s="356"/>
      <c r="P21" s="356"/>
      <c r="Q21" s="356"/>
      <c r="R21" s="356"/>
      <c r="S21" s="356"/>
      <c r="T21" s="356"/>
      <c r="U21" s="356"/>
      <c r="V21" s="356"/>
      <c r="W21" s="356"/>
      <c r="X21" s="356"/>
      <c r="Y21" s="356"/>
      <c r="Z21" s="356"/>
      <c r="AA21" s="356"/>
      <c r="AB21" s="105">
        <f t="shared" si="0"/>
        <v>0</v>
      </c>
      <c r="AC21" s="105">
        <f t="shared" si="1"/>
        <v>5</v>
      </c>
      <c r="AD21" s="360"/>
      <c r="AE21" s="115"/>
      <c r="AF21" s="360"/>
      <c r="AG21" s="104" t="s">
        <v>176</v>
      </c>
      <c r="AH21" s="114" t="s">
        <v>118</v>
      </c>
      <c r="AI21" s="107">
        <f t="shared" si="2"/>
        <v>15</v>
      </c>
      <c r="AJ21" s="114" t="s">
        <v>119</v>
      </c>
      <c r="AK21" s="107">
        <f t="shared" si="3"/>
        <v>15</v>
      </c>
      <c r="AL21" s="114" t="s">
        <v>120</v>
      </c>
      <c r="AM21" s="107">
        <f t="shared" si="4"/>
        <v>15</v>
      </c>
      <c r="AN21" s="114" t="s">
        <v>121</v>
      </c>
      <c r="AO21" s="107">
        <f t="shared" si="5"/>
        <v>15</v>
      </c>
      <c r="AP21" s="114" t="s">
        <v>122</v>
      </c>
      <c r="AQ21" s="107">
        <f t="shared" si="6"/>
        <v>15</v>
      </c>
      <c r="AR21" s="114" t="s">
        <v>123</v>
      </c>
      <c r="AS21" s="107">
        <f t="shared" si="7"/>
        <v>15</v>
      </c>
      <c r="AT21" s="114"/>
      <c r="AU21" s="115">
        <f t="shared" si="8"/>
        <v>0</v>
      </c>
      <c r="AV21" s="107">
        <f t="shared" si="9"/>
        <v>90</v>
      </c>
      <c r="AW21" s="104" t="s">
        <v>177</v>
      </c>
      <c r="AX21" s="108" t="str">
        <f t="shared" si="10"/>
        <v>Moderado</v>
      </c>
      <c r="AY21" s="117" t="s">
        <v>126</v>
      </c>
      <c r="AZ21" s="108" t="str">
        <f t="shared" si="11"/>
        <v>Moderado</v>
      </c>
      <c r="BA21" s="110">
        <f t="shared" si="12"/>
        <v>75</v>
      </c>
      <c r="BB21" s="363"/>
      <c r="BC21" s="363"/>
      <c r="BD21" s="363"/>
      <c r="BE21" s="111">
        <f t="shared" si="13"/>
        <v>0</v>
      </c>
      <c r="BF21" s="111">
        <f t="shared" si="14"/>
        <v>1</v>
      </c>
      <c r="BG21" s="363"/>
      <c r="BH21" s="111">
        <f t="shared" si="16"/>
        <v>5</v>
      </c>
      <c r="BI21" s="363"/>
      <c r="BJ21" s="111">
        <f t="shared" si="15"/>
        <v>5</v>
      </c>
      <c r="BK21" s="363"/>
      <c r="BL21" s="104" t="s">
        <v>178</v>
      </c>
      <c r="BM21" s="319"/>
      <c r="BN21" s="134">
        <v>44561</v>
      </c>
      <c r="BO21" s="139" t="s">
        <v>179</v>
      </c>
      <c r="BP21" s="291"/>
    </row>
    <row r="22" spans="1:68" s="92" customFormat="1" ht="49" thickBot="1">
      <c r="A22" s="441"/>
      <c r="B22" s="329"/>
      <c r="C22" s="332"/>
      <c r="D22" s="319"/>
      <c r="E22" s="304"/>
      <c r="F22" s="433"/>
      <c r="G22" s="360"/>
      <c r="H22" s="363"/>
      <c r="I22" s="356"/>
      <c r="J22" s="356"/>
      <c r="K22" s="356"/>
      <c r="L22" s="356"/>
      <c r="M22" s="356"/>
      <c r="N22" s="356"/>
      <c r="O22" s="356"/>
      <c r="P22" s="356"/>
      <c r="Q22" s="356"/>
      <c r="R22" s="356"/>
      <c r="S22" s="356"/>
      <c r="T22" s="356"/>
      <c r="U22" s="356"/>
      <c r="V22" s="356"/>
      <c r="W22" s="356"/>
      <c r="X22" s="356"/>
      <c r="Y22" s="356"/>
      <c r="Z22" s="356"/>
      <c r="AA22" s="356"/>
      <c r="AB22" s="105">
        <f t="shared" si="0"/>
        <v>0</v>
      </c>
      <c r="AC22" s="105">
        <f t="shared" si="1"/>
        <v>5</v>
      </c>
      <c r="AD22" s="360"/>
      <c r="AE22" s="115"/>
      <c r="AF22" s="360"/>
      <c r="AG22" s="104" t="s">
        <v>180</v>
      </c>
      <c r="AH22" s="114" t="s">
        <v>118</v>
      </c>
      <c r="AI22" s="107">
        <f t="shared" si="2"/>
        <v>15</v>
      </c>
      <c r="AJ22" s="114" t="s">
        <v>119</v>
      </c>
      <c r="AK22" s="107">
        <f t="shared" si="3"/>
        <v>15</v>
      </c>
      <c r="AL22" s="114" t="s">
        <v>120</v>
      </c>
      <c r="AM22" s="107">
        <f t="shared" si="4"/>
        <v>15</v>
      </c>
      <c r="AN22" s="114" t="s">
        <v>121</v>
      </c>
      <c r="AO22" s="107">
        <f t="shared" si="5"/>
        <v>15</v>
      </c>
      <c r="AP22" s="114" t="s">
        <v>122</v>
      </c>
      <c r="AQ22" s="107">
        <f t="shared" si="6"/>
        <v>15</v>
      </c>
      <c r="AR22" s="114" t="s">
        <v>123</v>
      </c>
      <c r="AS22" s="107">
        <f t="shared" si="7"/>
        <v>15</v>
      </c>
      <c r="AT22" s="114"/>
      <c r="AU22" s="107">
        <f t="shared" si="8"/>
        <v>0</v>
      </c>
      <c r="AV22" s="107">
        <f t="shared" si="9"/>
        <v>90</v>
      </c>
      <c r="AW22" s="104" t="s">
        <v>181</v>
      </c>
      <c r="AX22" s="108" t="str">
        <f t="shared" si="10"/>
        <v>Moderado</v>
      </c>
      <c r="AY22" s="109" t="s">
        <v>126</v>
      </c>
      <c r="AZ22" s="108" t="str">
        <f t="shared" si="11"/>
        <v>Moderado</v>
      </c>
      <c r="BA22" s="110">
        <f t="shared" si="12"/>
        <v>75</v>
      </c>
      <c r="BB22" s="363"/>
      <c r="BC22" s="363" t="str">
        <f>IF(BB22&lt;50,"Débil",IF(AND(BB22&gt;=50,BB22&lt;99),"Moderado",IF(BB22=100,"Fuerte",)))</f>
        <v>Débil</v>
      </c>
      <c r="BD22" s="363"/>
      <c r="BE22" s="111">
        <f t="shared" si="13"/>
        <v>0</v>
      </c>
      <c r="BF22" s="111">
        <f t="shared" si="14"/>
        <v>1</v>
      </c>
      <c r="BG22" s="363" t="str">
        <f>IF(BF22=1,[5]Hoja2!$H$3,IF(BF22=2,[5]Hoja2!$H$4,IF(BF22=3,[5]Hoja2!$H$5,IF(BF22=4,[5]Hoja2!$H$6,IF(BF22=5,[5]Hoja2!$H$7,0)))))</f>
        <v>1-Rara vez</v>
      </c>
      <c r="BH22" s="111">
        <f t="shared" si="16"/>
        <v>5</v>
      </c>
      <c r="BI22" s="363"/>
      <c r="BJ22" s="111">
        <f t="shared" si="15"/>
        <v>5</v>
      </c>
      <c r="BK22" s="363"/>
      <c r="BL22" s="104" t="s">
        <v>182</v>
      </c>
      <c r="BM22" s="319"/>
      <c r="BN22" s="134">
        <v>44561</v>
      </c>
      <c r="BO22" s="397" t="s">
        <v>183</v>
      </c>
      <c r="BP22" s="291"/>
    </row>
    <row r="23" spans="1:68" s="92" customFormat="1" ht="33" thickBot="1">
      <c r="A23" s="441"/>
      <c r="B23" s="329"/>
      <c r="C23" s="332"/>
      <c r="D23" s="327"/>
      <c r="E23" s="314"/>
      <c r="F23" s="354"/>
      <c r="G23" s="361"/>
      <c r="H23" s="364"/>
      <c r="I23" s="337"/>
      <c r="J23" s="337"/>
      <c r="K23" s="337"/>
      <c r="L23" s="337"/>
      <c r="M23" s="337"/>
      <c r="N23" s="337"/>
      <c r="O23" s="337"/>
      <c r="P23" s="337"/>
      <c r="Q23" s="337"/>
      <c r="R23" s="337"/>
      <c r="S23" s="337"/>
      <c r="T23" s="337"/>
      <c r="U23" s="337"/>
      <c r="V23" s="337"/>
      <c r="W23" s="337"/>
      <c r="X23" s="337"/>
      <c r="Y23" s="337"/>
      <c r="Z23" s="337"/>
      <c r="AA23" s="337"/>
      <c r="AB23" s="105">
        <f t="shared" si="0"/>
        <v>8</v>
      </c>
      <c r="AC23" s="105">
        <f t="shared" si="1"/>
        <v>10</v>
      </c>
      <c r="AD23" s="361"/>
      <c r="AE23" s="115"/>
      <c r="AF23" s="361"/>
      <c r="AG23" s="104" t="s">
        <v>184</v>
      </c>
      <c r="AH23" s="114" t="s">
        <v>118</v>
      </c>
      <c r="AI23" s="107">
        <f t="shared" si="2"/>
        <v>15</v>
      </c>
      <c r="AJ23" s="114" t="s">
        <v>119</v>
      </c>
      <c r="AK23" s="107">
        <f t="shared" si="3"/>
        <v>15</v>
      </c>
      <c r="AL23" s="114" t="s">
        <v>120</v>
      </c>
      <c r="AM23" s="107">
        <f t="shared" si="4"/>
        <v>15</v>
      </c>
      <c r="AN23" s="114" t="s">
        <v>121</v>
      </c>
      <c r="AO23" s="107">
        <f t="shared" si="5"/>
        <v>15</v>
      </c>
      <c r="AP23" s="114" t="s">
        <v>122</v>
      </c>
      <c r="AQ23" s="107">
        <f t="shared" si="6"/>
        <v>15</v>
      </c>
      <c r="AR23" s="114" t="s">
        <v>123</v>
      </c>
      <c r="AS23" s="107">
        <f t="shared" si="7"/>
        <v>15</v>
      </c>
      <c r="AT23" s="114"/>
      <c r="AU23" s="115">
        <f t="shared" si="8"/>
        <v>0</v>
      </c>
      <c r="AV23" s="107">
        <f t="shared" si="9"/>
        <v>90</v>
      </c>
      <c r="AW23" s="104" t="s">
        <v>185</v>
      </c>
      <c r="AX23" s="108" t="str">
        <f t="shared" si="10"/>
        <v>Moderado</v>
      </c>
      <c r="AY23" s="117" t="s">
        <v>126</v>
      </c>
      <c r="AZ23" s="108" t="str">
        <f t="shared" si="11"/>
        <v>Moderado</v>
      </c>
      <c r="BA23" s="110">
        <f t="shared" si="12"/>
        <v>75</v>
      </c>
      <c r="BB23" s="364"/>
      <c r="BC23" s="364"/>
      <c r="BD23" s="364"/>
      <c r="BE23" s="111">
        <f t="shared" si="13"/>
        <v>0</v>
      </c>
      <c r="BF23" s="111">
        <f t="shared" si="14"/>
        <v>1</v>
      </c>
      <c r="BG23" s="396"/>
      <c r="BH23" s="111">
        <f t="shared" si="16"/>
        <v>10</v>
      </c>
      <c r="BI23" s="396"/>
      <c r="BJ23" s="111">
        <f t="shared" si="15"/>
        <v>10</v>
      </c>
      <c r="BK23" s="396"/>
      <c r="BL23" s="104" t="s">
        <v>186</v>
      </c>
      <c r="BM23" s="331"/>
      <c r="BN23" s="134">
        <v>44561</v>
      </c>
      <c r="BO23" s="398"/>
      <c r="BP23" s="291"/>
    </row>
    <row r="24" spans="1:68" s="92" customFormat="1" ht="330" customHeight="1" thickBot="1">
      <c r="A24" s="441">
        <v>5</v>
      </c>
      <c r="B24" s="445" t="s">
        <v>271</v>
      </c>
      <c r="C24" s="318" t="s">
        <v>270</v>
      </c>
      <c r="D24" s="119" t="s">
        <v>187</v>
      </c>
      <c r="E24" s="315" t="s">
        <v>188</v>
      </c>
      <c r="F24" s="310" t="s">
        <v>189</v>
      </c>
      <c r="G24" s="399" t="s">
        <v>170</v>
      </c>
      <c r="H24" s="370" t="str">
        <f>MID(G24,1,1)</f>
        <v>3</v>
      </c>
      <c r="I24" s="318" t="s">
        <v>116</v>
      </c>
      <c r="J24" s="318" t="s">
        <v>116</v>
      </c>
      <c r="K24" s="318" t="s">
        <v>115</v>
      </c>
      <c r="L24" s="318" t="s">
        <v>115</v>
      </c>
      <c r="M24" s="318" t="s">
        <v>116</v>
      </c>
      <c r="N24" s="318" t="s">
        <v>115</v>
      </c>
      <c r="O24" s="318" t="s">
        <v>115</v>
      </c>
      <c r="P24" s="318" t="s">
        <v>115</v>
      </c>
      <c r="Q24" s="318" t="s">
        <v>115</v>
      </c>
      <c r="R24" s="318" t="s">
        <v>116</v>
      </c>
      <c r="S24" s="318" t="s">
        <v>116</v>
      </c>
      <c r="T24" s="318" t="s">
        <v>116</v>
      </c>
      <c r="U24" s="318" t="s">
        <v>115</v>
      </c>
      <c r="V24" s="318" t="s">
        <v>116</v>
      </c>
      <c r="W24" s="318" t="s">
        <v>115</v>
      </c>
      <c r="X24" s="318" t="s">
        <v>115</v>
      </c>
      <c r="Y24" s="318" t="s">
        <v>116</v>
      </c>
      <c r="Z24" s="318" t="s">
        <v>115</v>
      </c>
      <c r="AA24" s="318" t="s">
        <v>115</v>
      </c>
      <c r="AB24" s="105">
        <f t="shared" si="0"/>
        <v>8</v>
      </c>
      <c r="AC24" s="105">
        <f t="shared" si="1"/>
        <v>10</v>
      </c>
      <c r="AD24" s="368" t="str">
        <f>IF(AC24=5,"Moderado",IF(AC24=10,"Mayor",IF(AC24=20,"Catastrófico",0)))</f>
        <v>Mayor</v>
      </c>
      <c r="AE24" s="120">
        <f>H24*AC24</f>
        <v>30</v>
      </c>
      <c r="AF24" s="368" t="str">
        <f>VLOOKUP(AE24,[5]Hoja2!$D$25:$E$67,2,0)</f>
        <v>30-Extrema</v>
      </c>
      <c r="AG24" s="104" t="s">
        <v>273</v>
      </c>
      <c r="AH24" s="104" t="s">
        <v>118</v>
      </c>
      <c r="AI24" s="107">
        <f t="shared" si="2"/>
        <v>15</v>
      </c>
      <c r="AJ24" s="104" t="s">
        <v>119</v>
      </c>
      <c r="AK24" s="107">
        <f t="shared" si="3"/>
        <v>15</v>
      </c>
      <c r="AL24" s="104" t="s">
        <v>120</v>
      </c>
      <c r="AM24" s="107">
        <f t="shared" si="4"/>
        <v>15</v>
      </c>
      <c r="AN24" s="104" t="s">
        <v>121</v>
      </c>
      <c r="AO24" s="107">
        <f t="shared" si="5"/>
        <v>15</v>
      </c>
      <c r="AP24" s="104" t="s">
        <v>122</v>
      </c>
      <c r="AQ24" s="107">
        <f t="shared" si="6"/>
        <v>15</v>
      </c>
      <c r="AR24" s="104" t="s">
        <v>191</v>
      </c>
      <c r="AS24" s="107">
        <f t="shared" si="7"/>
        <v>0</v>
      </c>
      <c r="AT24" s="104" t="s">
        <v>192</v>
      </c>
      <c r="AU24" s="107">
        <f t="shared" si="8"/>
        <v>0</v>
      </c>
      <c r="AV24" s="107">
        <f t="shared" si="9"/>
        <v>75</v>
      </c>
      <c r="AW24" s="120" t="s">
        <v>193</v>
      </c>
      <c r="AX24" s="108" t="str">
        <f t="shared" si="10"/>
        <v>Débil</v>
      </c>
      <c r="AY24" s="109" t="s">
        <v>126</v>
      </c>
      <c r="AZ24" s="108" t="str">
        <f t="shared" si="11"/>
        <v>Débil</v>
      </c>
      <c r="BA24" s="110">
        <f t="shared" si="12"/>
        <v>0</v>
      </c>
      <c r="BB24" s="370">
        <f>AVERAGE(BA24:BA26)</f>
        <v>0</v>
      </c>
      <c r="BC24" s="370" t="str">
        <f>IF(BB24&lt;50,"Débil",IF(AND(BB24&gt;=50,BB24&lt;99),"Moderado",IF(BB24=100,"Fuerte",)))</f>
        <v>Débil</v>
      </c>
      <c r="BD24" s="370"/>
      <c r="BE24" s="111">
        <f t="shared" si="13"/>
        <v>3</v>
      </c>
      <c r="BF24" s="111">
        <f t="shared" si="14"/>
        <v>3</v>
      </c>
      <c r="BG24" s="370" t="str">
        <f>IF(BF24=1,[5]Hoja2!$H$3,IF(BF24=2,[5]Hoja2!$H$4,IF(BF24=3,[5]Hoja2!$H$5,IF(BF24=4,[5]Hoja2!$H$6,IF(BF24=5,[5]Hoja2!$H$7,0)))))</f>
        <v>3-Posible</v>
      </c>
      <c r="BH24" s="111">
        <f t="shared" si="16"/>
        <v>10</v>
      </c>
      <c r="BI24" s="370" t="str">
        <f>AD24</f>
        <v>Mayor</v>
      </c>
      <c r="BJ24" s="111">
        <f t="shared" si="15"/>
        <v>30</v>
      </c>
      <c r="BK24" s="370" t="str">
        <f>VLOOKUP(BJ24,[5]Hoja2!$D$53:$E$67,2,0)</f>
        <v>30-Extrema</v>
      </c>
      <c r="BL24" s="104" t="s">
        <v>194</v>
      </c>
      <c r="BM24" s="104" t="s">
        <v>195</v>
      </c>
      <c r="BN24" s="134">
        <v>44561</v>
      </c>
      <c r="BO24" s="139" t="s">
        <v>606</v>
      </c>
      <c r="BP24" s="291" t="s">
        <v>196</v>
      </c>
    </row>
    <row r="25" spans="1:68" s="92" customFormat="1" ht="157.5" customHeight="1" thickBot="1">
      <c r="A25" s="441"/>
      <c r="B25" s="446"/>
      <c r="C25" s="319"/>
      <c r="D25" s="118" t="s">
        <v>272</v>
      </c>
      <c r="E25" s="316"/>
      <c r="F25" s="433"/>
      <c r="G25" s="477"/>
      <c r="H25" s="371"/>
      <c r="I25" s="319"/>
      <c r="J25" s="319"/>
      <c r="K25" s="319"/>
      <c r="L25" s="319"/>
      <c r="M25" s="319"/>
      <c r="N25" s="319"/>
      <c r="O25" s="319"/>
      <c r="P25" s="319"/>
      <c r="Q25" s="319"/>
      <c r="R25" s="319"/>
      <c r="S25" s="319"/>
      <c r="T25" s="319"/>
      <c r="U25" s="319"/>
      <c r="V25" s="319"/>
      <c r="W25" s="319"/>
      <c r="X25" s="319"/>
      <c r="Y25" s="319"/>
      <c r="Z25" s="319"/>
      <c r="AA25" s="319"/>
      <c r="AB25" s="105">
        <f t="shared" si="0"/>
        <v>0</v>
      </c>
      <c r="AC25" s="105">
        <f t="shared" si="1"/>
        <v>5</v>
      </c>
      <c r="AD25" s="369"/>
      <c r="AE25" s="116"/>
      <c r="AF25" s="369"/>
      <c r="AG25" s="104" t="s">
        <v>190</v>
      </c>
      <c r="AH25" s="113" t="s">
        <v>118</v>
      </c>
      <c r="AI25" s="107">
        <f t="shared" si="2"/>
        <v>15</v>
      </c>
      <c r="AJ25" s="113" t="s">
        <v>119</v>
      </c>
      <c r="AK25" s="107">
        <f t="shared" si="3"/>
        <v>15</v>
      </c>
      <c r="AL25" s="113" t="s">
        <v>120</v>
      </c>
      <c r="AM25" s="107">
        <f t="shared" si="4"/>
        <v>15</v>
      </c>
      <c r="AN25" s="113" t="s">
        <v>121</v>
      </c>
      <c r="AO25" s="107">
        <f t="shared" si="5"/>
        <v>15</v>
      </c>
      <c r="AP25" s="113" t="s">
        <v>122</v>
      </c>
      <c r="AQ25" s="107">
        <f t="shared" si="6"/>
        <v>15</v>
      </c>
      <c r="AR25" s="113" t="s">
        <v>191</v>
      </c>
      <c r="AS25" s="107">
        <f t="shared" si="7"/>
        <v>0</v>
      </c>
      <c r="AT25" s="113" t="s">
        <v>192</v>
      </c>
      <c r="AU25" s="115">
        <f t="shared" si="8"/>
        <v>0</v>
      </c>
      <c r="AV25" s="107">
        <f t="shared" si="9"/>
        <v>75</v>
      </c>
      <c r="AW25" s="120" t="s">
        <v>193</v>
      </c>
      <c r="AX25" s="108" t="str">
        <f t="shared" si="10"/>
        <v>Débil</v>
      </c>
      <c r="AY25" s="117" t="s">
        <v>126</v>
      </c>
      <c r="AZ25" s="108" t="str">
        <f t="shared" si="11"/>
        <v>Débil</v>
      </c>
      <c r="BA25" s="110">
        <f t="shared" si="12"/>
        <v>0</v>
      </c>
      <c r="BB25" s="371"/>
      <c r="BC25" s="371"/>
      <c r="BD25" s="371"/>
      <c r="BE25" s="111">
        <f t="shared" si="13"/>
        <v>0</v>
      </c>
      <c r="BF25" s="111">
        <f t="shared" si="14"/>
        <v>1</v>
      </c>
      <c r="BG25" s="371"/>
      <c r="BH25" s="111">
        <f t="shared" si="16"/>
        <v>5</v>
      </c>
      <c r="BI25" s="371"/>
      <c r="BJ25" s="111">
        <f t="shared" si="15"/>
        <v>5</v>
      </c>
      <c r="BK25" s="371"/>
      <c r="BL25" s="113" t="s">
        <v>197</v>
      </c>
      <c r="BM25" s="104" t="s">
        <v>195</v>
      </c>
      <c r="BN25" s="134">
        <v>44561</v>
      </c>
      <c r="BO25" s="139" t="s">
        <v>605</v>
      </c>
      <c r="BP25" s="291"/>
    </row>
    <row r="26" spans="1:68" s="92" customFormat="1" ht="252.75" customHeight="1" thickBot="1">
      <c r="A26" s="441"/>
      <c r="B26" s="446"/>
      <c r="C26" s="319"/>
      <c r="D26" s="140" t="s">
        <v>198</v>
      </c>
      <c r="E26" s="317"/>
      <c r="F26" s="433"/>
      <c r="G26" s="478"/>
      <c r="H26" s="371"/>
      <c r="I26" s="319"/>
      <c r="J26" s="319"/>
      <c r="K26" s="319"/>
      <c r="L26" s="319"/>
      <c r="M26" s="319"/>
      <c r="N26" s="319"/>
      <c r="O26" s="319"/>
      <c r="P26" s="319"/>
      <c r="Q26" s="319"/>
      <c r="R26" s="319"/>
      <c r="S26" s="319"/>
      <c r="T26" s="319"/>
      <c r="U26" s="319"/>
      <c r="V26" s="319"/>
      <c r="W26" s="319"/>
      <c r="X26" s="319"/>
      <c r="Y26" s="319"/>
      <c r="Z26" s="319"/>
      <c r="AA26" s="319"/>
      <c r="AB26" s="105">
        <f t="shared" si="0"/>
        <v>9</v>
      </c>
      <c r="AC26" s="105">
        <f t="shared" si="1"/>
        <v>10</v>
      </c>
      <c r="AD26" s="369"/>
      <c r="AE26" s="141"/>
      <c r="AF26" s="369"/>
      <c r="AG26" s="142" t="s">
        <v>190</v>
      </c>
      <c r="AH26" s="123" t="s">
        <v>118</v>
      </c>
      <c r="AI26" s="143">
        <f t="shared" si="2"/>
        <v>15</v>
      </c>
      <c r="AJ26" s="123" t="s">
        <v>119</v>
      </c>
      <c r="AK26" s="143">
        <f t="shared" si="3"/>
        <v>15</v>
      </c>
      <c r="AL26" s="123" t="s">
        <v>199</v>
      </c>
      <c r="AM26" s="143">
        <f t="shared" si="4"/>
        <v>0</v>
      </c>
      <c r="AN26" s="123" t="s">
        <v>121</v>
      </c>
      <c r="AO26" s="143">
        <f t="shared" si="5"/>
        <v>15</v>
      </c>
      <c r="AP26" s="123" t="s">
        <v>200</v>
      </c>
      <c r="AQ26" s="143">
        <f t="shared" si="6"/>
        <v>0</v>
      </c>
      <c r="AR26" s="123" t="s">
        <v>191</v>
      </c>
      <c r="AS26" s="143">
        <f t="shared" si="7"/>
        <v>0</v>
      </c>
      <c r="AT26" s="123" t="s">
        <v>192</v>
      </c>
      <c r="AU26" s="143">
        <f t="shared" si="8"/>
        <v>0</v>
      </c>
      <c r="AV26" s="143">
        <f t="shared" si="9"/>
        <v>45</v>
      </c>
      <c r="AW26" s="144" t="s">
        <v>193</v>
      </c>
      <c r="AX26" s="111" t="str">
        <f t="shared" si="10"/>
        <v>Débil</v>
      </c>
      <c r="AY26" s="145" t="s">
        <v>126</v>
      </c>
      <c r="AZ26" s="111" t="str">
        <f t="shared" si="11"/>
        <v>Débil</v>
      </c>
      <c r="BA26" s="146">
        <f t="shared" si="12"/>
        <v>0</v>
      </c>
      <c r="BB26" s="371"/>
      <c r="BC26" s="371" t="str">
        <f>IF(BB26&lt;50,"Débil",IF(AND(BB26&gt;=50,BB26&lt;99),"Moderado",IF(BB26=100,"Fuerte",)))</f>
        <v>Débil</v>
      </c>
      <c r="BD26" s="371"/>
      <c r="BE26" s="111">
        <f t="shared" si="13"/>
        <v>0</v>
      </c>
      <c r="BF26" s="111">
        <f t="shared" si="14"/>
        <v>1</v>
      </c>
      <c r="BG26" s="371"/>
      <c r="BH26" s="111">
        <f t="shared" si="16"/>
        <v>10</v>
      </c>
      <c r="BI26" s="371"/>
      <c r="BJ26" s="111">
        <f t="shared" si="15"/>
        <v>10</v>
      </c>
      <c r="BK26" s="371"/>
      <c r="BL26" s="123" t="s">
        <v>201</v>
      </c>
      <c r="BM26" s="142" t="s">
        <v>195</v>
      </c>
      <c r="BN26" s="147">
        <v>44561</v>
      </c>
      <c r="BO26" s="148" t="s">
        <v>604</v>
      </c>
      <c r="BP26" s="291"/>
    </row>
    <row r="27" spans="1:68" s="92" customFormat="1" ht="128.25" customHeight="1" thickBot="1">
      <c r="A27" s="480">
        <v>6</v>
      </c>
      <c r="B27" s="468" t="s">
        <v>203</v>
      </c>
      <c r="C27" s="303" t="s">
        <v>204</v>
      </c>
      <c r="D27" s="119" t="s">
        <v>274</v>
      </c>
      <c r="E27" s="315" t="s">
        <v>188</v>
      </c>
      <c r="F27" s="303" t="s">
        <v>205</v>
      </c>
      <c r="G27" s="370" t="s">
        <v>206</v>
      </c>
      <c r="H27" s="393" t="str">
        <f>MID(G27,1,1)</f>
        <v>2</v>
      </c>
      <c r="I27" s="303" t="s">
        <v>116</v>
      </c>
      <c r="J27" s="303" t="s">
        <v>115</v>
      </c>
      <c r="K27" s="303" t="s">
        <v>115</v>
      </c>
      <c r="L27" s="303" t="s">
        <v>115</v>
      </c>
      <c r="M27" s="303" t="s">
        <v>116</v>
      </c>
      <c r="N27" s="303" t="s">
        <v>116</v>
      </c>
      <c r="O27" s="303" t="s">
        <v>115</v>
      </c>
      <c r="P27" s="303" t="s">
        <v>115</v>
      </c>
      <c r="Q27" s="303" t="s">
        <v>115</v>
      </c>
      <c r="R27" s="303" t="s">
        <v>116</v>
      </c>
      <c r="S27" s="303" t="s">
        <v>116</v>
      </c>
      <c r="T27" s="303" t="s">
        <v>116</v>
      </c>
      <c r="U27" s="303" t="s">
        <v>116</v>
      </c>
      <c r="V27" s="303" t="s">
        <v>116</v>
      </c>
      <c r="W27" s="303" t="s">
        <v>115</v>
      </c>
      <c r="X27" s="303" t="s">
        <v>115</v>
      </c>
      <c r="Y27" s="303" t="s">
        <v>116</v>
      </c>
      <c r="Z27" s="303" t="s">
        <v>115</v>
      </c>
      <c r="AA27" s="303" t="s">
        <v>115</v>
      </c>
      <c r="AB27" s="105">
        <f t="shared" si="0"/>
        <v>9</v>
      </c>
      <c r="AC27" s="105">
        <f t="shared" si="1"/>
        <v>10</v>
      </c>
      <c r="AD27" s="370" t="str">
        <f>IF(AC27=5,"Moderado",IF(AC27=10,"Mayor",IF(AC27=20,"Catastrófico",0)))</f>
        <v>Mayor</v>
      </c>
      <c r="AE27" s="399">
        <f>H27*AC27</f>
        <v>20</v>
      </c>
      <c r="AF27" s="365" t="str">
        <f>VLOOKUP(AE27,[5]Hoja2!$D$25:$E$67,2,0)</f>
        <v>20-Extrema</v>
      </c>
      <c r="AG27" s="104" t="s">
        <v>275</v>
      </c>
      <c r="AH27" s="104" t="s">
        <v>207</v>
      </c>
      <c r="AI27" s="107">
        <f t="shared" si="2"/>
        <v>0</v>
      </c>
      <c r="AJ27" s="104" t="s">
        <v>208</v>
      </c>
      <c r="AK27" s="107">
        <f t="shared" si="3"/>
        <v>0</v>
      </c>
      <c r="AL27" s="104" t="s">
        <v>199</v>
      </c>
      <c r="AM27" s="107">
        <f t="shared" si="4"/>
        <v>0</v>
      </c>
      <c r="AN27" s="104" t="s">
        <v>121</v>
      </c>
      <c r="AO27" s="107">
        <f t="shared" si="5"/>
        <v>15</v>
      </c>
      <c r="AP27" s="104" t="s">
        <v>200</v>
      </c>
      <c r="AQ27" s="107">
        <f t="shared" si="6"/>
        <v>0</v>
      </c>
      <c r="AR27" s="104" t="s">
        <v>191</v>
      </c>
      <c r="AS27" s="107">
        <f t="shared" si="7"/>
        <v>0</v>
      </c>
      <c r="AT27" s="104" t="s">
        <v>192</v>
      </c>
      <c r="AU27" s="107">
        <f t="shared" si="8"/>
        <v>0</v>
      </c>
      <c r="AV27" s="107">
        <f t="shared" si="9"/>
        <v>15</v>
      </c>
      <c r="AW27" s="104" t="s">
        <v>209</v>
      </c>
      <c r="AX27" s="108" t="str">
        <f t="shared" si="10"/>
        <v>Débil</v>
      </c>
      <c r="AY27" s="109" t="s">
        <v>126</v>
      </c>
      <c r="AZ27" s="108" t="str">
        <f t="shared" si="11"/>
        <v>Débil</v>
      </c>
      <c r="BA27" s="110">
        <f t="shared" si="12"/>
        <v>0</v>
      </c>
      <c r="BB27" s="370">
        <f>AVERAGE(BA27:BA29)</f>
        <v>0</v>
      </c>
      <c r="BC27" s="370" t="str">
        <f>IF(BB27&lt;50,"Débil",IF(AND(BB27&gt;=50,BB27&lt;99),"Moderado",IF(BB27=100,"Fuerte",)))</f>
        <v>Débil</v>
      </c>
      <c r="BD27" s="370"/>
      <c r="BE27" s="111">
        <f t="shared" si="13"/>
        <v>2</v>
      </c>
      <c r="BF27" s="111">
        <f t="shared" si="14"/>
        <v>2</v>
      </c>
      <c r="BG27" s="393" t="str">
        <f>IF(BF27=1,[5]Hoja2!$H$3,IF(BF27=2,[5]Hoja2!$H$4,IF(BF27=3,[5]Hoja2!$H$5,IF(BF27=4,[5]Hoja2!$H$6,IF(BF27=5,[5]Hoja2!$H$7,0)))))</f>
        <v>2-Improbable</v>
      </c>
      <c r="BH27" s="111">
        <f t="shared" si="16"/>
        <v>10</v>
      </c>
      <c r="BI27" s="393" t="str">
        <f>AD27</f>
        <v>Mayor</v>
      </c>
      <c r="BJ27" s="111">
        <f t="shared" si="15"/>
        <v>20</v>
      </c>
      <c r="BK27" s="370" t="str">
        <f>VLOOKUP(BJ27,[5]Hoja2!$D$53:$E$67,2,0)</f>
        <v>20-Extrema</v>
      </c>
      <c r="BL27" s="104" t="s">
        <v>276</v>
      </c>
      <c r="BM27" s="133" t="s">
        <v>211</v>
      </c>
      <c r="BN27" s="112">
        <v>44377</v>
      </c>
      <c r="BO27" s="129" t="s">
        <v>212</v>
      </c>
      <c r="BP27" s="291" t="s">
        <v>562</v>
      </c>
    </row>
    <row r="28" spans="1:68" s="92" customFormat="1" ht="105" customHeight="1" thickBot="1">
      <c r="A28" s="321"/>
      <c r="B28" s="469"/>
      <c r="C28" s="304"/>
      <c r="D28" s="149" t="s">
        <v>277</v>
      </c>
      <c r="E28" s="316"/>
      <c r="F28" s="304"/>
      <c r="G28" s="371"/>
      <c r="H28" s="394"/>
      <c r="I28" s="304"/>
      <c r="J28" s="304"/>
      <c r="K28" s="304"/>
      <c r="L28" s="304"/>
      <c r="M28" s="304"/>
      <c r="N28" s="304"/>
      <c r="O28" s="304"/>
      <c r="P28" s="304"/>
      <c r="Q28" s="304"/>
      <c r="R28" s="304"/>
      <c r="S28" s="304"/>
      <c r="T28" s="304"/>
      <c r="U28" s="304"/>
      <c r="V28" s="304"/>
      <c r="W28" s="304"/>
      <c r="X28" s="304"/>
      <c r="Y28" s="304"/>
      <c r="Z28" s="304"/>
      <c r="AA28" s="304"/>
      <c r="AB28" s="150">
        <f t="shared" si="0"/>
        <v>0</v>
      </c>
      <c r="AC28" s="150">
        <f t="shared" si="1"/>
        <v>5</v>
      </c>
      <c r="AD28" s="371"/>
      <c r="AE28" s="400"/>
      <c r="AF28" s="366"/>
      <c r="AG28" s="151" t="s">
        <v>278</v>
      </c>
      <c r="AH28" s="151" t="s">
        <v>207</v>
      </c>
      <c r="AI28" s="152">
        <f t="shared" si="2"/>
        <v>0</v>
      </c>
      <c r="AJ28" s="151" t="s">
        <v>208</v>
      </c>
      <c r="AK28" s="152">
        <f t="shared" si="3"/>
        <v>0</v>
      </c>
      <c r="AL28" s="151" t="s">
        <v>199</v>
      </c>
      <c r="AM28" s="152">
        <f t="shared" si="4"/>
        <v>0</v>
      </c>
      <c r="AN28" s="151" t="s">
        <v>121</v>
      </c>
      <c r="AO28" s="152">
        <f t="shared" si="5"/>
        <v>15</v>
      </c>
      <c r="AP28" s="151" t="s">
        <v>200</v>
      </c>
      <c r="AQ28" s="152">
        <f t="shared" si="6"/>
        <v>0</v>
      </c>
      <c r="AR28" s="151" t="s">
        <v>191</v>
      </c>
      <c r="AS28" s="152">
        <f t="shared" si="7"/>
        <v>0</v>
      </c>
      <c r="AT28" s="151" t="s">
        <v>192</v>
      </c>
      <c r="AU28" s="152">
        <f t="shared" si="8"/>
        <v>0</v>
      </c>
      <c r="AV28" s="152">
        <f t="shared" si="9"/>
        <v>15</v>
      </c>
      <c r="AW28" s="151" t="s">
        <v>279</v>
      </c>
      <c r="AX28" s="153" t="str">
        <f t="shared" si="10"/>
        <v>Débil</v>
      </c>
      <c r="AY28" s="154" t="s">
        <v>126</v>
      </c>
      <c r="AZ28" s="153" t="str">
        <f t="shared" si="11"/>
        <v>Débil</v>
      </c>
      <c r="BA28" s="155">
        <f t="shared" si="12"/>
        <v>0</v>
      </c>
      <c r="BB28" s="372"/>
      <c r="BC28" s="372"/>
      <c r="BD28" s="372"/>
      <c r="BE28" s="153">
        <f t="shared" si="13"/>
        <v>0</v>
      </c>
      <c r="BF28" s="153">
        <f t="shared" si="14"/>
        <v>1</v>
      </c>
      <c r="BG28" s="394"/>
      <c r="BH28" s="111">
        <f t="shared" si="16"/>
        <v>5</v>
      </c>
      <c r="BI28" s="394"/>
      <c r="BJ28" s="111">
        <f t="shared" si="15"/>
        <v>5</v>
      </c>
      <c r="BK28" s="372"/>
      <c r="BL28" s="151" t="s">
        <v>280</v>
      </c>
      <c r="BM28" s="156" t="s">
        <v>213</v>
      </c>
      <c r="BN28" s="157">
        <v>44561</v>
      </c>
      <c r="BO28" s="158" t="s">
        <v>603</v>
      </c>
      <c r="BP28" s="291"/>
    </row>
    <row r="29" spans="1:68" s="92" customFormat="1" ht="138" customHeight="1" thickBot="1">
      <c r="A29" s="481"/>
      <c r="B29" s="470"/>
      <c r="C29" s="314"/>
      <c r="D29" s="159" t="s">
        <v>281</v>
      </c>
      <c r="E29" s="317"/>
      <c r="F29" s="314"/>
      <c r="G29" s="372"/>
      <c r="H29" s="160"/>
      <c r="I29" s="314"/>
      <c r="J29" s="314"/>
      <c r="K29" s="314"/>
      <c r="L29" s="314"/>
      <c r="M29" s="314"/>
      <c r="N29" s="314"/>
      <c r="O29" s="314"/>
      <c r="P29" s="314"/>
      <c r="Q29" s="314"/>
      <c r="R29" s="314"/>
      <c r="S29" s="314"/>
      <c r="T29" s="314"/>
      <c r="U29" s="314"/>
      <c r="V29" s="314"/>
      <c r="W29" s="314"/>
      <c r="X29" s="314"/>
      <c r="Y29" s="314"/>
      <c r="Z29" s="314"/>
      <c r="AA29" s="314"/>
      <c r="AB29" s="161">
        <f t="shared" si="0"/>
        <v>11</v>
      </c>
      <c r="AC29" s="161">
        <f t="shared" si="1"/>
        <v>10</v>
      </c>
      <c r="AD29" s="372"/>
      <c r="AE29" s="92">
        <f>H29*AC29</f>
        <v>0</v>
      </c>
      <c r="AF29" s="367"/>
      <c r="AG29" s="136" t="s">
        <v>282</v>
      </c>
      <c r="AH29" s="136" t="s">
        <v>207</v>
      </c>
      <c r="AI29" s="135">
        <f t="shared" si="2"/>
        <v>0</v>
      </c>
      <c r="AJ29" s="136" t="s">
        <v>208</v>
      </c>
      <c r="AK29" s="135">
        <f t="shared" si="3"/>
        <v>0</v>
      </c>
      <c r="AL29" s="136" t="s">
        <v>199</v>
      </c>
      <c r="AM29" s="135">
        <f t="shared" si="4"/>
        <v>0</v>
      </c>
      <c r="AN29" s="136" t="s">
        <v>121</v>
      </c>
      <c r="AO29" s="135">
        <f t="shared" si="5"/>
        <v>15</v>
      </c>
      <c r="AP29" s="136" t="s">
        <v>200</v>
      </c>
      <c r="AQ29" s="135">
        <f t="shared" si="6"/>
        <v>0</v>
      </c>
      <c r="AR29" s="136" t="s">
        <v>191</v>
      </c>
      <c r="AS29" s="135">
        <f t="shared" si="7"/>
        <v>0</v>
      </c>
      <c r="AT29" s="136" t="s">
        <v>214</v>
      </c>
      <c r="AU29" s="135">
        <f t="shared" si="8"/>
        <v>5</v>
      </c>
      <c r="AV29" s="135">
        <f t="shared" si="9"/>
        <v>20</v>
      </c>
      <c r="AW29" s="136" t="s">
        <v>283</v>
      </c>
      <c r="AX29" s="162" t="str">
        <f t="shared" si="10"/>
        <v>Débil</v>
      </c>
      <c r="AY29" s="163" t="s">
        <v>126</v>
      </c>
      <c r="AZ29" s="162" t="str">
        <f t="shared" si="11"/>
        <v>Débil</v>
      </c>
      <c r="BA29" s="164">
        <f t="shared" si="12"/>
        <v>0</v>
      </c>
      <c r="BB29" s="165">
        <f>AVERAGE(BA29)</f>
        <v>0</v>
      </c>
      <c r="BC29" s="166" t="str">
        <f>IF(BB29&lt;50,"Débil",IF(AND(BB29&gt;=50,BB29&lt;99),"Moderado",IF(BB29=100,"Fuerte",)))</f>
        <v>Débil</v>
      </c>
      <c r="BD29" s="166"/>
      <c r="BE29" s="167">
        <f t="shared" si="13"/>
        <v>0</v>
      </c>
      <c r="BF29" s="167">
        <f t="shared" si="14"/>
        <v>1</v>
      </c>
      <c r="BG29" s="168" t="str">
        <f>IF(BF29=1,[5]Hoja2!$H$3,IF(BF29=2,[5]Hoja2!$H$4,IF(BF29=3,[5]Hoja2!$H$5,IF(BF29=4,[5]Hoja2!$H$6,IF(BF29=5,[5]Hoja2!$H$7,0)))))</f>
        <v>1-Rara vez</v>
      </c>
      <c r="BH29" s="111">
        <f t="shared" si="16"/>
        <v>10</v>
      </c>
      <c r="BI29" s="168">
        <f>AD29</f>
        <v>0</v>
      </c>
      <c r="BJ29" s="111">
        <f t="shared" si="15"/>
        <v>10</v>
      </c>
      <c r="BK29" s="168" t="str">
        <f>VLOOKUP(BJ29,[5]Hoja2!$D$53:$E$67,2,0)</f>
        <v>10-Alta</v>
      </c>
      <c r="BL29" s="136" t="s">
        <v>284</v>
      </c>
      <c r="BM29" s="136" t="s">
        <v>215</v>
      </c>
      <c r="BN29" s="169">
        <v>44561</v>
      </c>
      <c r="BO29" s="127" t="s">
        <v>607</v>
      </c>
      <c r="BP29" s="291"/>
    </row>
    <row r="30" spans="1:68" s="92" customFormat="1" ht="128.25" customHeight="1" thickBot="1">
      <c r="A30" s="441">
        <v>7</v>
      </c>
      <c r="B30" s="475" t="s">
        <v>216</v>
      </c>
      <c r="C30" s="465" t="s">
        <v>217</v>
      </c>
      <c r="D30" s="119" t="s">
        <v>218</v>
      </c>
      <c r="E30" s="315" t="s">
        <v>219</v>
      </c>
      <c r="F30" s="466" t="s">
        <v>220</v>
      </c>
      <c r="G30" s="399" t="s">
        <v>221</v>
      </c>
      <c r="H30" s="170" t="str">
        <f t="shared" ref="H30:H35" si="17">MID(G30,1,1)</f>
        <v>1</v>
      </c>
      <c r="I30" s="391" t="s">
        <v>116</v>
      </c>
      <c r="J30" s="391" t="s">
        <v>115</v>
      </c>
      <c r="K30" s="391" t="s">
        <v>116</v>
      </c>
      <c r="L30" s="391" t="s">
        <v>116</v>
      </c>
      <c r="M30" s="391" t="s">
        <v>116</v>
      </c>
      <c r="N30" s="391" t="s">
        <v>115</v>
      </c>
      <c r="O30" s="391" t="s">
        <v>116</v>
      </c>
      <c r="P30" s="391" t="s">
        <v>115</v>
      </c>
      <c r="Q30" s="391" t="s">
        <v>115</v>
      </c>
      <c r="R30" s="391" t="s">
        <v>116</v>
      </c>
      <c r="S30" s="391" t="s">
        <v>116</v>
      </c>
      <c r="T30" s="391" t="s">
        <v>116</v>
      </c>
      <c r="U30" s="391" t="s">
        <v>116</v>
      </c>
      <c r="V30" s="391" t="s">
        <v>116</v>
      </c>
      <c r="W30" s="391" t="s">
        <v>116</v>
      </c>
      <c r="X30" s="391" t="s">
        <v>115</v>
      </c>
      <c r="Y30" s="391" t="s">
        <v>115</v>
      </c>
      <c r="Z30" s="391" t="s">
        <v>115</v>
      </c>
      <c r="AA30" s="391" t="s">
        <v>115</v>
      </c>
      <c r="AB30" s="105">
        <f t="shared" si="0"/>
        <v>11</v>
      </c>
      <c r="AC30" s="105">
        <f t="shared" si="1"/>
        <v>10</v>
      </c>
      <c r="AD30" s="385" t="str">
        <f>IF(AC30=5,"Moderado",IF(AC30=10,"Mayor",IF(AC30=20,"Catastrófico",0)))</f>
        <v>Mayor</v>
      </c>
      <c r="AE30" s="107">
        <f>H30*AC30</f>
        <v>10</v>
      </c>
      <c r="AF30" s="385" t="str">
        <f>VLOOKUP(AE30,[5]Hoja2!$D$25:$E$67,2,0)</f>
        <v>10-Alta</v>
      </c>
      <c r="AG30" s="106" t="s">
        <v>223</v>
      </c>
      <c r="AH30" s="106" t="s">
        <v>118</v>
      </c>
      <c r="AI30" s="107">
        <f t="shared" si="2"/>
        <v>15</v>
      </c>
      <c r="AJ30" s="106" t="s">
        <v>119</v>
      </c>
      <c r="AK30" s="107">
        <f t="shared" si="3"/>
        <v>15</v>
      </c>
      <c r="AL30" s="106" t="s">
        <v>120</v>
      </c>
      <c r="AM30" s="107">
        <f t="shared" si="4"/>
        <v>15</v>
      </c>
      <c r="AN30" s="106" t="s">
        <v>121</v>
      </c>
      <c r="AO30" s="107">
        <f t="shared" si="5"/>
        <v>15</v>
      </c>
      <c r="AP30" s="106" t="s">
        <v>122</v>
      </c>
      <c r="AQ30" s="107">
        <f t="shared" si="6"/>
        <v>15</v>
      </c>
      <c r="AR30" s="106" t="s">
        <v>123</v>
      </c>
      <c r="AS30" s="107">
        <f t="shared" si="7"/>
        <v>15</v>
      </c>
      <c r="AT30" s="106" t="s">
        <v>124</v>
      </c>
      <c r="AU30" s="107">
        <f t="shared" si="8"/>
        <v>10</v>
      </c>
      <c r="AV30" s="107">
        <f t="shared" si="9"/>
        <v>100</v>
      </c>
      <c r="AW30" s="120" t="s">
        <v>224</v>
      </c>
      <c r="AX30" s="108" t="str">
        <f t="shared" si="10"/>
        <v>Fuerte</v>
      </c>
      <c r="AY30" s="109" t="s">
        <v>126</v>
      </c>
      <c r="AZ30" s="108" t="str">
        <f t="shared" si="11"/>
        <v>Fuerte</v>
      </c>
      <c r="BA30" s="110">
        <f t="shared" si="12"/>
        <v>100</v>
      </c>
      <c r="BB30" s="393">
        <f>AVERAGE(BA30:BA31)</f>
        <v>100</v>
      </c>
      <c r="BC30" s="393" t="str">
        <f>IF(BB30&lt;50,"Débil",IF(AND(BB30&gt;=50,BB30&lt;99),"Moderado",IF(BB30=100,"Fuerte",)))</f>
        <v>Fuerte</v>
      </c>
      <c r="BD30" s="393"/>
      <c r="BE30" s="111">
        <f t="shared" si="13"/>
        <v>1</v>
      </c>
      <c r="BF30" s="111">
        <f t="shared" si="14"/>
        <v>1</v>
      </c>
      <c r="BG30" s="296" t="str">
        <f>IF(BF30=1,[5]Hoja2!$H$3,IF(BF30=2,[5]Hoja2!$H$4,IF(BF30=3,[5]Hoja2!$H$5,IF(BF30=4,[5]Hoja2!$H$6,IF(BF30=5,[5]Hoja2!$H$7,0)))))</f>
        <v>1-Rara vez</v>
      </c>
      <c r="BH30" s="111">
        <f t="shared" si="16"/>
        <v>10</v>
      </c>
      <c r="BI30" s="296" t="str">
        <f>AD30</f>
        <v>Mayor</v>
      </c>
      <c r="BJ30" s="111">
        <f t="shared" si="15"/>
        <v>10</v>
      </c>
      <c r="BK30" s="389" t="str">
        <f>VLOOKUP(BJ30,[5]Hoja2!$D$53:$E$67,2,0)</f>
        <v>10-Alta</v>
      </c>
      <c r="BL30" s="104" t="s">
        <v>226</v>
      </c>
      <c r="BM30" s="133" t="s">
        <v>227</v>
      </c>
      <c r="BN30" s="125">
        <v>44561</v>
      </c>
      <c r="BO30" s="171" t="s">
        <v>228</v>
      </c>
      <c r="BP30" s="291" t="s">
        <v>565</v>
      </c>
    </row>
    <row r="31" spans="1:68" s="92" customFormat="1" ht="128.25" customHeight="1" thickBot="1">
      <c r="A31" s="441"/>
      <c r="B31" s="330"/>
      <c r="C31" s="333"/>
      <c r="D31" s="149" t="s">
        <v>229</v>
      </c>
      <c r="E31" s="317"/>
      <c r="F31" s="476"/>
      <c r="G31" s="400"/>
      <c r="H31" s="170" t="str">
        <f t="shared" si="17"/>
        <v/>
      </c>
      <c r="I31" s="339"/>
      <c r="J31" s="339"/>
      <c r="K31" s="339"/>
      <c r="L31" s="339"/>
      <c r="M31" s="339"/>
      <c r="N31" s="339"/>
      <c r="O31" s="339"/>
      <c r="P31" s="339"/>
      <c r="Q31" s="339"/>
      <c r="R31" s="339"/>
      <c r="S31" s="339"/>
      <c r="T31" s="339"/>
      <c r="U31" s="339"/>
      <c r="V31" s="339"/>
      <c r="W31" s="339"/>
      <c r="X31" s="339"/>
      <c r="Y31" s="339"/>
      <c r="Z31" s="339"/>
      <c r="AA31" s="339"/>
      <c r="AB31" s="105">
        <f>IF(X31="Si","19",COUNTIF(I31:AA31,"si"))</f>
        <v>0</v>
      </c>
      <c r="AC31" s="105">
        <f t="shared" si="1"/>
        <v>5</v>
      </c>
      <c r="AD31" s="386"/>
      <c r="AE31" s="132"/>
      <c r="AF31" s="386"/>
      <c r="AG31" s="132" t="s">
        <v>230</v>
      </c>
      <c r="AH31" s="132" t="s">
        <v>118</v>
      </c>
      <c r="AI31" s="107">
        <f t="shared" si="2"/>
        <v>15</v>
      </c>
      <c r="AJ31" s="132" t="s">
        <v>119</v>
      </c>
      <c r="AK31" s="107">
        <f t="shared" si="3"/>
        <v>15</v>
      </c>
      <c r="AL31" s="132" t="s">
        <v>120</v>
      </c>
      <c r="AM31" s="107">
        <f t="shared" si="4"/>
        <v>15</v>
      </c>
      <c r="AN31" s="132" t="s">
        <v>121</v>
      </c>
      <c r="AO31" s="107">
        <f t="shared" si="5"/>
        <v>15</v>
      </c>
      <c r="AP31" s="132" t="s">
        <v>122</v>
      </c>
      <c r="AQ31" s="107">
        <f t="shared" si="6"/>
        <v>15</v>
      </c>
      <c r="AR31" s="124" t="s">
        <v>123</v>
      </c>
      <c r="AS31" s="143">
        <f t="shared" si="7"/>
        <v>15</v>
      </c>
      <c r="AT31" s="124" t="s">
        <v>124</v>
      </c>
      <c r="AU31" s="115">
        <f t="shared" si="8"/>
        <v>10</v>
      </c>
      <c r="AV31" s="107">
        <f t="shared" si="9"/>
        <v>100</v>
      </c>
      <c r="AW31" s="172" t="s">
        <v>231</v>
      </c>
      <c r="AX31" s="108" t="str">
        <f t="shared" si="10"/>
        <v>Fuerte</v>
      </c>
      <c r="AY31" s="117" t="s">
        <v>126</v>
      </c>
      <c r="AZ31" s="108" t="str">
        <f t="shared" si="11"/>
        <v>Fuerte</v>
      </c>
      <c r="BA31" s="110">
        <f t="shared" si="12"/>
        <v>100</v>
      </c>
      <c r="BB31" s="394"/>
      <c r="BC31" s="394"/>
      <c r="BD31" s="394"/>
      <c r="BE31" s="111" t="e">
        <f t="shared" si="13"/>
        <v>#VALUE!</v>
      </c>
      <c r="BF31" s="111" t="e">
        <f t="shared" si="14"/>
        <v>#VALUE!</v>
      </c>
      <c r="BG31" s="457" t="e">
        <f>IF(BF31=1,[5]Hoja2!$H$3,IF(BF31=2,[5]Hoja2!$H$4,IF(BF31=3,[5]Hoja2!$H$5,IF(BF31=4,[5]Hoja2!$H$6,IF(BF31=5,[5]Hoja2!$H$7,0)))))</f>
        <v>#VALUE!</v>
      </c>
      <c r="BH31" s="111">
        <f t="shared" si="16"/>
        <v>5</v>
      </c>
      <c r="BI31" s="457"/>
      <c r="BJ31" s="111" t="e">
        <f t="shared" si="15"/>
        <v>#VALUE!</v>
      </c>
      <c r="BK31" s="390"/>
      <c r="BL31" s="151" t="s">
        <v>232</v>
      </c>
      <c r="BM31" s="156" t="s">
        <v>233</v>
      </c>
      <c r="BN31" s="125">
        <v>44561</v>
      </c>
      <c r="BO31" s="121" t="s">
        <v>234</v>
      </c>
      <c r="BP31" s="291"/>
    </row>
    <row r="32" spans="1:68" s="92" customFormat="1" ht="62.25" hidden="1" customHeight="1" thickBot="1">
      <c r="A32" s="441">
        <v>8</v>
      </c>
      <c r="B32" s="475" t="s">
        <v>805</v>
      </c>
      <c r="C32" s="465" t="s">
        <v>243</v>
      </c>
      <c r="D32" s="104" t="s">
        <v>244</v>
      </c>
      <c r="E32" s="315" t="s">
        <v>617</v>
      </c>
      <c r="F32" s="466" t="s">
        <v>245</v>
      </c>
      <c r="G32" s="391" t="s">
        <v>225</v>
      </c>
      <c r="H32" s="170" t="str">
        <f t="shared" si="17"/>
        <v>1</v>
      </c>
      <c r="I32" s="391" t="s">
        <v>116</v>
      </c>
      <c r="J32" s="391" t="s">
        <v>116</v>
      </c>
      <c r="K32" s="391" t="s">
        <v>116</v>
      </c>
      <c r="L32" s="391" t="s">
        <v>116</v>
      </c>
      <c r="M32" s="391" t="s">
        <v>116</v>
      </c>
      <c r="N32" s="391" t="s">
        <v>116</v>
      </c>
      <c r="O32" s="391" t="s">
        <v>116</v>
      </c>
      <c r="P32" s="391" t="s">
        <v>116</v>
      </c>
      <c r="Q32" s="391" t="s">
        <v>115</v>
      </c>
      <c r="R32" s="391" t="s">
        <v>116</v>
      </c>
      <c r="S32" s="391" t="s">
        <v>116</v>
      </c>
      <c r="T32" s="391" t="s">
        <v>116</v>
      </c>
      <c r="U32" s="391" t="s">
        <v>116</v>
      </c>
      <c r="V32" s="391" t="s">
        <v>116</v>
      </c>
      <c r="W32" s="391" t="s">
        <v>116</v>
      </c>
      <c r="X32" s="391" t="s">
        <v>115</v>
      </c>
      <c r="Y32" s="391" t="s">
        <v>116</v>
      </c>
      <c r="Z32" s="391" t="s">
        <v>115</v>
      </c>
      <c r="AA32" s="391" t="s">
        <v>115</v>
      </c>
      <c r="AB32" s="105">
        <f>IF(X32="Si","19",COUNTIF(I32:AA33,"si"))</f>
        <v>15</v>
      </c>
      <c r="AC32" s="105">
        <f t="shared" si="1"/>
        <v>20</v>
      </c>
      <c r="AD32" s="385" t="s">
        <v>236</v>
      </c>
      <c r="AE32" s="107">
        <f>H32*AC32</f>
        <v>20</v>
      </c>
      <c r="AF32" s="385" t="str">
        <f>VLOOKUP(AE32,[5]Hoja2!$D$25:$E$67,2,0)</f>
        <v>20-Extrema</v>
      </c>
      <c r="AG32" s="173" t="s">
        <v>246</v>
      </c>
      <c r="AH32" s="106" t="s">
        <v>118</v>
      </c>
      <c r="AI32" s="107">
        <f t="shared" si="2"/>
        <v>15</v>
      </c>
      <c r="AJ32" s="106" t="s">
        <v>119</v>
      </c>
      <c r="AK32" s="107">
        <f t="shared" si="3"/>
        <v>15</v>
      </c>
      <c r="AL32" s="106" t="s">
        <v>120</v>
      </c>
      <c r="AM32" s="107">
        <f t="shared" si="4"/>
        <v>15</v>
      </c>
      <c r="AN32" s="106" t="s">
        <v>139</v>
      </c>
      <c r="AO32" s="107">
        <f t="shared" si="5"/>
        <v>10</v>
      </c>
      <c r="AP32" s="106" t="s">
        <v>122</v>
      </c>
      <c r="AQ32" s="107">
        <f t="shared" si="6"/>
        <v>15</v>
      </c>
      <c r="AR32" s="136" t="s">
        <v>123</v>
      </c>
      <c r="AS32" s="135">
        <f t="shared" si="7"/>
        <v>15</v>
      </c>
      <c r="AT32" s="137" t="s">
        <v>124</v>
      </c>
      <c r="AU32" s="107">
        <f t="shared" si="8"/>
        <v>10</v>
      </c>
      <c r="AV32" s="107">
        <f t="shared" si="9"/>
        <v>95</v>
      </c>
      <c r="AW32" s="106"/>
      <c r="AX32" s="108" t="str">
        <f t="shared" si="10"/>
        <v>Moderado</v>
      </c>
      <c r="AY32" s="109" t="s">
        <v>126</v>
      </c>
      <c r="AZ32" s="108" t="str">
        <f t="shared" si="11"/>
        <v>Moderado</v>
      </c>
      <c r="BA32" s="110">
        <f t="shared" si="12"/>
        <v>75</v>
      </c>
      <c r="BB32" s="370">
        <f>AVERAGE(BA32:BA34)</f>
        <v>75</v>
      </c>
      <c r="BC32" s="370" t="str">
        <f>IF(BB32&lt;50,"Débil",IF(AND(BB32&gt;=50,BB32&lt;99),"Moderado",IF(BB32=100,"Fuerte",)))</f>
        <v>Moderado</v>
      </c>
      <c r="BD32" s="370"/>
      <c r="BE32" s="111">
        <f t="shared" si="13"/>
        <v>1</v>
      </c>
      <c r="BF32" s="111">
        <f t="shared" si="14"/>
        <v>1</v>
      </c>
      <c r="BG32" s="298" t="str">
        <f>IF(BF32=1,[5]Hoja2!$H$3,IF(BF32=2,[5]Hoja2!$H$4,IF(BF32=3,[5]Hoja2!$H$5,IF(BF32=4,[5]Hoja2!$H$6,IF(BF32=5,[5]Hoja2!$H$7,0)))))</f>
        <v>1-Rara vez</v>
      </c>
      <c r="BH32" s="111">
        <f t="shared" si="16"/>
        <v>20</v>
      </c>
      <c r="BI32" s="298" t="str">
        <f>AD32</f>
        <v>Catastrófico</v>
      </c>
      <c r="BJ32" s="111">
        <f t="shared" si="15"/>
        <v>20</v>
      </c>
      <c r="BK32" s="298" t="str">
        <f>VLOOKUP(BJ32,[5]Hoja2!$D$53:$E$67,2,0)</f>
        <v>20-Extrema</v>
      </c>
      <c r="BL32" s="174" t="s">
        <v>247</v>
      </c>
      <c r="BM32" s="175" t="s">
        <v>600</v>
      </c>
      <c r="BN32" s="176" t="s">
        <v>248</v>
      </c>
      <c r="BO32" s="177" t="s">
        <v>249</v>
      </c>
      <c r="BP32" s="291" t="s">
        <v>566</v>
      </c>
    </row>
    <row r="33" spans="1:68" s="92" customFormat="1" ht="64.5" hidden="1" customHeight="1" thickBot="1">
      <c r="A33" s="441"/>
      <c r="B33" s="329"/>
      <c r="C33" s="332"/>
      <c r="D33" s="113" t="s">
        <v>250</v>
      </c>
      <c r="E33" s="316"/>
      <c r="F33" s="467"/>
      <c r="G33" s="338"/>
      <c r="H33" s="170" t="str">
        <f t="shared" si="17"/>
        <v/>
      </c>
      <c r="I33" s="338"/>
      <c r="J33" s="338"/>
      <c r="K33" s="338"/>
      <c r="L33" s="338"/>
      <c r="M33" s="338"/>
      <c r="N33" s="338"/>
      <c r="O33" s="338"/>
      <c r="P33" s="338"/>
      <c r="Q33" s="338"/>
      <c r="R33" s="338"/>
      <c r="S33" s="338"/>
      <c r="T33" s="338"/>
      <c r="U33" s="338"/>
      <c r="V33" s="338"/>
      <c r="W33" s="338"/>
      <c r="X33" s="338"/>
      <c r="Y33" s="338"/>
      <c r="Z33" s="338"/>
      <c r="AA33" s="338"/>
      <c r="AB33" s="105">
        <f>IF(X33="Si","19",COUNTIF(I33:AA34,"si"))</f>
        <v>0</v>
      </c>
      <c r="AC33" s="105">
        <f t="shared" si="1"/>
        <v>5</v>
      </c>
      <c r="AD33" s="387"/>
      <c r="AE33" s="107" t="e">
        <f>H33*AC33</f>
        <v>#VALUE!</v>
      </c>
      <c r="AF33" s="387"/>
      <c r="AG33" s="178" t="s">
        <v>251</v>
      </c>
      <c r="AH33" s="114" t="s">
        <v>118</v>
      </c>
      <c r="AI33" s="107">
        <f t="shared" si="2"/>
        <v>15</v>
      </c>
      <c r="AJ33" s="114" t="s">
        <v>119</v>
      </c>
      <c r="AK33" s="107">
        <f t="shared" si="3"/>
        <v>15</v>
      </c>
      <c r="AL33" s="114" t="s">
        <v>120</v>
      </c>
      <c r="AM33" s="107">
        <f t="shared" si="4"/>
        <v>15</v>
      </c>
      <c r="AN33" s="114" t="s">
        <v>139</v>
      </c>
      <c r="AO33" s="107">
        <f t="shared" si="5"/>
        <v>10</v>
      </c>
      <c r="AP33" s="114" t="s">
        <v>122</v>
      </c>
      <c r="AQ33" s="107">
        <f t="shared" si="6"/>
        <v>15</v>
      </c>
      <c r="AR33" s="113" t="s">
        <v>123</v>
      </c>
      <c r="AS33" s="107">
        <f t="shared" si="7"/>
        <v>15</v>
      </c>
      <c r="AT33" s="114" t="s">
        <v>124</v>
      </c>
      <c r="AU33" s="115">
        <f t="shared" si="8"/>
        <v>10</v>
      </c>
      <c r="AV33" s="107">
        <f t="shared" si="9"/>
        <v>95</v>
      </c>
      <c r="AW33" s="114"/>
      <c r="AX33" s="108" t="str">
        <f t="shared" si="10"/>
        <v>Moderado</v>
      </c>
      <c r="AY33" s="117" t="s">
        <v>126</v>
      </c>
      <c r="AZ33" s="108" t="str">
        <f t="shared" si="11"/>
        <v>Moderado</v>
      </c>
      <c r="BA33" s="110">
        <f t="shared" si="12"/>
        <v>75</v>
      </c>
      <c r="BB33" s="371"/>
      <c r="BC33" s="371"/>
      <c r="BD33" s="371"/>
      <c r="BE33" s="111" t="e">
        <f t="shared" si="13"/>
        <v>#VALUE!</v>
      </c>
      <c r="BF33" s="111" t="e">
        <f t="shared" si="14"/>
        <v>#VALUE!</v>
      </c>
      <c r="BG33" s="299"/>
      <c r="BH33" s="111">
        <f t="shared" si="16"/>
        <v>5</v>
      </c>
      <c r="BI33" s="299"/>
      <c r="BJ33" s="111" t="e">
        <f t="shared" si="15"/>
        <v>#VALUE!</v>
      </c>
      <c r="BK33" s="299"/>
      <c r="BL33" s="179" t="s">
        <v>252</v>
      </c>
      <c r="BM33" s="175" t="s">
        <v>600</v>
      </c>
      <c r="BN33" s="176" t="s">
        <v>248</v>
      </c>
      <c r="BO33" s="177" t="s">
        <v>249</v>
      </c>
      <c r="BP33" s="291"/>
    </row>
    <row r="34" spans="1:68" s="92" customFormat="1" ht="76.5" hidden="1" customHeight="1" thickBot="1">
      <c r="A34" s="441"/>
      <c r="B34" s="488"/>
      <c r="C34" s="326"/>
      <c r="D34" s="180" t="s">
        <v>253</v>
      </c>
      <c r="E34" s="317"/>
      <c r="F34" s="353"/>
      <c r="G34" s="392"/>
      <c r="H34" s="170" t="str">
        <f t="shared" si="17"/>
        <v/>
      </c>
      <c r="I34" s="392"/>
      <c r="J34" s="392"/>
      <c r="K34" s="392"/>
      <c r="L34" s="392"/>
      <c r="M34" s="392"/>
      <c r="N34" s="392"/>
      <c r="O34" s="392"/>
      <c r="P34" s="392"/>
      <c r="Q34" s="392"/>
      <c r="R34" s="392"/>
      <c r="S34" s="392"/>
      <c r="T34" s="392"/>
      <c r="U34" s="392"/>
      <c r="V34" s="392"/>
      <c r="W34" s="392"/>
      <c r="X34" s="392"/>
      <c r="Y34" s="392"/>
      <c r="Z34" s="392"/>
      <c r="AA34" s="392"/>
      <c r="AB34" s="105">
        <f>IF(X34="Si","19",COUNTIF(I34:AA35,"si"))</f>
        <v>5</v>
      </c>
      <c r="AC34" s="105">
        <f t="shared" si="1"/>
        <v>5</v>
      </c>
      <c r="AD34" s="388"/>
      <c r="AE34" s="143" t="e">
        <f>H34*AC34</f>
        <v>#VALUE!</v>
      </c>
      <c r="AF34" s="388"/>
      <c r="AG34" s="181" t="s">
        <v>254</v>
      </c>
      <c r="AH34" s="124" t="s">
        <v>118</v>
      </c>
      <c r="AI34" s="143">
        <f t="shared" si="2"/>
        <v>15</v>
      </c>
      <c r="AJ34" s="124" t="s">
        <v>119</v>
      </c>
      <c r="AK34" s="143">
        <f t="shared" si="3"/>
        <v>15</v>
      </c>
      <c r="AL34" s="124" t="s">
        <v>120</v>
      </c>
      <c r="AM34" s="143">
        <f t="shared" si="4"/>
        <v>15</v>
      </c>
      <c r="AN34" s="124" t="s">
        <v>139</v>
      </c>
      <c r="AO34" s="143">
        <f t="shared" si="5"/>
        <v>10</v>
      </c>
      <c r="AP34" s="124" t="s">
        <v>122</v>
      </c>
      <c r="AQ34" s="143">
        <f t="shared" si="6"/>
        <v>15</v>
      </c>
      <c r="AR34" s="123" t="s">
        <v>123</v>
      </c>
      <c r="AS34" s="143">
        <f t="shared" si="7"/>
        <v>15</v>
      </c>
      <c r="AT34" s="132" t="s">
        <v>124</v>
      </c>
      <c r="AU34" s="143">
        <f t="shared" si="8"/>
        <v>10</v>
      </c>
      <c r="AV34" s="143">
        <f t="shared" si="9"/>
        <v>95</v>
      </c>
      <c r="AW34" s="124"/>
      <c r="AX34" s="111" t="str">
        <f t="shared" si="10"/>
        <v>Moderado</v>
      </c>
      <c r="AY34" s="145" t="s">
        <v>126</v>
      </c>
      <c r="AZ34" s="111" t="str">
        <f t="shared" si="11"/>
        <v>Moderado</v>
      </c>
      <c r="BA34" s="146">
        <f t="shared" si="12"/>
        <v>75</v>
      </c>
      <c r="BB34" s="371"/>
      <c r="BC34" s="371" t="str">
        <f>IF(BB34&lt;50,"Débil",IF(AND(BB34&gt;=50,BB34&lt;99),"Moderado",IF(BB34=100,"Fuerte",)))</f>
        <v>Débil</v>
      </c>
      <c r="BD34" s="371"/>
      <c r="BE34" s="111" t="e">
        <f t="shared" si="13"/>
        <v>#VALUE!</v>
      </c>
      <c r="BF34" s="111" t="e">
        <f t="shared" si="14"/>
        <v>#VALUE!</v>
      </c>
      <c r="BG34" s="395"/>
      <c r="BH34" s="111">
        <f t="shared" si="16"/>
        <v>5</v>
      </c>
      <c r="BI34" s="395"/>
      <c r="BJ34" s="111" t="e">
        <f t="shared" si="15"/>
        <v>#VALUE!</v>
      </c>
      <c r="BK34" s="395"/>
      <c r="BL34" s="182" t="s">
        <v>255</v>
      </c>
      <c r="BM34" s="175" t="s">
        <v>600</v>
      </c>
      <c r="BN34" s="183" t="s">
        <v>248</v>
      </c>
      <c r="BO34" s="184" t="s">
        <v>249</v>
      </c>
      <c r="BP34" s="291"/>
    </row>
    <row r="35" spans="1:68" ht="49" thickBot="1">
      <c r="A35" s="441">
        <v>8</v>
      </c>
      <c r="B35" s="340" t="s">
        <v>569</v>
      </c>
      <c r="C35" s="343" t="s">
        <v>569</v>
      </c>
      <c r="D35" s="119" t="s">
        <v>570</v>
      </c>
      <c r="E35" s="315" t="s">
        <v>235</v>
      </c>
      <c r="F35" s="484" t="s">
        <v>573</v>
      </c>
      <c r="G35" s="350" t="s">
        <v>170</v>
      </c>
      <c r="H35" s="185" t="str">
        <f t="shared" si="17"/>
        <v>3</v>
      </c>
      <c r="I35" s="323" t="s">
        <v>116</v>
      </c>
      <c r="J35" s="323" t="s">
        <v>115</v>
      </c>
      <c r="K35" s="323" t="s">
        <v>115</v>
      </c>
      <c r="L35" s="323" t="s">
        <v>115</v>
      </c>
      <c r="M35" s="323" t="s">
        <v>115</v>
      </c>
      <c r="N35" s="323" t="s">
        <v>116</v>
      </c>
      <c r="O35" s="323" t="s">
        <v>116</v>
      </c>
      <c r="P35" s="323" t="s">
        <v>116</v>
      </c>
      <c r="Q35" s="323" t="s">
        <v>115</v>
      </c>
      <c r="R35" s="323" t="s">
        <v>115</v>
      </c>
      <c r="S35" s="323" t="s">
        <v>116</v>
      </c>
      <c r="T35" s="323" t="s">
        <v>115</v>
      </c>
      <c r="U35" s="323" t="s">
        <v>115</v>
      </c>
      <c r="V35" s="323" t="s">
        <v>115</v>
      </c>
      <c r="W35" s="323" t="s">
        <v>115</v>
      </c>
      <c r="X35" s="323" t="s">
        <v>115</v>
      </c>
      <c r="Y35" s="323" t="s">
        <v>115</v>
      </c>
      <c r="Z35" s="323" t="s">
        <v>115</v>
      </c>
      <c r="AA35" s="323" t="s">
        <v>115</v>
      </c>
      <c r="AB35" s="186">
        <f>IF(X35="Si","19",COUNTIF(I35:AA38,"si"))</f>
        <v>5</v>
      </c>
      <c r="AC35" s="186">
        <f t="shared" si="1"/>
        <v>5</v>
      </c>
      <c r="AD35" s="350" t="s">
        <v>141</v>
      </c>
      <c r="AE35" s="187">
        <f>H35*AC35</f>
        <v>15</v>
      </c>
      <c r="AF35" s="350" t="str">
        <f>VLOOKUP(AE35,[5]Hoja2!$D$25:$E$67,2,0)</f>
        <v>5-Extrema</v>
      </c>
      <c r="AG35" s="188" t="s">
        <v>238</v>
      </c>
      <c r="AH35" s="106" t="s">
        <v>118</v>
      </c>
      <c r="AI35" s="187">
        <f t="shared" si="2"/>
        <v>15</v>
      </c>
      <c r="AJ35" s="106" t="s">
        <v>119</v>
      </c>
      <c r="AK35" s="187">
        <f t="shared" si="3"/>
        <v>15</v>
      </c>
      <c r="AL35" s="106" t="s">
        <v>120</v>
      </c>
      <c r="AM35" s="187">
        <f t="shared" si="4"/>
        <v>15</v>
      </c>
      <c r="AN35" s="106" t="s">
        <v>121</v>
      </c>
      <c r="AO35" s="187">
        <f t="shared" si="5"/>
        <v>15</v>
      </c>
      <c r="AP35" s="106" t="s">
        <v>122</v>
      </c>
      <c r="AQ35" s="187">
        <f t="shared" si="6"/>
        <v>15</v>
      </c>
      <c r="AR35" s="189" t="s">
        <v>123</v>
      </c>
      <c r="AS35" s="187">
        <f t="shared" si="7"/>
        <v>15</v>
      </c>
      <c r="AT35" s="190" t="s">
        <v>124</v>
      </c>
      <c r="AU35" s="187">
        <f t="shared" si="8"/>
        <v>10</v>
      </c>
      <c r="AV35" s="187">
        <f t="shared" si="9"/>
        <v>100</v>
      </c>
      <c r="AW35" s="104" t="s">
        <v>238</v>
      </c>
      <c r="AX35" s="146" t="str">
        <f t="shared" si="10"/>
        <v>Fuerte</v>
      </c>
      <c r="AY35" s="110" t="s">
        <v>141</v>
      </c>
      <c r="AZ35" s="110" t="s">
        <v>141</v>
      </c>
      <c r="BA35" s="191">
        <f t="shared" si="12"/>
        <v>75</v>
      </c>
      <c r="BB35" s="375">
        <f>AVERAGE(BA35:BA39)</f>
        <v>75</v>
      </c>
      <c r="BC35" s="462" t="str">
        <f>IF(BB35&lt;50,"Débil",IF(AND(BB35&gt;=50,BB35&lt;99),"Moderado",IF(BB35=100,"Fuerte",)))</f>
        <v>Moderado</v>
      </c>
      <c r="BD35" s="462"/>
      <c r="BE35" s="192">
        <f t="shared" si="13"/>
        <v>3</v>
      </c>
      <c r="BF35" s="192">
        <f t="shared" si="14"/>
        <v>3</v>
      </c>
      <c r="BG35" s="381" t="str">
        <f>IF(BF35=1,[5]Hoja2!$H$3,IF(BF35=2,[5]Hoja2!$H$4,IF(BF35=3,[5]Hoja2!$H$5,IF(BF35=4,[5]Hoja2!$H$6,IF(BF35=5,[5]Hoja2!$H$7,0)))))</f>
        <v>3-Posible</v>
      </c>
      <c r="BH35" s="192">
        <f t="shared" si="16"/>
        <v>5</v>
      </c>
      <c r="BI35" s="381" t="str">
        <f>AD35</f>
        <v>Moderado</v>
      </c>
      <c r="BJ35" s="192">
        <f t="shared" si="15"/>
        <v>15</v>
      </c>
      <c r="BK35" s="381" t="str">
        <f>VLOOKUP(BJ35,[5]Hoja2!$D$53:$E$67,2,0)</f>
        <v>15-Alta</v>
      </c>
      <c r="BL35" s="189" t="s">
        <v>579</v>
      </c>
      <c r="BM35" s="343" t="s">
        <v>601</v>
      </c>
      <c r="BN35" s="157">
        <v>44530</v>
      </c>
      <c r="BO35" s="171" t="s">
        <v>583</v>
      </c>
      <c r="BP35" s="335" t="s">
        <v>586</v>
      </c>
    </row>
    <row r="36" spans="1:68" ht="49" thickBot="1">
      <c r="A36" s="441"/>
      <c r="B36" s="482"/>
      <c r="C36" s="460"/>
      <c r="D36" s="159"/>
      <c r="E36" s="316"/>
      <c r="F36" s="485"/>
      <c r="G36" s="351"/>
      <c r="H36" s="193"/>
      <c r="I36" s="379"/>
      <c r="J36" s="379"/>
      <c r="K36" s="379"/>
      <c r="L36" s="379"/>
      <c r="M36" s="379"/>
      <c r="N36" s="379"/>
      <c r="O36" s="379"/>
      <c r="P36" s="379"/>
      <c r="Q36" s="379"/>
      <c r="R36" s="379"/>
      <c r="S36" s="379"/>
      <c r="T36" s="379"/>
      <c r="U36" s="379"/>
      <c r="V36" s="379"/>
      <c r="W36" s="379"/>
      <c r="X36" s="379"/>
      <c r="Y36" s="379"/>
      <c r="Z36" s="379"/>
      <c r="AA36" s="379"/>
      <c r="AB36" s="194"/>
      <c r="AC36" s="194"/>
      <c r="AD36" s="351"/>
      <c r="AE36" s="195"/>
      <c r="AF36" s="351"/>
      <c r="AG36" s="188" t="s">
        <v>574</v>
      </c>
      <c r="AH36" s="114" t="s">
        <v>118</v>
      </c>
      <c r="AI36" s="195"/>
      <c r="AJ36" s="114" t="s">
        <v>119</v>
      </c>
      <c r="AK36" s="195"/>
      <c r="AL36" s="114" t="s">
        <v>120</v>
      </c>
      <c r="AM36" s="195"/>
      <c r="AN36" s="114" t="s">
        <v>121</v>
      </c>
      <c r="AO36" s="195"/>
      <c r="AP36" s="114" t="s">
        <v>122</v>
      </c>
      <c r="AQ36" s="195"/>
      <c r="AR36" s="196" t="s">
        <v>123</v>
      </c>
      <c r="AS36" s="195"/>
      <c r="AT36" s="124" t="s">
        <v>124</v>
      </c>
      <c r="AU36" s="195"/>
      <c r="AV36" s="187">
        <f t="shared" si="9"/>
        <v>0</v>
      </c>
      <c r="AW36" s="188" t="s">
        <v>574</v>
      </c>
      <c r="AX36" s="146" t="str">
        <f t="shared" si="10"/>
        <v>Débil</v>
      </c>
      <c r="AY36" s="197" t="s">
        <v>141</v>
      </c>
      <c r="AZ36" s="197" t="s">
        <v>141</v>
      </c>
      <c r="BA36" s="198"/>
      <c r="BB36" s="376"/>
      <c r="BC36" s="463"/>
      <c r="BD36" s="463"/>
      <c r="BE36" s="199"/>
      <c r="BF36" s="199"/>
      <c r="BG36" s="382"/>
      <c r="BH36" s="199"/>
      <c r="BI36" s="382"/>
      <c r="BJ36" s="199"/>
      <c r="BK36" s="382"/>
      <c r="BL36" s="196" t="s">
        <v>580</v>
      </c>
      <c r="BM36" s="460"/>
      <c r="BN36" s="157">
        <v>44377</v>
      </c>
      <c r="BO36" s="171" t="s">
        <v>584</v>
      </c>
      <c r="BP36" s="335"/>
    </row>
    <row r="37" spans="1:68" ht="65" thickBot="1">
      <c r="A37" s="441"/>
      <c r="B37" s="482"/>
      <c r="C37" s="460"/>
      <c r="D37" s="159" t="s">
        <v>239</v>
      </c>
      <c r="E37" s="316"/>
      <c r="F37" s="485"/>
      <c r="G37" s="351"/>
      <c r="H37" s="193"/>
      <c r="I37" s="379"/>
      <c r="J37" s="379"/>
      <c r="K37" s="379"/>
      <c r="L37" s="379"/>
      <c r="M37" s="379"/>
      <c r="N37" s="379"/>
      <c r="O37" s="379"/>
      <c r="P37" s="379"/>
      <c r="Q37" s="379"/>
      <c r="R37" s="379"/>
      <c r="S37" s="379"/>
      <c r="T37" s="379"/>
      <c r="U37" s="379"/>
      <c r="V37" s="379"/>
      <c r="W37" s="379"/>
      <c r="X37" s="379"/>
      <c r="Y37" s="379"/>
      <c r="Z37" s="379"/>
      <c r="AA37" s="379"/>
      <c r="AB37" s="194"/>
      <c r="AC37" s="194"/>
      <c r="AD37" s="351"/>
      <c r="AE37" s="195"/>
      <c r="AF37" s="351"/>
      <c r="AG37" s="188" t="s">
        <v>575</v>
      </c>
      <c r="AH37" s="114" t="s">
        <v>118</v>
      </c>
      <c r="AI37" s="195"/>
      <c r="AJ37" s="114" t="s">
        <v>119</v>
      </c>
      <c r="AK37" s="195"/>
      <c r="AL37" s="114" t="s">
        <v>120</v>
      </c>
      <c r="AM37" s="195"/>
      <c r="AN37" s="114" t="s">
        <v>121</v>
      </c>
      <c r="AO37" s="195"/>
      <c r="AP37" s="114" t="s">
        <v>122</v>
      </c>
      <c r="AQ37" s="195"/>
      <c r="AR37" s="196" t="s">
        <v>123</v>
      </c>
      <c r="AS37" s="195"/>
      <c r="AT37" s="124" t="s">
        <v>124</v>
      </c>
      <c r="AU37" s="195"/>
      <c r="AV37" s="187">
        <f t="shared" si="9"/>
        <v>0</v>
      </c>
      <c r="AW37" s="188" t="s">
        <v>577</v>
      </c>
      <c r="AX37" s="146" t="str">
        <f t="shared" si="10"/>
        <v>Débil</v>
      </c>
      <c r="AY37" s="197" t="s">
        <v>141</v>
      </c>
      <c r="AZ37" s="197" t="s">
        <v>141</v>
      </c>
      <c r="BA37" s="198"/>
      <c r="BB37" s="376"/>
      <c r="BC37" s="463"/>
      <c r="BD37" s="463"/>
      <c r="BE37" s="199"/>
      <c r="BF37" s="199"/>
      <c r="BG37" s="382"/>
      <c r="BH37" s="199"/>
      <c r="BI37" s="382"/>
      <c r="BJ37" s="199"/>
      <c r="BK37" s="382"/>
      <c r="BL37" s="196" t="s">
        <v>581</v>
      </c>
      <c r="BM37" s="460"/>
      <c r="BN37" s="157">
        <v>44530</v>
      </c>
      <c r="BO37" s="171" t="s">
        <v>583</v>
      </c>
      <c r="BP37" s="335"/>
    </row>
    <row r="38" spans="1:68" ht="65" thickBot="1">
      <c r="A38" s="441"/>
      <c r="B38" s="341"/>
      <c r="C38" s="344"/>
      <c r="D38" s="118" t="s">
        <v>571</v>
      </c>
      <c r="E38" s="316"/>
      <c r="F38" s="486"/>
      <c r="G38" s="373"/>
      <c r="H38" s="200" t="str">
        <f t="shared" ref="H38:H49" si="18">MID(G38,1,1)</f>
        <v/>
      </c>
      <c r="I38" s="324"/>
      <c r="J38" s="324"/>
      <c r="K38" s="324"/>
      <c r="L38" s="324"/>
      <c r="M38" s="324"/>
      <c r="N38" s="324"/>
      <c r="O38" s="324"/>
      <c r="P38" s="324"/>
      <c r="Q38" s="324"/>
      <c r="R38" s="324"/>
      <c r="S38" s="324"/>
      <c r="T38" s="324"/>
      <c r="U38" s="324"/>
      <c r="V38" s="324"/>
      <c r="W38" s="324"/>
      <c r="X38" s="324"/>
      <c r="Y38" s="324"/>
      <c r="Z38" s="324"/>
      <c r="AA38" s="324"/>
      <c r="AB38" s="201">
        <f>IF(X38="Si","19",COUNTIF(I38:AA39,"si"))</f>
        <v>0</v>
      </c>
      <c r="AC38" s="201">
        <f t="shared" ref="AC38:AC49" si="19">VALUE(IF(AB38&lt;=5,5,IF(AND(AB38&gt;5,AB38&lt;=11),10,IF(AB38&gt;11,20,0))))</f>
        <v>5</v>
      </c>
      <c r="AD38" s="373"/>
      <c r="AE38" s="202" t="e">
        <f t="shared" ref="AE38:AE49" si="20">H38*AC38</f>
        <v>#VALUE!</v>
      </c>
      <c r="AF38" s="373"/>
      <c r="AG38" s="188" t="s">
        <v>576</v>
      </c>
      <c r="AH38" s="114" t="s">
        <v>118</v>
      </c>
      <c r="AI38" s="202">
        <f>IF(AH38="asignado",15,0)</f>
        <v>15</v>
      </c>
      <c r="AJ38" s="114" t="s">
        <v>119</v>
      </c>
      <c r="AK38" s="202">
        <f>IF(AJ38="adecuado",15,0)</f>
        <v>15</v>
      </c>
      <c r="AL38" s="114" t="s">
        <v>120</v>
      </c>
      <c r="AM38" s="202">
        <f>IF(AL38="oportuna",15,0)</f>
        <v>15</v>
      </c>
      <c r="AN38" s="114" t="s">
        <v>121</v>
      </c>
      <c r="AO38" s="202">
        <f>IF(AN38="prevenir",15,IF(AN38="detectar",10,0))</f>
        <v>15</v>
      </c>
      <c r="AP38" s="114" t="s">
        <v>122</v>
      </c>
      <c r="AQ38" s="202">
        <f>IF(AP38="confiable",15,0)</f>
        <v>15</v>
      </c>
      <c r="AR38" s="196" t="s">
        <v>123</v>
      </c>
      <c r="AS38" s="202">
        <f>IF(AR38="Se investigan y resuelven oportunamente ",15,0)</f>
        <v>15</v>
      </c>
      <c r="AT38" s="124" t="s">
        <v>124</v>
      </c>
      <c r="AU38" s="202">
        <f t="shared" ref="AU38:AU54" si="21">IF(AT38="completa",10,IF(AT38="incompleta",5,0))</f>
        <v>10</v>
      </c>
      <c r="AV38" s="202">
        <f t="shared" si="9"/>
        <v>100</v>
      </c>
      <c r="AW38" s="188" t="s">
        <v>578</v>
      </c>
      <c r="AX38" s="146" t="str">
        <f t="shared" si="10"/>
        <v>Fuerte</v>
      </c>
      <c r="AY38" s="197" t="s">
        <v>141</v>
      </c>
      <c r="AZ38" s="197" t="s">
        <v>141</v>
      </c>
      <c r="BA38" s="203">
        <f>IF(AZ38="Débil",0,IF(AZ38="Moderado",75,IF(AZ38="Fuerte",100,)))</f>
        <v>75</v>
      </c>
      <c r="BB38" s="377"/>
      <c r="BC38" s="463"/>
      <c r="BD38" s="463"/>
      <c r="BE38" s="204" t="e">
        <f t="shared" ref="BE38:BE49" si="22">VALUE(IF(AND(BC38="Fuerte",BD38="Si"),H38-2,IF(AND(BC38="Moderado",BD38="Si"),H38-1,H38)))</f>
        <v>#VALUE!</v>
      </c>
      <c r="BF38" s="204" t="e">
        <f t="shared" ref="BF38:BF48" si="23">IF(BE38&lt;1,1,BE38)</f>
        <v>#VALUE!</v>
      </c>
      <c r="BG38" s="382"/>
      <c r="BH38" s="204">
        <f t="shared" ref="BH38:BH49" si="24">AC38</f>
        <v>5</v>
      </c>
      <c r="BI38" s="382"/>
      <c r="BJ38" s="204" t="e">
        <f t="shared" ref="BJ38:BJ49" si="25">BF38*BH38</f>
        <v>#VALUE!</v>
      </c>
      <c r="BK38" s="382"/>
      <c r="BL38" s="332" t="s">
        <v>582</v>
      </c>
      <c r="BM38" s="344"/>
      <c r="BN38" s="383">
        <v>44530</v>
      </c>
      <c r="BO38" s="302" t="s">
        <v>585</v>
      </c>
      <c r="BP38" s="335"/>
    </row>
    <row r="39" spans="1:68" ht="49" thickBot="1">
      <c r="A39" s="441"/>
      <c r="B39" s="483"/>
      <c r="C39" s="461"/>
      <c r="D39" s="205" t="s">
        <v>572</v>
      </c>
      <c r="E39" s="316"/>
      <c r="F39" s="487"/>
      <c r="G39" s="374"/>
      <c r="H39" s="206" t="str">
        <f t="shared" si="18"/>
        <v/>
      </c>
      <c r="I39" s="380"/>
      <c r="J39" s="380"/>
      <c r="K39" s="380"/>
      <c r="L39" s="380"/>
      <c r="M39" s="380"/>
      <c r="N39" s="380"/>
      <c r="O39" s="380"/>
      <c r="P39" s="380"/>
      <c r="Q39" s="380"/>
      <c r="R39" s="380"/>
      <c r="S39" s="380"/>
      <c r="T39" s="380"/>
      <c r="U39" s="380"/>
      <c r="V39" s="380"/>
      <c r="W39" s="380"/>
      <c r="X39" s="380"/>
      <c r="Y39" s="380"/>
      <c r="Z39" s="380"/>
      <c r="AA39" s="380"/>
      <c r="AB39" s="207">
        <f>IF(X39="Si","19",COUNTIF(I39:AA40,"si"))</f>
        <v>9</v>
      </c>
      <c r="AC39" s="207">
        <f t="shared" si="19"/>
        <v>10</v>
      </c>
      <c r="AD39" s="374"/>
      <c r="AE39" s="208" t="e">
        <f t="shared" si="20"/>
        <v>#VALUE!</v>
      </c>
      <c r="AF39" s="374"/>
      <c r="AG39" s="209" t="s">
        <v>240</v>
      </c>
      <c r="AH39" s="124" t="s">
        <v>118</v>
      </c>
      <c r="AI39" s="208">
        <f>IF(AH39="asignado",15,0)</f>
        <v>15</v>
      </c>
      <c r="AJ39" s="124" t="s">
        <v>119</v>
      </c>
      <c r="AK39" s="208">
        <f>IF(AJ39="adecuado",15,0)</f>
        <v>15</v>
      </c>
      <c r="AL39" s="124" t="s">
        <v>120</v>
      </c>
      <c r="AM39" s="208">
        <f>IF(AL39="oportuna",15,0)</f>
        <v>15</v>
      </c>
      <c r="AN39" s="124" t="s">
        <v>121</v>
      </c>
      <c r="AO39" s="208">
        <f>IF(AN39="prevenir",15,IF(AN39="detectar",10,0))</f>
        <v>15</v>
      </c>
      <c r="AP39" s="124" t="s">
        <v>122</v>
      </c>
      <c r="AQ39" s="208">
        <f>IF(AP39="confiable",15,0)</f>
        <v>15</v>
      </c>
      <c r="AR39" s="209" t="s">
        <v>123</v>
      </c>
      <c r="AS39" s="208">
        <f>IF(AR39="Se investigan y resuelven oportunamente ",15,0)</f>
        <v>15</v>
      </c>
      <c r="AT39" s="124" t="s">
        <v>124</v>
      </c>
      <c r="AU39" s="208">
        <f t="shared" si="21"/>
        <v>10</v>
      </c>
      <c r="AV39" s="208">
        <f t="shared" si="9"/>
        <v>100</v>
      </c>
      <c r="AW39" s="210" t="s">
        <v>240</v>
      </c>
      <c r="AX39" s="146" t="str">
        <f t="shared" si="10"/>
        <v>Fuerte</v>
      </c>
      <c r="AY39" s="211" t="s">
        <v>141</v>
      </c>
      <c r="AZ39" s="211" t="s">
        <v>141</v>
      </c>
      <c r="BA39" s="212">
        <f>IF(AZ39="Débil",0,IF(AZ39="Moderado",75,IF(AZ39="Fuerte",100,)))</f>
        <v>75</v>
      </c>
      <c r="BB39" s="378"/>
      <c r="BC39" s="463" t="str">
        <f>IF(BB39&lt;50,"Débil",IF(AND(BB39&gt;=50,BB39&lt;99),"Moderado",IF(BB39=100,"Fuerte",)))</f>
        <v>Débil</v>
      </c>
      <c r="BD39" s="463"/>
      <c r="BE39" s="213" t="e">
        <f t="shared" si="22"/>
        <v>#VALUE!</v>
      </c>
      <c r="BF39" s="213" t="e">
        <f t="shared" si="23"/>
        <v>#VALUE!</v>
      </c>
      <c r="BG39" s="382"/>
      <c r="BH39" s="213">
        <f t="shared" si="24"/>
        <v>10</v>
      </c>
      <c r="BI39" s="382"/>
      <c r="BJ39" s="213" t="e">
        <f t="shared" si="25"/>
        <v>#VALUE!</v>
      </c>
      <c r="BK39" s="382"/>
      <c r="BL39" s="326"/>
      <c r="BM39" s="461"/>
      <c r="BN39" s="304"/>
      <c r="BO39" s="384"/>
      <c r="BP39" s="335"/>
    </row>
    <row r="40" spans="1:68" ht="63" customHeight="1" thickBot="1">
      <c r="A40" s="441">
        <v>9</v>
      </c>
      <c r="B40" s="340" t="s">
        <v>241</v>
      </c>
      <c r="C40" s="343" t="s">
        <v>812</v>
      </c>
      <c r="D40" s="119" t="s">
        <v>587</v>
      </c>
      <c r="E40" s="346" t="s">
        <v>235</v>
      </c>
      <c r="F40" s="347" t="s">
        <v>242</v>
      </c>
      <c r="G40" s="350" t="s">
        <v>170</v>
      </c>
      <c r="H40" s="185" t="str">
        <f t="shared" si="18"/>
        <v>3</v>
      </c>
      <c r="I40" s="323" t="s">
        <v>116</v>
      </c>
      <c r="J40" s="323" t="s">
        <v>116</v>
      </c>
      <c r="K40" s="323" t="s">
        <v>116</v>
      </c>
      <c r="L40" s="323" t="s">
        <v>115</v>
      </c>
      <c r="M40" s="323" t="s">
        <v>115</v>
      </c>
      <c r="N40" s="323" t="s">
        <v>116</v>
      </c>
      <c r="O40" s="323" t="s">
        <v>116</v>
      </c>
      <c r="P40" s="323" t="s">
        <v>115</v>
      </c>
      <c r="Q40" s="323" t="s">
        <v>115</v>
      </c>
      <c r="R40" s="323" t="s">
        <v>115</v>
      </c>
      <c r="S40" s="323" t="s">
        <v>116</v>
      </c>
      <c r="T40" s="323" t="s">
        <v>116</v>
      </c>
      <c r="U40" s="323" t="s">
        <v>116</v>
      </c>
      <c r="V40" s="323" t="s">
        <v>115</v>
      </c>
      <c r="W40" s="323" t="s">
        <v>116</v>
      </c>
      <c r="X40" s="323" t="s">
        <v>115</v>
      </c>
      <c r="Y40" s="323" t="s">
        <v>115</v>
      </c>
      <c r="Z40" s="323" t="s">
        <v>115</v>
      </c>
      <c r="AA40" s="323" t="s">
        <v>115</v>
      </c>
      <c r="AB40" s="186">
        <f>IF(X40="Si","19",COUNTIF(I40:AA41,"si"))</f>
        <v>9</v>
      </c>
      <c r="AC40" s="186">
        <f t="shared" si="19"/>
        <v>10</v>
      </c>
      <c r="AD40" s="350" t="s">
        <v>210</v>
      </c>
      <c r="AE40" s="187">
        <f t="shared" si="20"/>
        <v>30</v>
      </c>
      <c r="AF40" s="350" t="str">
        <f>VLOOKUP(AE40,[5]Hoja2!$D$25:$E$67,2,0)</f>
        <v>30-Extrema</v>
      </c>
      <c r="AG40" s="119" t="s">
        <v>589</v>
      </c>
      <c r="AH40" s="106" t="s">
        <v>118</v>
      </c>
      <c r="AI40" s="187">
        <f>IF(AH40="asignado",15,0)</f>
        <v>15</v>
      </c>
      <c r="AJ40" s="106" t="s">
        <v>119</v>
      </c>
      <c r="AK40" s="187">
        <f>IF(AJ40="adecuado",15,0)</f>
        <v>15</v>
      </c>
      <c r="AL40" s="106" t="s">
        <v>120</v>
      </c>
      <c r="AM40" s="187">
        <f>IF(AL40="oportuna",15,0)</f>
        <v>15</v>
      </c>
      <c r="AN40" s="106" t="s">
        <v>121</v>
      </c>
      <c r="AO40" s="187">
        <f>IF(AN40="prevenir",15,IF(AN40="detectar",10,0))</f>
        <v>15</v>
      </c>
      <c r="AP40" s="106" t="s">
        <v>122</v>
      </c>
      <c r="AQ40" s="187">
        <f>IF(AP40="confiable",15,0)</f>
        <v>15</v>
      </c>
      <c r="AR40" s="189" t="s">
        <v>123</v>
      </c>
      <c r="AS40" s="187">
        <f>IF(AR40="Se investigan y resuelven oportunamente ",15,0)</f>
        <v>15</v>
      </c>
      <c r="AT40" s="190" t="s">
        <v>124</v>
      </c>
      <c r="AU40" s="187">
        <f t="shared" si="21"/>
        <v>10</v>
      </c>
      <c r="AV40" s="187">
        <f t="shared" si="9"/>
        <v>100</v>
      </c>
      <c r="AW40" s="189" t="s">
        <v>593</v>
      </c>
      <c r="AX40" s="146" t="str">
        <f t="shared" si="10"/>
        <v>Fuerte</v>
      </c>
      <c r="AY40" s="214" t="s">
        <v>141</v>
      </c>
      <c r="AZ40" s="214" t="s">
        <v>141</v>
      </c>
      <c r="BA40" s="215"/>
      <c r="BB40" s="215"/>
      <c r="BC40" s="298" t="s">
        <v>141</v>
      </c>
      <c r="BD40" s="453" t="s">
        <v>115</v>
      </c>
      <c r="BE40" s="192">
        <f t="shared" si="22"/>
        <v>3</v>
      </c>
      <c r="BF40" s="192">
        <f t="shared" si="23"/>
        <v>3</v>
      </c>
      <c r="BG40" s="346" t="str">
        <f>IF(BF40=1,[5]Hoja2!$H$3,IF(BF40=2,[5]Hoja2!$H$4,IF(BF40=3,[5]Hoja2!$H$5,IF(BF40=4,[5]Hoja2!$H$6,IF(BF40=5,[5]Hoja2!$H$7,0)))))</f>
        <v>3-Posible</v>
      </c>
      <c r="BH40" s="192">
        <f t="shared" si="24"/>
        <v>10</v>
      </c>
      <c r="BI40" s="448" t="str">
        <f>AD40</f>
        <v>Mayor</v>
      </c>
      <c r="BJ40" s="192">
        <f t="shared" si="25"/>
        <v>30</v>
      </c>
      <c r="BK40" s="389" t="s">
        <v>419</v>
      </c>
      <c r="BL40" s="189" t="s">
        <v>596</v>
      </c>
      <c r="BM40" s="133" t="s">
        <v>601</v>
      </c>
      <c r="BN40" s="451">
        <v>44530</v>
      </c>
      <c r="BO40" s="171" t="s">
        <v>584</v>
      </c>
      <c r="BP40" s="335" t="s">
        <v>586</v>
      </c>
    </row>
    <row r="41" spans="1:68" ht="57.75" customHeight="1" thickBot="1">
      <c r="A41" s="441"/>
      <c r="B41" s="341"/>
      <c r="C41" s="344"/>
      <c r="D41" s="118" t="s">
        <v>813</v>
      </c>
      <c r="E41" s="335"/>
      <c r="F41" s="348"/>
      <c r="G41" s="351"/>
      <c r="H41" s="200" t="str">
        <f t="shared" si="18"/>
        <v/>
      </c>
      <c r="I41" s="324"/>
      <c r="J41" s="324"/>
      <c r="K41" s="324"/>
      <c r="L41" s="324"/>
      <c r="M41" s="324"/>
      <c r="N41" s="324"/>
      <c r="O41" s="324"/>
      <c r="P41" s="324"/>
      <c r="Q41" s="324"/>
      <c r="R41" s="324"/>
      <c r="S41" s="324"/>
      <c r="T41" s="324"/>
      <c r="U41" s="324"/>
      <c r="V41" s="324"/>
      <c r="W41" s="324"/>
      <c r="X41" s="324"/>
      <c r="Y41" s="324"/>
      <c r="Z41" s="324"/>
      <c r="AA41" s="324"/>
      <c r="AB41" s="201">
        <f>IF(X41="Si","19",COUNTIF(I41:AA42,"si"))</f>
        <v>0</v>
      </c>
      <c r="AC41" s="201">
        <f t="shared" si="19"/>
        <v>5</v>
      </c>
      <c r="AD41" s="373"/>
      <c r="AE41" s="202" t="e">
        <f t="shared" si="20"/>
        <v>#VALUE!</v>
      </c>
      <c r="AF41" s="373"/>
      <c r="AG41" s="118" t="s">
        <v>590</v>
      </c>
      <c r="AH41" s="114" t="s">
        <v>118</v>
      </c>
      <c r="AI41" s="195"/>
      <c r="AJ41" s="114" t="s">
        <v>119</v>
      </c>
      <c r="AK41" s="195"/>
      <c r="AL41" s="114" t="s">
        <v>120</v>
      </c>
      <c r="AM41" s="195"/>
      <c r="AN41" s="114" t="s">
        <v>121</v>
      </c>
      <c r="AO41" s="195"/>
      <c r="AP41" s="114" t="s">
        <v>122</v>
      </c>
      <c r="AQ41" s="195"/>
      <c r="AR41" s="196" t="s">
        <v>123</v>
      </c>
      <c r="AS41" s="195"/>
      <c r="AT41" s="124" t="s">
        <v>124</v>
      </c>
      <c r="AU41" s="202">
        <f t="shared" si="21"/>
        <v>10</v>
      </c>
      <c r="AV41" s="202">
        <f t="shared" si="9"/>
        <v>10</v>
      </c>
      <c r="AW41" s="196" t="s">
        <v>594</v>
      </c>
      <c r="AX41" s="146" t="str">
        <f t="shared" si="10"/>
        <v>Débil</v>
      </c>
      <c r="AY41" s="216" t="s">
        <v>141</v>
      </c>
      <c r="AZ41" s="216" t="s">
        <v>141</v>
      </c>
      <c r="BA41" s="96"/>
      <c r="BB41" s="96"/>
      <c r="BC41" s="299"/>
      <c r="BD41" s="454"/>
      <c r="BE41" s="204" t="e">
        <f t="shared" si="22"/>
        <v>#VALUE!</v>
      </c>
      <c r="BF41" s="204" t="e">
        <f t="shared" si="23"/>
        <v>#VALUE!</v>
      </c>
      <c r="BG41" s="335"/>
      <c r="BH41" s="204">
        <f t="shared" si="24"/>
        <v>5</v>
      </c>
      <c r="BI41" s="449"/>
      <c r="BJ41" s="204" t="e">
        <f t="shared" si="25"/>
        <v>#VALUE!</v>
      </c>
      <c r="BK41" s="447"/>
      <c r="BL41" s="332" t="s">
        <v>597</v>
      </c>
      <c r="BM41" s="217" t="s">
        <v>27</v>
      </c>
      <c r="BN41" s="314"/>
      <c r="BO41" s="121" t="s">
        <v>583</v>
      </c>
      <c r="BP41" s="335"/>
    </row>
    <row r="42" spans="1:68" ht="72" customHeight="1" thickBot="1">
      <c r="A42" s="441"/>
      <c r="B42" s="341"/>
      <c r="C42" s="344"/>
      <c r="D42" s="118" t="s">
        <v>588</v>
      </c>
      <c r="E42" s="335"/>
      <c r="F42" s="348"/>
      <c r="G42" s="351"/>
      <c r="H42" s="200" t="str">
        <f t="shared" si="18"/>
        <v/>
      </c>
      <c r="I42" s="324"/>
      <c r="J42" s="324"/>
      <c r="K42" s="324"/>
      <c r="L42" s="324"/>
      <c r="M42" s="324"/>
      <c r="N42" s="324"/>
      <c r="O42" s="324"/>
      <c r="P42" s="324"/>
      <c r="Q42" s="324"/>
      <c r="R42" s="324"/>
      <c r="S42" s="324"/>
      <c r="T42" s="324"/>
      <c r="U42" s="324"/>
      <c r="V42" s="324"/>
      <c r="W42" s="324"/>
      <c r="X42" s="324"/>
      <c r="Y42" s="324"/>
      <c r="Z42" s="324"/>
      <c r="AA42" s="324"/>
      <c r="AB42" s="201">
        <f>IF(X42="Si","19",COUNTIF(I42:AA43,"si"))</f>
        <v>0</v>
      </c>
      <c r="AC42" s="201">
        <f t="shared" si="19"/>
        <v>5</v>
      </c>
      <c r="AD42" s="373"/>
      <c r="AE42" s="202" t="e">
        <f t="shared" si="20"/>
        <v>#VALUE!</v>
      </c>
      <c r="AF42" s="373"/>
      <c r="AG42" s="118" t="s">
        <v>591</v>
      </c>
      <c r="AH42" s="114" t="s">
        <v>118</v>
      </c>
      <c r="AI42" s="195"/>
      <c r="AJ42" s="114" t="s">
        <v>119</v>
      </c>
      <c r="AK42" s="195"/>
      <c r="AL42" s="114" t="s">
        <v>120</v>
      </c>
      <c r="AM42" s="195"/>
      <c r="AN42" s="114" t="s">
        <v>121</v>
      </c>
      <c r="AO42" s="195"/>
      <c r="AP42" s="114" t="s">
        <v>122</v>
      </c>
      <c r="AQ42" s="195"/>
      <c r="AR42" s="196" t="s">
        <v>123</v>
      </c>
      <c r="AS42" s="195"/>
      <c r="AT42" s="124" t="s">
        <v>124</v>
      </c>
      <c r="AU42" s="202">
        <f t="shared" si="21"/>
        <v>10</v>
      </c>
      <c r="AV42" s="202">
        <f t="shared" si="9"/>
        <v>10</v>
      </c>
      <c r="AW42" s="196" t="s">
        <v>591</v>
      </c>
      <c r="AX42" s="146" t="str">
        <f t="shared" si="10"/>
        <v>Débil</v>
      </c>
      <c r="AY42" s="216" t="s">
        <v>141</v>
      </c>
      <c r="AZ42" s="216" t="s">
        <v>141</v>
      </c>
      <c r="BA42" s="96"/>
      <c r="BB42" s="96"/>
      <c r="BC42" s="299"/>
      <c r="BD42" s="454"/>
      <c r="BE42" s="204" t="e">
        <f t="shared" si="22"/>
        <v>#VALUE!</v>
      </c>
      <c r="BF42" s="204" t="e">
        <f t="shared" si="23"/>
        <v>#VALUE!</v>
      </c>
      <c r="BG42" s="335"/>
      <c r="BH42" s="204">
        <f t="shared" si="24"/>
        <v>5</v>
      </c>
      <c r="BI42" s="449"/>
      <c r="BJ42" s="204" t="e">
        <f t="shared" si="25"/>
        <v>#VALUE!</v>
      </c>
      <c r="BK42" s="447"/>
      <c r="BL42" s="332"/>
      <c r="BM42" s="133" t="s">
        <v>601</v>
      </c>
      <c r="BN42" s="383">
        <v>44561</v>
      </c>
      <c r="BO42" s="171" t="s">
        <v>583</v>
      </c>
      <c r="BP42" s="335"/>
    </row>
    <row r="43" spans="1:68" ht="49" thickBot="1">
      <c r="A43" s="441"/>
      <c r="B43" s="342"/>
      <c r="C43" s="345"/>
      <c r="D43" s="149" t="s">
        <v>814</v>
      </c>
      <c r="E43" s="336"/>
      <c r="F43" s="349"/>
      <c r="G43" s="352"/>
      <c r="H43" s="218" t="str">
        <f t="shared" si="18"/>
        <v/>
      </c>
      <c r="I43" s="325"/>
      <c r="J43" s="325"/>
      <c r="K43" s="325"/>
      <c r="L43" s="325"/>
      <c r="M43" s="325"/>
      <c r="N43" s="325"/>
      <c r="O43" s="325"/>
      <c r="P43" s="325"/>
      <c r="Q43" s="325"/>
      <c r="R43" s="325"/>
      <c r="S43" s="325"/>
      <c r="T43" s="325"/>
      <c r="U43" s="325"/>
      <c r="V43" s="325"/>
      <c r="W43" s="325"/>
      <c r="X43" s="325"/>
      <c r="Y43" s="325"/>
      <c r="Z43" s="325"/>
      <c r="AA43" s="325"/>
      <c r="AB43" s="219">
        <f>IF(X43="Si","19",COUNTIF(I43:AA43,"si"))</f>
        <v>0</v>
      </c>
      <c r="AC43" s="219">
        <f t="shared" si="19"/>
        <v>5</v>
      </c>
      <c r="AD43" s="352"/>
      <c r="AE43" s="220" t="e">
        <f t="shared" si="20"/>
        <v>#VALUE!</v>
      </c>
      <c r="AF43" s="352"/>
      <c r="AG43" s="221" t="s">
        <v>592</v>
      </c>
      <c r="AH43" s="132" t="s">
        <v>118</v>
      </c>
      <c r="AI43" s="220">
        <f t="shared" ref="AI43:AI54" si="26">IF(AH43="asignado",15,0)</f>
        <v>15</v>
      </c>
      <c r="AJ43" s="132" t="s">
        <v>119</v>
      </c>
      <c r="AK43" s="220">
        <f t="shared" ref="AK43:AK54" si="27">IF(AJ43="adecuado",15,0)</f>
        <v>15</v>
      </c>
      <c r="AL43" s="132" t="s">
        <v>120</v>
      </c>
      <c r="AM43" s="220">
        <f t="shared" ref="AM43:AM54" si="28">IF(AL43="oportuna",15,0)</f>
        <v>15</v>
      </c>
      <c r="AN43" s="132" t="s">
        <v>121</v>
      </c>
      <c r="AO43" s="220">
        <f t="shared" ref="AO43:AO54" si="29">IF(AN43="prevenir",15,IF(AN43="detectar",10,0))</f>
        <v>15</v>
      </c>
      <c r="AP43" s="132" t="s">
        <v>122</v>
      </c>
      <c r="AQ43" s="220">
        <f t="shared" ref="AQ43:AQ54" si="30">IF(AP43="confiable",15,0)</f>
        <v>15</v>
      </c>
      <c r="AR43" s="222" t="s">
        <v>123</v>
      </c>
      <c r="AS43" s="220">
        <f t="shared" ref="AS43:AS54" si="31">IF(AR43="Se investigan y resuelven oportunamente ",15,0)</f>
        <v>15</v>
      </c>
      <c r="AT43" s="132" t="s">
        <v>124</v>
      </c>
      <c r="AU43" s="220">
        <f t="shared" si="21"/>
        <v>10</v>
      </c>
      <c r="AV43" s="220">
        <f t="shared" si="9"/>
        <v>100</v>
      </c>
      <c r="AW43" s="222" t="s">
        <v>595</v>
      </c>
      <c r="AX43" s="155" t="str">
        <f t="shared" si="10"/>
        <v>Fuerte</v>
      </c>
      <c r="AY43" s="223" t="s">
        <v>141</v>
      </c>
      <c r="AZ43" s="223" t="s">
        <v>141</v>
      </c>
      <c r="BA43" s="224"/>
      <c r="BB43" s="224"/>
      <c r="BC43" s="452"/>
      <c r="BD43" s="455"/>
      <c r="BE43" s="225" t="e">
        <f t="shared" si="22"/>
        <v>#VALUE!</v>
      </c>
      <c r="BF43" s="225" t="e">
        <f t="shared" si="23"/>
        <v>#VALUE!</v>
      </c>
      <c r="BG43" s="336"/>
      <c r="BH43" s="225">
        <f t="shared" si="24"/>
        <v>5</v>
      </c>
      <c r="BI43" s="450"/>
      <c r="BJ43" s="225" t="e">
        <f t="shared" si="25"/>
        <v>#VALUE!</v>
      </c>
      <c r="BK43" s="390"/>
      <c r="BL43" s="222" t="s">
        <v>598</v>
      </c>
      <c r="BM43" s="156" t="s">
        <v>601</v>
      </c>
      <c r="BN43" s="314"/>
      <c r="BO43" s="171" t="s">
        <v>599</v>
      </c>
      <c r="BP43" s="335"/>
    </row>
    <row r="44" spans="1:68" ht="48">
      <c r="A44" s="441">
        <v>10</v>
      </c>
      <c r="B44" s="328" t="s">
        <v>800</v>
      </c>
      <c r="C44" s="331" t="s">
        <v>256</v>
      </c>
      <c r="D44" s="136" t="s">
        <v>257</v>
      </c>
      <c r="E44" s="334" t="s">
        <v>258</v>
      </c>
      <c r="F44" s="311" t="s">
        <v>259</v>
      </c>
      <c r="G44" s="337" t="s">
        <v>225</v>
      </c>
      <c r="H44" s="226" t="str">
        <f t="shared" si="18"/>
        <v>1</v>
      </c>
      <c r="I44" s="337" t="s">
        <v>116</v>
      </c>
      <c r="J44" s="337" t="s">
        <v>115</v>
      </c>
      <c r="K44" s="337" t="s">
        <v>115</v>
      </c>
      <c r="L44" s="337" t="s">
        <v>115</v>
      </c>
      <c r="M44" s="337" t="s">
        <v>116</v>
      </c>
      <c r="N44" s="337" t="s">
        <v>115</v>
      </c>
      <c r="O44" s="337" t="s">
        <v>116</v>
      </c>
      <c r="P44" s="337" t="s">
        <v>116</v>
      </c>
      <c r="Q44" s="337" t="s">
        <v>115</v>
      </c>
      <c r="R44" s="337" t="s">
        <v>116</v>
      </c>
      <c r="S44" s="337" t="s">
        <v>116</v>
      </c>
      <c r="T44" s="337" t="s">
        <v>116</v>
      </c>
      <c r="U44" s="337" t="s">
        <v>116</v>
      </c>
      <c r="V44" s="337" t="s">
        <v>116</v>
      </c>
      <c r="W44" s="337" t="s">
        <v>116</v>
      </c>
      <c r="X44" s="337" t="s">
        <v>115</v>
      </c>
      <c r="Y44" s="337" t="s">
        <v>115</v>
      </c>
      <c r="Z44" s="337" t="s">
        <v>115</v>
      </c>
      <c r="AA44" s="337" t="s">
        <v>115</v>
      </c>
      <c r="AB44" s="227">
        <f>IF(X44="Si","19",COUNTIF(I44:AA45,"si"))</f>
        <v>10</v>
      </c>
      <c r="AC44" s="227">
        <f t="shared" si="19"/>
        <v>10</v>
      </c>
      <c r="AD44" s="361" t="s">
        <v>210</v>
      </c>
      <c r="AE44" s="135">
        <f t="shared" si="20"/>
        <v>10</v>
      </c>
      <c r="AF44" s="361" t="str">
        <f>VLOOKUP(AE44,[5]Hoja2!$D$25:$E$67,2,0)</f>
        <v>10-Alta</v>
      </c>
      <c r="AG44" s="136" t="s">
        <v>260</v>
      </c>
      <c r="AH44" s="137" t="s">
        <v>118</v>
      </c>
      <c r="AI44" s="135">
        <f t="shared" si="26"/>
        <v>15</v>
      </c>
      <c r="AJ44" s="137" t="s">
        <v>119</v>
      </c>
      <c r="AK44" s="135">
        <f t="shared" si="27"/>
        <v>15</v>
      </c>
      <c r="AL44" s="137" t="s">
        <v>120</v>
      </c>
      <c r="AM44" s="135">
        <f t="shared" si="28"/>
        <v>15</v>
      </c>
      <c r="AN44" s="137" t="s">
        <v>121</v>
      </c>
      <c r="AO44" s="135">
        <f t="shared" si="29"/>
        <v>15</v>
      </c>
      <c r="AP44" s="137" t="s">
        <v>122</v>
      </c>
      <c r="AQ44" s="135">
        <f t="shared" si="30"/>
        <v>15</v>
      </c>
      <c r="AR44" s="136" t="s">
        <v>123</v>
      </c>
      <c r="AS44" s="135">
        <f t="shared" si="31"/>
        <v>15</v>
      </c>
      <c r="AT44" s="137" t="s">
        <v>124</v>
      </c>
      <c r="AU44" s="135">
        <f t="shared" si="21"/>
        <v>10</v>
      </c>
      <c r="AV44" s="135">
        <f t="shared" si="9"/>
        <v>100</v>
      </c>
      <c r="AW44" s="137"/>
      <c r="AX44" s="162" t="str">
        <f t="shared" si="10"/>
        <v>Fuerte</v>
      </c>
      <c r="AY44" s="163" t="s">
        <v>126</v>
      </c>
      <c r="AZ44" s="162" t="str">
        <f t="shared" ref="AZ44:AZ54" si="32">IF(AND(AX44="Fuerte",AY44="Fuerte"),"Fuerte",IF(AND(AX44="Fuerte",AY44="Moderado"),"Moderado",IF(AND(AX44="Fuerte",AY44="Débil"),"Débil",IF(AND(AX44="Moderado",AY44="Fuerte"),"Moderado",IF(AND(AX44="Moderado",AY44="Moderado"),"Moderado",IF(AND(AX44="Moderado",AY44="Débil"),"Débil",IF(AND(AX44="Débil",AY44="Fuerte"),"Débil",IF(AND(AX44="Débil",AY44="Moderado"),"Débil",IF(AND(AX44="Débil",AY44="Débil"),"Débil",)))))))))</f>
        <v>Fuerte</v>
      </c>
      <c r="BA44" s="164">
        <f t="shared" ref="BA44:BA54" si="33">IF(AZ44="Débil",0,IF(AZ44="Moderado",75,IF(AZ44="Fuerte",100,)))</f>
        <v>100</v>
      </c>
      <c r="BB44" s="456">
        <f>AVERAGE(BA44:BA48)</f>
        <v>100</v>
      </c>
      <c r="BC44" s="396" t="str">
        <f>IF(BB44&lt;50,"Débil",IF(AND(BB44&gt;=50,BB44&lt;99),"Moderado",IF(BB44=100,"Fuerte",)))</f>
        <v>Fuerte</v>
      </c>
      <c r="BD44" s="396" t="s">
        <v>116</v>
      </c>
      <c r="BE44" s="162">
        <f t="shared" si="22"/>
        <v>-1</v>
      </c>
      <c r="BF44" s="162">
        <f t="shared" si="23"/>
        <v>1</v>
      </c>
      <c r="BG44" s="456" t="str">
        <f>IF(BF44=1,[5]Hoja2!$H$3,IF(BF44=2,[5]Hoja2!$H$4,IF(BF44=3,[5]Hoja2!$H$5,IF(BF44=4,[5]Hoja2!$H$6,IF(BF44=5,[5]Hoja2!$H$7,0)))))</f>
        <v>1-Rara vez</v>
      </c>
      <c r="BH44" s="162">
        <f t="shared" si="24"/>
        <v>10</v>
      </c>
      <c r="BI44" s="456" t="str">
        <f>AD44</f>
        <v>Mayor</v>
      </c>
      <c r="BJ44" s="162">
        <f t="shared" si="25"/>
        <v>10</v>
      </c>
      <c r="BK44" s="396" t="str">
        <f>VLOOKUP(BJ44,[5]Hoja2!$D$53:$E$67,2,0)</f>
        <v>10-Alta</v>
      </c>
      <c r="BL44" s="331" t="s">
        <v>567</v>
      </c>
      <c r="BM44" s="319" t="s">
        <v>801</v>
      </c>
      <c r="BN44" s="295">
        <v>44560</v>
      </c>
      <c r="BO44" s="302" t="s">
        <v>567</v>
      </c>
      <c r="BP44" s="291" t="s">
        <v>568</v>
      </c>
    </row>
    <row r="45" spans="1:68" ht="48">
      <c r="A45" s="441"/>
      <c r="B45" s="329"/>
      <c r="C45" s="332"/>
      <c r="D45" s="113" t="s">
        <v>261</v>
      </c>
      <c r="E45" s="335"/>
      <c r="F45" s="467"/>
      <c r="G45" s="338"/>
      <c r="H45" s="228" t="str">
        <f t="shared" si="18"/>
        <v/>
      </c>
      <c r="I45" s="338"/>
      <c r="J45" s="338"/>
      <c r="K45" s="338"/>
      <c r="L45" s="338"/>
      <c r="M45" s="338"/>
      <c r="N45" s="338"/>
      <c r="O45" s="338"/>
      <c r="P45" s="338"/>
      <c r="Q45" s="338"/>
      <c r="R45" s="338"/>
      <c r="S45" s="338"/>
      <c r="T45" s="338"/>
      <c r="U45" s="338"/>
      <c r="V45" s="338"/>
      <c r="W45" s="338"/>
      <c r="X45" s="338"/>
      <c r="Y45" s="338"/>
      <c r="Z45" s="338"/>
      <c r="AA45" s="338"/>
      <c r="AB45" s="216">
        <f>IF(X45="Si","19",COUNTIF(I45:AA46,"si"))</f>
        <v>0</v>
      </c>
      <c r="AC45" s="216">
        <f t="shared" si="19"/>
        <v>5</v>
      </c>
      <c r="AD45" s="387"/>
      <c r="AE45" s="115" t="e">
        <f t="shared" si="20"/>
        <v>#VALUE!</v>
      </c>
      <c r="AF45" s="387"/>
      <c r="AG45" s="113" t="s">
        <v>262</v>
      </c>
      <c r="AH45" s="114" t="s">
        <v>118</v>
      </c>
      <c r="AI45" s="115">
        <f t="shared" si="26"/>
        <v>15</v>
      </c>
      <c r="AJ45" s="114" t="s">
        <v>119</v>
      </c>
      <c r="AK45" s="115">
        <f t="shared" si="27"/>
        <v>15</v>
      </c>
      <c r="AL45" s="114" t="s">
        <v>120</v>
      </c>
      <c r="AM45" s="115">
        <f t="shared" si="28"/>
        <v>15</v>
      </c>
      <c r="AN45" s="114" t="s">
        <v>121</v>
      </c>
      <c r="AO45" s="115">
        <f t="shared" si="29"/>
        <v>15</v>
      </c>
      <c r="AP45" s="114" t="s">
        <v>122</v>
      </c>
      <c r="AQ45" s="115">
        <f t="shared" si="30"/>
        <v>15</v>
      </c>
      <c r="AR45" s="113" t="s">
        <v>123</v>
      </c>
      <c r="AS45" s="115">
        <f t="shared" si="31"/>
        <v>15</v>
      </c>
      <c r="AT45" s="114" t="s">
        <v>124</v>
      </c>
      <c r="AU45" s="115">
        <f t="shared" si="21"/>
        <v>10</v>
      </c>
      <c r="AV45" s="115">
        <f t="shared" si="9"/>
        <v>100</v>
      </c>
      <c r="AW45" s="114"/>
      <c r="AX45" s="229" t="str">
        <f t="shared" si="10"/>
        <v>Fuerte</v>
      </c>
      <c r="AY45" s="117" t="s">
        <v>126</v>
      </c>
      <c r="AZ45" s="229" t="str">
        <f t="shared" si="32"/>
        <v>Fuerte</v>
      </c>
      <c r="BA45" s="197">
        <f t="shared" si="33"/>
        <v>100</v>
      </c>
      <c r="BB45" s="297"/>
      <c r="BC45" s="299"/>
      <c r="BD45" s="299"/>
      <c r="BE45" s="229" t="e">
        <f t="shared" si="22"/>
        <v>#VALUE!</v>
      </c>
      <c r="BF45" s="229" t="e">
        <f t="shared" si="23"/>
        <v>#VALUE!</v>
      </c>
      <c r="BG45" s="297"/>
      <c r="BH45" s="229">
        <f t="shared" si="24"/>
        <v>5</v>
      </c>
      <c r="BI45" s="297"/>
      <c r="BJ45" s="229" t="e">
        <f t="shared" si="25"/>
        <v>#VALUE!</v>
      </c>
      <c r="BK45" s="299"/>
      <c r="BL45" s="332"/>
      <c r="BM45" s="319"/>
      <c r="BN45" s="297"/>
      <c r="BO45" s="458"/>
      <c r="BP45" s="291"/>
    </row>
    <row r="46" spans="1:68" ht="48">
      <c r="A46" s="441"/>
      <c r="B46" s="329"/>
      <c r="C46" s="332"/>
      <c r="D46" s="113" t="s">
        <v>263</v>
      </c>
      <c r="E46" s="335"/>
      <c r="F46" s="467"/>
      <c r="G46" s="338"/>
      <c r="H46" s="228" t="str">
        <f t="shared" si="18"/>
        <v/>
      </c>
      <c r="I46" s="338"/>
      <c r="J46" s="338"/>
      <c r="K46" s="338"/>
      <c r="L46" s="338"/>
      <c r="M46" s="338"/>
      <c r="N46" s="338"/>
      <c r="O46" s="338"/>
      <c r="P46" s="338"/>
      <c r="Q46" s="338"/>
      <c r="R46" s="338"/>
      <c r="S46" s="338"/>
      <c r="T46" s="338"/>
      <c r="U46" s="338"/>
      <c r="V46" s="338"/>
      <c r="W46" s="338"/>
      <c r="X46" s="338"/>
      <c r="Y46" s="338"/>
      <c r="Z46" s="338"/>
      <c r="AA46" s="338"/>
      <c r="AB46" s="216">
        <f>IF(X46="Si","19",COUNTIF(I46:AA47,"si"))</f>
        <v>0</v>
      </c>
      <c r="AC46" s="216">
        <f t="shared" si="19"/>
        <v>5</v>
      </c>
      <c r="AD46" s="387"/>
      <c r="AE46" s="115" t="e">
        <f t="shared" si="20"/>
        <v>#VALUE!</v>
      </c>
      <c r="AF46" s="387"/>
      <c r="AG46" s="113" t="s">
        <v>264</v>
      </c>
      <c r="AH46" s="114" t="s">
        <v>118</v>
      </c>
      <c r="AI46" s="115">
        <f t="shared" si="26"/>
        <v>15</v>
      </c>
      <c r="AJ46" s="114" t="s">
        <v>119</v>
      </c>
      <c r="AK46" s="115">
        <f t="shared" si="27"/>
        <v>15</v>
      </c>
      <c r="AL46" s="114" t="s">
        <v>120</v>
      </c>
      <c r="AM46" s="115">
        <f t="shared" si="28"/>
        <v>15</v>
      </c>
      <c r="AN46" s="114" t="s">
        <v>121</v>
      </c>
      <c r="AO46" s="115">
        <f t="shared" si="29"/>
        <v>15</v>
      </c>
      <c r="AP46" s="114" t="s">
        <v>122</v>
      </c>
      <c r="AQ46" s="115">
        <f t="shared" si="30"/>
        <v>15</v>
      </c>
      <c r="AR46" s="113" t="s">
        <v>123</v>
      </c>
      <c r="AS46" s="115">
        <f t="shared" si="31"/>
        <v>15</v>
      </c>
      <c r="AT46" s="114" t="s">
        <v>124</v>
      </c>
      <c r="AU46" s="115">
        <f t="shared" si="21"/>
        <v>10</v>
      </c>
      <c r="AV46" s="115">
        <f t="shared" si="9"/>
        <v>100</v>
      </c>
      <c r="AW46" s="114"/>
      <c r="AX46" s="229" t="str">
        <f t="shared" si="10"/>
        <v>Fuerte</v>
      </c>
      <c r="AY46" s="117" t="s">
        <v>126</v>
      </c>
      <c r="AZ46" s="229" t="str">
        <f t="shared" si="32"/>
        <v>Fuerte</v>
      </c>
      <c r="BA46" s="197">
        <f t="shared" si="33"/>
        <v>100</v>
      </c>
      <c r="BB46" s="297"/>
      <c r="BC46" s="299" t="str">
        <f>IF(BB46&lt;50,"Débil",IF(AND(BB46&gt;=50,BB46&lt;99),"Moderado",IF(BB46=100,"Fuerte",)))</f>
        <v>Débil</v>
      </c>
      <c r="BD46" s="299"/>
      <c r="BE46" s="229" t="e">
        <f t="shared" si="22"/>
        <v>#VALUE!</v>
      </c>
      <c r="BF46" s="229" t="e">
        <f t="shared" si="23"/>
        <v>#VALUE!</v>
      </c>
      <c r="BG46" s="297"/>
      <c r="BH46" s="229">
        <f t="shared" si="24"/>
        <v>5</v>
      </c>
      <c r="BI46" s="297"/>
      <c r="BJ46" s="229" t="e">
        <f t="shared" si="25"/>
        <v>#VALUE!</v>
      </c>
      <c r="BK46" s="299"/>
      <c r="BL46" s="332"/>
      <c r="BM46" s="319"/>
      <c r="BN46" s="297"/>
      <c r="BO46" s="458"/>
      <c r="BP46" s="291"/>
    </row>
    <row r="47" spans="1:68" ht="48">
      <c r="A47" s="441"/>
      <c r="B47" s="329"/>
      <c r="C47" s="332"/>
      <c r="D47" s="326" t="s">
        <v>265</v>
      </c>
      <c r="E47" s="335"/>
      <c r="F47" s="467"/>
      <c r="G47" s="338"/>
      <c r="H47" s="228" t="str">
        <f t="shared" si="18"/>
        <v/>
      </c>
      <c r="I47" s="338"/>
      <c r="J47" s="338"/>
      <c r="K47" s="338"/>
      <c r="L47" s="338"/>
      <c r="M47" s="338"/>
      <c r="N47" s="338"/>
      <c r="O47" s="338"/>
      <c r="P47" s="338"/>
      <c r="Q47" s="338"/>
      <c r="R47" s="338"/>
      <c r="S47" s="338"/>
      <c r="T47" s="338"/>
      <c r="U47" s="338"/>
      <c r="V47" s="338"/>
      <c r="W47" s="338"/>
      <c r="X47" s="338"/>
      <c r="Y47" s="338"/>
      <c r="Z47" s="338"/>
      <c r="AA47" s="338"/>
      <c r="AB47" s="216">
        <f>IF(X47="Si","19",COUNTIF(I47:AA48,"si"))</f>
        <v>0</v>
      </c>
      <c r="AC47" s="216">
        <f t="shared" si="19"/>
        <v>5</v>
      </c>
      <c r="AD47" s="387"/>
      <c r="AE47" s="115" t="e">
        <f t="shared" si="20"/>
        <v>#VALUE!</v>
      </c>
      <c r="AF47" s="387"/>
      <c r="AG47" s="114" t="s">
        <v>266</v>
      </c>
      <c r="AH47" s="114" t="s">
        <v>118</v>
      </c>
      <c r="AI47" s="115">
        <f t="shared" si="26"/>
        <v>15</v>
      </c>
      <c r="AJ47" s="114" t="s">
        <v>119</v>
      </c>
      <c r="AK47" s="115">
        <f t="shared" si="27"/>
        <v>15</v>
      </c>
      <c r="AL47" s="114" t="s">
        <v>120</v>
      </c>
      <c r="AM47" s="115">
        <f t="shared" si="28"/>
        <v>15</v>
      </c>
      <c r="AN47" s="114" t="s">
        <v>121</v>
      </c>
      <c r="AO47" s="115">
        <f t="shared" si="29"/>
        <v>15</v>
      </c>
      <c r="AP47" s="114" t="s">
        <v>122</v>
      </c>
      <c r="AQ47" s="115">
        <f t="shared" si="30"/>
        <v>15</v>
      </c>
      <c r="AR47" s="113" t="s">
        <v>123</v>
      </c>
      <c r="AS47" s="115">
        <f t="shared" si="31"/>
        <v>15</v>
      </c>
      <c r="AT47" s="114" t="s">
        <v>124</v>
      </c>
      <c r="AU47" s="115">
        <f t="shared" si="21"/>
        <v>10</v>
      </c>
      <c r="AV47" s="115">
        <f t="shared" si="9"/>
        <v>100</v>
      </c>
      <c r="AW47" s="114"/>
      <c r="AX47" s="229" t="str">
        <f t="shared" si="10"/>
        <v>Fuerte</v>
      </c>
      <c r="AY47" s="117" t="s">
        <v>126</v>
      </c>
      <c r="AZ47" s="229" t="str">
        <f t="shared" si="32"/>
        <v>Fuerte</v>
      </c>
      <c r="BA47" s="197">
        <f t="shared" si="33"/>
        <v>100</v>
      </c>
      <c r="BB47" s="297"/>
      <c r="BC47" s="299"/>
      <c r="BD47" s="299"/>
      <c r="BE47" s="229" t="e">
        <f t="shared" si="22"/>
        <v>#VALUE!</v>
      </c>
      <c r="BF47" s="229" t="e">
        <f t="shared" si="23"/>
        <v>#VALUE!</v>
      </c>
      <c r="BG47" s="297"/>
      <c r="BH47" s="229">
        <f t="shared" si="24"/>
        <v>5</v>
      </c>
      <c r="BI47" s="297"/>
      <c r="BJ47" s="229" t="e">
        <f t="shared" si="25"/>
        <v>#VALUE!</v>
      </c>
      <c r="BK47" s="299"/>
      <c r="BL47" s="332"/>
      <c r="BM47" s="319"/>
      <c r="BN47" s="297"/>
      <c r="BO47" s="458"/>
      <c r="BP47" s="291"/>
    </row>
    <row r="48" spans="1:68" ht="49" thickBot="1">
      <c r="A48" s="464"/>
      <c r="B48" s="330"/>
      <c r="C48" s="333"/>
      <c r="D48" s="327"/>
      <c r="E48" s="336"/>
      <c r="F48" s="476"/>
      <c r="G48" s="339"/>
      <c r="H48" s="230" t="str">
        <f t="shared" si="18"/>
        <v/>
      </c>
      <c r="I48" s="339"/>
      <c r="J48" s="339"/>
      <c r="K48" s="339"/>
      <c r="L48" s="339"/>
      <c r="M48" s="339"/>
      <c r="N48" s="339"/>
      <c r="O48" s="339"/>
      <c r="P48" s="339"/>
      <c r="Q48" s="339"/>
      <c r="R48" s="339"/>
      <c r="S48" s="339"/>
      <c r="T48" s="339"/>
      <c r="U48" s="339"/>
      <c r="V48" s="339"/>
      <c r="W48" s="339"/>
      <c r="X48" s="339"/>
      <c r="Y48" s="339"/>
      <c r="Z48" s="339"/>
      <c r="AA48" s="339"/>
      <c r="AB48" s="223" t="e">
        <f>IF(X48="Si","19",COUNTIF(#REF!,"si"))</f>
        <v>#REF!</v>
      </c>
      <c r="AC48" s="223" t="e">
        <f t="shared" si="19"/>
        <v>#REF!</v>
      </c>
      <c r="AD48" s="386"/>
      <c r="AE48" s="131" t="e">
        <f t="shared" si="20"/>
        <v>#VALUE!</v>
      </c>
      <c r="AF48" s="386"/>
      <c r="AG48" s="132" t="s">
        <v>267</v>
      </c>
      <c r="AH48" s="132" t="s">
        <v>118</v>
      </c>
      <c r="AI48" s="131">
        <f t="shared" si="26"/>
        <v>15</v>
      </c>
      <c r="AJ48" s="132" t="s">
        <v>119</v>
      </c>
      <c r="AK48" s="131">
        <f t="shared" si="27"/>
        <v>15</v>
      </c>
      <c r="AL48" s="132" t="s">
        <v>120</v>
      </c>
      <c r="AM48" s="131">
        <f t="shared" si="28"/>
        <v>15</v>
      </c>
      <c r="AN48" s="132" t="s">
        <v>121</v>
      </c>
      <c r="AO48" s="131">
        <f t="shared" si="29"/>
        <v>15</v>
      </c>
      <c r="AP48" s="132" t="s">
        <v>122</v>
      </c>
      <c r="AQ48" s="131">
        <f t="shared" si="30"/>
        <v>15</v>
      </c>
      <c r="AR48" s="151" t="s">
        <v>123</v>
      </c>
      <c r="AS48" s="131">
        <f t="shared" si="31"/>
        <v>15</v>
      </c>
      <c r="AT48" s="132" t="s">
        <v>124</v>
      </c>
      <c r="AU48" s="131">
        <f t="shared" si="21"/>
        <v>10</v>
      </c>
      <c r="AV48" s="131">
        <f t="shared" si="9"/>
        <v>100</v>
      </c>
      <c r="AW48" s="132"/>
      <c r="AX48" s="231" t="str">
        <f t="shared" si="10"/>
        <v>Fuerte</v>
      </c>
      <c r="AY48" s="232" t="s">
        <v>126</v>
      </c>
      <c r="AZ48" s="231" t="str">
        <f t="shared" si="32"/>
        <v>Fuerte</v>
      </c>
      <c r="BA48" s="233">
        <f t="shared" si="33"/>
        <v>100</v>
      </c>
      <c r="BB48" s="457"/>
      <c r="BC48" s="452" t="str">
        <f>IF(BB48&lt;50,"Débil",IF(AND(BB48&gt;=50,BB48&lt;99),"Moderado",IF(BB48=100,"Fuerte",)))</f>
        <v>Débil</v>
      </c>
      <c r="BD48" s="452"/>
      <c r="BE48" s="231" t="e">
        <f t="shared" si="22"/>
        <v>#VALUE!</v>
      </c>
      <c r="BF48" s="231" t="e">
        <f t="shared" si="23"/>
        <v>#VALUE!</v>
      </c>
      <c r="BG48" s="457"/>
      <c r="BH48" s="231" t="e">
        <f t="shared" si="24"/>
        <v>#REF!</v>
      </c>
      <c r="BI48" s="457"/>
      <c r="BJ48" s="231" t="e">
        <f t="shared" si="25"/>
        <v>#VALUE!</v>
      </c>
      <c r="BK48" s="452"/>
      <c r="BL48" s="333"/>
      <c r="BM48" s="327"/>
      <c r="BN48" s="457"/>
      <c r="BO48" s="459"/>
      <c r="BP48" s="291"/>
    </row>
    <row r="49" spans="1:68" ht="48">
      <c r="A49" s="320">
        <v>11</v>
      </c>
      <c r="B49" s="307" t="s">
        <v>618</v>
      </c>
      <c r="C49" s="307" t="s">
        <v>806</v>
      </c>
      <c r="D49" s="303" t="s">
        <v>619</v>
      </c>
      <c r="E49" s="310" t="s">
        <v>219</v>
      </c>
      <c r="F49" s="312" t="s">
        <v>620</v>
      </c>
      <c r="G49" s="298" t="str">
        <f>'[6]Calificación probabilidad'!D66</f>
        <v/>
      </c>
      <c r="H49" s="298" t="str">
        <f t="shared" si="18"/>
        <v/>
      </c>
      <c r="I49" s="296" t="s">
        <v>116</v>
      </c>
      <c r="J49" s="296" t="s">
        <v>116</v>
      </c>
      <c r="K49" s="296" t="s">
        <v>116</v>
      </c>
      <c r="L49" s="296" t="s">
        <v>116</v>
      </c>
      <c r="M49" s="296" t="s">
        <v>116</v>
      </c>
      <c r="N49" s="296" t="s">
        <v>116</v>
      </c>
      <c r="O49" s="296" t="s">
        <v>115</v>
      </c>
      <c r="P49" s="296" t="s">
        <v>115</v>
      </c>
      <c r="Q49" s="296" t="s">
        <v>116</v>
      </c>
      <c r="R49" s="296" t="s">
        <v>116</v>
      </c>
      <c r="S49" s="296" t="s">
        <v>116</v>
      </c>
      <c r="T49" s="296" t="s">
        <v>116</v>
      </c>
      <c r="U49" s="296" t="s">
        <v>116</v>
      </c>
      <c r="V49" s="296" t="s">
        <v>116</v>
      </c>
      <c r="W49" s="296" t="s">
        <v>116</v>
      </c>
      <c r="X49" s="296" t="s">
        <v>115</v>
      </c>
      <c r="Y49" s="296" t="s">
        <v>115</v>
      </c>
      <c r="Z49" s="296" t="s">
        <v>115</v>
      </c>
      <c r="AA49" s="296" t="s">
        <v>115</v>
      </c>
      <c r="AB49" s="298">
        <f>IF(X49="Si","19",COUNTIF(I49:AA52,"si"))</f>
        <v>13</v>
      </c>
      <c r="AC49" s="298">
        <f t="shared" si="19"/>
        <v>20</v>
      </c>
      <c r="AD49" s="298" t="str">
        <f>IF(AC49=5,"Moderado",IF(AC49=10,"Mayor",IF(AC49=20,"Catastrófico",0)))</f>
        <v>Catastrófico</v>
      </c>
      <c r="AE49" s="298" t="e">
        <f t="shared" si="20"/>
        <v>#VALUE!</v>
      </c>
      <c r="AF49" s="298" t="e">
        <f>VLOOKUP(AE49,[6]Hoja2!$D$25:$E$67,2,0)</f>
        <v>#VALUE!</v>
      </c>
      <c r="AG49" s="215" t="s">
        <v>621</v>
      </c>
      <c r="AH49" s="215" t="s">
        <v>118</v>
      </c>
      <c r="AI49" s="110">
        <f t="shared" si="26"/>
        <v>15</v>
      </c>
      <c r="AJ49" s="215" t="s">
        <v>119</v>
      </c>
      <c r="AK49" s="110">
        <f t="shared" si="27"/>
        <v>15</v>
      </c>
      <c r="AL49" s="215" t="s">
        <v>120</v>
      </c>
      <c r="AM49" s="110">
        <f t="shared" si="28"/>
        <v>15</v>
      </c>
      <c r="AN49" s="215" t="s">
        <v>121</v>
      </c>
      <c r="AO49" s="110">
        <f t="shared" si="29"/>
        <v>15</v>
      </c>
      <c r="AP49" s="215" t="s">
        <v>122</v>
      </c>
      <c r="AQ49" s="110">
        <f t="shared" si="30"/>
        <v>15</v>
      </c>
      <c r="AR49" s="215" t="s">
        <v>123</v>
      </c>
      <c r="AS49" s="110">
        <f t="shared" si="31"/>
        <v>15</v>
      </c>
      <c r="AT49" s="215" t="s">
        <v>124</v>
      </c>
      <c r="AU49" s="110">
        <f t="shared" si="21"/>
        <v>10</v>
      </c>
      <c r="AV49" s="110">
        <f t="shared" si="9"/>
        <v>100</v>
      </c>
      <c r="AW49" s="234" t="s">
        <v>622</v>
      </c>
      <c r="AX49" s="110" t="str">
        <f t="shared" si="10"/>
        <v>Fuerte</v>
      </c>
      <c r="AY49" s="215" t="s">
        <v>126</v>
      </c>
      <c r="AZ49" s="110" t="str">
        <f t="shared" si="32"/>
        <v>Fuerte</v>
      </c>
      <c r="BA49" s="110">
        <f t="shared" si="33"/>
        <v>100</v>
      </c>
      <c r="BB49" s="298">
        <f>AVERAGE(BA49:BA52)</f>
        <v>100</v>
      </c>
      <c r="BC49" s="298" t="str">
        <f>IF(BB49&lt;50,"Débil",IF(AND(BB49&gt;=50,BB49&lt;99),"Moderado",IF(BB49=100,"Fuerte",)))</f>
        <v>Fuerte</v>
      </c>
      <c r="BD49" s="296" t="s">
        <v>116</v>
      </c>
      <c r="BE49" s="298" t="e">
        <f t="shared" si="22"/>
        <v>#VALUE!</v>
      </c>
      <c r="BF49" s="298" t="e">
        <f>IF(BE49&lt;1,[6]Hoja2!G55,BE49)</f>
        <v>#VALUE!</v>
      </c>
      <c r="BG49" s="298" t="s">
        <v>225</v>
      </c>
      <c r="BH49" s="298">
        <f t="shared" si="24"/>
        <v>20</v>
      </c>
      <c r="BI49" s="298" t="str">
        <f>AD49</f>
        <v>Catastrófico</v>
      </c>
      <c r="BJ49" s="298" t="e">
        <f t="shared" si="25"/>
        <v>#VALUE!</v>
      </c>
      <c r="BK49" s="298" t="s">
        <v>222</v>
      </c>
      <c r="BL49" s="303" t="s">
        <v>623</v>
      </c>
      <c r="BM49" s="303" t="s">
        <v>803</v>
      </c>
      <c r="BN49" s="300">
        <v>44561</v>
      </c>
      <c r="BO49" s="301" t="s">
        <v>624</v>
      </c>
      <c r="BP49" s="291" t="s">
        <v>625</v>
      </c>
    </row>
    <row r="50" spans="1:68" ht="48">
      <c r="A50" s="321"/>
      <c r="B50" s="291"/>
      <c r="C50" s="291"/>
      <c r="D50" s="293"/>
      <c r="E50" s="311"/>
      <c r="F50" s="313"/>
      <c r="G50" s="299"/>
      <c r="H50" s="299"/>
      <c r="I50" s="297"/>
      <c r="J50" s="297"/>
      <c r="K50" s="297"/>
      <c r="L50" s="297"/>
      <c r="M50" s="297"/>
      <c r="N50" s="297"/>
      <c r="O50" s="297"/>
      <c r="P50" s="297"/>
      <c r="Q50" s="297"/>
      <c r="R50" s="297"/>
      <c r="S50" s="297"/>
      <c r="T50" s="297"/>
      <c r="U50" s="297"/>
      <c r="V50" s="297"/>
      <c r="W50" s="297"/>
      <c r="X50" s="297"/>
      <c r="Y50" s="297"/>
      <c r="Z50" s="297"/>
      <c r="AA50" s="297"/>
      <c r="AB50" s="299"/>
      <c r="AC50" s="299"/>
      <c r="AD50" s="299"/>
      <c r="AE50" s="299"/>
      <c r="AF50" s="299"/>
      <c r="AG50" s="96" t="s">
        <v>626</v>
      </c>
      <c r="AH50" s="96" t="s">
        <v>118</v>
      </c>
      <c r="AI50" s="197">
        <f t="shared" si="26"/>
        <v>15</v>
      </c>
      <c r="AJ50" s="96" t="s">
        <v>119</v>
      </c>
      <c r="AK50" s="197">
        <f t="shared" si="27"/>
        <v>15</v>
      </c>
      <c r="AL50" s="96" t="s">
        <v>120</v>
      </c>
      <c r="AM50" s="197">
        <f t="shared" si="28"/>
        <v>15</v>
      </c>
      <c r="AN50" s="96" t="s">
        <v>121</v>
      </c>
      <c r="AO50" s="197">
        <f t="shared" si="29"/>
        <v>15</v>
      </c>
      <c r="AP50" s="96" t="s">
        <v>122</v>
      </c>
      <c r="AQ50" s="197">
        <f t="shared" si="30"/>
        <v>15</v>
      </c>
      <c r="AR50" s="96" t="s">
        <v>123</v>
      </c>
      <c r="AS50" s="197">
        <f t="shared" si="31"/>
        <v>15</v>
      </c>
      <c r="AT50" s="96" t="s">
        <v>124</v>
      </c>
      <c r="AU50" s="197">
        <f t="shared" si="21"/>
        <v>10</v>
      </c>
      <c r="AV50" s="197">
        <f t="shared" si="9"/>
        <v>100</v>
      </c>
      <c r="AW50" s="235" t="s">
        <v>815</v>
      </c>
      <c r="AX50" s="197" t="str">
        <f t="shared" si="10"/>
        <v>Fuerte</v>
      </c>
      <c r="AY50" s="96" t="s">
        <v>126</v>
      </c>
      <c r="AZ50" s="197" t="str">
        <f t="shared" si="32"/>
        <v>Fuerte</v>
      </c>
      <c r="BA50" s="197">
        <f t="shared" si="33"/>
        <v>100</v>
      </c>
      <c r="BB50" s="299"/>
      <c r="BC50" s="299"/>
      <c r="BD50" s="297"/>
      <c r="BE50" s="299"/>
      <c r="BF50" s="299"/>
      <c r="BG50" s="299"/>
      <c r="BH50" s="299"/>
      <c r="BI50" s="299"/>
      <c r="BJ50" s="299"/>
      <c r="BK50" s="299"/>
      <c r="BL50" s="293"/>
      <c r="BM50" s="304"/>
      <c r="BN50" s="295"/>
      <c r="BO50" s="302"/>
      <c r="BP50" s="291"/>
    </row>
    <row r="51" spans="1:68" ht="64">
      <c r="A51" s="321"/>
      <c r="B51" s="291"/>
      <c r="C51" s="291"/>
      <c r="D51" s="292" t="s">
        <v>627</v>
      </c>
      <c r="E51" s="353" t="s">
        <v>219</v>
      </c>
      <c r="F51" s="313"/>
      <c r="G51" s="299"/>
      <c r="H51" s="299"/>
      <c r="I51" s="297"/>
      <c r="J51" s="297"/>
      <c r="K51" s="297"/>
      <c r="L51" s="297"/>
      <c r="M51" s="297"/>
      <c r="N51" s="297"/>
      <c r="O51" s="297"/>
      <c r="P51" s="297"/>
      <c r="Q51" s="297"/>
      <c r="R51" s="297"/>
      <c r="S51" s="297"/>
      <c r="T51" s="297"/>
      <c r="U51" s="297"/>
      <c r="V51" s="297"/>
      <c r="W51" s="297"/>
      <c r="X51" s="297"/>
      <c r="Y51" s="297"/>
      <c r="Z51" s="297"/>
      <c r="AA51" s="297"/>
      <c r="AB51" s="299"/>
      <c r="AC51" s="299"/>
      <c r="AD51" s="299"/>
      <c r="AE51" s="299"/>
      <c r="AF51" s="299"/>
      <c r="AG51" s="196" t="s">
        <v>628</v>
      </c>
      <c r="AH51" s="96" t="s">
        <v>118</v>
      </c>
      <c r="AI51" s="197">
        <f t="shared" si="26"/>
        <v>15</v>
      </c>
      <c r="AJ51" s="96" t="s">
        <v>119</v>
      </c>
      <c r="AK51" s="197">
        <f t="shared" si="27"/>
        <v>15</v>
      </c>
      <c r="AL51" s="96" t="s">
        <v>120</v>
      </c>
      <c r="AM51" s="197">
        <f t="shared" si="28"/>
        <v>15</v>
      </c>
      <c r="AN51" s="96" t="s">
        <v>121</v>
      </c>
      <c r="AO51" s="197">
        <f t="shared" si="29"/>
        <v>15</v>
      </c>
      <c r="AP51" s="96" t="s">
        <v>122</v>
      </c>
      <c r="AQ51" s="197">
        <f t="shared" si="30"/>
        <v>15</v>
      </c>
      <c r="AR51" s="96" t="s">
        <v>123</v>
      </c>
      <c r="AS51" s="197">
        <f t="shared" si="31"/>
        <v>15</v>
      </c>
      <c r="AT51" s="96" t="s">
        <v>124</v>
      </c>
      <c r="AU51" s="197">
        <f t="shared" si="21"/>
        <v>10</v>
      </c>
      <c r="AV51" s="197">
        <f t="shared" si="9"/>
        <v>100</v>
      </c>
      <c r="AW51" s="236" t="s">
        <v>629</v>
      </c>
      <c r="AX51" s="197" t="str">
        <f t="shared" si="10"/>
        <v>Fuerte</v>
      </c>
      <c r="AY51" s="96" t="s">
        <v>126</v>
      </c>
      <c r="AZ51" s="197" t="str">
        <f t="shared" si="32"/>
        <v>Fuerte</v>
      </c>
      <c r="BA51" s="197">
        <f t="shared" si="33"/>
        <v>100</v>
      </c>
      <c r="BB51" s="299"/>
      <c r="BC51" s="299"/>
      <c r="BD51" s="297"/>
      <c r="BE51" s="299"/>
      <c r="BF51" s="299"/>
      <c r="BG51" s="299"/>
      <c r="BH51" s="299"/>
      <c r="BI51" s="299"/>
      <c r="BJ51" s="299"/>
      <c r="BK51" s="299"/>
      <c r="BL51" s="292" t="s">
        <v>630</v>
      </c>
      <c r="BM51" s="128" t="s">
        <v>803</v>
      </c>
      <c r="BN51" s="294">
        <v>44561</v>
      </c>
      <c r="BO51" s="237" t="s">
        <v>631</v>
      </c>
      <c r="BP51" s="291"/>
    </row>
    <row r="52" spans="1:68" ht="17" thickBot="1">
      <c r="A52" s="322"/>
      <c r="B52" s="291"/>
      <c r="C52" s="291"/>
      <c r="D52" s="314"/>
      <c r="E52" s="354"/>
      <c r="F52" s="313"/>
      <c r="G52" s="299"/>
      <c r="H52" s="299"/>
      <c r="I52" s="297"/>
      <c r="J52" s="297"/>
      <c r="K52" s="297"/>
      <c r="L52" s="297"/>
      <c r="M52" s="297"/>
      <c r="N52" s="297"/>
      <c r="O52" s="297"/>
      <c r="P52" s="297"/>
      <c r="Q52" s="297"/>
      <c r="R52" s="297"/>
      <c r="S52" s="297"/>
      <c r="T52" s="297"/>
      <c r="U52" s="297"/>
      <c r="V52" s="297"/>
      <c r="W52" s="297"/>
      <c r="X52" s="297"/>
      <c r="Y52" s="297"/>
      <c r="Z52" s="297"/>
      <c r="AA52" s="297"/>
      <c r="AB52" s="299"/>
      <c r="AC52" s="299"/>
      <c r="AD52" s="299"/>
      <c r="AE52" s="299"/>
      <c r="AF52" s="299"/>
      <c r="AG52" s="96"/>
      <c r="AH52" s="96" t="s">
        <v>118</v>
      </c>
      <c r="AI52" s="197">
        <f t="shared" si="26"/>
        <v>15</v>
      </c>
      <c r="AJ52" s="96" t="s">
        <v>119</v>
      </c>
      <c r="AK52" s="197">
        <f t="shared" si="27"/>
        <v>15</v>
      </c>
      <c r="AL52" s="96" t="s">
        <v>120</v>
      </c>
      <c r="AM52" s="197">
        <f t="shared" si="28"/>
        <v>15</v>
      </c>
      <c r="AN52" s="96" t="s">
        <v>121</v>
      </c>
      <c r="AO52" s="197">
        <f t="shared" si="29"/>
        <v>15</v>
      </c>
      <c r="AP52" s="96" t="s">
        <v>122</v>
      </c>
      <c r="AQ52" s="197">
        <f t="shared" si="30"/>
        <v>15</v>
      </c>
      <c r="AR52" s="96" t="s">
        <v>123</v>
      </c>
      <c r="AS52" s="197">
        <f t="shared" si="31"/>
        <v>15</v>
      </c>
      <c r="AT52" s="96" t="s">
        <v>124</v>
      </c>
      <c r="AU52" s="197">
        <f t="shared" si="21"/>
        <v>10</v>
      </c>
      <c r="AV52" s="197">
        <v>100</v>
      </c>
      <c r="AW52" s="197" t="s">
        <v>632</v>
      </c>
      <c r="AX52" s="197" t="str">
        <f t="shared" si="10"/>
        <v>Fuerte</v>
      </c>
      <c r="AY52" s="96" t="s">
        <v>126</v>
      </c>
      <c r="AZ52" s="197" t="str">
        <f t="shared" si="32"/>
        <v>Fuerte</v>
      </c>
      <c r="BA52" s="197">
        <f t="shared" si="33"/>
        <v>100</v>
      </c>
      <c r="BB52" s="299"/>
      <c r="BC52" s="299"/>
      <c r="BD52" s="297"/>
      <c r="BE52" s="299"/>
      <c r="BF52" s="299"/>
      <c r="BG52" s="299"/>
      <c r="BH52" s="299"/>
      <c r="BI52" s="299"/>
      <c r="BJ52" s="299"/>
      <c r="BK52" s="299"/>
      <c r="BL52" s="293"/>
      <c r="BM52" s="128" t="s">
        <v>803</v>
      </c>
      <c r="BN52" s="295"/>
      <c r="BO52" s="238" t="s">
        <v>633</v>
      </c>
      <c r="BP52" s="291"/>
    </row>
    <row r="53" spans="1:68" ht="99" customHeight="1" thickBot="1">
      <c r="A53" s="320">
        <v>12</v>
      </c>
      <c r="B53" s="305" t="s">
        <v>634</v>
      </c>
      <c r="C53" s="307" t="s">
        <v>635</v>
      </c>
      <c r="D53" s="239" t="s">
        <v>636</v>
      </c>
      <c r="E53" s="239" t="s">
        <v>637</v>
      </c>
      <c r="F53" s="308" t="s">
        <v>638</v>
      </c>
      <c r="G53" s="298" t="str">
        <f>'[6]Calificación probabilidad'!D94</f>
        <v/>
      </c>
      <c r="H53" s="298" t="str">
        <f>MID(G53,1,1)</f>
        <v/>
      </c>
      <c r="I53" s="296" t="s">
        <v>116</v>
      </c>
      <c r="J53" s="296" t="s">
        <v>116</v>
      </c>
      <c r="K53" s="296" t="s">
        <v>116</v>
      </c>
      <c r="L53" s="296" t="s">
        <v>116</v>
      </c>
      <c r="M53" s="296" t="s">
        <v>116</v>
      </c>
      <c r="N53" s="296" t="s">
        <v>116</v>
      </c>
      <c r="O53" s="296" t="s">
        <v>116</v>
      </c>
      <c r="P53" s="296" t="s">
        <v>116</v>
      </c>
      <c r="Q53" s="296" t="s">
        <v>116</v>
      </c>
      <c r="R53" s="296" t="s">
        <v>116</v>
      </c>
      <c r="S53" s="296" t="s">
        <v>116</v>
      </c>
      <c r="T53" s="296" t="s">
        <v>116</v>
      </c>
      <c r="U53" s="296" t="s">
        <v>116</v>
      </c>
      <c r="V53" s="296" t="s">
        <v>116</v>
      </c>
      <c r="W53" s="296" t="s">
        <v>116</v>
      </c>
      <c r="X53" s="296" t="s">
        <v>115</v>
      </c>
      <c r="Y53" s="296" t="s">
        <v>116</v>
      </c>
      <c r="Z53" s="296" t="s">
        <v>116</v>
      </c>
      <c r="AA53" s="296" t="s">
        <v>115</v>
      </c>
      <c r="AB53" s="298">
        <f>IF(X53="Si","19",COUNTIF(I53:AA56,"si"))</f>
        <v>17</v>
      </c>
      <c r="AC53" s="298">
        <f>VALUE(IF(AB53&lt;=5,5,IF(AND(AB53&gt;5,AB53&lt;=11),10,IF(AB53&gt;11,20,0))))</f>
        <v>20</v>
      </c>
      <c r="AD53" s="298" t="str">
        <f>IF(AC53=5,"Moderado",IF(AC53=10,"Mayor",IF(AC53=20,"Catastrófico",0)))</f>
        <v>Catastrófico</v>
      </c>
      <c r="AE53" s="298" t="e">
        <f>H53*AC53</f>
        <v>#VALUE!</v>
      </c>
      <c r="AF53" s="298" t="s">
        <v>202</v>
      </c>
      <c r="AG53" s="239" t="s">
        <v>639</v>
      </c>
      <c r="AH53" s="215" t="s">
        <v>118</v>
      </c>
      <c r="AI53" s="110">
        <f t="shared" si="26"/>
        <v>15</v>
      </c>
      <c r="AJ53" s="215" t="s">
        <v>119</v>
      </c>
      <c r="AK53" s="110">
        <f t="shared" si="27"/>
        <v>15</v>
      </c>
      <c r="AL53" s="215" t="s">
        <v>120</v>
      </c>
      <c r="AM53" s="110">
        <f t="shared" si="28"/>
        <v>15</v>
      </c>
      <c r="AN53" s="215" t="s">
        <v>121</v>
      </c>
      <c r="AO53" s="110">
        <f t="shared" si="29"/>
        <v>15</v>
      </c>
      <c r="AP53" s="215" t="s">
        <v>122</v>
      </c>
      <c r="AQ53" s="110">
        <f t="shared" si="30"/>
        <v>15</v>
      </c>
      <c r="AR53" s="189" t="s">
        <v>123</v>
      </c>
      <c r="AS53" s="110">
        <f t="shared" si="31"/>
        <v>15</v>
      </c>
      <c r="AT53" s="215" t="s">
        <v>124</v>
      </c>
      <c r="AU53" s="110">
        <f t="shared" si="21"/>
        <v>10</v>
      </c>
      <c r="AV53" s="110">
        <f>AI53+AK53+AM53+AO53+AQ53+AS53+AU53</f>
        <v>100</v>
      </c>
      <c r="AW53" s="234" t="s">
        <v>816</v>
      </c>
      <c r="AX53" s="110" t="str">
        <f t="shared" si="10"/>
        <v>Fuerte</v>
      </c>
      <c r="AY53" s="215" t="s">
        <v>126</v>
      </c>
      <c r="AZ53" s="110" t="str">
        <f t="shared" si="32"/>
        <v>Fuerte</v>
      </c>
      <c r="BA53" s="110">
        <f t="shared" si="33"/>
        <v>100</v>
      </c>
      <c r="BB53" s="298">
        <f>AVERAGE(BA53:BA56)</f>
        <v>100</v>
      </c>
      <c r="BC53" s="298" t="str">
        <f>IF(BB53&lt;50,"Débil",IF(AND(BB53&gt;=50,BB53&lt;99),"Moderado",IF(BB53=100,"Fuerte",)))</f>
        <v>Fuerte</v>
      </c>
      <c r="BD53" s="296" t="s">
        <v>116</v>
      </c>
      <c r="BE53" s="298" t="e">
        <f>VALUE(IF(AND(BC53="Fuerte",BD53="Si"),H53-2,IF(AND(BC53="Moderado",BD53="Si"),H53-1,H53)))</f>
        <v>#VALUE!</v>
      </c>
      <c r="BF53" s="298" t="e">
        <f>IF(BE53&lt;1,[6]Hoja2!G81,BE53)</f>
        <v>#VALUE!</v>
      </c>
      <c r="BG53" s="298" t="s">
        <v>206</v>
      </c>
      <c r="BH53" s="298">
        <f>AC53</f>
        <v>20</v>
      </c>
      <c r="BI53" s="298" t="str">
        <f>AD53</f>
        <v>Catastrófico</v>
      </c>
      <c r="BJ53" s="298" t="e">
        <f>BF53*BH53</f>
        <v>#VALUE!</v>
      </c>
      <c r="BK53" s="298" t="s">
        <v>222</v>
      </c>
      <c r="BL53" s="116" t="s">
        <v>640</v>
      </c>
      <c r="BM53" s="142" t="s">
        <v>804</v>
      </c>
      <c r="BN53" s="240">
        <v>44561</v>
      </c>
      <c r="BO53" s="241" t="s">
        <v>641</v>
      </c>
      <c r="BP53" s="291" t="s">
        <v>642</v>
      </c>
    </row>
    <row r="54" spans="1:68" ht="135" customHeight="1" thickBot="1">
      <c r="A54" s="321"/>
      <c r="B54" s="306"/>
      <c r="C54" s="291"/>
      <c r="D54" s="188" t="s">
        <v>643</v>
      </c>
      <c r="E54" s="239" t="s">
        <v>637</v>
      </c>
      <c r="F54" s="309"/>
      <c r="G54" s="299"/>
      <c r="H54" s="299"/>
      <c r="I54" s="297"/>
      <c r="J54" s="297"/>
      <c r="K54" s="297"/>
      <c r="L54" s="297"/>
      <c r="M54" s="297"/>
      <c r="N54" s="297"/>
      <c r="O54" s="297"/>
      <c r="P54" s="297"/>
      <c r="Q54" s="297"/>
      <c r="R54" s="297"/>
      <c r="S54" s="297"/>
      <c r="T54" s="297"/>
      <c r="U54" s="297"/>
      <c r="V54" s="297"/>
      <c r="W54" s="297"/>
      <c r="X54" s="297"/>
      <c r="Y54" s="297"/>
      <c r="Z54" s="297"/>
      <c r="AA54" s="297"/>
      <c r="AB54" s="299"/>
      <c r="AC54" s="299"/>
      <c r="AD54" s="299"/>
      <c r="AE54" s="299"/>
      <c r="AF54" s="299"/>
      <c r="AG54" s="104" t="s">
        <v>644</v>
      </c>
      <c r="AH54" s="96" t="s">
        <v>118</v>
      </c>
      <c r="AI54" s="197">
        <f t="shared" si="26"/>
        <v>15</v>
      </c>
      <c r="AJ54" s="96" t="s">
        <v>119</v>
      </c>
      <c r="AK54" s="197">
        <f t="shared" si="27"/>
        <v>15</v>
      </c>
      <c r="AL54" s="96" t="s">
        <v>120</v>
      </c>
      <c r="AM54" s="197">
        <f t="shared" si="28"/>
        <v>15</v>
      </c>
      <c r="AN54" s="96" t="s">
        <v>121</v>
      </c>
      <c r="AO54" s="197">
        <f t="shared" si="29"/>
        <v>15</v>
      </c>
      <c r="AP54" s="96" t="s">
        <v>122</v>
      </c>
      <c r="AQ54" s="197">
        <f t="shared" si="30"/>
        <v>15</v>
      </c>
      <c r="AR54" s="196" t="s">
        <v>123</v>
      </c>
      <c r="AS54" s="197">
        <f t="shared" si="31"/>
        <v>15</v>
      </c>
      <c r="AT54" s="96" t="s">
        <v>124</v>
      </c>
      <c r="AU54" s="197">
        <f t="shared" si="21"/>
        <v>10</v>
      </c>
      <c r="AV54" s="197">
        <f>AI54+AK54+AM54+AO54+AQ54+AS54+AU54</f>
        <v>100</v>
      </c>
      <c r="AW54" s="236" t="s">
        <v>645</v>
      </c>
      <c r="AX54" s="197" t="str">
        <f t="shared" si="10"/>
        <v>Fuerte</v>
      </c>
      <c r="AY54" s="96" t="s">
        <v>126</v>
      </c>
      <c r="AZ54" s="197" t="str">
        <f t="shared" si="32"/>
        <v>Fuerte</v>
      </c>
      <c r="BA54" s="197">
        <f t="shared" si="33"/>
        <v>100</v>
      </c>
      <c r="BB54" s="299"/>
      <c r="BC54" s="299"/>
      <c r="BD54" s="297"/>
      <c r="BE54" s="299"/>
      <c r="BF54" s="299"/>
      <c r="BG54" s="299"/>
      <c r="BH54" s="299"/>
      <c r="BI54" s="299"/>
      <c r="BJ54" s="299"/>
      <c r="BK54" s="299"/>
      <c r="BL54" s="116" t="s">
        <v>646</v>
      </c>
      <c r="BM54" s="303" t="s">
        <v>802</v>
      </c>
      <c r="BN54" s="240">
        <v>44561</v>
      </c>
      <c r="BO54" s="242" t="s">
        <v>647</v>
      </c>
      <c r="BP54" s="291"/>
    </row>
    <row r="55" spans="1:68" ht="93" customHeight="1" thickBot="1">
      <c r="A55" s="321"/>
      <c r="B55" s="306"/>
      <c r="C55" s="291"/>
      <c r="D55" s="243" t="s">
        <v>648</v>
      </c>
      <c r="E55" s="239" t="s">
        <v>637</v>
      </c>
      <c r="F55" s="309"/>
      <c r="G55" s="299"/>
      <c r="H55" s="299"/>
      <c r="I55" s="297"/>
      <c r="J55" s="297"/>
      <c r="K55" s="297"/>
      <c r="L55" s="297"/>
      <c r="M55" s="297"/>
      <c r="N55" s="297"/>
      <c r="O55" s="297"/>
      <c r="P55" s="297"/>
      <c r="Q55" s="297"/>
      <c r="R55" s="297"/>
      <c r="S55" s="297"/>
      <c r="T55" s="297"/>
      <c r="U55" s="297"/>
      <c r="V55" s="297"/>
      <c r="W55" s="297"/>
      <c r="X55" s="297"/>
      <c r="Y55" s="297"/>
      <c r="Z55" s="297"/>
      <c r="AA55" s="297"/>
      <c r="AB55" s="299"/>
      <c r="AC55" s="299"/>
      <c r="AD55" s="299"/>
      <c r="AE55" s="299"/>
      <c r="AF55" s="299"/>
      <c r="AG55" s="188" t="s">
        <v>649</v>
      </c>
      <c r="AH55" s="96" t="s">
        <v>118</v>
      </c>
      <c r="AI55" s="197"/>
      <c r="AJ55" s="96" t="s">
        <v>119</v>
      </c>
      <c r="AK55" s="197"/>
      <c r="AL55" s="96" t="s">
        <v>120</v>
      </c>
      <c r="AM55" s="197"/>
      <c r="AN55" s="96" t="s">
        <v>121</v>
      </c>
      <c r="AO55" s="197"/>
      <c r="AP55" s="96" t="s">
        <v>122</v>
      </c>
      <c r="AQ55" s="197"/>
      <c r="AR55" s="196" t="s">
        <v>123</v>
      </c>
      <c r="AS55" s="197">
        <f>IF(AR55="Se investigan y resuelven oportunamente ",18,0)</f>
        <v>18</v>
      </c>
      <c r="AT55" s="96" t="s">
        <v>124</v>
      </c>
      <c r="AU55" s="197"/>
      <c r="AV55" s="197">
        <v>100</v>
      </c>
      <c r="AW55" s="236" t="s">
        <v>650</v>
      </c>
      <c r="AX55" s="197" t="str">
        <f t="shared" si="10"/>
        <v>Fuerte</v>
      </c>
      <c r="AY55" s="96" t="s">
        <v>126</v>
      </c>
      <c r="AZ55" s="197" t="s">
        <v>126</v>
      </c>
      <c r="BA55" s="197"/>
      <c r="BB55" s="299"/>
      <c r="BC55" s="299"/>
      <c r="BD55" s="297"/>
      <c r="BE55" s="299"/>
      <c r="BF55" s="299"/>
      <c r="BG55" s="299"/>
      <c r="BH55" s="299"/>
      <c r="BI55" s="299"/>
      <c r="BJ55" s="299"/>
      <c r="BK55" s="299"/>
      <c r="BL55" s="116" t="s">
        <v>651</v>
      </c>
      <c r="BM55" s="304"/>
      <c r="BN55" s="240">
        <v>44561</v>
      </c>
      <c r="BO55" s="242" t="s">
        <v>647</v>
      </c>
      <c r="BP55" s="291"/>
    </row>
    <row r="56" spans="1:68" ht="87.75" customHeight="1" thickBot="1">
      <c r="A56" s="322"/>
      <c r="B56" s="306"/>
      <c r="C56" s="291"/>
      <c r="D56" s="188" t="s">
        <v>652</v>
      </c>
      <c r="E56" s="239" t="s">
        <v>637</v>
      </c>
      <c r="F56" s="309"/>
      <c r="G56" s="299"/>
      <c r="H56" s="299"/>
      <c r="I56" s="297"/>
      <c r="J56" s="297"/>
      <c r="K56" s="297"/>
      <c r="L56" s="297"/>
      <c r="M56" s="297"/>
      <c r="N56" s="297"/>
      <c r="O56" s="297"/>
      <c r="P56" s="297"/>
      <c r="Q56" s="297"/>
      <c r="R56" s="297"/>
      <c r="S56" s="297"/>
      <c r="T56" s="297"/>
      <c r="U56" s="297"/>
      <c r="V56" s="297"/>
      <c r="W56" s="297"/>
      <c r="X56" s="297"/>
      <c r="Y56" s="297"/>
      <c r="Z56" s="297"/>
      <c r="AA56" s="297"/>
      <c r="AB56" s="299"/>
      <c r="AC56" s="299"/>
      <c r="AD56" s="299"/>
      <c r="AE56" s="299"/>
      <c r="AF56" s="299"/>
      <c r="AG56" s="228" t="s">
        <v>653</v>
      </c>
      <c r="AH56" s="228" t="s">
        <v>118</v>
      </c>
      <c r="AI56" s="216">
        <f>IF(AH56="asignado",15,0)</f>
        <v>15</v>
      </c>
      <c r="AJ56" s="228" t="s">
        <v>119</v>
      </c>
      <c r="AK56" s="216">
        <f>IF(AJ56="adecuado",15,0)</f>
        <v>15</v>
      </c>
      <c r="AL56" s="228" t="s">
        <v>120</v>
      </c>
      <c r="AM56" s="216">
        <f>IF(AL56="oportuna",15,0)</f>
        <v>15</v>
      </c>
      <c r="AN56" s="228" t="s">
        <v>121</v>
      </c>
      <c r="AO56" s="216">
        <f>IF(AN56="prevenir",15,IF(AN56="detectar",10,0))</f>
        <v>15</v>
      </c>
      <c r="AP56" s="228" t="s">
        <v>122</v>
      </c>
      <c r="AQ56" s="216">
        <f>IF(AP56="confiable",15,0)</f>
        <v>15</v>
      </c>
      <c r="AR56" s="188" t="s">
        <v>123</v>
      </c>
      <c r="AS56" s="216">
        <f>IF(AR56="Se investigan y resuelven oportunamente ",15,0)</f>
        <v>15</v>
      </c>
      <c r="AT56" s="228" t="s">
        <v>124</v>
      </c>
      <c r="AU56" s="216">
        <f>IF(AT56="completa",10,IF(AT56="incompleta",5,0))</f>
        <v>10</v>
      </c>
      <c r="AV56" s="216">
        <f>AI56+AK56+AM56+AO56+AQ56+AS56+AU56</f>
        <v>100</v>
      </c>
      <c r="AW56" s="244" t="s">
        <v>654</v>
      </c>
      <c r="AX56" s="197" t="str">
        <f t="shared" si="10"/>
        <v>Fuerte</v>
      </c>
      <c r="AY56" s="96" t="s">
        <v>126</v>
      </c>
      <c r="AZ56" s="197" t="str">
        <f>IF(AND(AX56="Fuerte",AY56="Fuerte"),"Fuerte",IF(AND(AX56="Fuerte",AY56="Moderado"),"Moderado",IF(AND(AX56="Fuerte",AY56="Débil"),"Débil",IF(AND(AX56="Moderado",AY56="Fuerte"),"Moderado",IF(AND(AX56="Moderado",AY56="Moderado"),"Moderado",IF(AND(AX56="Moderado",AY56="Débil"),"Débil",IF(AND(AX56="Débil",AY56="Fuerte"),"Débil",IF(AND(AX56="Débil",AY56="Moderado"),"Débil",IF(AND(AX56="Débil",AY56="Débil"),"Débil",)))))))))</f>
        <v>Fuerte</v>
      </c>
      <c r="BA56" s="197">
        <f>IF(AZ56="Débil",0,IF(AZ56="Moderado",75,IF(AZ56="Fuerte",100,)))</f>
        <v>100</v>
      </c>
      <c r="BB56" s="299"/>
      <c r="BC56" s="299"/>
      <c r="BD56" s="297"/>
      <c r="BE56" s="299"/>
      <c r="BF56" s="299"/>
      <c r="BG56" s="299"/>
      <c r="BH56" s="299"/>
      <c r="BI56" s="299"/>
      <c r="BJ56" s="299"/>
      <c r="BK56" s="299"/>
      <c r="BL56" s="116" t="s">
        <v>655</v>
      </c>
      <c r="BM56" s="239" t="s">
        <v>802</v>
      </c>
      <c r="BN56" s="240">
        <v>44561</v>
      </c>
      <c r="BO56" s="242" t="s">
        <v>656</v>
      </c>
      <c r="BP56" s="291"/>
    </row>
    <row r="57" spans="1:68">
      <c r="BM57" s="245"/>
    </row>
  </sheetData>
  <sheetProtection formatCells="0" formatColumns="0" formatRows="0" insertColumns="0" insertRows="0" insertHyperlinks="0" deleteRows="0" sort="0" autoFilter="0" pivotTables="0"/>
  <dataConsolidate/>
  <mergeCells count="533">
    <mergeCell ref="A27:A29"/>
    <mergeCell ref="K14:K19"/>
    <mergeCell ref="R27:R29"/>
    <mergeCell ref="A32:A34"/>
    <mergeCell ref="A35:A39"/>
    <mergeCell ref="N44:N48"/>
    <mergeCell ref="O44:O48"/>
    <mergeCell ref="P44:P48"/>
    <mergeCell ref="Q44:Q48"/>
    <mergeCell ref="R44:R48"/>
    <mergeCell ref="J32:J34"/>
    <mergeCell ref="K32:K34"/>
    <mergeCell ref="P27:P29"/>
    <mergeCell ref="H27:H28"/>
    <mergeCell ref="B35:B39"/>
    <mergeCell ref="C35:C39"/>
    <mergeCell ref="F35:F39"/>
    <mergeCell ref="G35:G39"/>
    <mergeCell ref="B32:B34"/>
    <mergeCell ref="N40:N43"/>
    <mergeCell ref="O40:O43"/>
    <mergeCell ref="K40:K43"/>
    <mergeCell ref="F44:F48"/>
    <mergeCell ref="G44:G48"/>
    <mergeCell ref="I30:I31"/>
    <mergeCell ref="J27:J29"/>
    <mergeCell ref="K27:K29"/>
    <mergeCell ref="E24:E26"/>
    <mergeCell ref="I44:I48"/>
    <mergeCell ref="M32:M34"/>
    <mergeCell ref="Q27:Q29"/>
    <mergeCell ref="I12:I13"/>
    <mergeCell ref="F12:F13"/>
    <mergeCell ref="N24:N26"/>
    <mergeCell ref="M30:M31"/>
    <mergeCell ref="N30:N31"/>
    <mergeCell ref="I35:I39"/>
    <mergeCell ref="J44:J48"/>
    <mergeCell ref="K44:K48"/>
    <mergeCell ref="Q35:Q39"/>
    <mergeCell ref="O27:O29"/>
    <mergeCell ref="O24:O26"/>
    <mergeCell ref="P24:P26"/>
    <mergeCell ref="Q24:Q26"/>
    <mergeCell ref="O30:O31"/>
    <mergeCell ref="P30:P31"/>
    <mergeCell ref="Q30:Q31"/>
    <mergeCell ref="M44:M48"/>
    <mergeCell ref="C12:C13"/>
    <mergeCell ref="B30:B31"/>
    <mergeCell ref="C30:C31"/>
    <mergeCell ref="F30:F31"/>
    <mergeCell ref="E35:E39"/>
    <mergeCell ref="E32:E34"/>
    <mergeCell ref="N32:N34"/>
    <mergeCell ref="G24:G26"/>
    <mergeCell ref="G27:G29"/>
    <mergeCell ref="G14:G19"/>
    <mergeCell ref="H24:H26"/>
    <mergeCell ref="M24:M26"/>
    <mergeCell ref="I27:I29"/>
    <mergeCell ref="I20:I23"/>
    <mergeCell ref="J20:J23"/>
    <mergeCell ref="K20:K23"/>
    <mergeCell ref="L27:L29"/>
    <mergeCell ref="M27:M29"/>
    <mergeCell ref="N27:N29"/>
    <mergeCell ref="J14:J19"/>
    <mergeCell ref="J24:J26"/>
    <mergeCell ref="N14:N19"/>
    <mergeCell ref="H14:H19"/>
    <mergeCell ref="G30:G31"/>
    <mergeCell ref="C32:C34"/>
    <mergeCell ref="F32:F34"/>
    <mergeCell ref="G32:G34"/>
    <mergeCell ref="I32:I34"/>
    <mergeCell ref="A12:A13"/>
    <mergeCell ref="A14:A19"/>
    <mergeCell ref="A20:A23"/>
    <mergeCell ref="A24:A26"/>
    <mergeCell ref="A30:A31"/>
    <mergeCell ref="B27:B29"/>
    <mergeCell ref="C27:C29"/>
    <mergeCell ref="F27:F29"/>
    <mergeCell ref="D17:D19"/>
    <mergeCell ref="B24:B26"/>
    <mergeCell ref="C24:C26"/>
    <mergeCell ref="F24:F26"/>
    <mergeCell ref="B20:B23"/>
    <mergeCell ref="C20:C23"/>
    <mergeCell ref="D20:D23"/>
    <mergeCell ref="E20:E23"/>
    <mergeCell ref="F20:F23"/>
    <mergeCell ref="B14:B19"/>
    <mergeCell ref="C14:C19"/>
    <mergeCell ref="B12:B13"/>
    <mergeCell ref="A40:A43"/>
    <mergeCell ref="A44:A48"/>
    <mergeCell ref="J35:J39"/>
    <mergeCell ref="K35:K39"/>
    <mergeCell ref="L35:L39"/>
    <mergeCell ref="X27:X29"/>
    <mergeCell ref="S30:S31"/>
    <mergeCell ref="P32:P34"/>
    <mergeCell ref="L30:L31"/>
    <mergeCell ref="V27:V29"/>
    <mergeCell ref="W27:W29"/>
    <mergeCell ref="P35:P39"/>
    <mergeCell ref="T35:T39"/>
    <mergeCell ref="S35:S39"/>
    <mergeCell ref="S32:S34"/>
    <mergeCell ref="J30:J31"/>
    <mergeCell ref="K30:K31"/>
    <mergeCell ref="M35:M39"/>
    <mergeCell ref="N35:N39"/>
    <mergeCell ref="O35:O39"/>
    <mergeCell ref="L32:L34"/>
    <mergeCell ref="S27:S29"/>
    <mergeCell ref="T27:T29"/>
    <mergeCell ref="U27:U29"/>
    <mergeCell ref="BC27:BC28"/>
    <mergeCell ref="BD27:BD28"/>
    <mergeCell ref="BG27:BG28"/>
    <mergeCell ref="BI27:BI28"/>
    <mergeCell ref="BK27:BK28"/>
    <mergeCell ref="BD30:BD31"/>
    <mergeCell ref="BG30:BG31"/>
    <mergeCell ref="BC30:BC31"/>
    <mergeCell ref="BM35:BM39"/>
    <mergeCell ref="BD35:BD39"/>
    <mergeCell ref="BG35:BG39"/>
    <mergeCell ref="BC32:BC34"/>
    <mergeCell ref="BC35:BC39"/>
    <mergeCell ref="BL38:BL39"/>
    <mergeCell ref="BD32:BD34"/>
    <mergeCell ref="BG32:BG34"/>
    <mergeCell ref="BK32:BK34"/>
    <mergeCell ref="BI30:BI31"/>
    <mergeCell ref="S44:S48"/>
    <mergeCell ref="T44:T48"/>
    <mergeCell ref="X44:X48"/>
    <mergeCell ref="Y44:Y48"/>
    <mergeCell ref="U44:U48"/>
    <mergeCell ref="V44:V48"/>
    <mergeCell ref="W44:W48"/>
    <mergeCell ref="X35:X39"/>
    <mergeCell ref="Y35:Y39"/>
    <mergeCell ref="Y40:Y43"/>
    <mergeCell ref="U35:U39"/>
    <mergeCell ref="V35:V39"/>
    <mergeCell ref="W35:W39"/>
    <mergeCell ref="BB44:BB48"/>
    <mergeCell ref="Z44:Z48"/>
    <mergeCell ref="AA44:AA48"/>
    <mergeCell ref="AD44:AD48"/>
    <mergeCell ref="AF44:AF48"/>
    <mergeCell ref="BN44:BN48"/>
    <mergeCell ref="BO44:BO48"/>
    <mergeCell ref="BP44:BP48"/>
    <mergeCell ref="BD44:BD48"/>
    <mergeCell ref="BM44:BM48"/>
    <mergeCell ref="BG44:BG48"/>
    <mergeCell ref="BI44:BI48"/>
    <mergeCell ref="BK44:BK48"/>
    <mergeCell ref="BL44:BL48"/>
    <mergeCell ref="BC44:BC48"/>
    <mergeCell ref="BP40:BP43"/>
    <mergeCell ref="P40:P43"/>
    <mergeCell ref="Q40:Q43"/>
    <mergeCell ref="R40:R43"/>
    <mergeCell ref="S40:S43"/>
    <mergeCell ref="T40:T43"/>
    <mergeCell ref="U40:U43"/>
    <mergeCell ref="AA40:AA43"/>
    <mergeCell ref="BK40:BK43"/>
    <mergeCell ref="BG40:BG43"/>
    <mergeCell ref="BI40:BI43"/>
    <mergeCell ref="BL41:BL42"/>
    <mergeCell ref="BN40:BN41"/>
    <mergeCell ref="BN42:BN43"/>
    <mergeCell ref="BC40:BC43"/>
    <mergeCell ref="V40:V43"/>
    <mergeCell ref="BD40:BD43"/>
    <mergeCell ref="AD40:AD43"/>
    <mergeCell ref="AF40:AF43"/>
    <mergeCell ref="W40:W43"/>
    <mergeCell ref="X40:X43"/>
    <mergeCell ref="Z40:Z43"/>
    <mergeCell ref="X30:X31"/>
    <mergeCell ref="Y30:Y31"/>
    <mergeCell ref="T30:T31"/>
    <mergeCell ref="U30:U31"/>
    <mergeCell ref="V30:V31"/>
    <mergeCell ref="W30:W31"/>
    <mergeCell ref="O32:O34"/>
    <mergeCell ref="X32:X34"/>
    <mergeCell ref="Y32:Y34"/>
    <mergeCell ref="Q32:Q34"/>
    <mergeCell ref="U32:U34"/>
    <mergeCell ref="V32:V34"/>
    <mergeCell ref="R32:R34"/>
    <mergeCell ref="T32:T34"/>
    <mergeCell ref="R35:R39"/>
    <mergeCell ref="S12:S13"/>
    <mergeCell ref="T12:T13"/>
    <mergeCell ref="L14:L19"/>
    <mergeCell ref="K24:K26"/>
    <mergeCell ref="L24:L26"/>
    <mergeCell ref="V14:V19"/>
    <mergeCell ref="W14:W19"/>
    <mergeCell ref="V12:V13"/>
    <mergeCell ref="T24:T26"/>
    <mergeCell ref="U24:U26"/>
    <mergeCell ref="V24:V26"/>
    <mergeCell ref="R30:R31"/>
    <mergeCell ref="W32:W34"/>
    <mergeCell ref="M20:M23"/>
    <mergeCell ref="K12:K13"/>
    <mergeCell ref="L12:L13"/>
    <mergeCell ref="M12:M13"/>
    <mergeCell ref="N12:N13"/>
    <mergeCell ref="Y14:Y19"/>
    <mergeCell ref="W20:W23"/>
    <mergeCell ref="X20:X23"/>
    <mergeCell ref="O14:O19"/>
    <mergeCell ref="P14:P19"/>
    <mergeCell ref="W12:W13"/>
    <mergeCell ref="Q14:Q19"/>
    <mergeCell ref="R14:R19"/>
    <mergeCell ref="S14:S19"/>
    <mergeCell ref="T14:T19"/>
    <mergeCell ref="Q20:Q23"/>
    <mergeCell ref="R20:R23"/>
    <mergeCell ref="T20:T23"/>
    <mergeCell ref="U20:U23"/>
    <mergeCell ref="V20:V23"/>
    <mergeCell ref="P20:P23"/>
    <mergeCell ref="O12:O13"/>
    <mergeCell ref="F10:F11"/>
    <mergeCell ref="G10:G11"/>
    <mergeCell ref="H10:H11"/>
    <mergeCell ref="P10:P11"/>
    <mergeCell ref="Q10:Q11"/>
    <mergeCell ref="E10:E11"/>
    <mergeCell ref="M10:M11"/>
    <mergeCell ref="N10:N11"/>
    <mergeCell ref="J10:J11"/>
    <mergeCell ref="K10:K11"/>
    <mergeCell ref="L10:L11"/>
    <mergeCell ref="C10:C11"/>
    <mergeCell ref="H12:H13"/>
    <mergeCell ref="F14:F19"/>
    <mergeCell ref="A2:B5"/>
    <mergeCell ref="C2:E3"/>
    <mergeCell ref="C4:E5"/>
    <mergeCell ref="F4:F5"/>
    <mergeCell ref="B7:B9"/>
    <mergeCell ref="AN7:AN9"/>
    <mergeCell ref="V10:V11"/>
    <mergeCell ref="A10:A11"/>
    <mergeCell ref="C7:C9"/>
    <mergeCell ref="D7:D9"/>
    <mergeCell ref="E7:E9"/>
    <mergeCell ref="F7:F9"/>
    <mergeCell ref="O10:O11"/>
    <mergeCell ref="G8:G9"/>
    <mergeCell ref="AD12:AD13"/>
    <mergeCell ref="AE12:AE13"/>
    <mergeCell ref="Z12:Z13"/>
    <mergeCell ref="AA12:AA13"/>
    <mergeCell ref="Y12:Y13"/>
    <mergeCell ref="B10:B11"/>
    <mergeCell ref="I10:I11"/>
    <mergeCell ref="AD10:AD11"/>
    <mergeCell ref="AE10:AE11"/>
    <mergeCell ref="AF10:AF11"/>
    <mergeCell ref="AL7:AL9"/>
    <mergeCell ref="AJ7:AJ9"/>
    <mergeCell ref="AK7:AK9"/>
    <mergeCell ref="AP7:AP9"/>
    <mergeCell ref="AT7:AT9"/>
    <mergeCell ref="W10:W11"/>
    <mergeCell ref="X10:X11"/>
    <mergeCell ref="AA10:AA11"/>
    <mergeCell ref="AH7:AH9"/>
    <mergeCell ref="AI7:AI9"/>
    <mergeCell ref="Y10:Y11"/>
    <mergeCell ref="Z10:Z11"/>
    <mergeCell ref="I8:AA8"/>
    <mergeCell ref="AD8:AD9"/>
    <mergeCell ref="AF8:AF9"/>
    <mergeCell ref="G7:AF7"/>
    <mergeCell ref="AG7:AG9"/>
    <mergeCell ref="U10:U11"/>
    <mergeCell ref="R10:R11"/>
    <mergeCell ref="S10:S11"/>
    <mergeCell ref="T10:T11"/>
    <mergeCell ref="BP24:BP26"/>
    <mergeCell ref="AS7:AS9"/>
    <mergeCell ref="AU7:AU9"/>
    <mergeCell ref="AV7:AV9"/>
    <mergeCell ref="BE7:BK8"/>
    <mergeCell ref="BC7:BC9"/>
    <mergeCell ref="AW7:AW9"/>
    <mergeCell ref="BA7:BB9"/>
    <mergeCell ref="AO7:AO9"/>
    <mergeCell ref="BL18:BL19"/>
    <mergeCell ref="BL7:BP8"/>
    <mergeCell ref="AM7:AM9"/>
    <mergeCell ref="BC14:BC19"/>
    <mergeCell ref="BD14:BD19"/>
    <mergeCell ref="BP10:BP11"/>
    <mergeCell ref="BG10:BG11"/>
    <mergeCell ref="BB10:BB11"/>
    <mergeCell ref="BC10:BC11"/>
    <mergeCell ref="BD10:BD11"/>
    <mergeCell ref="BO10:BO11"/>
    <mergeCell ref="BP15:BP19"/>
    <mergeCell ref="BP12:BP13"/>
    <mergeCell ref="BI10:BI11"/>
    <mergeCell ref="BK10:BK11"/>
    <mergeCell ref="BE9:BF9"/>
    <mergeCell ref="AX7:AX9"/>
    <mergeCell ref="AY7:AY9"/>
    <mergeCell ref="AZ7:AZ9"/>
    <mergeCell ref="AQ7:AQ9"/>
    <mergeCell ref="BD7:BD9"/>
    <mergeCell ref="AR7:AR9"/>
    <mergeCell ref="BP27:BP29"/>
    <mergeCell ref="BC24:BC26"/>
    <mergeCell ref="BD24:BD26"/>
    <mergeCell ref="Z24:Z26"/>
    <mergeCell ref="AA24:AA26"/>
    <mergeCell ref="BP20:BP23"/>
    <mergeCell ref="BG14:BG19"/>
    <mergeCell ref="BI20:BI23"/>
    <mergeCell ref="BK20:BK23"/>
    <mergeCell ref="BI24:BI26"/>
    <mergeCell ref="BK24:BK26"/>
    <mergeCell ref="BG24:BG26"/>
    <mergeCell ref="BO22:BO23"/>
    <mergeCell ref="BB14:BB19"/>
    <mergeCell ref="BB20:BB23"/>
    <mergeCell ref="BC20:BC23"/>
    <mergeCell ref="BD20:BD23"/>
    <mergeCell ref="BM20:BM23"/>
    <mergeCell ref="BG20:BG23"/>
    <mergeCell ref="BB27:BB28"/>
    <mergeCell ref="AF24:AF26"/>
    <mergeCell ref="AD14:AD19"/>
    <mergeCell ref="AA14:AA19"/>
    <mergeCell ref="AE27:AE28"/>
    <mergeCell ref="BP35:BP39"/>
    <mergeCell ref="AF35:AF39"/>
    <mergeCell ref="BB35:BB39"/>
    <mergeCell ref="Z35:Z39"/>
    <mergeCell ref="AA35:AA39"/>
    <mergeCell ref="BP30:BP31"/>
    <mergeCell ref="BI35:BI39"/>
    <mergeCell ref="BK35:BK39"/>
    <mergeCell ref="AD35:AD39"/>
    <mergeCell ref="BB32:BB34"/>
    <mergeCell ref="BN38:BN39"/>
    <mergeCell ref="BO38:BO39"/>
    <mergeCell ref="AF30:AF31"/>
    <mergeCell ref="AD32:AD34"/>
    <mergeCell ref="AD30:AD31"/>
    <mergeCell ref="AF32:AF34"/>
    <mergeCell ref="BP32:BP34"/>
    <mergeCell ref="BK30:BK31"/>
    <mergeCell ref="Z30:Z31"/>
    <mergeCell ref="AA30:AA31"/>
    <mergeCell ref="Z32:Z34"/>
    <mergeCell ref="AA32:AA34"/>
    <mergeCell ref="BB30:BB31"/>
    <mergeCell ref="BI32:BI34"/>
    <mergeCell ref="Y24:Y26"/>
    <mergeCell ref="AF27:AF29"/>
    <mergeCell ref="Y27:Y29"/>
    <mergeCell ref="AD24:AD26"/>
    <mergeCell ref="BB24:BB26"/>
    <mergeCell ref="Z27:Z29"/>
    <mergeCell ref="AA27:AA29"/>
    <mergeCell ref="AD27:AD29"/>
    <mergeCell ref="BK12:BK13"/>
    <mergeCell ref="BC12:BC13"/>
    <mergeCell ref="BD12:BD13"/>
    <mergeCell ref="BB12:BB13"/>
    <mergeCell ref="AF14:AF19"/>
    <mergeCell ref="BK14:BK19"/>
    <mergeCell ref="AF12:AF13"/>
    <mergeCell ref="BG12:BG13"/>
    <mergeCell ref="BI12:BI13"/>
    <mergeCell ref="BI14:BI19"/>
    <mergeCell ref="AD20:AD23"/>
    <mergeCell ref="AF20:AF23"/>
    <mergeCell ref="Z20:Z23"/>
    <mergeCell ref="AA20:AA23"/>
    <mergeCell ref="Z14:Z19"/>
    <mergeCell ref="Y20:Y23"/>
    <mergeCell ref="E51:E52"/>
    <mergeCell ref="X14:X19"/>
    <mergeCell ref="N20:N23"/>
    <mergeCell ref="M14:M19"/>
    <mergeCell ref="U12:U13"/>
    <mergeCell ref="O20:O23"/>
    <mergeCell ref="S20:S23"/>
    <mergeCell ref="U14:U19"/>
    <mergeCell ref="L20:L23"/>
    <mergeCell ref="X12:X13"/>
    <mergeCell ref="X24:X26"/>
    <mergeCell ref="E12:E13"/>
    <mergeCell ref="E14:E19"/>
    <mergeCell ref="I14:I19"/>
    <mergeCell ref="J12:J13"/>
    <mergeCell ref="G12:G13"/>
    <mergeCell ref="R24:R26"/>
    <mergeCell ref="S24:S26"/>
    <mergeCell ref="G20:G23"/>
    <mergeCell ref="H20:H23"/>
    <mergeCell ref="W24:W26"/>
    <mergeCell ref="P12:P13"/>
    <mergeCell ref="Q12:Q13"/>
    <mergeCell ref="R12:R13"/>
    <mergeCell ref="J40:J43"/>
    <mergeCell ref="D47:D48"/>
    <mergeCell ref="B44:B48"/>
    <mergeCell ref="C44:C48"/>
    <mergeCell ref="E44:E48"/>
    <mergeCell ref="L44:L48"/>
    <mergeCell ref="L40:L43"/>
    <mergeCell ref="M40:M43"/>
    <mergeCell ref="B40:B43"/>
    <mergeCell ref="C40:C43"/>
    <mergeCell ref="E40:E43"/>
    <mergeCell ref="F40:F43"/>
    <mergeCell ref="G40:G43"/>
    <mergeCell ref="I40:I43"/>
    <mergeCell ref="E27:E29"/>
    <mergeCell ref="E30:E31"/>
    <mergeCell ref="I24:I26"/>
    <mergeCell ref="A49:A52"/>
    <mergeCell ref="A53:A56"/>
    <mergeCell ref="AF53:AF56"/>
    <mergeCell ref="W53:W56"/>
    <mergeCell ref="X53:X56"/>
    <mergeCell ref="Y53:Y56"/>
    <mergeCell ref="Z53:Z56"/>
    <mergeCell ref="J53:J56"/>
    <mergeCell ref="K53:K56"/>
    <mergeCell ref="L53:L56"/>
    <mergeCell ref="M53:M56"/>
    <mergeCell ref="N53:N56"/>
    <mergeCell ref="O53:O56"/>
    <mergeCell ref="T49:T52"/>
    <mergeCell ref="U49:U52"/>
    <mergeCell ref="V49:V52"/>
    <mergeCell ref="W49:W52"/>
    <mergeCell ref="S53:S56"/>
    <mergeCell ref="T53:T56"/>
    <mergeCell ref="AC49:AC52"/>
    <mergeCell ref="AD49:AD52"/>
    <mergeCell ref="B53:B56"/>
    <mergeCell ref="C53:C56"/>
    <mergeCell ref="F53:F56"/>
    <mergeCell ref="G53:G56"/>
    <mergeCell ref="H53:H56"/>
    <mergeCell ref="BB53:BB56"/>
    <mergeCell ref="O49:O52"/>
    <mergeCell ref="P49:P52"/>
    <mergeCell ref="Q49:Q52"/>
    <mergeCell ref="R49:R52"/>
    <mergeCell ref="S49:S52"/>
    <mergeCell ref="H49:H52"/>
    <mergeCell ref="I49:I52"/>
    <mergeCell ref="J49:J52"/>
    <mergeCell ref="K49:K52"/>
    <mergeCell ref="L49:L52"/>
    <mergeCell ref="M49:M52"/>
    <mergeCell ref="B49:B52"/>
    <mergeCell ref="C49:C52"/>
    <mergeCell ref="D49:D50"/>
    <mergeCell ref="E49:E50"/>
    <mergeCell ref="F49:F52"/>
    <mergeCell ref="G49:G52"/>
    <mergeCell ref="D51:D52"/>
    <mergeCell ref="P53:P56"/>
    <mergeCell ref="Q53:Q56"/>
    <mergeCell ref="R53:R56"/>
    <mergeCell ref="I53:I56"/>
    <mergeCell ref="AB53:AB56"/>
    <mergeCell ref="AC53:AC56"/>
    <mergeCell ref="U53:U56"/>
    <mergeCell ref="V53:V56"/>
    <mergeCell ref="AE49:AE52"/>
    <mergeCell ref="N49:N52"/>
    <mergeCell ref="BJ53:BJ56"/>
    <mergeCell ref="BK53:BK56"/>
    <mergeCell ref="BP53:BP56"/>
    <mergeCell ref="AA53:AA56"/>
    <mergeCell ref="AD53:AD56"/>
    <mergeCell ref="AE53:AE56"/>
    <mergeCell ref="BD53:BD56"/>
    <mergeCell ref="BE53:BE56"/>
    <mergeCell ref="BF53:BF56"/>
    <mergeCell ref="BG53:BG56"/>
    <mergeCell ref="BH53:BH56"/>
    <mergeCell ref="BI53:BI56"/>
    <mergeCell ref="BM54:BM55"/>
    <mergeCell ref="BC53:BC56"/>
    <mergeCell ref="BP49:BP52"/>
    <mergeCell ref="BL51:BL52"/>
    <mergeCell ref="BN51:BN52"/>
    <mergeCell ref="X49:X52"/>
    <mergeCell ref="Y49:Y52"/>
    <mergeCell ref="Z49:Z52"/>
    <mergeCell ref="AA49:AA52"/>
    <mergeCell ref="AB49:AB52"/>
    <mergeCell ref="BG49:BG52"/>
    <mergeCell ref="BH49:BH52"/>
    <mergeCell ref="BI49:BI52"/>
    <mergeCell ref="BN49:BN50"/>
    <mergeCell ref="BO49:BO50"/>
    <mergeCell ref="BJ49:BJ52"/>
    <mergeCell ref="BK49:BK52"/>
    <mergeCell ref="BL49:BL50"/>
    <mergeCell ref="BM49:BM50"/>
    <mergeCell ref="BD49:BD52"/>
    <mergeCell ref="BE49:BE52"/>
    <mergeCell ref="BF49:BF52"/>
    <mergeCell ref="BB49:BB52"/>
    <mergeCell ref="BC49:BC52"/>
    <mergeCell ref="AF49:AF52"/>
  </mergeCells>
  <conditionalFormatting sqref="BK10:BK11 AF10:AF11 BK35:BK37 BK29">
    <cfRule type="containsText" dxfId="164" priority="164" operator="containsText" text="baja">
      <formula>NOT(ISERROR(SEARCH("baja",AF10)))</formula>
    </cfRule>
    <cfRule type="containsText" dxfId="163" priority="165" operator="containsText" text="Alta">
      <formula>NOT(ISERROR(SEARCH("Alta",AF10)))</formula>
    </cfRule>
  </conditionalFormatting>
  <conditionalFormatting sqref="BK10:BK11 AF10:AF11 BK35:BK37 BK29">
    <cfRule type="containsText" dxfId="162" priority="162" operator="containsText" text="Moderada">
      <formula>NOT(ISERROR(SEARCH("Moderada",AF10)))</formula>
    </cfRule>
    <cfRule type="containsText" dxfId="161" priority="163" operator="containsText" text="Extrema">
      <formula>NOT(ISERROR(SEARCH("Extrema",AF10)))</formula>
    </cfRule>
  </conditionalFormatting>
  <conditionalFormatting sqref="AX44:BA48 AX32:AY34 AX10:BA31 BA32:BA39">
    <cfRule type="cellIs" dxfId="160" priority="158" operator="between">
      <formula>76</formula>
      <formula>100</formula>
    </cfRule>
    <cfRule type="cellIs" dxfId="159" priority="159" operator="between">
      <formula>1</formula>
      <formula>50</formula>
    </cfRule>
    <cfRule type="cellIs" dxfId="158" priority="160" operator="between">
      <formula>50</formula>
      <formula>75</formula>
    </cfRule>
    <cfRule type="cellIs" dxfId="157" priority="161" operator="between">
      <formula>0</formula>
      <formula>0</formula>
    </cfRule>
  </conditionalFormatting>
  <conditionalFormatting sqref="AX44:BA48 AX32:AY34 AX10:BA31 BA32:BA39">
    <cfRule type="containsText" dxfId="156" priority="155" operator="containsText" text="Débil">
      <formula>NOT(ISERROR(SEARCH("Débil",AX10)))</formula>
    </cfRule>
    <cfRule type="containsText" dxfId="155" priority="156" operator="containsText" text="Moderado">
      <formula>NOT(ISERROR(SEARCH("Moderado",AX10)))</formula>
    </cfRule>
    <cfRule type="containsText" dxfId="154" priority="157" operator="containsText" text="Fuerte">
      <formula>NOT(ISERROR(SEARCH("Fuerte",AX10)))</formula>
    </cfRule>
  </conditionalFormatting>
  <conditionalFormatting sqref="BK20 AF20">
    <cfRule type="containsText" dxfId="153" priority="149" operator="containsText" text="baja">
      <formula>NOT(ISERROR(SEARCH("baja",AF20)))</formula>
    </cfRule>
    <cfRule type="containsText" dxfId="152" priority="150" operator="containsText" text="Alta">
      <formula>NOT(ISERROR(SEARCH("Alta",AF20)))</formula>
    </cfRule>
  </conditionalFormatting>
  <conditionalFormatting sqref="BK20 AF20">
    <cfRule type="containsText" dxfId="151" priority="147" operator="containsText" text="Moderada">
      <formula>NOT(ISERROR(SEARCH("Moderada",AF20)))</formula>
    </cfRule>
    <cfRule type="containsText" dxfId="150" priority="148" operator="containsText" text="Extrema">
      <formula>NOT(ISERROR(SEARCH("Extrema",AF20)))</formula>
    </cfRule>
  </conditionalFormatting>
  <conditionalFormatting sqref="BK14 AF14">
    <cfRule type="containsText" dxfId="149" priority="153" operator="containsText" text="baja">
      <formula>NOT(ISERROR(SEARCH("baja",AF14)))</formula>
    </cfRule>
    <cfRule type="containsText" dxfId="148" priority="154" operator="containsText" text="Alta">
      <formula>NOT(ISERROR(SEARCH("Alta",AF14)))</formula>
    </cfRule>
  </conditionalFormatting>
  <conditionalFormatting sqref="BK14 AF14">
    <cfRule type="containsText" dxfId="147" priority="151" operator="containsText" text="Moderada">
      <formula>NOT(ISERROR(SEARCH("Moderada",AF14)))</formula>
    </cfRule>
    <cfRule type="containsText" dxfId="146" priority="152" operator="containsText" text="Extrema">
      <formula>NOT(ISERROR(SEARCH("Extrema",AF14)))</formula>
    </cfRule>
  </conditionalFormatting>
  <conditionalFormatting sqref="BK24 AF24">
    <cfRule type="containsText" dxfId="145" priority="145" operator="containsText" text="baja">
      <formula>NOT(ISERROR(SEARCH("baja",AF24)))</formula>
    </cfRule>
    <cfRule type="containsText" dxfId="144" priority="146" operator="containsText" text="Alta">
      <formula>NOT(ISERROR(SEARCH("Alta",AF24)))</formula>
    </cfRule>
  </conditionalFormatting>
  <conditionalFormatting sqref="BK24 AF24">
    <cfRule type="containsText" dxfId="143" priority="143" operator="containsText" text="Moderada">
      <formula>NOT(ISERROR(SEARCH("Moderada",AF24)))</formula>
    </cfRule>
    <cfRule type="containsText" dxfId="142" priority="144" operator="containsText" text="Extrema">
      <formula>NOT(ISERROR(SEARCH("Extrema",AF24)))</formula>
    </cfRule>
  </conditionalFormatting>
  <conditionalFormatting sqref="AF27">
    <cfRule type="containsText" dxfId="141" priority="141" operator="containsText" text="baja">
      <formula>NOT(ISERROR(SEARCH("baja",AF27)))</formula>
    </cfRule>
    <cfRule type="containsText" dxfId="140" priority="142" operator="containsText" text="Alta">
      <formula>NOT(ISERROR(SEARCH("Alta",AF27)))</formula>
    </cfRule>
  </conditionalFormatting>
  <conditionalFormatting sqref="AF27">
    <cfRule type="containsText" dxfId="139" priority="139" operator="containsText" text="Moderada">
      <formula>NOT(ISERROR(SEARCH("Moderada",AF27)))</formula>
    </cfRule>
    <cfRule type="containsText" dxfId="138" priority="140" operator="containsText" text="Extrema">
      <formula>NOT(ISERROR(SEARCH("Extrema",AF27)))</formula>
    </cfRule>
  </conditionalFormatting>
  <conditionalFormatting sqref="BK27">
    <cfRule type="containsText" dxfId="137" priority="137" operator="containsText" text="baja">
      <formula>NOT(ISERROR(SEARCH("baja",BK27)))</formula>
    </cfRule>
    <cfRule type="containsText" dxfId="136" priority="138" operator="containsText" text="Alta">
      <formula>NOT(ISERROR(SEARCH("Alta",BK27)))</formula>
    </cfRule>
  </conditionalFormatting>
  <conditionalFormatting sqref="BK27">
    <cfRule type="containsText" dxfId="135" priority="135" operator="containsText" text="Moderada">
      <formula>NOT(ISERROR(SEARCH("Moderada",BK27)))</formula>
    </cfRule>
    <cfRule type="containsText" dxfId="134" priority="136" operator="containsText" text="Extrema">
      <formula>NOT(ISERROR(SEARCH("Extrema",BK27)))</formula>
    </cfRule>
  </conditionalFormatting>
  <conditionalFormatting sqref="AF30">
    <cfRule type="containsText" dxfId="133" priority="133" operator="containsText" text="baja">
      <formula>NOT(ISERROR(SEARCH("baja",AF30)))</formula>
    </cfRule>
    <cfRule type="containsText" dxfId="132" priority="134" operator="containsText" text="Alta">
      <formula>NOT(ISERROR(SEARCH("Alta",AF30)))</formula>
    </cfRule>
  </conditionalFormatting>
  <conditionalFormatting sqref="AF30">
    <cfRule type="containsText" dxfId="131" priority="131" operator="containsText" text="Moderada">
      <formula>NOT(ISERROR(SEARCH("Moderada",AF30)))</formula>
    </cfRule>
    <cfRule type="containsText" dxfId="130" priority="132" operator="containsText" text="Extrema">
      <formula>NOT(ISERROR(SEARCH("Extrema",AF30)))</formula>
    </cfRule>
  </conditionalFormatting>
  <conditionalFormatting sqref="AF32">
    <cfRule type="containsText" dxfId="129" priority="129" operator="containsText" text="baja">
      <formula>NOT(ISERROR(SEARCH("baja",AF32)))</formula>
    </cfRule>
    <cfRule type="containsText" dxfId="128" priority="130" operator="containsText" text="Alta">
      <formula>NOT(ISERROR(SEARCH("Alta",AF32)))</formula>
    </cfRule>
  </conditionalFormatting>
  <conditionalFormatting sqref="AF32">
    <cfRule type="containsText" dxfId="127" priority="127" operator="containsText" text="Moderada">
      <formula>NOT(ISERROR(SEARCH("Moderada",AF32)))</formula>
    </cfRule>
    <cfRule type="containsText" dxfId="126" priority="128" operator="containsText" text="Extrema">
      <formula>NOT(ISERROR(SEARCH("Extrema",AF32)))</formula>
    </cfRule>
  </conditionalFormatting>
  <conditionalFormatting sqref="BK32">
    <cfRule type="containsText" dxfId="125" priority="125" operator="containsText" text="baja">
      <formula>NOT(ISERROR(SEARCH("baja",BK32)))</formula>
    </cfRule>
    <cfRule type="containsText" dxfId="124" priority="126" operator="containsText" text="Alta">
      <formula>NOT(ISERROR(SEARCH("Alta",BK32)))</formula>
    </cfRule>
  </conditionalFormatting>
  <conditionalFormatting sqref="BK32">
    <cfRule type="containsText" dxfId="123" priority="123" operator="containsText" text="Moderada">
      <formula>NOT(ISERROR(SEARCH("Moderada",BK32)))</formula>
    </cfRule>
    <cfRule type="containsText" dxfId="122" priority="124" operator="containsText" text="Extrema">
      <formula>NOT(ISERROR(SEARCH("Extrema",BK32)))</formula>
    </cfRule>
  </conditionalFormatting>
  <conditionalFormatting sqref="AF35:AF37">
    <cfRule type="containsText" dxfId="121" priority="121" operator="containsText" text="baja">
      <formula>NOT(ISERROR(SEARCH("baja",AF35)))</formula>
    </cfRule>
    <cfRule type="containsText" dxfId="120" priority="122" operator="containsText" text="Alta">
      <formula>NOT(ISERROR(SEARCH("Alta",AF35)))</formula>
    </cfRule>
  </conditionalFormatting>
  <conditionalFormatting sqref="AF35:AF37">
    <cfRule type="containsText" dxfId="119" priority="119" operator="containsText" text="Moderada">
      <formula>NOT(ISERROR(SEARCH("Moderada",AF35)))</formula>
    </cfRule>
    <cfRule type="containsText" dxfId="118" priority="120" operator="containsText" text="Extrema">
      <formula>NOT(ISERROR(SEARCH("Extrema",AF35)))</formula>
    </cfRule>
  </conditionalFormatting>
  <conditionalFormatting sqref="AF40:AF43">
    <cfRule type="containsText" dxfId="117" priority="117" operator="containsText" text="baja">
      <formula>NOT(ISERROR(SEARCH("baja",AF40)))</formula>
    </cfRule>
    <cfRule type="containsText" dxfId="116" priority="118" operator="containsText" text="Alta">
      <formula>NOT(ISERROR(SEARCH("Alta",AF40)))</formula>
    </cfRule>
  </conditionalFormatting>
  <conditionalFormatting sqref="AF40:AF43">
    <cfRule type="containsText" dxfId="115" priority="115" operator="containsText" text="Moderada">
      <formula>NOT(ISERROR(SEARCH("Moderada",AF40)))</formula>
    </cfRule>
    <cfRule type="containsText" dxfId="114" priority="116" operator="containsText" text="Extrema">
      <formula>NOT(ISERROR(SEARCH("Extrema",AF40)))</formula>
    </cfRule>
  </conditionalFormatting>
  <conditionalFormatting sqref="AF44">
    <cfRule type="containsText" dxfId="113" priority="113" operator="containsText" text="baja">
      <formula>NOT(ISERROR(SEARCH("baja",AF44)))</formula>
    </cfRule>
    <cfRule type="containsText" dxfId="112" priority="114" operator="containsText" text="Alta">
      <formula>NOT(ISERROR(SEARCH("Alta",AF44)))</formula>
    </cfRule>
  </conditionalFormatting>
  <conditionalFormatting sqref="AF44">
    <cfRule type="containsText" dxfId="111" priority="111" operator="containsText" text="Moderada">
      <formula>NOT(ISERROR(SEARCH("Moderada",AF44)))</formula>
    </cfRule>
    <cfRule type="containsText" dxfId="110" priority="112" operator="containsText" text="Extrema">
      <formula>NOT(ISERROR(SEARCH("Extrema",AF44)))</formula>
    </cfRule>
  </conditionalFormatting>
  <conditionalFormatting sqref="BK12 AF12">
    <cfRule type="containsText" dxfId="109" priority="109" operator="containsText" text="baja">
      <formula>NOT(ISERROR(SEARCH("baja",AF12)))</formula>
    </cfRule>
    <cfRule type="containsText" dxfId="108" priority="110" operator="containsText" text="Alta">
      <formula>NOT(ISERROR(SEARCH("Alta",AF12)))</formula>
    </cfRule>
  </conditionalFormatting>
  <conditionalFormatting sqref="BK12 AF12">
    <cfRule type="containsText" dxfId="107" priority="107" operator="containsText" text="Moderada">
      <formula>NOT(ISERROR(SEARCH("Moderada",AF12)))</formula>
    </cfRule>
    <cfRule type="containsText" dxfId="106" priority="108" operator="containsText" text="Extrema">
      <formula>NOT(ISERROR(SEARCH("Extrema",AF12)))</formula>
    </cfRule>
  </conditionalFormatting>
  <conditionalFormatting sqref="AZ32:AZ34">
    <cfRule type="cellIs" dxfId="105" priority="103" operator="between">
      <formula>76</formula>
      <formula>100</formula>
    </cfRule>
    <cfRule type="cellIs" dxfId="104" priority="104" operator="between">
      <formula>1</formula>
      <formula>50</formula>
    </cfRule>
    <cfRule type="cellIs" dxfId="103" priority="105" operator="between">
      <formula>50</formula>
      <formula>75</formula>
    </cfRule>
    <cfRule type="cellIs" dxfId="102" priority="106" operator="between">
      <formula>0</formula>
      <formula>0</formula>
    </cfRule>
  </conditionalFormatting>
  <conditionalFormatting sqref="AZ32:AZ34">
    <cfRule type="containsText" dxfId="101" priority="100" operator="containsText" text="Débil">
      <formula>NOT(ISERROR(SEARCH("Débil",AZ32)))</formula>
    </cfRule>
    <cfRule type="containsText" dxfId="100" priority="101" operator="containsText" text="Moderado">
      <formula>NOT(ISERROR(SEARCH("Moderado",AZ32)))</formula>
    </cfRule>
    <cfRule type="containsText" dxfId="99" priority="102" operator="containsText" text="Fuerte">
      <formula>NOT(ISERROR(SEARCH("Fuerte",AZ32)))</formula>
    </cfRule>
  </conditionalFormatting>
  <conditionalFormatting sqref="BK44">
    <cfRule type="containsText" dxfId="98" priority="98" operator="containsText" text="baja">
      <formula>NOT(ISERROR(SEARCH("baja",BK44)))</formula>
    </cfRule>
    <cfRule type="containsText" dxfId="97" priority="99" operator="containsText" text="Alta">
      <formula>NOT(ISERROR(SEARCH("Alta",BK44)))</formula>
    </cfRule>
  </conditionalFormatting>
  <conditionalFormatting sqref="BK44">
    <cfRule type="containsText" dxfId="96" priority="96" operator="containsText" text="Moderada">
      <formula>NOT(ISERROR(SEARCH("Moderada",BK44)))</formula>
    </cfRule>
    <cfRule type="containsText" dxfId="95" priority="97" operator="containsText" text="Extrema">
      <formula>NOT(ISERROR(SEARCH("Extrema",BK44)))</formula>
    </cfRule>
  </conditionalFormatting>
  <conditionalFormatting sqref="AY35:AY39">
    <cfRule type="cellIs" dxfId="94" priority="92" operator="between">
      <formula>76</formula>
      <formula>100</formula>
    </cfRule>
    <cfRule type="cellIs" dxfId="93" priority="93" operator="between">
      <formula>1</formula>
      <formula>50</formula>
    </cfRule>
    <cfRule type="cellIs" dxfId="92" priority="94" operator="between">
      <formula>50</formula>
      <formula>75</formula>
    </cfRule>
    <cfRule type="cellIs" dxfId="91" priority="95" operator="between">
      <formula>0</formula>
      <formula>0</formula>
    </cfRule>
  </conditionalFormatting>
  <conditionalFormatting sqref="AY35:AY39">
    <cfRule type="containsText" dxfId="90" priority="89" operator="containsText" text="Débil">
      <formula>NOT(ISERROR(SEARCH("Débil",AY35)))</formula>
    </cfRule>
    <cfRule type="containsText" dxfId="89" priority="90" operator="containsText" text="Moderado">
      <formula>NOT(ISERROR(SEARCH("Moderado",AY35)))</formula>
    </cfRule>
    <cfRule type="containsText" dxfId="88" priority="91" operator="containsText" text="Fuerte">
      <formula>NOT(ISERROR(SEARCH("Fuerte",AY35)))</formula>
    </cfRule>
  </conditionalFormatting>
  <conditionalFormatting sqref="AZ35:AZ39">
    <cfRule type="cellIs" dxfId="87" priority="85" operator="between">
      <formula>76</formula>
      <formula>100</formula>
    </cfRule>
    <cfRule type="cellIs" dxfId="86" priority="86" operator="between">
      <formula>1</formula>
      <formula>50</formula>
    </cfRule>
    <cfRule type="cellIs" dxfId="85" priority="87" operator="between">
      <formula>50</formula>
      <formula>75</formula>
    </cfRule>
    <cfRule type="cellIs" dxfId="84" priority="88" operator="between">
      <formula>0</formula>
      <formula>0</formula>
    </cfRule>
  </conditionalFormatting>
  <conditionalFormatting sqref="AZ35:AZ39">
    <cfRule type="containsText" dxfId="83" priority="82" operator="containsText" text="Débil">
      <formula>NOT(ISERROR(SEARCH("Débil",AZ35)))</formula>
    </cfRule>
    <cfRule type="containsText" dxfId="82" priority="83" operator="containsText" text="Moderado">
      <formula>NOT(ISERROR(SEARCH("Moderado",AZ35)))</formula>
    </cfRule>
    <cfRule type="containsText" dxfId="81" priority="84" operator="containsText" text="Fuerte">
      <formula>NOT(ISERROR(SEARCH("Fuerte",AZ35)))</formula>
    </cfRule>
  </conditionalFormatting>
  <conditionalFormatting sqref="AX35">
    <cfRule type="cellIs" dxfId="80" priority="78" operator="between">
      <formula>76</formula>
      <formula>100</formula>
    </cfRule>
    <cfRule type="cellIs" dxfId="79" priority="79" operator="between">
      <formula>1</formula>
      <formula>50</formula>
    </cfRule>
    <cfRule type="cellIs" dxfId="78" priority="80" operator="between">
      <formula>50</formula>
      <formula>75</formula>
    </cfRule>
    <cfRule type="cellIs" dxfId="77" priority="81" operator="between">
      <formula>0</formula>
      <formula>0</formula>
    </cfRule>
  </conditionalFormatting>
  <conditionalFormatting sqref="AX35">
    <cfRule type="containsText" dxfId="76" priority="75" operator="containsText" text="Débil">
      <formula>NOT(ISERROR(SEARCH("Débil",AX35)))</formula>
    </cfRule>
    <cfRule type="containsText" dxfId="75" priority="76" operator="containsText" text="Moderado">
      <formula>NOT(ISERROR(SEARCH("Moderado",AX35)))</formula>
    </cfRule>
    <cfRule type="containsText" dxfId="74" priority="77" operator="containsText" text="Fuerte">
      <formula>NOT(ISERROR(SEARCH("Fuerte",AX35)))</formula>
    </cfRule>
  </conditionalFormatting>
  <conditionalFormatting sqref="AX38">
    <cfRule type="cellIs" dxfId="73" priority="71" operator="between">
      <formula>76</formula>
      <formula>100</formula>
    </cfRule>
    <cfRule type="cellIs" dxfId="72" priority="72" operator="between">
      <formula>1</formula>
      <formula>50</formula>
    </cfRule>
    <cfRule type="cellIs" dxfId="71" priority="73" operator="between">
      <formula>50</formula>
      <formula>75</formula>
    </cfRule>
    <cfRule type="cellIs" dxfId="70" priority="74" operator="between">
      <formula>0</formula>
      <formula>0</formula>
    </cfRule>
  </conditionalFormatting>
  <conditionalFormatting sqref="AX38">
    <cfRule type="containsText" dxfId="69" priority="68" operator="containsText" text="Débil">
      <formula>NOT(ISERROR(SEARCH("Débil",AX38)))</formula>
    </cfRule>
    <cfRule type="containsText" dxfId="68" priority="69" operator="containsText" text="Moderado">
      <formula>NOT(ISERROR(SEARCH("Moderado",AX38)))</formula>
    </cfRule>
    <cfRule type="containsText" dxfId="67" priority="70" operator="containsText" text="Fuerte">
      <formula>NOT(ISERROR(SEARCH("Fuerte",AX38)))</formula>
    </cfRule>
  </conditionalFormatting>
  <conditionalFormatting sqref="AX39">
    <cfRule type="cellIs" dxfId="66" priority="64" operator="between">
      <formula>76</formula>
      <formula>100</formula>
    </cfRule>
    <cfRule type="cellIs" dxfId="65" priority="65" operator="between">
      <formula>1</formula>
      <formula>50</formula>
    </cfRule>
    <cfRule type="cellIs" dxfId="64" priority="66" operator="between">
      <formula>50</formula>
      <formula>75</formula>
    </cfRule>
    <cfRule type="cellIs" dxfId="63" priority="67" operator="between">
      <formula>0</formula>
      <formula>0</formula>
    </cfRule>
  </conditionalFormatting>
  <conditionalFormatting sqref="AX39">
    <cfRule type="containsText" dxfId="62" priority="61" operator="containsText" text="Débil">
      <formula>NOT(ISERROR(SEARCH("Débil",AX39)))</formula>
    </cfRule>
    <cfRule type="containsText" dxfId="61" priority="62" operator="containsText" text="Moderado">
      <formula>NOT(ISERROR(SEARCH("Moderado",AX39)))</formula>
    </cfRule>
    <cfRule type="containsText" dxfId="60" priority="63" operator="containsText" text="Fuerte">
      <formula>NOT(ISERROR(SEARCH("Fuerte",AX39)))</formula>
    </cfRule>
  </conditionalFormatting>
  <conditionalFormatting sqref="AX36:AX37">
    <cfRule type="cellIs" dxfId="59" priority="57" operator="between">
      <formula>76</formula>
      <formula>100</formula>
    </cfRule>
    <cfRule type="cellIs" dxfId="58" priority="58" operator="between">
      <formula>1</formula>
      <formula>50</formula>
    </cfRule>
    <cfRule type="cellIs" dxfId="57" priority="59" operator="between">
      <formula>50</formula>
      <formula>75</formula>
    </cfRule>
    <cfRule type="cellIs" dxfId="56" priority="60" operator="between">
      <formula>0</formula>
      <formula>0</formula>
    </cfRule>
  </conditionalFormatting>
  <conditionalFormatting sqref="AX36:AX37">
    <cfRule type="containsText" dxfId="55" priority="54" operator="containsText" text="Débil">
      <formula>NOT(ISERROR(SEARCH("Débil",AX36)))</formula>
    </cfRule>
    <cfRule type="containsText" dxfId="54" priority="55" operator="containsText" text="Moderado">
      <formula>NOT(ISERROR(SEARCH("Moderado",AX36)))</formula>
    </cfRule>
    <cfRule type="containsText" dxfId="53" priority="56" operator="containsText" text="Fuerte">
      <formula>NOT(ISERROR(SEARCH("Fuerte",AX36)))</formula>
    </cfRule>
  </conditionalFormatting>
  <conditionalFormatting sqref="AY40:AY43">
    <cfRule type="cellIs" dxfId="52" priority="50" operator="between">
      <formula>76</formula>
      <formula>100</formula>
    </cfRule>
    <cfRule type="cellIs" dxfId="51" priority="51" operator="between">
      <formula>1</formula>
      <formula>50</formula>
    </cfRule>
    <cfRule type="cellIs" dxfId="50" priority="52" operator="between">
      <formula>50</formula>
      <formula>75</formula>
    </cfRule>
    <cfRule type="cellIs" dxfId="49" priority="53" operator="between">
      <formula>0</formula>
      <formula>0</formula>
    </cfRule>
  </conditionalFormatting>
  <conditionalFormatting sqref="AY40:AY43">
    <cfRule type="containsText" dxfId="48" priority="47" operator="containsText" text="Débil">
      <formula>NOT(ISERROR(SEARCH("Débil",AY40)))</formula>
    </cfRule>
    <cfRule type="containsText" dxfId="47" priority="48" operator="containsText" text="Moderado">
      <formula>NOT(ISERROR(SEARCH("Moderado",AY40)))</formula>
    </cfRule>
    <cfRule type="containsText" dxfId="46" priority="49" operator="containsText" text="Fuerte">
      <formula>NOT(ISERROR(SEARCH("Fuerte",AY40)))</formula>
    </cfRule>
  </conditionalFormatting>
  <conditionalFormatting sqref="AZ40:AZ43">
    <cfRule type="cellIs" dxfId="45" priority="43" operator="between">
      <formula>76</formula>
      <formula>100</formula>
    </cfRule>
    <cfRule type="cellIs" dxfId="44" priority="44" operator="between">
      <formula>1</formula>
      <formula>50</formula>
    </cfRule>
    <cfRule type="cellIs" dxfId="43" priority="45" operator="between">
      <formula>50</formula>
      <formula>75</formula>
    </cfRule>
    <cfRule type="cellIs" dxfId="42" priority="46" operator="between">
      <formula>0</formula>
      <formula>0</formula>
    </cfRule>
  </conditionalFormatting>
  <conditionalFormatting sqref="AZ40:AZ43">
    <cfRule type="containsText" dxfId="41" priority="40" operator="containsText" text="Débil">
      <formula>NOT(ISERROR(SEARCH("Débil",AZ40)))</formula>
    </cfRule>
    <cfRule type="containsText" dxfId="40" priority="41" operator="containsText" text="Moderado">
      <formula>NOT(ISERROR(SEARCH("Moderado",AZ40)))</formula>
    </cfRule>
    <cfRule type="containsText" dxfId="39" priority="42" operator="containsText" text="Fuerte">
      <formula>NOT(ISERROR(SEARCH("Fuerte",AZ40)))</formula>
    </cfRule>
  </conditionalFormatting>
  <conditionalFormatting sqref="AX40">
    <cfRule type="cellIs" dxfId="38" priority="36" operator="between">
      <formula>76</formula>
      <formula>100</formula>
    </cfRule>
    <cfRule type="cellIs" dxfId="37" priority="37" operator="between">
      <formula>1</formula>
      <formula>50</formula>
    </cfRule>
    <cfRule type="cellIs" dxfId="36" priority="38" operator="between">
      <formula>50</formula>
      <formula>75</formula>
    </cfRule>
    <cfRule type="cellIs" dxfId="35" priority="39" operator="between">
      <formula>0</formula>
      <formula>0</formula>
    </cfRule>
  </conditionalFormatting>
  <conditionalFormatting sqref="AX40">
    <cfRule type="containsText" dxfId="34" priority="33" operator="containsText" text="Débil">
      <formula>NOT(ISERROR(SEARCH("Débil",AX40)))</formula>
    </cfRule>
    <cfRule type="containsText" dxfId="33" priority="34" operator="containsText" text="Moderado">
      <formula>NOT(ISERROR(SEARCH("Moderado",AX40)))</formula>
    </cfRule>
    <cfRule type="containsText" dxfId="32" priority="35" operator="containsText" text="Fuerte">
      <formula>NOT(ISERROR(SEARCH("Fuerte",AX40)))</formula>
    </cfRule>
  </conditionalFormatting>
  <conditionalFormatting sqref="AX41">
    <cfRule type="cellIs" dxfId="31" priority="29" operator="between">
      <formula>76</formula>
      <formula>100</formula>
    </cfRule>
    <cfRule type="cellIs" dxfId="30" priority="30" operator="between">
      <formula>1</formula>
      <formula>50</formula>
    </cfRule>
    <cfRule type="cellIs" dxfId="29" priority="31" operator="between">
      <formula>50</formula>
      <formula>75</formula>
    </cfRule>
    <cfRule type="cellIs" dxfId="28" priority="32" operator="between">
      <formula>0</formula>
      <formula>0</formula>
    </cfRule>
  </conditionalFormatting>
  <conditionalFormatting sqref="AX41">
    <cfRule type="containsText" dxfId="27" priority="26" operator="containsText" text="Débil">
      <formula>NOT(ISERROR(SEARCH("Débil",AX41)))</formula>
    </cfRule>
    <cfRule type="containsText" dxfId="26" priority="27" operator="containsText" text="Moderado">
      <formula>NOT(ISERROR(SEARCH("Moderado",AX41)))</formula>
    </cfRule>
    <cfRule type="containsText" dxfId="25" priority="28" operator="containsText" text="Fuerte">
      <formula>NOT(ISERROR(SEARCH("Fuerte",AX41)))</formula>
    </cfRule>
  </conditionalFormatting>
  <conditionalFormatting sqref="AX42">
    <cfRule type="cellIs" dxfId="24" priority="22" operator="between">
      <formula>76</formula>
      <formula>100</formula>
    </cfRule>
    <cfRule type="cellIs" dxfId="23" priority="23" operator="between">
      <formula>1</formula>
      <formula>50</formula>
    </cfRule>
    <cfRule type="cellIs" dxfId="22" priority="24" operator="between">
      <formula>50</formula>
      <formula>75</formula>
    </cfRule>
    <cfRule type="cellIs" dxfId="21" priority="25" operator="between">
      <formula>0</formula>
      <formula>0</formula>
    </cfRule>
  </conditionalFormatting>
  <conditionalFormatting sqref="AX42">
    <cfRule type="containsText" dxfId="20" priority="19" operator="containsText" text="Débil">
      <formula>NOT(ISERROR(SEARCH("Débil",AX42)))</formula>
    </cfRule>
    <cfRule type="containsText" dxfId="19" priority="20" operator="containsText" text="Moderado">
      <formula>NOT(ISERROR(SEARCH("Moderado",AX42)))</formula>
    </cfRule>
    <cfRule type="containsText" dxfId="18" priority="21" operator="containsText" text="Fuerte">
      <formula>NOT(ISERROR(SEARCH("Fuerte",AX42)))</formula>
    </cfRule>
  </conditionalFormatting>
  <conditionalFormatting sqref="AX43">
    <cfRule type="cellIs" dxfId="17" priority="15" operator="between">
      <formula>76</formula>
      <formula>100</formula>
    </cfRule>
    <cfRule type="cellIs" dxfId="16" priority="16" operator="between">
      <formula>1</formula>
      <formula>50</formula>
    </cfRule>
    <cfRule type="cellIs" dxfId="15" priority="17" operator="between">
      <formula>50</formula>
      <formula>75</formula>
    </cfRule>
    <cfRule type="cellIs" dxfId="14" priority="18" operator="between">
      <formula>0</formula>
      <formula>0</formula>
    </cfRule>
  </conditionalFormatting>
  <conditionalFormatting sqref="AX43">
    <cfRule type="containsText" dxfId="13" priority="12" operator="containsText" text="Débil">
      <formula>NOT(ISERROR(SEARCH("Débil",AX43)))</formula>
    </cfRule>
    <cfRule type="containsText" dxfId="12" priority="13" operator="containsText" text="Moderado">
      <formula>NOT(ISERROR(SEARCH("Moderado",AX43)))</formula>
    </cfRule>
    <cfRule type="containsText" dxfId="11" priority="14" operator="containsText" text="Fuerte">
      <formula>NOT(ISERROR(SEARCH("Fuerte",AX43)))</formula>
    </cfRule>
  </conditionalFormatting>
  <conditionalFormatting sqref="BK49:BK56 AF49:AF56">
    <cfRule type="containsText" dxfId="10" priority="10" operator="containsText" text="baja">
      <formula>NOT(ISERROR(SEARCH("baja",AF49)))</formula>
    </cfRule>
    <cfRule type="containsText" dxfId="9" priority="11" operator="containsText" text="Alta">
      <formula>NOT(ISERROR(SEARCH("Alta",AF49)))</formula>
    </cfRule>
  </conditionalFormatting>
  <conditionalFormatting sqref="BK49:BK56 AF49:AF56">
    <cfRule type="containsText" dxfId="8" priority="8" operator="containsText" text="Moderada">
      <formula>NOT(ISERROR(SEARCH("Moderada",AF49)))</formula>
    </cfRule>
    <cfRule type="containsText" dxfId="7" priority="9" operator="containsText" text="Extrema">
      <formula>NOT(ISERROR(SEARCH("Extrema",AF49)))</formula>
    </cfRule>
  </conditionalFormatting>
  <conditionalFormatting sqref="AX49:BA56">
    <cfRule type="cellIs" dxfId="6" priority="4" operator="between">
      <formula>76</formula>
      <formula>100</formula>
    </cfRule>
    <cfRule type="cellIs" dxfId="5" priority="5" operator="between">
      <formula>1</formula>
      <formula>50</formula>
    </cfRule>
    <cfRule type="cellIs" dxfId="4" priority="6" operator="between">
      <formula>50</formula>
      <formula>75</formula>
    </cfRule>
    <cfRule type="cellIs" dxfId="3" priority="7" operator="between">
      <formula>0</formula>
      <formula>0</formula>
    </cfRule>
  </conditionalFormatting>
  <conditionalFormatting sqref="AX49:BA56">
    <cfRule type="containsText" dxfId="2" priority="1" operator="containsText" text="Débil">
      <formula>NOT(ISERROR(SEARCH("Débil",AX49)))</formula>
    </cfRule>
    <cfRule type="containsText" dxfId="1" priority="2" operator="containsText" text="Moderado">
      <formula>NOT(ISERROR(SEARCH("Moderado",AX49)))</formula>
    </cfRule>
    <cfRule type="containsText" dxfId="0" priority="3" operator="containsText" text="Fuerte">
      <formula>NOT(ISERROR(SEARCH("Fuerte",AX49)))</formula>
    </cfRule>
  </conditionalFormatting>
  <dataValidations count="9">
    <dataValidation type="list" allowBlank="1" showInputMessage="1" showErrorMessage="1" sqref="AT49:AT56" xr:uid="{00000000-0002-0000-0100-000000000000}">
      <formula1>Evidencia</formula1>
    </dataValidation>
    <dataValidation type="list" allowBlank="1" showInputMessage="1" showErrorMessage="1" sqref="AY49:AY56" xr:uid="{00000000-0002-0000-0100-000001000000}">
      <formula1>ejecucioncontrol</formula1>
    </dataValidation>
    <dataValidation type="list" allowBlank="1" showInputMessage="1" showErrorMessage="1" sqref="BD49:BD56 I49:AA56" xr:uid="{00000000-0002-0000-0100-000002000000}">
      <formula1>sino</formula1>
    </dataValidation>
    <dataValidation type="list" allowBlank="1" showInputMessage="1" showErrorMessage="1" sqref="AR35:AR43 AR49:AR56" xr:uid="{00000000-0002-0000-0100-000003000000}">
      <formula1>desviaciones</formula1>
    </dataValidation>
    <dataValidation type="list" allowBlank="1" showInputMessage="1" showErrorMessage="1" sqref="AP35:AP43 AP49:AP56" xr:uid="{00000000-0002-0000-0100-000004000000}">
      <formula1>Actcontrol</formula1>
    </dataValidation>
    <dataValidation type="list" allowBlank="1" showInputMessage="1" showErrorMessage="1" sqref="AN35:AN43 AN49:AN56" xr:uid="{00000000-0002-0000-0100-000005000000}">
      <formula1>Proposito</formula1>
    </dataValidation>
    <dataValidation type="list" allowBlank="1" showInputMessage="1" showErrorMessage="1" sqref="AL35:AL43 AL49:AL56" xr:uid="{00000000-0002-0000-0100-000006000000}">
      <formula1>Periodicidad</formula1>
    </dataValidation>
    <dataValidation type="list" allowBlank="1" showInputMessage="1" showErrorMessage="1" sqref="AJ35:AJ43 AJ49:AJ56" xr:uid="{00000000-0002-0000-0100-000007000000}">
      <formula1>Autoridadresp</formula1>
    </dataValidation>
    <dataValidation type="list" allowBlank="1" showInputMessage="1" showErrorMessage="1" sqref="AH35:AH43 AH49:AH56" xr:uid="{00000000-0002-0000-0100-000008000000}">
      <formula1>Asignacionresp</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W752"/>
  <sheetViews>
    <sheetView topLeftCell="H157" zoomScale="91" zoomScaleNormal="91" workbookViewId="0">
      <selection activeCell="Q173" sqref="Q173:Q179"/>
    </sheetView>
  </sheetViews>
  <sheetFormatPr baseColWidth="10" defaultRowHeight="15"/>
  <cols>
    <col min="1" max="1" width="18.6640625" customWidth="1"/>
    <col min="2" max="2" width="27.1640625" customWidth="1"/>
    <col min="3" max="3" width="5.6640625" customWidth="1"/>
    <col min="4" max="4" width="15.83203125" customWidth="1"/>
    <col min="5" max="5" width="16.6640625" customWidth="1"/>
    <col min="6" max="6" width="18.33203125" customWidth="1"/>
    <col min="7" max="7" width="28" style="78" customWidth="1"/>
    <col min="8" max="8" width="37.1640625" customWidth="1"/>
    <col min="9" max="9" width="18" customWidth="1"/>
    <col min="10" max="10" width="2.33203125" customWidth="1"/>
    <col min="11" max="11" width="15.6640625" customWidth="1"/>
    <col min="12" max="12" width="13.83203125" customWidth="1"/>
    <col min="13" max="13" width="20.6640625" customWidth="1"/>
    <col min="14" max="14" width="20.1640625" customWidth="1"/>
    <col min="15" max="15" width="24.83203125" customWidth="1"/>
    <col min="16" max="16" width="29" hidden="1" customWidth="1"/>
    <col min="17" max="17" width="37.6640625" bestFit="1" customWidth="1"/>
    <col min="242" max="242" width="27.1640625" customWidth="1"/>
    <col min="243" max="243" width="5.5" bestFit="1" customWidth="1"/>
    <col min="244" max="244" width="27.1640625" customWidth="1"/>
    <col min="245" max="245" width="12.33203125" customWidth="1"/>
    <col min="246" max="246" width="7.1640625" customWidth="1"/>
    <col min="247" max="247" width="16.6640625" customWidth="1"/>
    <col min="248" max="248" width="12.83203125" customWidth="1"/>
    <col min="249" max="249" width="39.1640625" customWidth="1"/>
    <col min="250" max="250" width="37.1640625" customWidth="1"/>
    <col min="251" max="251" width="30.5" customWidth="1"/>
    <col min="252" max="252" width="24.5" customWidth="1"/>
    <col min="253" max="253" width="9.6640625" customWidth="1"/>
    <col min="254" max="254" width="13.83203125" customWidth="1"/>
    <col min="255" max="255" width="20.6640625" customWidth="1"/>
    <col min="256" max="256" width="20.1640625" customWidth="1"/>
    <col min="257" max="258" width="29" customWidth="1"/>
    <col min="259" max="259" width="22.6640625" customWidth="1"/>
    <col min="260" max="260" width="23.1640625" customWidth="1"/>
    <col min="261" max="261" width="32.1640625" customWidth="1"/>
    <col min="262" max="262" width="20.33203125" customWidth="1"/>
    <col min="263" max="263" width="15.33203125" customWidth="1"/>
    <col min="264" max="264" width="24.83203125" customWidth="1"/>
    <col min="498" max="498" width="27.1640625" customWidth="1"/>
    <col min="499" max="499" width="5.5" bestFit="1" customWidth="1"/>
    <col min="500" max="500" width="27.1640625" customWidth="1"/>
    <col min="501" max="501" width="12.33203125" customWidth="1"/>
    <col min="502" max="502" width="7.1640625" customWidth="1"/>
    <col min="503" max="503" width="16.6640625" customWidth="1"/>
    <col min="504" max="504" width="12.83203125" customWidth="1"/>
    <col min="505" max="505" width="39.1640625" customWidth="1"/>
    <col min="506" max="506" width="37.1640625" customWidth="1"/>
    <col min="507" max="507" width="30.5" customWidth="1"/>
    <col min="508" max="508" width="24.5" customWidth="1"/>
    <col min="509" max="509" width="9.6640625" customWidth="1"/>
    <col min="510" max="510" width="13.83203125" customWidth="1"/>
    <col min="511" max="511" width="20.6640625" customWidth="1"/>
    <col min="512" max="512" width="20.1640625" customWidth="1"/>
    <col min="513" max="514" width="29" customWidth="1"/>
    <col min="515" max="515" width="22.6640625" customWidth="1"/>
    <col min="516" max="516" width="23.1640625" customWidth="1"/>
    <col min="517" max="517" width="32.1640625" customWidth="1"/>
    <col min="518" max="518" width="20.33203125" customWidth="1"/>
    <col min="519" max="519" width="15.33203125" customWidth="1"/>
    <col min="520" max="520" width="24.83203125" customWidth="1"/>
    <col min="754" max="754" width="27.1640625" customWidth="1"/>
    <col min="755" max="755" width="5.5" bestFit="1" customWidth="1"/>
    <col min="756" max="756" width="27.1640625" customWidth="1"/>
    <col min="757" max="757" width="12.33203125" customWidth="1"/>
    <col min="758" max="758" width="7.1640625" customWidth="1"/>
    <col min="759" max="759" width="16.6640625" customWidth="1"/>
    <col min="760" max="760" width="12.83203125" customWidth="1"/>
    <col min="761" max="761" width="39.1640625" customWidth="1"/>
    <col min="762" max="762" width="37.1640625" customWidth="1"/>
    <col min="763" max="763" width="30.5" customWidth="1"/>
    <col min="764" max="764" width="24.5" customWidth="1"/>
    <col min="765" max="765" width="9.6640625" customWidth="1"/>
    <col min="766" max="766" width="13.83203125" customWidth="1"/>
    <col min="767" max="767" width="20.6640625" customWidth="1"/>
    <col min="768" max="768" width="20.1640625" customWidth="1"/>
    <col min="769" max="770" width="29" customWidth="1"/>
    <col min="771" max="771" width="22.6640625" customWidth="1"/>
    <col min="772" max="772" width="23.1640625" customWidth="1"/>
    <col min="773" max="773" width="32.1640625" customWidth="1"/>
    <col min="774" max="774" width="20.33203125" customWidth="1"/>
    <col min="775" max="775" width="15.33203125" customWidth="1"/>
    <col min="776" max="776" width="24.83203125" customWidth="1"/>
    <col min="1010" max="1010" width="27.1640625" customWidth="1"/>
    <col min="1011" max="1011" width="5.5" bestFit="1" customWidth="1"/>
    <col min="1012" max="1012" width="27.1640625" customWidth="1"/>
    <col min="1013" max="1013" width="12.33203125" customWidth="1"/>
    <col min="1014" max="1014" width="7.1640625" customWidth="1"/>
    <col min="1015" max="1015" width="16.6640625" customWidth="1"/>
    <col min="1016" max="1016" width="12.83203125" customWidth="1"/>
    <col min="1017" max="1017" width="39.1640625" customWidth="1"/>
    <col min="1018" max="1018" width="37.1640625" customWidth="1"/>
    <col min="1019" max="1019" width="30.5" customWidth="1"/>
    <col min="1020" max="1020" width="24.5" customWidth="1"/>
    <col min="1021" max="1021" width="9.6640625" customWidth="1"/>
    <col min="1022" max="1022" width="13.83203125" customWidth="1"/>
    <col min="1023" max="1023" width="20.6640625" customWidth="1"/>
    <col min="1024" max="1024" width="20.1640625" customWidth="1"/>
    <col min="1025" max="1026" width="29" customWidth="1"/>
    <col min="1027" max="1027" width="22.6640625" customWidth="1"/>
    <col min="1028" max="1028" width="23.1640625" customWidth="1"/>
    <col min="1029" max="1029" width="32.1640625" customWidth="1"/>
    <col min="1030" max="1030" width="20.33203125" customWidth="1"/>
    <col min="1031" max="1031" width="15.33203125" customWidth="1"/>
    <col min="1032" max="1032" width="24.83203125" customWidth="1"/>
    <col min="1266" max="1266" width="27.1640625" customWidth="1"/>
    <col min="1267" max="1267" width="5.5" bestFit="1" customWidth="1"/>
    <col min="1268" max="1268" width="27.1640625" customWidth="1"/>
    <col min="1269" max="1269" width="12.33203125" customWidth="1"/>
    <col min="1270" max="1270" width="7.1640625" customWidth="1"/>
    <col min="1271" max="1271" width="16.6640625" customWidth="1"/>
    <col min="1272" max="1272" width="12.83203125" customWidth="1"/>
    <col min="1273" max="1273" width="39.1640625" customWidth="1"/>
    <col min="1274" max="1274" width="37.1640625" customWidth="1"/>
    <col min="1275" max="1275" width="30.5" customWidth="1"/>
    <col min="1276" max="1276" width="24.5" customWidth="1"/>
    <col min="1277" max="1277" width="9.6640625" customWidth="1"/>
    <col min="1278" max="1278" width="13.83203125" customWidth="1"/>
    <col min="1279" max="1279" width="20.6640625" customWidth="1"/>
    <col min="1280" max="1280" width="20.1640625" customWidth="1"/>
    <col min="1281" max="1282" width="29" customWidth="1"/>
    <col min="1283" max="1283" width="22.6640625" customWidth="1"/>
    <col min="1284" max="1284" width="23.1640625" customWidth="1"/>
    <col min="1285" max="1285" width="32.1640625" customWidth="1"/>
    <col min="1286" max="1286" width="20.33203125" customWidth="1"/>
    <col min="1287" max="1287" width="15.33203125" customWidth="1"/>
    <col min="1288" max="1288" width="24.83203125" customWidth="1"/>
    <col min="1522" max="1522" width="27.1640625" customWidth="1"/>
    <col min="1523" max="1523" width="5.5" bestFit="1" customWidth="1"/>
    <col min="1524" max="1524" width="27.1640625" customWidth="1"/>
    <col min="1525" max="1525" width="12.33203125" customWidth="1"/>
    <col min="1526" max="1526" width="7.1640625" customWidth="1"/>
    <col min="1527" max="1527" width="16.6640625" customWidth="1"/>
    <col min="1528" max="1528" width="12.83203125" customWidth="1"/>
    <col min="1529" max="1529" width="39.1640625" customWidth="1"/>
    <col min="1530" max="1530" width="37.1640625" customWidth="1"/>
    <col min="1531" max="1531" width="30.5" customWidth="1"/>
    <col min="1532" max="1532" width="24.5" customWidth="1"/>
    <col min="1533" max="1533" width="9.6640625" customWidth="1"/>
    <col min="1534" max="1534" width="13.83203125" customWidth="1"/>
    <col min="1535" max="1535" width="20.6640625" customWidth="1"/>
    <col min="1536" max="1536" width="20.1640625" customWidth="1"/>
    <col min="1537" max="1538" width="29" customWidth="1"/>
    <col min="1539" max="1539" width="22.6640625" customWidth="1"/>
    <col min="1540" max="1540" width="23.1640625" customWidth="1"/>
    <col min="1541" max="1541" width="32.1640625" customWidth="1"/>
    <col min="1542" max="1542" width="20.33203125" customWidth="1"/>
    <col min="1543" max="1543" width="15.33203125" customWidth="1"/>
    <col min="1544" max="1544" width="24.83203125" customWidth="1"/>
    <col min="1778" max="1778" width="27.1640625" customWidth="1"/>
    <col min="1779" max="1779" width="5.5" bestFit="1" customWidth="1"/>
    <col min="1780" max="1780" width="27.1640625" customWidth="1"/>
    <col min="1781" max="1781" width="12.33203125" customWidth="1"/>
    <col min="1782" max="1782" width="7.1640625" customWidth="1"/>
    <col min="1783" max="1783" width="16.6640625" customWidth="1"/>
    <col min="1784" max="1784" width="12.83203125" customWidth="1"/>
    <col min="1785" max="1785" width="39.1640625" customWidth="1"/>
    <col min="1786" max="1786" width="37.1640625" customWidth="1"/>
    <col min="1787" max="1787" width="30.5" customWidth="1"/>
    <col min="1788" max="1788" width="24.5" customWidth="1"/>
    <col min="1789" max="1789" width="9.6640625" customWidth="1"/>
    <col min="1790" max="1790" width="13.83203125" customWidth="1"/>
    <col min="1791" max="1791" width="20.6640625" customWidth="1"/>
    <col min="1792" max="1792" width="20.1640625" customWidth="1"/>
    <col min="1793" max="1794" width="29" customWidth="1"/>
    <col min="1795" max="1795" width="22.6640625" customWidth="1"/>
    <col min="1796" max="1796" width="23.1640625" customWidth="1"/>
    <col min="1797" max="1797" width="32.1640625" customWidth="1"/>
    <col min="1798" max="1798" width="20.33203125" customWidth="1"/>
    <col min="1799" max="1799" width="15.33203125" customWidth="1"/>
    <col min="1800" max="1800" width="24.83203125" customWidth="1"/>
    <col min="2034" max="2034" width="27.1640625" customWidth="1"/>
    <col min="2035" max="2035" width="5.5" bestFit="1" customWidth="1"/>
    <col min="2036" max="2036" width="27.1640625" customWidth="1"/>
    <col min="2037" max="2037" width="12.33203125" customWidth="1"/>
    <col min="2038" max="2038" width="7.1640625" customWidth="1"/>
    <col min="2039" max="2039" width="16.6640625" customWidth="1"/>
    <col min="2040" max="2040" width="12.83203125" customWidth="1"/>
    <col min="2041" max="2041" width="39.1640625" customWidth="1"/>
    <col min="2042" max="2042" width="37.1640625" customWidth="1"/>
    <col min="2043" max="2043" width="30.5" customWidth="1"/>
    <col min="2044" max="2044" width="24.5" customWidth="1"/>
    <col min="2045" max="2045" width="9.6640625" customWidth="1"/>
    <col min="2046" max="2046" width="13.83203125" customWidth="1"/>
    <col min="2047" max="2047" width="20.6640625" customWidth="1"/>
    <col min="2048" max="2048" width="20.1640625" customWidth="1"/>
    <col min="2049" max="2050" width="29" customWidth="1"/>
    <col min="2051" max="2051" width="22.6640625" customWidth="1"/>
    <col min="2052" max="2052" width="23.1640625" customWidth="1"/>
    <col min="2053" max="2053" width="32.1640625" customWidth="1"/>
    <col min="2054" max="2054" width="20.33203125" customWidth="1"/>
    <col min="2055" max="2055" width="15.33203125" customWidth="1"/>
    <col min="2056" max="2056" width="24.83203125" customWidth="1"/>
    <col min="2290" max="2290" width="27.1640625" customWidth="1"/>
    <col min="2291" max="2291" width="5.5" bestFit="1" customWidth="1"/>
    <col min="2292" max="2292" width="27.1640625" customWidth="1"/>
    <col min="2293" max="2293" width="12.33203125" customWidth="1"/>
    <col min="2294" max="2294" width="7.1640625" customWidth="1"/>
    <col min="2295" max="2295" width="16.6640625" customWidth="1"/>
    <col min="2296" max="2296" width="12.83203125" customWidth="1"/>
    <col min="2297" max="2297" width="39.1640625" customWidth="1"/>
    <col min="2298" max="2298" width="37.1640625" customWidth="1"/>
    <col min="2299" max="2299" width="30.5" customWidth="1"/>
    <col min="2300" max="2300" width="24.5" customWidth="1"/>
    <col min="2301" max="2301" width="9.6640625" customWidth="1"/>
    <col min="2302" max="2302" width="13.83203125" customWidth="1"/>
    <col min="2303" max="2303" width="20.6640625" customWidth="1"/>
    <col min="2304" max="2304" width="20.1640625" customWidth="1"/>
    <col min="2305" max="2306" width="29" customWidth="1"/>
    <col min="2307" max="2307" width="22.6640625" customWidth="1"/>
    <col min="2308" max="2308" width="23.1640625" customWidth="1"/>
    <col min="2309" max="2309" width="32.1640625" customWidth="1"/>
    <col min="2310" max="2310" width="20.33203125" customWidth="1"/>
    <col min="2311" max="2311" width="15.33203125" customWidth="1"/>
    <col min="2312" max="2312" width="24.83203125" customWidth="1"/>
    <col min="2546" max="2546" width="27.1640625" customWidth="1"/>
    <col min="2547" max="2547" width="5.5" bestFit="1" customWidth="1"/>
    <col min="2548" max="2548" width="27.1640625" customWidth="1"/>
    <col min="2549" max="2549" width="12.33203125" customWidth="1"/>
    <col min="2550" max="2550" width="7.1640625" customWidth="1"/>
    <col min="2551" max="2551" width="16.6640625" customWidth="1"/>
    <col min="2552" max="2552" width="12.83203125" customWidth="1"/>
    <col min="2553" max="2553" width="39.1640625" customWidth="1"/>
    <col min="2554" max="2554" width="37.1640625" customWidth="1"/>
    <col min="2555" max="2555" width="30.5" customWidth="1"/>
    <col min="2556" max="2556" width="24.5" customWidth="1"/>
    <col min="2557" max="2557" width="9.6640625" customWidth="1"/>
    <col min="2558" max="2558" width="13.83203125" customWidth="1"/>
    <col min="2559" max="2559" width="20.6640625" customWidth="1"/>
    <col min="2560" max="2560" width="20.1640625" customWidth="1"/>
    <col min="2561" max="2562" width="29" customWidth="1"/>
    <col min="2563" max="2563" width="22.6640625" customWidth="1"/>
    <col min="2564" max="2564" width="23.1640625" customWidth="1"/>
    <col min="2565" max="2565" width="32.1640625" customWidth="1"/>
    <col min="2566" max="2566" width="20.33203125" customWidth="1"/>
    <col min="2567" max="2567" width="15.33203125" customWidth="1"/>
    <col min="2568" max="2568" width="24.83203125" customWidth="1"/>
    <col min="2802" max="2802" width="27.1640625" customWidth="1"/>
    <col min="2803" max="2803" width="5.5" bestFit="1" customWidth="1"/>
    <col min="2804" max="2804" width="27.1640625" customWidth="1"/>
    <col min="2805" max="2805" width="12.33203125" customWidth="1"/>
    <col min="2806" max="2806" width="7.1640625" customWidth="1"/>
    <col min="2807" max="2807" width="16.6640625" customWidth="1"/>
    <col min="2808" max="2808" width="12.83203125" customWidth="1"/>
    <col min="2809" max="2809" width="39.1640625" customWidth="1"/>
    <col min="2810" max="2810" width="37.1640625" customWidth="1"/>
    <col min="2811" max="2811" width="30.5" customWidth="1"/>
    <col min="2812" max="2812" width="24.5" customWidth="1"/>
    <col min="2813" max="2813" width="9.6640625" customWidth="1"/>
    <col min="2814" max="2814" width="13.83203125" customWidth="1"/>
    <col min="2815" max="2815" width="20.6640625" customWidth="1"/>
    <col min="2816" max="2816" width="20.1640625" customWidth="1"/>
    <col min="2817" max="2818" width="29" customWidth="1"/>
    <col min="2819" max="2819" width="22.6640625" customWidth="1"/>
    <col min="2820" max="2820" width="23.1640625" customWidth="1"/>
    <col min="2821" max="2821" width="32.1640625" customWidth="1"/>
    <col min="2822" max="2822" width="20.33203125" customWidth="1"/>
    <col min="2823" max="2823" width="15.33203125" customWidth="1"/>
    <col min="2824" max="2824" width="24.83203125" customWidth="1"/>
    <col min="3058" max="3058" width="27.1640625" customWidth="1"/>
    <col min="3059" max="3059" width="5.5" bestFit="1" customWidth="1"/>
    <col min="3060" max="3060" width="27.1640625" customWidth="1"/>
    <col min="3061" max="3061" width="12.33203125" customWidth="1"/>
    <col min="3062" max="3062" width="7.1640625" customWidth="1"/>
    <col min="3063" max="3063" width="16.6640625" customWidth="1"/>
    <col min="3064" max="3064" width="12.83203125" customWidth="1"/>
    <col min="3065" max="3065" width="39.1640625" customWidth="1"/>
    <col min="3066" max="3066" width="37.1640625" customWidth="1"/>
    <col min="3067" max="3067" width="30.5" customWidth="1"/>
    <col min="3068" max="3068" width="24.5" customWidth="1"/>
    <col min="3069" max="3069" width="9.6640625" customWidth="1"/>
    <col min="3070" max="3070" width="13.83203125" customWidth="1"/>
    <col min="3071" max="3071" width="20.6640625" customWidth="1"/>
    <col min="3072" max="3072" width="20.1640625" customWidth="1"/>
    <col min="3073" max="3074" width="29" customWidth="1"/>
    <col min="3075" max="3075" width="22.6640625" customWidth="1"/>
    <col min="3076" max="3076" width="23.1640625" customWidth="1"/>
    <col min="3077" max="3077" width="32.1640625" customWidth="1"/>
    <col min="3078" max="3078" width="20.33203125" customWidth="1"/>
    <col min="3079" max="3079" width="15.33203125" customWidth="1"/>
    <col min="3080" max="3080" width="24.83203125" customWidth="1"/>
    <col min="3314" max="3314" width="27.1640625" customWidth="1"/>
    <col min="3315" max="3315" width="5.5" bestFit="1" customWidth="1"/>
    <col min="3316" max="3316" width="27.1640625" customWidth="1"/>
    <col min="3317" max="3317" width="12.33203125" customWidth="1"/>
    <col min="3318" max="3318" width="7.1640625" customWidth="1"/>
    <col min="3319" max="3319" width="16.6640625" customWidth="1"/>
    <col min="3320" max="3320" width="12.83203125" customWidth="1"/>
    <col min="3321" max="3321" width="39.1640625" customWidth="1"/>
    <col min="3322" max="3322" width="37.1640625" customWidth="1"/>
    <col min="3323" max="3323" width="30.5" customWidth="1"/>
    <col min="3324" max="3324" width="24.5" customWidth="1"/>
    <col min="3325" max="3325" width="9.6640625" customWidth="1"/>
    <col min="3326" max="3326" width="13.83203125" customWidth="1"/>
    <col min="3327" max="3327" width="20.6640625" customWidth="1"/>
    <col min="3328" max="3328" width="20.1640625" customWidth="1"/>
    <col min="3329" max="3330" width="29" customWidth="1"/>
    <col min="3331" max="3331" width="22.6640625" customWidth="1"/>
    <col min="3332" max="3332" width="23.1640625" customWidth="1"/>
    <col min="3333" max="3333" width="32.1640625" customWidth="1"/>
    <col min="3334" max="3334" width="20.33203125" customWidth="1"/>
    <col min="3335" max="3335" width="15.33203125" customWidth="1"/>
    <col min="3336" max="3336" width="24.83203125" customWidth="1"/>
    <col min="3570" max="3570" width="27.1640625" customWidth="1"/>
    <col min="3571" max="3571" width="5.5" bestFit="1" customWidth="1"/>
    <col min="3572" max="3572" width="27.1640625" customWidth="1"/>
    <col min="3573" max="3573" width="12.33203125" customWidth="1"/>
    <col min="3574" max="3574" width="7.1640625" customWidth="1"/>
    <col min="3575" max="3575" width="16.6640625" customWidth="1"/>
    <col min="3576" max="3576" width="12.83203125" customWidth="1"/>
    <col min="3577" max="3577" width="39.1640625" customWidth="1"/>
    <col min="3578" max="3578" width="37.1640625" customWidth="1"/>
    <col min="3579" max="3579" width="30.5" customWidth="1"/>
    <col min="3580" max="3580" width="24.5" customWidth="1"/>
    <col min="3581" max="3581" width="9.6640625" customWidth="1"/>
    <col min="3582" max="3582" width="13.83203125" customWidth="1"/>
    <col min="3583" max="3583" width="20.6640625" customWidth="1"/>
    <col min="3584" max="3584" width="20.1640625" customWidth="1"/>
    <col min="3585" max="3586" width="29" customWidth="1"/>
    <col min="3587" max="3587" width="22.6640625" customWidth="1"/>
    <col min="3588" max="3588" width="23.1640625" customWidth="1"/>
    <col min="3589" max="3589" width="32.1640625" customWidth="1"/>
    <col min="3590" max="3590" width="20.33203125" customWidth="1"/>
    <col min="3591" max="3591" width="15.33203125" customWidth="1"/>
    <col min="3592" max="3592" width="24.83203125" customWidth="1"/>
    <col min="3826" max="3826" width="27.1640625" customWidth="1"/>
    <col min="3827" max="3827" width="5.5" bestFit="1" customWidth="1"/>
    <col min="3828" max="3828" width="27.1640625" customWidth="1"/>
    <col min="3829" max="3829" width="12.33203125" customWidth="1"/>
    <col min="3830" max="3830" width="7.1640625" customWidth="1"/>
    <col min="3831" max="3831" width="16.6640625" customWidth="1"/>
    <col min="3832" max="3832" width="12.83203125" customWidth="1"/>
    <col min="3833" max="3833" width="39.1640625" customWidth="1"/>
    <col min="3834" max="3834" width="37.1640625" customWidth="1"/>
    <col min="3835" max="3835" width="30.5" customWidth="1"/>
    <col min="3836" max="3836" width="24.5" customWidth="1"/>
    <col min="3837" max="3837" width="9.6640625" customWidth="1"/>
    <col min="3838" max="3838" width="13.83203125" customWidth="1"/>
    <col min="3839" max="3839" width="20.6640625" customWidth="1"/>
    <col min="3840" max="3840" width="20.1640625" customWidth="1"/>
    <col min="3841" max="3842" width="29" customWidth="1"/>
    <col min="3843" max="3843" width="22.6640625" customWidth="1"/>
    <col min="3844" max="3844" width="23.1640625" customWidth="1"/>
    <col min="3845" max="3845" width="32.1640625" customWidth="1"/>
    <col min="3846" max="3846" width="20.33203125" customWidth="1"/>
    <col min="3847" max="3847" width="15.33203125" customWidth="1"/>
    <col min="3848" max="3848" width="24.83203125" customWidth="1"/>
    <col min="4082" max="4082" width="27.1640625" customWidth="1"/>
    <col min="4083" max="4083" width="5.5" bestFit="1" customWidth="1"/>
    <col min="4084" max="4084" width="27.1640625" customWidth="1"/>
    <col min="4085" max="4085" width="12.33203125" customWidth="1"/>
    <col min="4086" max="4086" width="7.1640625" customWidth="1"/>
    <col min="4087" max="4087" width="16.6640625" customWidth="1"/>
    <col min="4088" max="4088" width="12.83203125" customWidth="1"/>
    <col min="4089" max="4089" width="39.1640625" customWidth="1"/>
    <col min="4090" max="4090" width="37.1640625" customWidth="1"/>
    <col min="4091" max="4091" width="30.5" customWidth="1"/>
    <col min="4092" max="4092" width="24.5" customWidth="1"/>
    <col min="4093" max="4093" width="9.6640625" customWidth="1"/>
    <col min="4094" max="4094" width="13.83203125" customWidth="1"/>
    <col min="4095" max="4095" width="20.6640625" customWidth="1"/>
    <col min="4096" max="4096" width="20.1640625" customWidth="1"/>
    <col min="4097" max="4098" width="29" customWidth="1"/>
    <col min="4099" max="4099" width="22.6640625" customWidth="1"/>
    <col min="4100" max="4100" width="23.1640625" customWidth="1"/>
    <col min="4101" max="4101" width="32.1640625" customWidth="1"/>
    <col min="4102" max="4102" width="20.33203125" customWidth="1"/>
    <col min="4103" max="4103" width="15.33203125" customWidth="1"/>
    <col min="4104" max="4104" width="24.83203125" customWidth="1"/>
    <col min="4338" max="4338" width="27.1640625" customWidth="1"/>
    <col min="4339" max="4339" width="5.5" bestFit="1" customWidth="1"/>
    <col min="4340" max="4340" width="27.1640625" customWidth="1"/>
    <col min="4341" max="4341" width="12.33203125" customWidth="1"/>
    <col min="4342" max="4342" width="7.1640625" customWidth="1"/>
    <col min="4343" max="4343" width="16.6640625" customWidth="1"/>
    <col min="4344" max="4344" width="12.83203125" customWidth="1"/>
    <col min="4345" max="4345" width="39.1640625" customWidth="1"/>
    <col min="4346" max="4346" width="37.1640625" customWidth="1"/>
    <col min="4347" max="4347" width="30.5" customWidth="1"/>
    <col min="4348" max="4348" width="24.5" customWidth="1"/>
    <col min="4349" max="4349" width="9.6640625" customWidth="1"/>
    <col min="4350" max="4350" width="13.83203125" customWidth="1"/>
    <col min="4351" max="4351" width="20.6640625" customWidth="1"/>
    <col min="4352" max="4352" width="20.1640625" customWidth="1"/>
    <col min="4353" max="4354" width="29" customWidth="1"/>
    <col min="4355" max="4355" width="22.6640625" customWidth="1"/>
    <col min="4356" max="4356" width="23.1640625" customWidth="1"/>
    <col min="4357" max="4357" width="32.1640625" customWidth="1"/>
    <col min="4358" max="4358" width="20.33203125" customWidth="1"/>
    <col min="4359" max="4359" width="15.33203125" customWidth="1"/>
    <col min="4360" max="4360" width="24.83203125" customWidth="1"/>
    <col min="4594" max="4594" width="27.1640625" customWidth="1"/>
    <col min="4595" max="4595" width="5.5" bestFit="1" customWidth="1"/>
    <col min="4596" max="4596" width="27.1640625" customWidth="1"/>
    <col min="4597" max="4597" width="12.33203125" customWidth="1"/>
    <col min="4598" max="4598" width="7.1640625" customWidth="1"/>
    <col min="4599" max="4599" width="16.6640625" customWidth="1"/>
    <col min="4600" max="4600" width="12.83203125" customWidth="1"/>
    <col min="4601" max="4601" width="39.1640625" customWidth="1"/>
    <col min="4602" max="4602" width="37.1640625" customWidth="1"/>
    <col min="4603" max="4603" width="30.5" customWidth="1"/>
    <col min="4604" max="4604" width="24.5" customWidth="1"/>
    <col min="4605" max="4605" width="9.6640625" customWidth="1"/>
    <col min="4606" max="4606" width="13.83203125" customWidth="1"/>
    <col min="4607" max="4607" width="20.6640625" customWidth="1"/>
    <col min="4608" max="4608" width="20.1640625" customWidth="1"/>
    <col min="4609" max="4610" width="29" customWidth="1"/>
    <col min="4611" max="4611" width="22.6640625" customWidth="1"/>
    <col min="4612" max="4612" width="23.1640625" customWidth="1"/>
    <col min="4613" max="4613" width="32.1640625" customWidth="1"/>
    <col min="4614" max="4614" width="20.33203125" customWidth="1"/>
    <col min="4615" max="4615" width="15.33203125" customWidth="1"/>
    <col min="4616" max="4616" width="24.83203125" customWidth="1"/>
    <col min="4850" max="4850" width="27.1640625" customWidth="1"/>
    <col min="4851" max="4851" width="5.5" bestFit="1" customWidth="1"/>
    <col min="4852" max="4852" width="27.1640625" customWidth="1"/>
    <col min="4853" max="4853" width="12.33203125" customWidth="1"/>
    <col min="4854" max="4854" width="7.1640625" customWidth="1"/>
    <col min="4855" max="4855" width="16.6640625" customWidth="1"/>
    <col min="4856" max="4856" width="12.83203125" customWidth="1"/>
    <col min="4857" max="4857" width="39.1640625" customWidth="1"/>
    <col min="4858" max="4858" width="37.1640625" customWidth="1"/>
    <col min="4859" max="4859" width="30.5" customWidth="1"/>
    <col min="4860" max="4860" width="24.5" customWidth="1"/>
    <col min="4861" max="4861" width="9.6640625" customWidth="1"/>
    <col min="4862" max="4862" width="13.83203125" customWidth="1"/>
    <col min="4863" max="4863" width="20.6640625" customWidth="1"/>
    <col min="4864" max="4864" width="20.1640625" customWidth="1"/>
    <col min="4865" max="4866" width="29" customWidth="1"/>
    <col min="4867" max="4867" width="22.6640625" customWidth="1"/>
    <col min="4868" max="4868" width="23.1640625" customWidth="1"/>
    <col min="4869" max="4869" width="32.1640625" customWidth="1"/>
    <col min="4870" max="4870" width="20.33203125" customWidth="1"/>
    <col min="4871" max="4871" width="15.33203125" customWidth="1"/>
    <col min="4872" max="4872" width="24.83203125" customWidth="1"/>
    <col min="5106" max="5106" width="27.1640625" customWidth="1"/>
    <col min="5107" max="5107" width="5.5" bestFit="1" customWidth="1"/>
    <col min="5108" max="5108" width="27.1640625" customWidth="1"/>
    <col min="5109" max="5109" width="12.33203125" customWidth="1"/>
    <col min="5110" max="5110" width="7.1640625" customWidth="1"/>
    <col min="5111" max="5111" width="16.6640625" customWidth="1"/>
    <col min="5112" max="5112" width="12.83203125" customWidth="1"/>
    <col min="5113" max="5113" width="39.1640625" customWidth="1"/>
    <col min="5114" max="5114" width="37.1640625" customWidth="1"/>
    <col min="5115" max="5115" width="30.5" customWidth="1"/>
    <col min="5116" max="5116" width="24.5" customWidth="1"/>
    <col min="5117" max="5117" width="9.6640625" customWidth="1"/>
    <col min="5118" max="5118" width="13.83203125" customWidth="1"/>
    <col min="5119" max="5119" width="20.6640625" customWidth="1"/>
    <col min="5120" max="5120" width="20.1640625" customWidth="1"/>
    <col min="5121" max="5122" width="29" customWidth="1"/>
    <col min="5123" max="5123" width="22.6640625" customWidth="1"/>
    <col min="5124" max="5124" width="23.1640625" customWidth="1"/>
    <col min="5125" max="5125" width="32.1640625" customWidth="1"/>
    <col min="5126" max="5126" width="20.33203125" customWidth="1"/>
    <col min="5127" max="5127" width="15.33203125" customWidth="1"/>
    <col min="5128" max="5128" width="24.83203125" customWidth="1"/>
    <col min="5362" max="5362" width="27.1640625" customWidth="1"/>
    <col min="5363" max="5363" width="5.5" bestFit="1" customWidth="1"/>
    <col min="5364" max="5364" width="27.1640625" customWidth="1"/>
    <col min="5365" max="5365" width="12.33203125" customWidth="1"/>
    <col min="5366" max="5366" width="7.1640625" customWidth="1"/>
    <col min="5367" max="5367" width="16.6640625" customWidth="1"/>
    <col min="5368" max="5368" width="12.83203125" customWidth="1"/>
    <col min="5369" max="5369" width="39.1640625" customWidth="1"/>
    <col min="5370" max="5370" width="37.1640625" customWidth="1"/>
    <col min="5371" max="5371" width="30.5" customWidth="1"/>
    <col min="5372" max="5372" width="24.5" customWidth="1"/>
    <col min="5373" max="5373" width="9.6640625" customWidth="1"/>
    <col min="5374" max="5374" width="13.83203125" customWidth="1"/>
    <col min="5375" max="5375" width="20.6640625" customWidth="1"/>
    <col min="5376" max="5376" width="20.1640625" customWidth="1"/>
    <col min="5377" max="5378" width="29" customWidth="1"/>
    <col min="5379" max="5379" width="22.6640625" customWidth="1"/>
    <col min="5380" max="5380" width="23.1640625" customWidth="1"/>
    <col min="5381" max="5381" width="32.1640625" customWidth="1"/>
    <col min="5382" max="5382" width="20.33203125" customWidth="1"/>
    <col min="5383" max="5383" width="15.33203125" customWidth="1"/>
    <col min="5384" max="5384" width="24.83203125" customWidth="1"/>
    <col min="5618" max="5618" width="27.1640625" customWidth="1"/>
    <col min="5619" max="5619" width="5.5" bestFit="1" customWidth="1"/>
    <col min="5620" max="5620" width="27.1640625" customWidth="1"/>
    <col min="5621" max="5621" width="12.33203125" customWidth="1"/>
    <col min="5622" max="5622" width="7.1640625" customWidth="1"/>
    <col min="5623" max="5623" width="16.6640625" customWidth="1"/>
    <col min="5624" max="5624" width="12.83203125" customWidth="1"/>
    <col min="5625" max="5625" width="39.1640625" customWidth="1"/>
    <col min="5626" max="5626" width="37.1640625" customWidth="1"/>
    <col min="5627" max="5627" width="30.5" customWidth="1"/>
    <col min="5628" max="5628" width="24.5" customWidth="1"/>
    <col min="5629" max="5629" width="9.6640625" customWidth="1"/>
    <col min="5630" max="5630" width="13.83203125" customWidth="1"/>
    <col min="5631" max="5631" width="20.6640625" customWidth="1"/>
    <col min="5632" max="5632" width="20.1640625" customWidth="1"/>
    <col min="5633" max="5634" width="29" customWidth="1"/>
    <col min="5635" max="5635" width="22.6640625" customWidth="1"/>
    <col min="5636" max="5636" width="23.1640625" customWidth="1"/>
    <col min="5637" max="5637" width="32.1640625" customWidth="1"/>
    <col min="5638" max="5638" width="20.33203125" customWidth="1"/>
    <col min="5639" max="5639" width="15.33203125" customWidth="1"/>
    <col min="5640" max="5640" width="24.83203125" customWidth="1"/>
    <col min="5874" max="5874" width="27.1640625" customWidth="1"/>
    <col min="5875" max="5875" width="5.5" bestFit="1" customWidth="1"/>
    <col min="5876" max="5876" width="27.1640625" customWidth="1"/>
    <col min="5877" max="5877" width="12.33203125" customWidth="1"/>
    <col min="5878" max="5878" width="7.1640625" customWidth="1"/>
    <col min="5879" max="5879" width="16.6640625" customWidth="1"/>
    <col min="5880" max="5880" width="12.83203125" customWidth="1"/>
    <col min="5881" max="5881" width="39.1640625" customWidth="1"/>
    <col min="5882" max="5882" width="37.1640625" customWidth="1"/>
    <col min="5883" max="5883" width="30.5" customWidth="1"/>
    <col min="5884" max="5884" width="24.5" customWidth="1"/>
    <col min="5885" max="5885" width="9.6640625" customWidth="1"/>
    <col min="5886" max="5886" width="13.83203125" customWidth="1"/>
    <col min="5887" max="5887" width="20.6640625" customWidth="1"/>
    <col min="5888" max="5888" width="20.1640625" customWidth="1"/>
    <col min="5889" max="5890" width="29" customWidth="1"/>
    <col min="5891" max="5891" width="22.6640625" customWidth="1"/>
    <col min="5892" max="5892" width="23.1640625" customWidth="1"/>
    <col min="5893" max="5893" width="32.1640625" customWidth="1"/>
    <col min="5894" max="5894" width="20.33203125" customWidth="1"/>
    <col min="5895" max="5895" width="15.33203125" customWidth="1"/>
    <col min="5896" max="5896" width="24.83203125" customWidth="1"/>
    <col min="6130" max="6130" width="27.1640625" customWidth="1"/>
    <col min="6131" max="6131" width="5.5" bestFit="1" customWidth="1"/>
    <col min="6132" max="6132" width="27.1640625" customWidth="1"/>
    <col min="6133" max="6133" width="12.33203125" customWidth="1"/>
    <col min="6134" max="6134" width="7.1640625" customWidth="1"/>
    <col min="6135" max="6135" width="16.6640625" customWidth="1"/>
    <col min="6136" max="6136" width="12.83203125" customWidth="1"/>
    <col min="6137" max="6137" width="39.1640625" customWidth="1"/>
    <col min="6138" max="6138" width="37.1640625" customWidth="1"/>
    <col min="6139" max="6139" width="30.5" customWidth="1"/>
    <col min="6140" max="6140" width="24.5" customWidth="1"/>
    <col min="6141" max="6141" width="9.6640625" customWidth="1"/>
    <col min="6142" max="6142" width="13.83203125" customWidth="1"/>
    <col min="6143" max="6143" width="20.6640625" customWidth="1"/>
    <col min="6144" max="6144" width="20.1640625" customWidth="1"/>
    <col min="6145" max="6146" width="29" customWidth="1"/>
    <col min="6147" max="6147" width="22.6640625" customWidth="1"/>
    <col min="6148" max="6148" width="23.1640625" customWidth="1"/>
    <col min="6149" max="6149" width="32.1640625" customWidth="1"/>
    <col min="6150" max="6150" width="20.33203125" customWidth="1"/>
    <col min="6151" max="6151" width="15.33203125" customWidth="1"/>
    <col min="6152" max="6152" width="24.83203125" customWidth="1"/>
    <col min="6386" max="6386" width="27.1640625" customWidth="1"/>
    <col min="6387" max="6387" width="5.5" bestFit="1" customWidth="1"/>
    <col min="6388" max="6388" width="27.1640625" customWidth="1"/>
    <col min="6389" max="6389" width="12.33203125" customWidth="1"/>
    <col min="6390" max="6390" width="7.1640625" customWidth="1"/>
    <col min="6391" max="6391" width="16.6640625" customWidth="1"/>
    <col min="6392" max="6392" width="12.83203125" customWidth="1"/>
    <col min="6393" max="6393" width="39.1640625" customWidth="1"/>
    <col min="6394" max="6394" width="37.1640625" customWidth="1"/>
    <col min="6395" max="6395" width="30.5" customWidth="1"/>
    <col min="6396" max="6396" width="24.5" customWidth="1"/>
    <col min="6397" max="6397" width="9.6640625" customWidth="1"/>
    <col min="6398" max="6398" width="13.83203125" customWidth="1"/>
    <col min="6399" max="6399" width="20.6640625" customWidth="1"/>
    <col min="6400" max="6400" width="20.1640625" customWidth="1"/>
    <col min="6401" max="6402" width="29" customWidth="1"/>
    <col min="6403" max="6403" width="22.6640625" customWidth="1"/>
    <col min="6404" max="6404" width="23.1640625" customWidth="1"/>
    <col min="6405" max="6405" width="32.1640625" customWidth="1"/>
    <col min="6406" max="6406" width="20.33203125" customWidth="1"/>
    <col min="6407" max="6407" width="15.33203125" customWidth="1"/>
    <col min="6408" max="6408" width="24.83203125" customWidth="1"/>
    <col min="6642" max="6642" width="27.1640625" customWidth="1"/>
    <col min="6643" max="6643" width="5.5" bestFit="1" customWidth="1"/>
    <col min="6644" max="6644" width="27.1640625" customWidth="1"/>
    <col min="6645" max="6645" width="12.33203125" customWidth="1"/>
    <col min="6646" max="6646" width="7.1640625" customWidth="1"/>
    <col min="6647" max="6647" width="16.6640625" customWidth="1"/>
    <col min="6648" max="6648" width="12.83203125" customWidth="1"/>
    <col min="6649" max="6649" width="39.1640625" customWidth="1"/>
    <col min="6650" max="6650" width="37.1640625" customWidth="1"/>
    <col min="6651" max="6651" width="30.5" customWidth="1"/>
    <col min="6652" max="6652" width="24.5" customWidth="1"/>
    <col min="6653" max="6653" width="9.6640625" customWidth="1"/>
    <col min="6654" max="6654" width="13.83203125" customWidth="1"/>
    <col min="6655" max="6655" width="20.6640625" customWidth="1"/>
    <col min="6656" max="6656" width="20.1640625" customWidth="1"/>
    <col min="6657" max="6658" width="29" customWidth="1"/>
    <col min="6659" max="6659" width="22.6640625" customWidth="1"/>
    <col min="6660" max="6660" width="23.1640625" customWidth="1"/>
    <col min="6661" max="6661" width="32.1640625" customWidth="1"/>
    <col min="6662" max="6662" width="20.33203125" customWidth="1"/>
    <col min="6663" max="6663" width="15.33203125" customWidth="1"/>
    <col min="6664" max="6664" width="24.83203125" customWidth="1"/>
    <col min="6898" max="6898" width="27.1640625" customWidth="1"/>
    <col min="6899" max="6899" width="5.5" bestFit="1" customWidth="1"/>
    <col min="6900" max="6900" width="27.1640625" customWidth="1"/>
    <col min="6901" max="6901" width="12.33203125" customWidth="1"/>
    <col min="6902" max="6902" width="7.1640625" customWidth="1"/>
    <col min="6903" max="6903" width="16.6640625" customWidth="1"/>
    <col min="6904" max="6904" width="12.83203125" customWidth="1"/>
    <col min="6905" max="6905" width="39.1640625" customWidth="1"/>
    <col min="6906" max="6906" width="37.1640625" customWidth="1"/>
    <col min="6907" max="6907" width="30.5" customWidth="1"/>
    <col min="6908" max="6908" width="24.5" customWidth="1"/>
    <col min="6909" max="6909" width="9.6640625" customWidth="1"/>
    <col min="6910" max="6910" width="13.83203125" customWidth="1"/>
    <col min="6911" max="6911" width="20.6640625" customWidth="1"/>
    <col min="6912" max="6912" width="20.1640625" customWidth="1"/>
    <col min="6913" max="6914" width="29" customWidth="1"/>
    <col min="6915" max="6915" width="22.6640625" customWidth="1"/>
    <col min="6916" max="6916" width="23.1640625" customWidth="1"/>
    <col min="6917" max="6917" width="32.1640625" customWidth="1"/>
    <col min="6918" max="6918" width="20.33203125" customWidth="1"/>
    <col min="6919" max="6919" width="15.33203125" customWidth="1"/>
    <col min="6920" max="6920" width="24.83203125" customWidth="1"/>
    <col min="7154" max="7154" width="27.1640625" customWidth="1"/>
    <col min="7155" max="7155" width="5.5" bestFit="1" customWidth="1"/>
    <col min="7156" max="7156" width="27.1640625" customWidth="1"/>
    <col min="7157" max="7157" width="12.33203125" customWidth="1"/>
    <col min="7158" max="7158" width="7.1640625" customWidth="1"/>
    <col min="7159" max="7159" width="16.6640625" customWidth="1"/>
    <col min="7160" max="7160" width="12.83203125" customWidth="1"/>
    <col min="7161" max="7161" width="39.1640625" customWidth="1"/>
    <col min="7162" max="7162" width="37.1640625" customWidth="1"/>
    <col min="7163" max="7163" width="30.5" customWidth="1"/>
    <col min="7164" max="7164" width="24.5" customWidth="1"/>
    <col min="7165" max="7165" width="9.6640625" customWidth="1"/>
    <col min="7166" max="7166" width="13.83203125" customWidth="1"/>
    <col min="7167" max="7167" width="20.6640625" customWidth="1"/>
    <col min="7168" max="7168" width="20.1640625" customWidth="1"/>
    <col min="7169" max="7170" width="29" customWidth="1"/>
    <col min="7171" max="7171" width="22.6640625" customWidth="1"/>
    <col min="7172" max="7172" width="23.1640625" customWidth="1"/>
    <col min="7173" max="7173" width="32.1640625" customWidth="1"/>
    <col min="7174" max="7174" width="20.33203125" customWidth="1"/>
    <col min="7175" max="7175" width="15.33203125" customWidth="1"/>
    <col min="7176" max="7176" width="24.83203125" customWidth="1"/>
    <col min="7410" max="7410" width="27.1640625" customWidth="1"/>
    <col min="7411" max="7411" width="5.5" bestFit="1" customWidth="1"/>
    <col min="7412" max="7412" width="27.1640625" customWidth="1"/>
    <col min="7413" max="7413" width="12.33203125" customWidth="1"/>
    <col min="7414" max="7414" width="7.1640625" customWidth="1"/>
    <col min="7415" max="7415" width="16.6640625" customWidth="1"/>
    <col min="7416" max="7416" width="12.83203125" customWidth="1"/>
    <col min="7417" max="7417" width="39.1640625" customWidth="1"/>
    <col min="7418" max="7418" width="37.1640625" customWidth="1"/>
    <col min="7419" max="7419" width="30.5" customWidth="1"/>
    <col min="7420" max="7420" width="24.5" customWidth="1"/>
    <col min="7421" max="7421" width="9.6640625" customWidth="1"/>
    <col min="7422" max="7422" width="13.83203125" customWidth="1"/>
    <col min="7423" max="7423" width="20.6640625" customWidth="1"/>
    <col min="7424" max="7424" width="20.1640625" customWidth="1"/>
    <col min="7425" max="7426" width="29" customWidth="1"/>
    <col min="7427" max="7427" width="22.6640625" customWidth="1"/>
    <col min="7428" max="7428" width="23.1640625" customWidth="1"/>
    <col min="7429" max="7429" width="32.1640625" customWidth="1"/>
    <col min="7430" max="7430" width="20.33203125" customWidth="1"/>
    <col min="7431" max="7431" width="15.33203125" customWidth="1"/>
    <col min="7432" max="7432" width="24.83203125" customWidth="1"/>
    <col min="7666" max="7666" width="27.1640625" customWidth="1"/>
    <col min="7667" max="7667" width="5.5" bestFit="1" customWidth="1"/>
    <col min="7668" max="7668" width="27.1640625" customWidth="1"/>
    <col min="7669" max="7669" width="12.33203125" customWidth="1"/>
    <col min="7670" max="7670" width="7.1640625" customWidth="1"/>
    <col min="7671" max="7671" width="16.6640625" customWidth="1"/>
    <col min="7672" max="7672" width="12.83203125" customWidth="1"/>
    <col min="7673" max="7673" width="39.1640625" customWidth="1"/>
    <col min="7674" max="7674" width="37.1640625" customWidth="1"/>
    <col min="7675" max="7675" width="30.5" customWidth="1"/>
    <col min="7676" max="7676" width="24.5" customWidth="1"/>
    <col min="7677" max="7677" width="9.6640625" customWidth="1"/>
    <col min="7678" max="7678" width="13.83203125" customWidth="1"/>
    <col min="7679" max="7679" width="20.6640625" customWidth="1"/>
    <col min="7680" max="7680" width="20.1640625" customWidth="1"/>
    <col min="7681" max="7682" width="29" customWidth="1"/>
    <col min="7683" max="7683" width="22.6640625" customWidth="1"/>
    <col min="7684" max="7684" width="23.1640625" customWidth="1"/>
    <col min="7685" max="7685" width="32.1640625" customWidth="1"/>
    <col min="7686" max="7686" width="20.33203125" customWidth="1"/>
    <col min="7687" max="7687" width="15.33203125" customWidth="1"/>
    <col min="7688" max="7688" width="24.83203125" customWidth="1"/>
    <col min="7922" max="7922" width="27.1640625" customWidth="1"/>
    <col min="7923" max="7923" width="5.5" bestFit="1" customWidth="1"/>
    <col min="7924" max="7924" width="27.1640625" customWidth="1"/>
    <col min="7925" max="7925" width="12.33203125" customWidth="1"/>
    <col min="7926" max="7926" width="7.1640625" customWidth="1"/>
    <col min="7927" max="7927" width="16.6640625" customWidth="1"/>
    <col min="7928" max="7928" width="12.83203125" customWidth="1"/>
    <col min="7929" max="7929" width="39.1640625" customWidth="1"/>
    <col min="7930" max="7930" width="37.1640625" customWidth="1"/>
    <col min="7931" max="7931" width="30.5" customWidth="1"/>
    <col min="7932" max="7932" width="24.5" customWidth="1"/>
    <col min="7933" max="7933" width="9.6640625" customWidth="1"/>
    <col min="7934" max="7934" width="13.83203125" customWidth="1"/>
    <col min="7935" max="7935" width="20.6640625" customWidth="1"/>
    <col min="7936" max="7936" width="20.1640625" customWidth="1"/>
    <col min="7937" max="7938" width="29" customWidth="1"/>
    <col min="7939" max="7939" width="22.6640625" customWidth="1"/>
    <col min="7940" max="7940" width="23.1640625" customWidth="1"/>
    <col min="7941" max="7941" width="32.1640625" customWidth="1"/>
    <col min="7942" max="7942" width="20.33203125" customWidth="1"/>
    <col min="7943" max="7943" width="15.33203125" customWidth="1"/>
    <col min="7944" max="7944" width="24.83203125" customWidth="1"/>
    <col min="8178" max="8178" width="27.1640625" customWidth="1"/>
    <col min="8179" max="8179" width="5.5" bestFit="1" customWidth="1"/>
    <col min="8180" max="8180" width="27.1640625" customWidth="1"/>
    <col min="8181" max="8181" width="12.33203125" customWidth="1"/>
    <col min="8182" max="8182" width="7.1640625" customWidth="1"/>
    <col min="8183" max="8183" width="16.6640625" customWidth="1"/>
    <col min="8184" max="8184" width="12.83203125" customWidth="1"/>
    <col min="8185" max="8185" width="39.1640625" customWidth="1"/>
    <col min="8186" max="8186" width="37.1640625" customWidth="1"/>
    <col min="8187" max="8187" width="30.5" customWidth="1"/>
    <col min="8188" max="8188" width="24.5" customWidth="1"/>
    <col min="8189" max="8189" width="9.6640625" customWidth="1"/>
    <col min="8190" max="8190" width="13.83203125" customWidth="1"/>
    <col min="8191" max="8191" width="20.6640625" customWidth="1"/>
    <col min="8192" max="8192" width="20.1640625" customWidth="1"/>
    <col min="8193" max="8194" width="29" customWidth="1"/>
    <col min="8195" max="8195" width="22.6640625" customWidth="1"/>
    <col min="8196" max="8196" width="23.1640625" customWidth="1"/>
    <col min="8197" max="8197" width="32.1640625" customWidth="1"/>
    <col min="8198" max="8198" width="20.33203125" customWidth="1"/>
    <col min="8199" max="8199" width="15.33203125" customWidth="1"/>
    <col min="8200" max="8200" width="24.83203125" customWidth="1"/>
    <col min="8434" max="8434" width="27.1640625" customWidth="1"/>
    <col min="8435" max="8435" width="5.5" bestFit="1" customWidth="1"/>
    <col min="8436" max="8436" width="27.1640625" customWidth="1"/>
    <col min="8437" max="8437" width="12.33203125" customWidth="1"/>
    <col min="8438" max="8438" width="7.1640625" customWidth="1"/>
    <col min="8439" max="8439" width="16.6640625" customWidth="1"/>
    <col min="8440" max="8440" width="12.83203125" customWidth="1"/>
    <col min="8441" max="8441" width="39.1640625" customWidth="1"/>
    <col min="8442" max="8442" width="37.1640625" customWidth="1"/>
    <col min="8443" max="8443" width="30.5" customWidth="1"/>
    <col min="8444" max="8444" width="24.5" customWidth="1"/>
    <col min="8445" max="8445" width="9.6640625" customWidth="1"/>
    <col min="8446" max="8446" width="13.83203125" customWidth="1"/>
    <col min="8447" max="8447" width="20.6640625" customWidth="1"/>
    <col min="8448" max="8448" width="20.1640625" customWidth="1"/>
    <col min="8449" max="8450" width="29" customWidth="1"/>
    <col min="8451" max="8451" width="22.6640625" customWidth="1"/>
    <col min="8452" max="8452" width="23.1640625" customWidth="1"/>
    <col min="8453" max="8453" width="32.1640625" customWidth="1"/>
    <col min="8454" max="8454" width="20.33203125" customWidth="1"/>
    <col min="8455" max="8455" width="15.33203125" customWidth="1"/>
    <col min="8456" max="8456" width="24.83203125" customWidth="1"/>
    <col min="8690" max="8690" width="27.1640625" customWidth="1"/>
    <col min="8691" max="8691" width="5.5" bestFit="1" customWidth="1"/>
    <col min="8692" max="8692" width="27.1640625" customWidth="1"/>
    <col min="8693" max="8693" width="12.33203125" customWidth="1"/>
    <col min="8694" max="8694" width="7.1640625" customWidth="1"/>
    <col min="8695" max="8695" width="16.6640625" customWidth="1"/>
    <col min="8696" max="8696" width="12.83203125" customWidth="1"/>
    <col min="8697" max="8697" width="39.1640625" customWidth="1"/>
    <col min="8698" max="8698" width="37.1640625" customWidth="1"/>
    <col min="8699" max="8699" width="30.5" customWidth="1"/>
    <col min="8700" max="8700" width="24.5" customWidth="1"/>
    <col min="8701" max="8701" width="9.6640625" customWidth="1"/>
    <col min="8702" max="8702" width="13.83203125" customWidth="1"/>
    <col min="8703" max="8703" width="20.6640625" customWidth="1"/>
    <col min="8704" max="8704" width="20.1640625" customWidth="1"/>
    <col min="8705" max="8706" width="29" customWidth="1"/>
    <col min="8707" max="8707" width="22.6640625" customWidth="1"/>
    <col min="8708" max="8708" width="23.1640625" customWidth="1"/>
    <col min="8709" max="8709" width="32.1640625" customWidth="1"/>
    <col min="8710" max="8710" width="20.33203125" customWidth="1"/>
    <col min="8711" max="8711" width="15.33203125" customWidth="1"/>
    <col min="8712" max="8712" width="24.83203125" customWidth="1"/>
    <col min="8946" max="8946" width="27.1640625" customWidth="1"/>
    <col min="8947" max="8947" width="5.5" bestFit="1" customWidth="1"/>
    <col min="8948" max="8948" width="27.1640625" customWidth="1"/>
    <col min="8949" max="8949" width="12.33203125" customWidth="1"/>
    <col min="8950" max="8950" width="7.1640625" customWidth="1"/>
    <col min="8951" max="8951" width="16.6640625" customWidth="1"/>
    <col min="8952" max="8952" width="12.83203125" customWidth="1"/>
    <col min="8953" max="8953" width="39.1640625" customWidth="1"/>
    <col min="8954" max="8954" width="37.1640625" customWidth="1"/>
    <col min="8955" max="8955" width="30.5" customWidth="1"/>
    <col min="8956" max="8956" width="24.5" customWidth="1"/>
    <col min="8957" max="8957" width="9.6640625" customWidth="1"/>
    <col min="8958" max="8958" width="13.83203125" customWidth="1"/>
    <col min="8959" max="8959" width="20.6640625" customWidth="1"/>
    <col min="8960" max="8960" width="20.1640625" customWidth="1"/>
    <col min="8961" max="8962" width="29" customWidth="1"/>
    <col min="8963" max="8963" width="22.6640625" customWidth="1"/>
    <col min="8964" max="8964" width="23.1640625" customWidth="1"/>
    <col min="8965" max="8965" width="32.1640625" customWidth="1"/>
    <col min="8966" max="8966" width="20.33203125" customWidth="1"/>
    <col min="8967" max="8967" width="15.33203125" customWidth="1"/>
    <col min="8968" max="8968" width="24.83203125" customWidth="1"/>
    <col min="9202" max="9202" width="27.1640625" customWidth="1"/>
    <col min="9203" max="9203" width="5.5" bestFit="1" customWidth="1"/>
    <col min="9204" max="9204" width="27.1640625" customWidth="1"/>
    <col min="9205" max="9205" width="12.33203125" customWidth="1"/>
    <col min="9206" max="9206" width="7.1640625" customWidth="1"/>
    <col min="9207" max="9207" width="16.6640625" customWidth="1"/>
    <col min="9208" max="9208" width="12.83203125" customWidth="1"/>
    <col min="9209" max="9209" width="39.1640625" customWidth="1"/>
    <col min="9210" max="9210" width="37.1640625" customWidth="1"/>
    <col min="9211" max="9211" width="30.5" customWidth="1"/>
    <col min="9212" max="9212" width="24.5" customWidth="1"/>
    <col min="9213" max="9213" width="9.6640625" customWidth="1"/>
    <col min="9214" max="9214" width="13.83203125" customWidth="1"/>
    <col min="9215" max="9215" width="20.6640625" customWidth="1"/>
    <col min="9216" max="9216" width="20.1640625" customWidth="1"/>
    <col min="9217" max="9218" width="29" customWidth="1"/>
    <col min="9219" max="9219" width="22.6640625" customWidth="1"/>
    <col min="9220" max="9220" width="23.1640625" customWidth="1"/>
    <col min="9221" max="9221" width="32.1640625" customWidth="1"/>
    <col min="9222" max="9222" width="20.33203125" customWidth="1"/>
    <col min="9223" max="9223" width="15.33203125" customWidth="1"/>
    <col min="9224" max="9224" width="24.83203125" customWidth="1"/>
    <col min="9458" max="9458" width="27.1640625" customWidth="1"/>
    <col min="9459" max="9459" width="5.5" bestFit="1" customWidth="1"/>
    <col min="9460" max="9460" width="27.1640625" customWidth="1"/>
    <col min="9461" max="9461" width="12.33203125" customWidth="1"/>
    <col min="9462" max="9462" width="7.1640625" customWidth="1"/>
    <col min="9463" max="9463" width="16.6640625" customWidth="1"/>
    <col min="9464" max="9464" width="12.83203125" customWidth="1"/>
    <col min="9465" max="9465" width="39.1640625" customWidth="1"/>
    <col min="9466" max="9466" width="37.1640625" customWidth="1"/>
    <col min="9467" max="9467" width="30.5" customWidth="1"/>
    <col min="9468" max="9468" width="24.5" customWidth="1"/>
    <col min="9469" max="9469" width="9.6640625" customWidth="1"/>
    <col min="9470" max="9470" width="13.83203125" customWidth="1"/>
    <col min="9471" max="9471" width="20.6640625" customWidth="1"/>
    <col min="9472" max="9472" width="20.1640625" customWidth="1"/>
    <col min="9473" max="9474" width="29" customWidth="1"/>
    <col min="9475" max="9475" width="22.6640625" customWidth="1"/>
    <col min="9476" max="9476" width="23.1640625" customWidth="1"/>
    <col min="9477" max="9477" width="32.1640625" customWidth="1"/>
    <col min="9478" max="9478" width="20.33203125" customWidth="1"/>
    <col min="9479" max="9479" width="15.33203125" customWidth="1"/>
    <col min="9480" max="9480" width="24.83203125" customWidth="1"/>
    <col min="9714" max="9714" width="27.1640625" customWidth="1"/>
    <col min="9715" max="9715" width="5.5" bestFit="1" customWidth="1"/>
    <col min="9716" max="9716" width="27.1640625" customWidth="1"/>
    <col min="9717" max="9717" width="12.33203125" customWidth="1"/>
    <col min="9718" max="9718" width="7.1640625" customWidth="1"/>
    <col min="9719" max="9719" width="16.6640625" customWidth="1"/>
    <col min="9720" max="9720" width="12.83203125" customWidth="1"/>
    <col min="9721" max="9721" width="39.1640625" customWidth="1"/>
    <col min="9722" max="9722" width="37.1640625" customWidth="1"/>
    <col min="9723" max="9723" width="30.5" customWidth="1"/>
    <col min="9724" max="9724" width="24.5" customWidth="1"/>
    <col min="9725" max="9725" width="9.6640625" customWidth="1"/>
    <col min="9726" max="9726" width="13.83203125" customWidth="1"/>
    <col min="9727" max="9727" width="20.6640625" customWidth="1"/>
    <col min="9728" max="9728" width="20.1640625" customWidth="1"/>
    <col min="9729" max="9730" width="29" customWidth="1"/>
    <col min="9731" max="9731" width="22.6640625" customWidth="1"/>
    <col min="9732" max="9732" width="23.1640625" customWidth="1"/>
    <col min="9733" max="9733" width="32.1640625" customWidth="1"/>
    <col min="9734" max="9734" width="20.33203125" customWidth="1"/>
    <col min="9735" max="9735" width="15.33203125" customWidth="1"/>
    <col min="9736" max="9736" width="24.83203125" customWidth="1"/>
    <col min="9970" max="9970" width="27.1640625" customWidth="1"/>
    <col min="9971" max="9971" width="5.5" bestFit="1" customWidth="1"/>
    <col min="9972" max="9972" width="27.1640625" customWidth="1"/>
    <col min="9973" max="9973" width="12.33203125" customWidth="1"/>
    <col min="9974" max="9974" width="7.1640625" customWidth="1"/>
    <col min="9975" max="9975" width="16.6640625" customWidth="1"/>
    <col min="9976" max="9976" width="12.83203125" customWidth="1"/>
    <col min="9977" max="9977" width="39.1640625" customWidth="1"/>
    <col min="9978" max="9978" width="37.1640625" customWidth="1"/>
    <col min="9979" max="9979" width="30.5" customWidth="1"/>
    <col min="9980" max="9980" width="24.5" customWidth="1"/>
    <col min="9981" max="9981" width="9.6640625" customWidth="1"/>
    <col min="9982" max="9982" width="13.83203125" customWidth="1"/>
    <col min="9983" max="9983" width="20.6640625" customWidth="1"/>
    <col min="9984" max="9984" width="20.1640625" customWidth="1"/>
    <col min="9985" max="9986" width="29" customWidth="1"/>
    <col min="9987" max="9987" width="22.6640625" customWidth="1"/>
    <col min="9988" max="9988" width="23.1640625" customWidth="1"/>
    <col min="9989" max="9989" width="32.1640625" customWidth="1"/>
    <col min="9990" max="9990" width="20.33203125" customWidth="1"/>
    <col min="9991" max="9991" width="15.33203125" customWidth="1"/>
    <col min="9992" max="9992" width="24.83203125" customWidth="1"/>
    <col min="10226" max="10226" width="27.1640625" customWidth="1"/>
    <col min="10227" max="10227" width="5.5" bestFit="1" customWidth="1"/>
    <col min="10228" max="10228" width="27.1640625" customWidth="1"/>
    <col min="10229" max="10229" width="12.33203125" customWidth="1"/>
    <col min="10230" max="10230" width="7.1640625" customWidth="1"/>
    <col min="10231" max="10231" width="16.6640625" customWidth="1"/>
    <col min="10232" max="10232" width="12.83203125" customWidth="1"/>
    <col min="10233" max="10233" width="39.1640625" customWidth="1"/>
    <col min="10234" max="10234" width="37.1640625" customWidth="1"/>
    <col min="10235" max="10235" width="30.5" customWidth="1"/>
    <col min="10236" max="10236" width="24.5" customWidth="1"/>
    <col min="10237" max="10237" width="9.6640625" customWidth="1"/>
    <col min="10238" max="10238" width="13.83203125" customWidth="1"/>
    <col min="10239" max="10239" width="20.6640625" customWidth="1"/>
    <col min="10240" max="10240" width="20.1640625" customWidth="1"/>
    <col min="10241" max="10242" width="29" customWidth="1"/>
    <col min="10243" max="10243" width="22.6640625" customWidth="1"/>
    <col min="10244" max="10244" width="23.1640625" customWidth="1"/>
    <col min="10245" max="10245" width="32.1640625" customWidth="1"/>
    <col min="10246" max="10246" width="20.33203125" customWidth="1"/>
    <col min="10247" max="10247" width="15.33203125" customWidth="1"/>
    <col min="10248" max="10248" width="24.83203125" customWidth="1"/>
    <col min="10482" max="10482" width="27.1640625" customWidth="1"/>
    <col min="10483" max="10483" width="5.5" bestFit="1" customWidth="1"/>
    <col min="10484" max="10484" width="27.1640625" customWidth="1"/>
    <col min="10485" max="10485" width="12.33203125" customWidth="1"/>
    <col min="10486" max="10486" width="7.1640625" customWidth="1"/>
    <col min="10487" max="10487" width="16.6640625" customWidth="1"/>
    <col min="10488" max="10488" width="12.83203125" customWidth="1"/>
    <col min="10489" max="10489" width="39.1640625" customWidth="1"/>
    <col min="10490" max="10490" width="37.1640625" customWidth="1"/>
    <col min="10491" max="10491" width="30.5" customWidth="1"/>
    <col min="10492" max="10492" width="24.5" customWidth="1"/>
    <col min="10493" max="10493" width="9.6640625" customWidth="1"/>
    <col min="10494" max="10494" width="13.83203125" customWidth="1"/>
    <col min="10495" max="10495" width="20.6640625" customWidth="1"/>
    <col min="10496" max="10496" width="20.1640625" customWidth="1"/>
    <col min="10497" max="10498" width="29" customWidth="1"/>
    <col min="10499" max="10499" width="22.6640625" customWidth="1"/>
    <col min="10500" max="10500" width="23.1640625" customWidth="1"/>
    <col min="10501" max="10501" width="32.1640625" customWidth="1"/>
    <col min="10502" max="10502" width="20.33203125" customWidth="1"/>
    <col min="10503" max="10503" width="15.33203125" customWidth="1"/>
    <col min="10504" max="10504" width="24.83203125" customWidth="1"/>
    <col min="10738" max="10738" width="27.1640625" customWidth="1"/>
    <col min="10739" max="10739" width="5.5" bestFit="1" customWidth="1"/>
    <col min="10740" max="10740" width="27.1640625" customWidth="1"/>
    <col min="10741" max="10741" width="12.33203125" customWidth="1"/>
    <col min="10742" max="10742" width="7.1640625" customWidth="1"/>
    <col min="10743" max="10743" width="16.6640625" customWidth="1"/>
    <col min="10744" max="10744" width="12.83203125" customWidth="1"/>
    <col min="10745" max="10745" width="39.1640625" customWidth="1"/>
    <col min="10746" max="10746" width="37.1640625" customWidth="1"/>
    <col min="10747" max="10747" width="30.5" customWidth="1"/>
    <col min="10748" max="10748" width="24.5" customWidth="1"/>
    <col min="10749" max="10749" width="9.6640625" customWidth="1"/>
    <col min="10750" max="10750" width="13.83203125" customWidth="1"/>
    <col min="10751" max="10751" width="20.6640625" customWidth="1"/>
    <col min="10752" max="10752" width="20.1640625" customWidth="1"/>
    <col min="10753" max="10754" width="29" customWidth="1"/>
    <col min="10755" max="10755" width="22.6640625" customWidth="1"/>
    <col min="10756" max="10756" width="23.1640625" customWidth="1"/>
    <col min="10757" max="10757" width="32.1640625" customWidth="1"/>
    <col min="10758" max="10758" width="20.33203125" customWidth="1"/>
    <col min="10759" max="10759" width="15.33203125" customWidth="1"/>
    <col min="10760" max="10760" width="24.83203125" customWidth="1"/>
    <col min="10994" max="10994" width="27.1640625" customWidth="1"/>
    <col min="10995" max="10995" width="5.5" bestFit="1" customWidth="1"/>
    <col min="10996" max="10996" width="27.1640625" customWidth="1"/>
    <col min="10997" max="10997" width="12.33203125" customWidth="1"/>
    <col min="10998" max="10998" width="7.1640625" customWidth="1"/>
    <col min="10999" max="10999" width="16.6640625" customWidth="1"/>
    <col min="11000" max="11000" width="12.83203125" customWidth="1"/>
    <col min="11001" max="11001" width="39.1640625" customWidth="1"/>
    <col min="11002" max="11002" width="37.1640625" customWidth="1"/>
    <col min="11003" max="11003" width="30.5" customWidth="1"/>
    <col min="11004" max="11004" width="24.5" customWidth="1"/>
    <col min="11005" max="11005" width="9.6640625" customWidth="1"/>
    <col min="11006" max="11006" width="13.83203125" customWidth="1"/>
    <col min="11007" max="11007" width="20.6640625" customWidth="1"/>
    <col min="11008" max="11008" width="20.1640625" customWidth="1"/>
    <col min="11009" max="11010" width="29" customWidth="1"/>
    <col min="11011" max="11011" width="22.6640625" customWidth="1"/>
    <col min="11012" max="11012" width="23.1640625" customWidth="1"/>
    <col min="11013" max="11013" width="32.1640625" customWidth="1"/>
    <col min="11014" max="11014" width="20.33203125" customWidth="1"/>
    <col min="11015" max="11015" width="15.33203125" customWidth="1"/>
    <col min="11016" max="11016" width="24.83203125" customWidth="1"/>
    <col min="11250" max="11250" width="27.1640625" customWidth="1"/>
    <col min="11251" max="11251" width="5.5" bestFit="1" customWidth="1"/>
    <col min="11252" max="11252" width="27.1640625" customWidth="1"/>
    <col min="11253" max="11253" width="12.33203125" customWidth="1"/>
    <col min="11254" max="11254" width="7.1640625" customWidth="1"/>
    <col min="11255" max="11255" width="16.6640625" customWidth="1"/>
    <col min="11256" max="11256" width="12.83203125" customWidth="1"/>
    <col min="11257" max="11257" width="39.1640625" customWidth="1"/>
    <col min="11258" max="11258" width="37.1640625" customWidth="1"/>
    <col min="11259" max="11259" width="30.5" customWidth="1"/>
    <col min="11260" max="11260" width="24.5" customWidth="1"/>
    <col min="11261" max="11261" width="9.6640625" customWidth="1"/>
    <col min="11262" max="11262" width="13.83203125" customWidth="1"/>
    <col min="11263" max="11263" width="20.6640625" customWidth="1"/>
    <col min="11264" max="11264" width="20.1640625" customWidth="1"/>
    <col min="11265" max="11266" width="29" customWidth="1"/>
    <col min="11267" max="11267" width="22.6640625" customWidth="1"/>
    <col min="11268" max="11268" width="23.1640625" customWidth="1"/>
    <col min="11269" max="11269" width="32.1640625" customWidth="1"/>
    <col min="11270" max="11270" width="20.33203125" customWidth="1"/>
    <col min="11271" max="11271" width="15.33203125" customWidth="1"/>
    <col min="11272" max="11272" width="24.83203125" customWidth="1"/>
    <col min="11506" max="11506" width="27.1640625" customWidth="1"/>
    <col min="11507" max="11507" width="5.5" bestFit="1" customWidth="1"/>
    <col min="11508" max="11508" width="27.1640625" customWidth="1"/>
    <col min="11509" max="11509" width="12.33203125" customWidth="1"/>
    <col min="11510" max="11510" width="7.1640625" customWidth="1"/>
    <col min="11511" max="11511" width="16.6640625" customWidth="1"/>
    <col min="11512" max="11512" width="12.83203125" customWidth="1"/>
    <col min="11513" max="11513" width="39.1640625" customWidth="1"/>
    <col min="11514" max="11514" width="37.1640625" customWidth="1"/>
    <col min="11515" max="11515" width="30.5" customWidth="1"/>
    <col min="11516" max="11516" width="24.5" customWidth="1"/>
    <col min="11517" max="11517" width="9.6640625" customWidth="1"/>
    <col min="11518" max="11518" width="13.83203125" customWidth="1"/>
    <col min="11519" max="11519" width="20.6640625" customWidth="1"/>
    <col min="11520" max="11520" width="20.1640625" customWidth="1"/>
    <col min="11521" max="11522" width="29" customWidth="1"/>
    <col min="11523" max="11523" width="22.6640625" customWidth="1"/>
    <col min="11524" max="11524" width="23.1640625" customWidth="1"/>
    <col min="11525" max="11525" width="32.1640625" customWidth="1"/>
    <col min="11526" max="11526" width="20.33203125" customWidth="1"/>
    <col min="11527" max="11527" width="15.33203125" customWidth="1"/>
    <col min="11528" max="11528" width="24.83203125" customWidth="1"/>
    <col min="11762" max="11762" width="27.1640625" customWidth="1"/>
    <col min="11763" max="11763" width="5.5" bestFit="1" customWidth="1"/>
    <col min="11764" max="11764" width="27.1640625" customWidth="1"/>
    <col min="11765" max="11765" width="12.33203125" customWidth="1"/>
    <col min="11766" max="11766" width="7.1640625" customWidth="1"/>
    <col min="11767" max="11767" width="16.6640625" customWidth="1"/>
    <col min="11768" max="11768" width="12.83203125" customWidth="1"/>
    <col min="11769" max="11769" width="39.1640625" customWidth="1"/>
    <col min="11770" max="11770" width="37.1640625" customWidth="1"/>
    <col min="11771" max="11771" width="30.5" customWidth="1"/>
    <col min="11772" max="11772" width="24.5" customWidth="1"/>
    <col min="11773" max="11773" width="9.6640625" customWidth="1"/>
    <col min="11774" max="11774" width="13.83203125" customWidth="1"/>
    <col min="11775" max="11775" width="20.6640625" customWidth="1"/>
    <col min="11776" max="11776" width="20.1640625" customWidth="1"/>
    <col min="11777" max="11778" width="29" customWidth="1"/>
    <col min="11779" max="11779" width="22.6640625" customWidth="1"/>
    <col min="11780" max="11780" width="23.1640625" customWidth="1"/>
    <col min="11781" max="11781" width="32.1640625" customWidth="1"/>
    <col min="11782" max="11782" width="20.33203125" customWidth="1"/>
    <col min="11783" max="11783" width="15.33203125" customWidth="1"/>
    <col min="11784" max="11784" width="24.83203125" customWidth="1"/>
    <col min="12018" max="12018" width="27.1640625" customWidth="1"/>
    <col min="12019" max="12019" width="5.5" bestFit="1" customWidth="1"/>
    <col min="12020" max="12020" width="27.1640625" customWidth="1"/>
    <col min="12021" max="12021" width="12.33203125" customWidth="1"/>
    <col min="12022" max="12022" width="7.1640625" customWidth="1"/>
    <col min="12023" max="12023" width="16.6640625" customWidth="1"/>
    <col min="12024" max="12024" width="12.83203125" customWidth="1"/>
    <col min="12025" max="12025" width="39.1640625" customWidth="1"/>
    <col min="12026" max="12026" width="37.1640625" customWidth="1"/>
    <col min="12027" max="12027" width="30.5" customWidth="1"/>
    <col min="12028" max="12028" width="24.5" customWidth="1"/>
    <col min="12029" max="12029" width="9.6640625" customWidth="1"/>
    <col min="12030" max="12030" width="13.83203125" customWidth="1"/>
    <col min="12031" max="12031" width="20.6640625" customWidth="1"/>
    <col min="12032" max="12032" width="20.1640625" customWidth="1"/>
    <col min="12033" max="12034" width="29" customWidth="1"/>
    <col min="12035" max="12035" width="22.6640625" customWidth="1"/>
    <col min="12036" max="12036" width="23.1640625" customWidth="1"/>
    <col min="12037" max="12037" width="32.1640625" customWidth="1"/>
    <col min="12038" max="12038" width="20.33203125" customWidth="1"/>
    <col min="12039" max="12039" width="15.33203125" customWidth="1"/>
    <col min="12040" max="12040" width="24.83203125" customWidth="1"/>
    <col min="12274" max="12274" width="27.1640625" customWidth="1"/>
    <col min="12275" max="12275" width="5.5" bestFit="1" customWidth="1"/>
    <col min="12276" max="12276" width="27.1640625" customWidth="1"/>
    <col min="12277" max="12277" width="12.33203125" customWidth="1"/>
    <col min="12278" max="12278" width="7.1640625" customWidth="1"/>
    <col min="12279" max="12279" width="16.6640625" customWidth="1"/>
    <col min="12280" max="12280" width="12.83203125" customWidth="1"/>
    <col min="12281" max="12281" width="39.1640625" customWidth="1"/>
    <col min="12282" max="12282" width="37.1640625" customWidth="1"/>
    <col min="12283" max="12283" width="30.5" customWidth="1"/>
    <col min="12284" max="12284" width="24.5" customWidth="1"/>
    <col min="12285" max="12285" width="9.6640625" customWidth="1"/>
    <col min="12286" max="12286" width="13.83203125" customWidth="1"/>
    <col min="12287" max="12287" width="20.6640625" customWidth="1"/>
    <col min="12288" max="12288" width="20.1640625" customWidth="1"/>
    <col min="12289" max="12290" width="29" customWidth="1"/>
    <col min="12291" max="12291" width="22.6640625" customWidth="1"/>
    <col min="12292" max="12292" width="23.1640625" customWidth="1"/>
    <col min="12293" max="12293" width="32.1640625" customWidth="1"/>
    <col min="12294" max="12294" width="20.33203125" customWidth="1"/>
    <col min="12295" max="12295" width="15.33203125" customWidth="1"/>
    <col min="12296" max="12296" width="24.83203125" customWidth="1"/>
    <col min="12530" max="12530" width="27.1640625" customWidth="1"/>
    <col min="12531" max="12531" width="5.5" bestFit="1" customWidth="1"/>
    <col min="12532" max="12532" width="27.1640625" customWidth="1"/>
    <col min="12533" max="12533" width="12.33203125" customWidth="1"/>
    <col min="12534" max="12534" width="7.1640625" customWidth="1"/>
    <col min="12535" max="12535" width="16.6640625" customWidth="1"/>
    <col min="12536" max="12536" width="12.83203125" customWidth="1"/>
    <col min="12537" max="12537" width="39.1640625" customWidth="1"/>
    <col min="12538" max="12538" width="37.1640625" customWidth="1"/>
    <col min="12539" max="12539" width="30.5" customWidth="1"/>
    <col min="12540" max="12540" width="24.5" customWidth="1"/>
    <col min="12541" max="12541" width="9.6640625" customWidth="1"/>
    <col min="12542" max="12542" width="13.83203125" customWidth="1"/>
    <col min="12543" max="12543" width="20.6640625" customWidth="1"/>
    <col min="12544" max="12544" width="20.1640625" customWidth="1"/>
    <col min="12545" max="12546" width="29" customWidth="1"/>
    <col min="12547" max="12547" width="22.6640625" customWidth="1"/>
    <col min="12548" max="12548" width="23.1640625" customWidth="1"/>
    <col min="12549" max="12549" width="32.1640625" customWidth="1"/>
    <col min="12550" max="12550" width="20.33203125" customWidth="1"/>
    <col min="12551" max="12551" width="15.33203125" customWidth="1"/>
    <col min="12552" max="12552" width="24.83203125" customWidth="1"/>
    <col min="12786" max="12786" width="27.1640625" customWidth="1"/>
    <col min="12787" max="12787" width="5.5" bestFit="1" customWidth="1"/>
    <col min="12788" max="12788" width="27.1640625" customWidth="1"/>
    <col min="12789" max="12789" width="12.33203125" customWidth="1"/>
    <col min="12790" max="12790" width="7.1640625" customWidth="1"/>
    <col min="12791" max="12791" width="16.6640625" customWidth="1"/>
    <col min="12792" max="12792" width="12.83203125" customWidth="1"/>
    <col min="12793" max="12793" width="39.1640625" customWidth="1"/>
    <col min="12794" max="12794" width="37.1640625" customWidth="1"/>
    <col min="12795" max="12795" width="30.5" customWidth="1"/>
    <col min="12796" max="12796" width="24.5" customWidth="1"/>
    <col min="12797" max="12797" width="9.6640625" customWidth="1"/>
    <col min="12798" max="12798" width="13.83203125" customWidth="1"/>
    <col min="12799" max="12799" width="20.6640625" customWidth="1"/>
    <col min="12800" max="12800" width="20.1640625" customWidth="1"/>
    <col min="12801" max="12802" width="29" customWidth="1"/>
    <col min="12803" max="12803" width="22.6640625" customWidth="1"/>
    <col min="12804" max="12804" width="23.1640625" customWidth="1"/>
    <col min="12805" max="12805" width="32.1640625" customWidth="1"/>
    <col min="12806" max="12806" width="20.33203125" customWidth="1"/>
    <col min="12807" max="12807" width="15.33203125" customWidth="1"/>
    <col min="12808" max="12808" width="24.83203125" customWidth="1"/>
    <col min="13042" max="13042" width="27.1640625" customWidth="1"/>
    <col min="13043" max="13043" width="5.5" bestFit="1" customWidth="1"/>
    <col min="13044" max="13044" width="27.1640625" customWidth="1"/>
    <col min="13045" max="13045" width="12.33203125" customWidth="1"/>
    <col min="13046" max="13046" width="7.1640625" customWidth="1"/>
    <col min="13047" max="13047" width="16.6640625" customWidth="1"/>
    <col min="13048" max="13048" width="12.83203125" customWidth="1"/>
    <col min="13049" max="13049" width="39.1640625" customWidth="1"/>
    <col min="13050" max="13050" width="37.1640625" customWidth="1"/>
    <col min="13051" max="13051" width="30.5" customWidth="1"/>
    <col min="13052" max="13052" width="24.5" customWidth="1"/>
    <col min="13053" max="13053" width="9.6640625" customWidth="1"/>
    <col min="13054" max="13054" width="13.83203125" customWidth="1"/>
    <col min="13055" max="13055" width="20.6640625" customWidth="1"/>
    <col min="13056" max="13056" width="20.1640625" customWidth="1"/>
    <col min="13057" max="13058" width="29" customWidth="1"/>
    <col min="13059" max="13059" width="22.6640625" customWidth="1"/>
    <col min="13060" max="13060" width="23.1640625" customWidth="1"/>
    <col min="13061" max="13061" width="32.1640625" customWidth="1"/>
    <col min="13062" max="13062" width="20.33203125" customWidth="1"/>
    <col min="13063" max="13063" width="15.33203125" customWidth="1"/>
    <col min="13064" max="13064" width="24.83203125" customWidth="1"/>
    <col min="13298" max="13298" width="27.1640625" customWidth="1"/>
    <col min="13299" max="13299" width="5.5" bestFit="1" customWidth="1"/>
    <col min="13300" max="13300" width="27.1640625" customWidth="1"/>
    <col min="13301" max="13301" width="12.33203125" customWidth="1"/>
    <col min="13302" max="13302" width="7.1640625" customWidth="1"/>
    <col min="13303" max="13303" width="16.6640625" customWidth="1"/>
    <col min="13304" max="13304" width="12.83203125" customWidth="1"/>
    <col min="13305" max="13305" width="39.1640625" customWidth="1"/>
    <col min="13306" max="13306" width="37.1640625" customWidth="1"/>
    <col min="13307" max="13307" width="30.5" customWidth="1"/>
    <col min="13308" max="13308" width="24.5" customWidth="1"/>
    <col min="13309" max="13309" width="9.6640625" customWidth="1"/>
    <col min="13310" max="13310" width="13.83203125" customWidth="1"/>
    <col min="13311" max="13311" width="20.6640625" customWidth="1"/>
    <col min="13312" max="13312" width="20.1640625" customWidth="1"/>
    <col min="13313" max="13314" width="29" customWidth="1"/>
    <col min="13315" max="13315" width="22.6640625" customWidth="1"/>
    <col min="13316" max="13316" width="23.1640625" customWidth="1"/>
    <col min="13317" max="13317" width="32.1640625" customWidth="1"/>
    <col min="13318" max="13318" width="20.33203125" customWidth="1"/>
    <col min="13319" max="13319" width="15.33203125" customWidth="1"/>
    <col min="13320" max="13320" width="24.83203125" customWidth="1"/>
    <col min="13554" max="13554" width="27.1640625" customWidth="1"/>
    <col min="13555" max="13555" width="5.5" bestFit="1" customWidth="1"/>
    <col min="13556" max="13556" width="27.1640625" customWidth="1"/>
    <col min="13557" max="13557" width="12.33203125" customWidth="1"/>
    <col min="13558" max="13558" width="7.1640625" customWidth="1"/>
    <col min="13559" max="13559" width="16.6640625" customWidth="1"/>
    <col min="13560" max="13560" width="12.83203125" customWidth="1"/>
    <col min="13561" max="13561" width="39.1640625" customWidth="1"/>
    <col min="13562" max="13562" width="37.1640625" customWidth="1"/>
    <col min="13563" max="13563" width="30.5" customWidth="1"/>
    <col min="13564" max="13564" width="24.5" customWidth="1"/>
    <col min="13565" max="13565" width="9.6640625" customWidth="1"/>
    <col min="13566" max="13566" width="13.83203125" customWidth="1"/>
    <col min="13567" max="13567" width="20.6640625" customWidth="1"/>
    <col min="13568" max="13568" width="20.1640625" customWidth="1"/>
    <col min="13569" max="13570" width="29" customWidth="1"/>
    <col min="13571" max="13571" width="22.6640625" customWidth="1"/>
    <col min="13572" max="13572" width="23.1640625" customWidth="1"/>
    <col min="13573" max="13573" width="32.1640625" customWidth="1"/>
    <col min="13574" max="13574" width="20.33203125" customWidth="1"/>
    <col min="13575" max="13575" width="15.33203125" customWidth="1"/>
    <col min="13576" max="13576" width="24.83203125" customWidth="1"/>
    <col min="13810" max="13810" width="27.1640625" customWidth="1"/>
    <col min="13811" max="13811" width="5.5" bestFit="1" customWidth="1"/>
    <col min="13812" max="13812" width="27.1640625" customWidth="1"/>
    <col min="13813" max="13813" width="12.33203125" customWidth="1"/>
    <col min="13814" max="13814" width="7.1640625" customWidth="1"/>
    <col min="13815" max="13815" width="16.6640625" customWidth="1"/>
    <col min="13816" max="13816" width="12.83203125" customWidth="1"/>
    <col min="13817" max="13817" width="39.1640625" customWidth="1"/>
    <col min="13818" max="13818" width="37.1640625" customWidth="1"/>
    <col min="13819" max="13819" width="30.5" customWidth="1"/>
    <col min="13820" max="13820" width="24.5" customWidth="1"/>
    <col min="13821" max="13821" width="9.6640625" customWidth="1"/>
    <col min="13822" max="13822" width="13.83203125" customWidth="1"/>
    <col min="13823" max="13823" width="20.6640625" customWidth="1"/>
    <col min="13824" max="13824" width="20.1640625" customWidth="1"/>
    <col min="13825" max="13826" width="29" customWidth="1"/>
    <col min="13827" max="13827" width="22.6640625" customWidth="1"/>
    <col min="13828" max="13828" width="23.1640625" customWidth="1"/>
    <col min="13829" max="13829" width="32.1640625" customWidth="1"/>
    <col min="13830" max="13830" width="20.33203125" customWidth="1"/>
    <col min="13831" max="13831" width="15.33203125" customWidth="1"/>
    <col min="13832" max="13832" width="24.83203125" customWidth="1"/>
    <col min="14066" max="14066" width="27.1640625" customWidth="1"/>
    <col min="14067" max="14067" width="5.5" bestFit="1" customWidth="1"/>
    <col min="14068" max="14068" width="27.1640625" customWidth="1"/>
    <col min="14069" max="14069" width="12.33203125" customWidth="1"/>
    <col min="14070" max="14070" width="7.1640625" customWidth="1"/>
    <col min="14071" max="14071" width="16.6640625" customWidth="1"/>
    <col min="14072" max="14072" width="12.83203125" customWidth="1"/>
    <col min="14073" max="14073" width="39.1640625" customWidth="1"/>
    <col min="14074" max="14074" width="37.1640625" customWidth="1"/>
    <col min="14075" max="14075" width="30.5" customWidth="1"/>
    <col min="14076" max="14076" width="24.5" customWidth="1"/>
    <col min="14077" max="14077" width="9.6640625" customWidth="1"/>
    <col min="14078" max="14078" width="13.83203125" customWidth="1"/>
    <col min="14079" max="14079" width="20.6640625" customWidth="1"/>
    <col min="14080" max="14080" width="20.1640625" customWidth="1"/>
    <col min="14081" max="14082" width="29" customWidth="1"/>
    <col min="14083" max="14083" width="22.6640625" customWidth="1"/>
    <col min="14084" max="14084" width="23.1640625" customWidth="1"/>
    <col min="14085" max="14085" width="32.1640625" customWidth="1"/>
    <col min="14086" max="14086" width="20.33203125" customWidth="1"/>
    <col min="14087" max="14087" width="15.33203125" customWidth="1"/>
    <col min="14088" max="14088" width="24.83203125" customWidth="1"/>
    <col min="14322" max="14322" width="27.1640625" customWidth="1"/>
    <col min="14323" max="14323" width="5.5" bestFit="1" customWidth="1"/>
    <col min="14324" max="14324" width="27.1640625" customWidth="1"/>
    <col min="14325" max="14325" width="12.33203125" customWidth="1"/>
    <col min="14326" max="14326" width="7.1640625" customWidth="1"/>
    <col min="14327" max="14327" width="16.6640625" customWidth="1"/>
    <col min="14328" max="14328" width="12.83203125" customWidth="1"/>
    <col min="14329" max="14329" width="39.1640625" customWidth="1"/>
    <col min="14330" max="14330" width="37.1640625" customWidth="1"/>
    <col min="14331" max="14331" width="30.5" customWidth="1"/>
    <col min="14332" max="14332" width="24.5" customWidth="1"/>
    <col min="14333" max="14333" width="9.6640625" customWidth="1"/>
    <col min="14334" max="14334" width="13.83203125" customWidth="1"/>
    <col min="14335" max="14335" width="20.6640625" customWidth="1"/>
    <col min="14336" max="14336" width="20.1640625" customWidth="1"/>
    <col min="14337" max="14338" width="29" customWidth="1"/>
    <col min="14339" max="14339" width="22.6640625" customWidth="1"/>
    <col min="14340" max="14340" width="23.1640625" customWidth="1"/>
    <col min="14341" max="14341" width="32.1640625" customWidth="1"/>
    <col min="14342" max="14342" width="20.33203125" customWidth="1"/>
    <col min="14343" max="14343" width="15.33203125" customWidth="1"/>
    <col min="14344" max="14344" width="24.83203125" customWidth="1"/>
    <col min="14578" max="14578" width="27.1640625" customWidth="1"/>
    <col min="14579" max="14579" width="5.5" bestFit="1" customWidth="1"/>
    <col min="14580" max="14580" width="27.1640625" customWidth="1"/>
    <col min="14581" max="14581" width="12.33203125" customWidth="1"/>
    <col min="14582" max="14582" width="7.1640625" customWidth="1"/>
    <col min="14583" max="14583" width="16.6640625" customWidth="1"/>
    <col min="14584" max="14584" width="12.83203125" customWidth="1"/>
    <col min="14585" max="14585" width="39.1640625" customWidth="1"/>
    <col min="14586" max="14586" width="37.1640625" customWidth="1"/>
    <col min="14587" max="14587" width="30.5" customWidth="1"/>
    <col min="14588" max="14588" width="24.5" customWidth="1"/>
    <col min="14589" max="14589" width="9.6640625" customWidth="1"/>
    <col min="14590" max="14590" width="13.83203125" customWidth="1"/>
    <col min="14591" max="14591" width="20.6640625" customWidth="1"/>
    <col min="14592" max="14592" width="20.1640625" customWidth="1"/>
    <col min="14593" max="14594" width="29" customWidth="1"/>
    <col min="14595" max="14595" width="22.6640625" customWidth="1"/>
    <col min="14596" max="14596" width="23.1640625" customWidth="1"/>
    <col min="14597" max="14597" width="32.1640625" customWidth="1"/>
    <col min="14598" max="14598" width="20.33203125" customWidth="1"/>
    <col min="14599" max="14599" width="15.33203125" customWidth="1"/>
    <col min="14600" max="14600" width="24.83203125" customWidth="1"/>
    <col min="14834" max="14834" width="27.1640625" customWidth="1"/>
    <col min="14835" max="14835" width="5.5" bestFit="1" customWidth="1"/>
    <col min="14836" max="14836" width="27.1640625" customWidth="1"/>
    <col min="14837" max="14837" width="12.33203125" customWidth="1"/>
    <col min="14838" max="14838" width="7.1640625" customWidth="1"/>
    <col min="14839" max="14839" width="16.6640625" customWidth="1"/>
    <col min="14840" max="14840" width="12.83203125" customWidth="1"/>
    <col min="14841" max="14841" width="39.1640625" customWidth="1"/>
    <col min="14842" max="14842" width="37.1640625" customWidth="1"/>
    <col min="14843" max="14843" width="30.5" customWidth="1"/>
    <col min="14844" max="14844" width="24.5" customWidth="1"/>
    <col min="14845" max="14845" width="9.6640625" customWidth="1"/>
    <col min="14846" max="14846" width="13.83203125" customWidth="1"/>
    <col min="14847" max="14847" width="20.6640625" customWidth="1"/>
    <col min="14848" max="14848" width="20.1640625" customWidth="1"/>
    <col min="14849" max="14850" width="29" customWidth="1"/>
    <col min="14851" max="14851" width="22.6640625" customWidth="1"/>
    <col min="14852" max="14852" width="23.1640625" customWidth="1"/>
    <col min="14853" max="14853" width="32.1640625" customWidth="1"/>
    <col min="14854" max="14854" width="20.33203125" customWidth="1"/>
    <col min="14855" max="14855" width="15.33203125" customWidth="1"/>
    <col min="14856" max="14856" width="24.83203125" customWidth="1"/>
    <col min="15090" max="15090" width="27.1640625" customWidth="1"/>
    <col min="15091" max="15091" width="5.5" bestFit="1" customWidth="1"/>
    <col min="15092" max="15092" width="27.1640625" customWidth="1"/>
    <col min="15093" max="15093" width="12.33203125" customWidth="1"/>
    <col min="15094" max="15094" width="7.1640625" customWidth="1"/>
    <col min="15095" max="15095" width="16.6640625" customWidth="1"/>
    <col min="15096" max="15096" width="12.83203125" customWidth="1"/>
    <col min="15097" max="15097" width="39.1640625" customWidth="1"/>
    <col min="15098" max="15098" width="37.1640625" customWidth="1"/>
    <col min="15099" max="15099" width="30.5" customWidth="1"/>
    <col min="15100" max="15100" width="24.5" customWidth="1"/>
    <col min="15101" max="15101" width="9.6640625" customWidth="1"/>
    <col min="15102" max="15102" width="13.83203125" customWidth="1"/>
    <col min="15103" max="15103" width="20.6640625" customWidth="1"/>
    <col min="15104" max="15104" width="20.1640625" customWidth="1"/>
    <col min="15105" max="15106" width="29" customWidth="1"/>
    <col min="15107" max="15107" width="22.6640625" customWidth="1"/>
    <col min="15108" max="15108" width="23.1640625" customWidth="1"/>
    <col min="15109" max="15109" width="32.1640625" customWidth="1"/>
    <col min="15110" max="15110" width="20.33203125" customWidth="1"/>
    <col min="15111" max="15111" width="15.33203125" customWidth="1"/>
    <col min="15112" max="15112" width="24.83203125" customWidth="1"/>
    <col min="15346" max="15346" width="27.1640625" customWidth="1"/>
    <col min="15347" max="15347" width="5.5" bestFit="1" customWidth="1"/>
    <col min="15348" max="15348" width="27.1640625" customWidth="1"/>
    <col min="15349" max="15349" width="12.33203125" customWidth="1"/>
    <col min="15350" max="15350" width="7.1640625" customWidth="1"/>
    <col min="15351" max="15351" width="16.6640625" customWidth="1"/>
    <col min="15352" max="15352" width="12.83203125" customWidth="1"/>
    <col min="15353" max="15353" width="39.1640625" customWidth="1"/>
    <col min="15354" max="15354" width="37.1640625" customWidth="1"/>
    <col min="15355" max="15355" width="30.5" customWidth="1"/>
    <col min="15356" max="15356" width="24.5" customWidth="1"/>
    <col min="15357" max="15357" width="9.6640625" customWidth="1"/>
    <col min="15358" max="15358" width="13.83203125" customWidth="1"/>
    <col min="15359" max="15359" width="20.6640625" customWidth="1"/>
    <col min="15360" max="15360" width="20.1640625" customWidth="1"/>
    <col min="15361" max="15362" width="29" customWidth="1"/>
    <col min="15363" max="15363" width="22.6640625" customWidth="1"/>
    <col min="15364" max="15364" width="23.1640625" customWidth="1"/>
    <col min="15365" max="15365" width="32.1640625" customWidth="1"/>
    <col min="15366" max="15366" width="20.33203125" customWidth="1"/>
    <col min="15367" max="15367" width="15.33203125" customWidth="1"/>
    <col min="15368" max="15368" width="24.83203125" customWidth="1"/>
    <col min="15602" max="15602" width="27.1640625" customWidth="1"/>
    <col min="15603" max="15603" width="5.5" bestFit="1" customWidth="1"/>
    <col min="15604" max="15604" width="27.1640625" customWidth="1"/>
    <col min="15605" max="15605" width="12.33203125" customWidth="1"/>
    <col min="15606" max="15606" width="7.1640625" customWidth="1"/>
    <col min="15607" max="15607" width="16.6640625" customWidth="1"/>
    <col min="15608" max="15608" width="12.83203125" customWidth="1"/>
    <col min="15609" max="15609" width="39.1640625" customWidth="1"/>
    <col min="15610" max="15610" width="37.1640625" customWidth="1"/>
    <col min="15611" max="15611" width="30.5" customWidth="1"/>
    <col min="15612" max="15612" width="24.5" customWidth="1"/>
    <col min="15613" max="15613" width="9.6640625" customWidth="1"/>
    <col min="15614" max="15614" width="13.83203125" customWidth="1"/>
    <col min="15615" max="15615" width="20.6640625" customWidth="1"/>
    <col min="15616" max="15616" width="20.1640625" customWidth="1"/>
    <col min="15617" max="15618" width="29" customWidth="1"/>
    <col min="15619" max="15619" width="22.6640625" customWidth="1"/>
    <col min="15620" max="15620" width="23.1640625" customWidth="1"/>
    <col min="15621" max="15621" width="32.1640625" customWidth="1"/>
    <col min="15622" max="15622" width="20.33203125" customWidth="1"/>
    <col min="15623" max="15623" width="15.33203125" customWidth="1"/>
    <col min="15624" max="15624" width="24.83203125" customWidth="1"/>
    <col min="15858" max="15858" width="27.1640625" customWidth="1"/>
    <col min="15859" max="15859" width="5.5" bestFit="1" customWidth="1"/>
    <col min="15860" max="15860" width="27.1640625" customWidth="1"/>
    <col min="15861" max="15861" width="12.33203125" customWidth="1"/>
    <col min="15862" max="15862" width="7.1640625" customWidth="1"/>
    <col min="15863" max="15863" width="16.6640625" customWidth="1"/>
    <col min="15864" max="15864" width="12.83203125" customWidth="1"/>
    <col min="15865" max="15865" width="39.1640625" customWidth="1"/>
    <col min="15866" max="15866" width="37.1640625" customWidth="1"/>
    <col min="15867" max="15867" width="30.5" customWidth="1"/>
    <col min="15868" max="15868" width="24.5" customWidth="1"/>
    <col min="15869" max="15869" width="9.6640625" customWidth="1"/>
    <col min="15870" max="15870" width="13.83203125" customWidth="1"/>
    <col min="15871" max="15871" width="20.6640625" customWidth="1"/>
    <col min="15872" max="15872" width="20.1640625" customWidth="1"/>
    <col min="15873" max="15874" width="29" customWidth="1"/>
    <col min="15875" max="15875" width="22.6640625" customWidth="1"/>
    <col min="15876" max="15876" width="23.1640625" customWidth="1"/>
    <col min="15877" max="15877" width="32.1640625" customWidth="1"/>
    <col min="15878" max="15878" width="20.33203125" customWidth="1"/>
    <col min="15879" max="15879" width="15.33203125" customWidth="1"/>
    <col min="15880" max="15880" width="24.83203125" customWidth="1"/>
    <col min="16114" max="16114" width="27.1640625" customWidth="1"/>
    <col min="16115" max="16115" width="5.5" bestFit="1" customWidth="1"/>
    <col min="16116" max="16116" width="27.1640625" customWidth="1"/>
    <col min="16117" max="16117" width="12.33203125" customWidth="1"/>
    <col min="16118" max="16118" width="7.1640625" customWidth="1"/>
    <col min="16119" max="16119" width="16.6640625" customWidth="1"/>
    <col min="16120" max="16120" width="12.83203125" customWidth="1"/>
    <col min="16121" max="16121" width="39.1640625" customWidth="1"/>
    <col min="16122" max="16122" width="37.1640625" customWidth="1"/>
    <col min="16123" max="16123" width="30.5" customWidth="1"/>
    <col min="16124" max="16124" width="24.5" customWidth="1"/>
    <col min="16125" max="16125" width="9.6640625" customWidth="1"/>
    <col min="16126" max="16126" width="13.83203125" customWidth="1"/>
    <col min="16127" max="16127" width="20.6640625" customWidth="1"/>
    <col min="16128" max="16128" width="20.1640625" customWidth="1"/>
    <col min="16129" max="16130" width="29" customWidth="1"/>
    <col min="16131" max="16131" width="22.6640625" customWidth="1"/>
    <col min="16132" max="16132" width="23.1640625" customWidth="1"/>
    <col min="16133" max="16133" width="32.1640625" customWidth="1"/>
    <col min="16134" max="16134" width="20.33203125" customWidth="1"/>
    <col min="16135" max="16135" width="15.33203125" customWidth="1"/>
    <col min="16136" max="16136" width="24.83203125" customWidth="1"/>
    <col min="16370" max="16384" width="27.1640625" customWidth="1"/>
  </cols>
  <sheetData>
    <row r="1" spans="1:49" hidden="1">
      <c r="A1" s="71"/>
      <c r="B1" s="1"/>
      <c r="C1" s="1"/>
      <c r="D1" s="1"/>
      <c r="E1" s="1"/>
      <c r="F1" s="1"/>
      <c r="G1" s="72"/>
    </row>
    <row r="2" spans="1:49" hidden="1">
      <c r="A2" s="71"/>
      <c r="B2" s="1"/>
      <c r="C2" s="1"/>
      <c r="D2" s="1"/>
      <c r="E2" s="1"/>
      <c r="F2" s="1"/>
      <c r="G2" s="72"/>
    </row>
    <row r="3" spans="1:49" ht="15" customHeight="1">
      <c r="A3" s="1"/>
      <c r="B3" s="1"/>
      <c r="C3" s="1"/>
      <c r="D3" s="1"/>
      <c r="E3" s="1"/>
      <c r="F3" s="1"/>
      <c r="G3" s="72"/>
    </row>
    <row r="4" spans="1:49" ht="7.5" customHeight="1" thickBot="1">
      <c r="A4" s="1"/>
      <c r="B4" s="1"/>
      <c r="C4" s="1"/>
      <c r="D4" s="1"/>
      <c r="E4" s="1"/>
      <c r="F4" s="1"/>
      <c r="G4" s="72"/>
    </row>
    <row r="5" spans="1:49" ht="27.5" customHeight="1" thickBot="1">
      <c r="A5" s="523"/>
      <c r="B5" s="523"/>
      <c r="C5" s="523"/>
      <c r="D5" s="523"/>
      <c r="E5" s="524"/>
      <c r="F5" s="527" t="s">
        <v>33</v>
      </c>
      <c r="G5" s="528"/>
      <c r="H5" s="528"/>
      <c r="I5" s="528"/>
      <c r="J5" s="528"/>
      <c r="K5" s="528"/>
      <c r="L5" s="528"/>
      <c r="M5" s="528"/>
      <c r="N5" s="528"/>
      <c r="O5" s="528"/>
      <c r="P5" s="528"/>
      <c r="Q5" s="87" t="s">
        <v>659</v>
      </c>
    </row>
    <row r="6" spans="1:49" s="31" customFormat="1" ht="20" thickBot="1">
      <c r="A6" s="525"/>
      <c r="B6" s="525"/>
      <c r="C6" s="525"/>
      <c r="D6" s="525"/>
      <c r="E6" s="526"/>
      <c r="F6" s="529"/>
      <c r="G6" s="530"/>
      <c r="H6" s="530"/>
      <c r="I6" s="530"/>
      <c r="J6" s="530"/>
      <c r="K6" s="530"/>
      <c r="L6" s="530"/>
      <c r="M6" s="530"/>
      <c r="N6" s="530"/>
      <c r="O6" s="530"/>
      <c r="P6" s="530"/>
      <c r="Q6" s="87" t="s">
        <v>660</v>
      </c>
      <c r="R6" s="73"/>
      <c r="S6" s="73"/>
      <c r="T6" s="73"/>
      <c r="U6" s="73"/>
      <c r="V6" s="73"/>
      <c r="W6" s="73"/>
      <c r="X6" s="73"/>
      <c r="Y6" s="73"/>
      <c r="Z6" s="73"/>
      <c r="AA6" s="73"/>
      <c r="AB6" s="73"/>
      <c r="AC6" s="73"/>
      <c r="AD6" s="73"/>
      <c r="AE6" s="73"/>
      <c r="AF6" s="73"/>
      <c r="AG6" s="73"/>
      <c r="AH6" s="74"/>
      <c r="AI6" s="74"/>
      <c r="AJ6" s="74"/>
      <c r="AK6" s="74"/>
      <c r="AL6" s="74"/>
      <c r="AM6" s="74"/>
      <c r="AN6" s="74"/>
      <c r="AO6" s="74"/>
      <c r="AP6" s="74"/>
      <c r="AQ6" s="74"/>
      <c r="AR6" s="74"/>
      <c r="AS6" s="74"/>
      <c r="AT6" s="74"/>
      <c r="AU6" s="74"/>
      <c r="AV6" s="74"/>
      <c r="AW6" s="75"/>
    </row>
    <row r="7" spans="1:49" s="32" customFormat="1" ht="33.5" customHeight="1" thickBot="1">
      <c r="A7" s="525"/>
      <c r="B7" s="525"/>
      <c r="C7" s="525"/>
      <c r="D7" s="525"/>
      <c r="E7" s="526"/>
      <c r="F7" s="531" t="s">
        <v>661</v>
      </c>
      <c r="G7" s="532"/>
      <c r="H7" s="532"/>
      <c r="I7" s="532"/>
      <c r="J7" s="532"/>
      <c r="K7" s="532"/>
      <c r="L7" s="532"/>
      <c r="M7" s="532"/>
      <c r="N7" s="532"/>
      <c r="O7" s="532"/>
      <c r="P7" s="532"/>
      <c r="Q7" s="533" t="s">
        <v>662</v>
      </c>
    </row>
    <row r="8" spans="1:49" s="32" customFormat="1" ht="27" thickBot="1">
      <c r="A8" s="525"/>
      <c r="B8" s="525"/>
      <c r="C8" s="525"/>
      <c r="D8" s="525"/>
      <c r="E8" s="526"/>
      <c r="F8" s="535" t="s">
        <v>424</v>
      </c>
      <c r="G8" s="536"/>
      <c r="H8" s="536"/>
      <c r="I8" s="536"/>
      <c r="J8" s="536"/>
      <c r="K8" s="536"/>
      <c r="L8" s="536"/>
      <c r="M8" s="536"/>
      <c r="N8" s="536"/>
      <c r="O8" s="536"/>
      <c r="P8" s="536"/>
      <c r="Q8" s="534"/>
    </row>
    <row r="9" spans="1:49" s="32" customFormat="1" ht="17" thickBot="1">
      <c r="A9" s="537" t="s">
        <v>425</v>
      </c>
      <c r="B9" s="537"/>
      <c r="C9" s="537"/>
      <c r="D9" s="537"/>
      <c r="E9" s="537"/>
      <c r="F9" s="537"/>
      <c r="G9" s="537"/>
      <c r="H9" s="537"/>
      <c r="I9" s="537"/>
      <c r="J9" s="537"/>
      <c r="K9" s="537"/>
      <c r="L9" s="537"/>
      <c r="M9" s="537"/>
      <c r="N9" s="537"/>
    </row>
    <row r="10" spans="1:49" s="32" customFormat="1" ht="17" thickBot="1">
      <c r="A10" s="539" t="s">
        <v>426</v>
      </c>
      <c r="B10" s="539"/>
      <c r="C10" s="539"/>
      <c r="D10" s="539"/>
      <c r="E10" s="538" t="s">
        <v>427</v>
      </c>
      <c r="F10" s="538"/>
      <c r="G10" s="538"/>
      <c r="H10" s="538"/>
      <c r="I10" s="538"/>
      <c r="J10" s="76"/>
      <c r="K10" s="77"/>
      <c r="L10" s="76"/>
      <c r="M10" s="76"/>
      <c r="N10" s="76"/>
    </row>
    <row r="11" spans="1:49" s="32" customFormat="1" ht="14" thickBot="1">
      <c r="A11" s="76"/>
      <c r="B11" s="76"/>
      <c r="C11" s="76"/>
      <c r="D11" s="76"/>
      <c r="E11" s="76"/>
      <c r="F11" s="76"/>
      <c r="G11" s="76"/>
      <c r="H11" s="76"/>
      <c r="I11" s="76"/>
      <c r="J11" s="76"/>
      <c r="K11" s="77"/>
      <c r="L11" s="76"/>
      <c r="M11" s="540" t="s">
        <v>428</v>
      </c>
      <c r="N11" s="541"/>
      <c r="O11" s="541"/>
      <c r="P11" s="541"/>
    </row>
    <row r="12" spans="1:49" s="32" customFormat="1" ht="14" thickBot="1">
      <c r="A12" s="539" t="s">
        <v>429</v>
      </c>
      <c r="B12" s="539"/>
      <c r="C12" s="539"/>
      <c r="D12" s="539"/>
      <c r="E12" s="538" t="s">
        <v>430</v>
      </c>
      <c r="F12" s="538"/>
      <c r="G12" s="538"/>
      <c r="H12" s="538"/>
      <c r="I12" s="538"/>
      <c r="J12" s="76"/>
      <c r="K12" s="77"/>
      <c r="L12" s="76"/>
      <c r="M12" s="542"/>
      <c r="N12" s="543"/>
      <c r="O12" s="543"/>
      <c r="P12" s="543"/>
    </row>
    <row r="13" spans="1:49" s="32" customFormat="1" ht="14" thickBot="1">
      <c r="A13" s="539"/>
      <c r="B13" s="539"/>
      <c r="C13" s="539"/>
      <c r="D13" s="539"/>
      <c r="E13" s="538"/>
      <c r="F13" s="538"/>
      <c r="G13" s="538"/>
      <c r="H13" s="538"/>
      <c r="I13" s="538"/>
      <c r="J13" s="76"/>
      <c r="K13" s="77"/>
      <c r="L13" s="76"/>
      <c r="M13" s="76"/>
      <c r="N13" s="76"/>
    </row>
    <row r="14" spans="1:49" s="32" customFormat="1" ht="14" thickBot="1">
      <c r="A14" s="76"/>
      <c r="B14" s="76"/>
      <c r="C14" s="76"/>
      <c r="D14" s="76"/>
      <c r="E14" s="76"/>
      <c r="F14" s="76"/>
      <c r="G14" s="76"/>
      <c r="H14" s="76"/>
      <c r="I14" s="76"/>
      <c r="J14" s="76"/>
      <c r="K14" s="77"/>
      <c r="L14" s="76"/>
      <c r="M14" s="540">
        <v>2021</v>
      </c>
      <c r="N14" s="541"/>
      <c r="O14" s="541"/>
      <c r="P14" s="541"/>
    </row>
    <row r="15" spans="1:49" ht="16" thickBot="1">
      <c r="A15" s="539" t="s">
        <v>431</v>
      </c>
      <c r="B15" s="539"/>
      <c r="C15" s="539"/>
      <c r="D15" s="539"/>
      <c r="E15" s="538" t="s">
        <v>432</v>
      </c>
      <c r="F15" s="538"/>
      <c r="G15" s="538"/>
      <c r="H15" s="538"/>
      <c r="I15" s="538"/>
      <c r="J15" s="76"/>
      <c r="K15" s="77"/>
      <c r="L15" s="76"/>
      <c r="M15" s="542"/>
      <c r="N15" s="543"/>
      <c r="O15" s="543"/>
      <c r="P15" s="543"/>
    </row>
    <row r="16" spans="1:49" ht="16" thickBot="1">
      <c r="A16" s="539"/>
      <c r="B16" s="539"/>
      <c r="C16" s="539"/>
      <c r="D16" s="539"/>
      <c r="E16" s="538"/>
      <c r="F16" s="538"/>
      <c r="G16" s="538"/>
      <c r="H16" s="538"/>
      <c r="I16" s="538"/>
      <c r="J16" s="76"/>
      <c r="K16" s="77"/>
      <c r="L16" s="76"/>
      <c r="M16" s="76"/>
      <c r="N16" s="76"/>
      <c r="O16" s="32"/>
      <c r="P16" s="32"/>
    </row>
    <row r="17" spans="1:19" ht="16" thickBot="1">
      <c r="A17" s="539"/>
      <c r="B17" s="539"/>
      <c r="C17" s="539"/>
      <c r="D17" s="539"/>
      <c r="E17" s="538"/>
      <c r="F17" s="538"/>
      <c r="G17" s="538"/>
      <c r="H17" s="538"/>
      <c r="I17" s="538"/>
      <c r="J17" s="76"/>
      <c r="K17" s="77"/>
      <c r="L17" s="76"/>
      <c r="M17" s="537"/>
      <c r="N17" s="537"/>
      <c r="O17" s="32"/>
      <c r="P17" s="32"/>
    </row>
    <row r="18" spans="1:19" ht="16" thickBot="1">
      <c r="A18" s="76"/>
      <c r="B18" s="76"/>
      <c r="C18" s="76"/>
      <c r="D18" s="76"/>
      <c r="E18" s="76"/>
      <c r="F18" s="76"/>
      <c r="G18" s="76"/>
      <c r="H18" s="76"/>
      <c r="I18" s="76"/>
      <c r="J18" s="76"/>
      <c r="K18" s="77"/>
      <c r="L18" s="76"/>
      <c r="M18" s="537"/>
      <c r="N18" s="537"/>
      <c r="O18" s="32"/>
      <c r="P18" s="32"/>
    </row>
    <row r="19" spans="1:19" ht="16" thickBot="1">
      <c r="A19" s="539" t="s">
        <v>433</v>
      </c>
      <c r="B19" s="539"/>
      <c r="C19" s="539"/>
      <c r="D19" s="539"/>
      <c r="E19" s="538" t="s">
        <v>434</v>
      </c>
      <c r="F19" s="538"/>
      <c r="G19" s="538"/>
      <c r="H19" s="538"/>
      <c r="I19" s="538"/>
      <c r="J19" s="76"/>
      <c r="K19" s="77"/>
      <c r="L19" s="76"/>
      <c r="M19" s="537"/>
      <c r="N19" s="537"/>
      <c r="O19" s="32"/>
      <c r="P19" s="32"/>
    </row>
    <row r="20" spans="1:19" ht="16" thickBot="1">
      <c r="A20" s="539"/>
      <c r="B20" s="539"/>
      <c r="C20" s="539"/>
      <c r="D20" s="539"/>
      <c r="E20" s="538"/>
      <c r="F20" s="538"/>
      <c r="G20" s="538"/>
      <c r="H20" s="538"/>
      <c r="I20" s="538"/>
      <c r="J20" s="76"/>
      <c r="K20" s="77"/>
      <c r="L20" s="76"/>
      <c r="M20" s="76"/>
      <c r="N20" s="76"/>
      <c r="O20" s="32"/>
      <c r="P20" s="32"/>
    </row>
    <row r="21" spans="1:19" ht="16">
      <c r="A21" s="537" t="s">
        <v>425</v>
      </c>
      <c r="B21" s="537"/>
      <c r="C21" s="537"/>
      <c r="D21" s="537"/>
      <c r="E21" s="537"/>
      <c r="F21" s="537"/>
      <c r="G21" s="537"/>
      <c r="H21" s="537"/>
      <c r="I21" s="537"/>
      <c r="J21" s="537"/>
      <c r="K21" s="537"/>
      <c r="L21" s="537"/>
      <c r="M21" s="537"/>
      <c r="N21" s="537"/>
      <c r="O21" s="32"/>
      <c r="P21" s="32"/>
    </row>
    <row r="22" spans="1:19" ht="26">
      <c r="A22" s="489" t="s">
        <v>663</v>
      </c>
      <c r="B22" s="490"/>
      <c r="C22" s="490"/>
      <c r="D22" s="490"/>
      <c r="E22" s="490"/>
      <c r="F22" s="490"/>
      <c r="G22" s="490"/>
      <c r="H22" s="490"/>
      <c r="I22" s="490"/>
      <c r="J22" s="490"/>
      <c r="K22" s="490"/>
      <c r="L22" s="490"/>
      <c r="M22" s="490"/>
      <c r="N22" s="490"/>
      <c r="O22" s="490"/>
      <c r="P22" s="490"/>
      <c r="Q22" s="490"/>
    </row>
    <row r="23" spans="1:19" ht="20.5" customHeight="1" thickBot="1">
      <c r="A23" s="491" t="s">
        <v>664</v>
      </c>
      <c r="B23" s="492"/>
      <c r="C23" s="492"/>
      <c r="D23" s="492"/>
      <c r="E23" s="492"/>
      <c r="F23" s="492"/>
      <c r="G23" s="492"/>
      <c r="H23" s="492"/>
      <c r="I23" s="492"/>
      <c r="J23" s="492"/>
      <c r="K23" s="492"/>
      <c r="L23" s="492"/>
      <c r="M23" s="492"/>
      <c r="N23" s="492"/>
      <c r="O23" s="492"/>
      <c r="P23" s="492"/>
      <c r="Q23" s="492"/>
    </row>
    <row r="24" spans="1:19" ht="17" thickBot="1">
      <c r="A24" s="520" t="s">
        <v>435</v>
      </c>
      <c r="B24" s="522"/>
      <c r="C24" s="522"/>
      <c r="D24" s="522"/>
      <c r="E24" s="521"/>
      <c r="F24" s="520" t="s">
        <v>436</v>
      </c>
      <c r="G24" s="522"/>
      <c r="H24" s="522"/>
      <c r="I24" s="522"/>
      <c r="J24" s="522"/>
      <c r="K24" s="522"/>
      <c r="L24" s="522"/>
      <c r="M24" s="521"/>
      <c r="N24" s="520" t="s">
        <v>437</v>
      </c>
      <c r="O24" s="522"/>
      <c r="P24" s="522"/>
      <c r="Q24" s="522"/>
      <c r="R24" s="247"/>
      <c r="S24" s="249"/>
    </row>
    <row r="25" spans="1:19" ht="35" thickBot="1">
      <c r="A25" s="250" t="s">
        <v>438</v>
      </c>
      <c r="B25" s="520" t="s">
        <v>439</v>
      </c>
      <c r="C25" s="521"/>
      <c r="D25" s="250" t="s">
        <v>440</v>
      </c>
      <c r="E25" s="250" t="s">
        <v>441</v>
      </c>
      <c r="F25" s="250" t="s">
        <v>442</v>
      </c>
      <c r="G25" s="250" t="s">
        <v>848</v>
      </c>
      <c r="H25" s="520" t="s">
        <v>849</v>
      </c>
      <c r="I25" s="522"/>
      <c r="J25" s="521"/>
      <c r="K25" s="250" t="s">
        <v>665</v>
      </c>
      <c r="L25" s="520" t="s">
        <v>666</v>
      </c>
      <c r="M25" s="521"/>
      <c r="N25" s="250" t="s">
        <v>850</v>
      </c>
      <c r="O25" s="520" t="s">
        <v>667</v>
      </c>
      <c r="P25" s="521"/>
      <c r="Q25" s="250" t="s">
        <v>41</v>
      </c>
      <c r="R25" s="247"/>
      <c r="S25" s="249"/>
    </row>
    <row r="26" spans="1:19" ht="16">
      <c r="A26" s="503" t="s">
        <v>668</v>
      </c>
      <c r="B26" s="493" t="s">
        <v>851</v>
      </c>
      <c r="C26" s="494"/>
      <c r="D26" s="503" t="s">
        <v>852</v>
      </c>
      <c r="E26" s="503" t="s">
        <v>444</v>
      </c>
      <c r="F26" s="503" t="s">
        <v>853</v>
      </c>
      <c r="G26" s="503" t="s">
        <v>854</v>
      </c>
      <c r="H26" s="493" t="s">
        <v>855</v>
      </c>
      <c r="I26" s="504"/>
      <c r="J26" s="494"/>
      <c r="K26" s="507" t="s">
        <v>925</v>
      </c>
      <c r="L26" s="493" t="s">
        <v>679</v>
      </c>
      <c r="M26" s="494"/>
      <c r="N26" s="499">
        <v>44197</v>
      </c>
      <c r="O26" s="502" t="s">
        <v>856</v>
      </c>
      <c r="P26" s="494"/>
      <c r="Q26" s="503" t="s">
        <v>672</v>
      </c>
      <c r="R26" s="247"/>
      <c r="S26" s="249"/>
    </row>
    <row r="27" spans="1:19" ht="16">
      <c r="A27" s="500"/>
      <c r="B27" s="495"/>
      <c r="C27" s="496"/>
      <c r="D27" s="500"/>
      <c r="E27" s="500"/>
      <c r="F27" s="500"/>
      <c r="G27" s="500"/>
      <c r="H27" s="495"/>
      <c r="I27" s="505"/>
      <c r="J27" s="496"/>
      <c r="K27" s="500"/>
      <c r="L27" s="495"/>
      <c r="M27" s="496"/>
      <c r="N27" s="500"/>
      <c r="O27" s="495"/>
      <c r="P27" s="496"/>
      <c r="Q27" s="500"/>
      <c r="R27" s="247"/>
      <c r="S27" s="249"/>
    </row>
    <row r="28" spans="1:19" ht="16">
      <c r="A28" s="500"/>
      <c r="B28" s="495"/>
      <c r="C28" s="496"/>
      <c r="D28" s="500"/>
      <c r="E28" s="500"/>
      <c r="F28" s="500"/>
      <c r="G28" s="500"/>
      <c r="H28" s="495"/>
      <c r="I28" s="505"/>
      <c r="J28" s="496"/>
      <c r="K28" s="500"/>
      <c r="L28" s="495"/>
      <c r="M28" s="496"/>
      <c r="N28" s="500"/>
      <c r="O28" s="495"/>
      <c r="P28" s="496"/>
      <c r="Q28" s="500"/>
      <c r="R28" s="247"/>
      <c r="S28" s="249"/>
    </row>
    <row r="29" spans="1:19" ht="16">
      <c r="A29" s="500"/>
      <c r="B29" s="495"/>
      <c r="C29" s="496"/>
      <c r="D29" s="500"/>
      <c r="E29" s="500"/>
      <c r="F29" s="500"/>
      <c r="G29" s="500"/>
      <c r="H29" s="495"/>
      <c r="I29" s="505"/>
      <c r="J29" s="496"/>
      <c r="K29" s="500"/>
      <c r="L29" s="495"/>
      <c r="M29" s="496"/>
      <c r="N29" s="500"/>
      <c r="O29" s="495"/>
      <c r="P29" s="496"/>
      <c r="Q29" s="500"/>
      <c r="R29" s="247"/>
      <c r="S29" s="249"/>
    </row>
    <row r="30" spans="1:19" ht="16">
      <c r="A30" s="500"/>
      <c r="B30" s="495"/>
      <c r="C30" s="496"/>
      <c r="D30" s="500"/>
      <c r="E30" s="500"/>
      <c r="F30" s="500"/>
      <c r="G30" s="500"/>
      <c r="H30" s="495"/>
      <c r="I30" s="505"/>
      <c r="J30" s="496"/>
      <c r="K30" s="500"/>
      <c r="L30" s="495"/>
      <c r="M30" s="496"/>
      <c r="N30" s="500"/>
      <c r="O30" s="495"/>
      <c r="P30" s="496"/>
      <c r="Q30" s="500"/>
      <c r="R30" s="247"/>
      <c r="S30" s="249"/>
    </row>
    <row r="31" spans="1:19" ht="16">
      <c r="A31" s="500"/>
      <c r="B31" s="495"/>
      <c r="C31" s="496"/>
      <c r="D31" s="500"/>
      <c r="E31" s="500"/>
      <c r="F31" s="500"/>
      <c r="G31" s="500"/>
      <c r="H31" s="495"/>
      <c r="I31" s="505"/>
      <c r="J31" s="496"/>
      <c r="K31" s="500"/>
      <c r="L31" s="495"/>
      <c r="M31" s="496"/>
      <c r="N31" s="500"/>
      <c r="O31" s="495"/>
      <c r="P31" s="496"/>
      <c r="Q31" s="500"/>
      <c r="R31" s="247"/>
      <c r="S31" s="249"/>
    </row>
    <row r="32" spans="1:19" ht="39" customHeight="1" thickBot="1">
      <c r="A32" s="501"/>
      <c r="B32" s="497"/>
      <c r="C32" s="498"/>
      <c r="D32" s="501"/>
      <c r="E32" s="501"/>
      <c r="F32" s="501"/>
      <c r="G32" s="501"/>
      <c r="H32" s="497"/>
      <c r="I32" s="506"/>
      <c r="J32" s="498"/>
      <c r="K32" s="501"/>
      <c r="L32" s="497"/>
      <c r="M32" s="498"/>
      <c r="N32" s="501"/>
      <c r="O32" s="497"/>
      <c r="P32" s="498"/>
      <c r="Q32" s="501"/>
      <c r="R32" s="247"/>
      <c r="S32" s="249"/>
    </row>
    <row r="33" spans="1:19" ht="16" customHeight="1">
      <c r="A33" s="503" t="s">
        <v>668</v>
      </c>
      <c r="B33" s="493" t="s">
        <v>851</v>
      </c>
      <c r="C33" s="494"/>
      <c r="D33" s="503" t="s">
        <v>852</v>
      </c>
      <c r="E33" s="503" t="s">
        <v>444</v>
      </c>
      <c r="F33" s="503" t="s">
        <v>857</v>
      </c>
      <c r="G33" s="503" t="s">
        <v>858</v>
      </c>
      <c r="H33" s="493" t="s">
        <v>859</v>
      </c>
      <c r="I33" s="504"/>
      <c r="J33" s="494"/>
      <c r="K33" s="507" t="s">
        <v>860</v>
      </c>
      <c r="L33" s="493" t="s">
        <v>861</v>
      </c>
      <c r="M33" s="494"/>
      <c r="N33" s="499">
        <v>44197</v>
      </c>
      <c r="O33" s="502" t="s">
        <v>856</v>
      </c>
      <c r="P33" s="494"/>
      <c r="Q33" s="503" t="s">
        <v>862</v>
      </c>
      <c r="R33" s="247"/>
      <c r="S33" s="249"/>
    </row>
    <row r="34" spans="1:19" ht="16">
      <c r="A34" s="500"/>
      <c r="B34" s="495"/>
      <c r="C34" s="496"/>
      <c r="D34" s="500"/>
      <c r="E34" s="500"/>
      <c r="F34" s="500"/>
      <c r="G34" s="500"/>
      <c r="H34" s="495"/>
      <c r="I34" s="505"/>
      <c r="J34" s="496"/>
      <c r="K34" s="500"/>
      <c r="L34" s="495"/>
      <c r="M34" s="496"/>
      <c r="N34" s="500"/>
      <c r="O34" s="495"/>
      <c r="P34" s="496"/>
      <c r="Q34" s="500"/>
      <c r="R34" s="247"/>
      <c r="S34" s="249"/>
    </row>
    <row r="35" spans="1:19" ht="16">
      <c r="A35" s="500"/>
      <c r="B35" s="495"/>
      <c r="C35" s="496"/>
      <c r="D35" s="500"/>
      <c r="E35" s="500"/>
      <c r="F35" s="500"/>
      <c r="G35" s="500"/>
      <c r="H35" s="495"/>
      <c r="I35" s="505"/>
      <c r="J35" s="496"/>
      <c r="K35" s="500"/>
      <c r="L35" s="495"/>
      <c r="M35" s="496"/>
      <c r="N35" s="500"/>
      <c r="O35" s="495"/>
      <c r="P35" s="496"/>
      <c r="Q35" s="500"/>
      <c r="R35" s="247"/>
      <c r="S35" s="249"/>
    </row>
    <row r="36" spans="1:19" ht="16">
      <c r="A36" s="500"/>
      <c r="B36" s="495"/>
      <c r="C36" s="496"/>
      <c r="D36" s="500"/>
      <c r="E36" s="500"/>
      <c r="F36" s="500"/>
      <c r="G36" s="500"/>
      <c r="H36" s="495"/>
      <c r="I36" s="505"/>
      <c r="J36" s="496"/>
      <c r="K36" s="500"/>
      <c r="L36" s="495"/>
      <c r="M36" s="496"/>
      <c r="N36" s="500"/>
      <c r="O36" s="495"/>
      <c r="P36" s="496"/>
      <c r="Q36" s="500"/>
      <c r="R36" s="247"/>
      <c r="S36" s="249"/>
    </row>
    <row r="37" spans="1:19" ht="16">
      <c r="A37" s="500"/>
      <c r="B37" s="495"/>
      <c r="C37" s="496"/>
      <c r="D37" s="500"/>
      <c r="E37" s="500"/>
      <c r="F37" s="500"/>
      <c r="G37" s="500"/>
      <c r="H37" s="495"/>
      <c r="I37" s="505"/>
      <c r="J37" s="496"/>
      <c r="K37" s="500"/>
      <c r="L37" s="495"/>
      <c r="M37" s="496"/>
      <c r="N37" s="500"/>
      <c r="O37" s="495"/>
      <c r="P37" s="496"/>
      <c r="Q37" s="500"/>
      <c r="R37" s="247"/>
      <c r="S37" s="249"/>
    </row>
    <row r="38" spans="1:19" ht="16">
      <c r="A38" s="500"/>
      <c r="B38" s="495"/>
      <c r="C38" s="496"/>
      <c r="D38" s="500"/>
      <c r="E38" s="500"/>
      <c r="F38" s="500"/>
      <c r="G38" s="500"/>
      <c r="H38" s="495"/>
      <c r="I38" s="505"/>
      <c r="J38" s="496"/>
      <c r="K38" s="500"/>
      <c r="L38" s="495"/>
      <c r="M38" s="496"/>
      <c r="N38" s="500"/>
      <c r="O38" s="495"/>
      <c r="P38" s="496"/>
      <c r="Q38" s="500"/>
      <c r="R38" s="247"/>
      <c r="S38" s="249"/>
    </row>
    <row r="39" spans="1:19" ht="17" thickBot="1">
      <c r="A39" s="501"/>
      <c r="B39" s="497"/>
      <c r="C39" s="498"/>
      <c r="D39" s="501"/>
      <c r="E39" s="501"/>
      <c r="F39" s="501"/>
      <c r="G39" s="501"/>
      <c r="H39" s="497"/>
      <c r="I39" s="506"/>
      <c r="J39" s="498"/>
      <c r="K39" s="501"/>
      <c r="L39" s="497"/>
      <c r="M39" s="498"/>
      <c r="N39" s="501"/>
      <c r="O39" s="497"/>
      <c r="P39" s="498"/>
      <c r="Q39" s="501"/>
      <c r="R39" s="247"/>
      <c r="S39" s="249"/>
    </row>
    <row r="40" spans="1:19" ht="16" customHeight="1">
      <c r="A40" s="503" t="s">
        <v>668</v>
      </c>
      <c r="B40" s="493" t="s">
        <v>669</v>
      </c>
      <c r="C40" s="494"/>
      <c r="D40" s="503" t="s">
        <v>670</v>
      </c>
      <c r="E40" s="503" t="s">
        <v>444</v>
      </c>
      <c r="F40" s="503" t="s">
        <v>863</v>
      </c>
      <c r="G40" s="503" t="s">
        <v>864</v>
      </c>
      <c r="H40" s="493" t="s">
        <v>855</v>
      </c>
      <c r="I40" s="504"/>
      <c r="J40" s="494"/>
      <c r="K40" s="507" t="s">
        <v>865</v>
      </c>
      <c r="L40" s="493" t="s">
        <v>866</v>
      </c>
      <c r="M40" s="494"/>
      <c r="N40" s="499">
        <v>44197</v>
      </c>
      <c r="O40" s="502" t="s">
        <v>856</v>
      </c>
      <c r="P40" s="494"/>
      <c r="Q40" s="503" t="s">
        <v>862</v>
      </c>
      <c r="R40" s="247"/>
      <c r="S40" s="249"/>
    </row>
    <row r="41" spans="1:19" ht="16">
      <c r="A41" s="500"/>
      <c r="B41" s="495"/>
      <c r="C41" s="496"/>
      <c r="D41" s="500"/>
      <c r="E41" s="500"/>
      <c r="F41" s="500"/>
      <c r="G41" s="500"/>
      <c r="H41" s="495"/>
      <c r="I41" s="505"/>
      <c r="J41" s="496"/>
      <c r="K41" s="500"/>
      <c r="L41" s="495"/>
      <c r="M41" s="496"/>
      <c r="N41" s="500"/>
      <c r="O41" s="495"/>
      <c r="P41" s="496"/>
      <c r="Q41" s="500"/>
      <c r="R41" s="247"/>
      <c r="S41" s="249"/>
    </row>
    <row r="42" spans="1:19" ht="16">
      <c r="A42" s="500"/>
      <c r="B42" s="495"/>
      <c r="C42" s="496"/>
      <c r="D42" s="500"/>
      <c r="E42" s="500"/>
      <c r="F42" s="500"/>
      <c r="G42" s="500"/>
      <c r="H42" s="495"/>
      <c r="I42" s="505"/>
      <c r="J42" s="496"/>
      <c r="K42" s="500"/>
      <c r="L42" s="495"/>
      <c r="M42" s="496"/>
      <c r="N42" s="500"/>
      <c r="O42" s="495"/>
      <c r="P42" s="496"/>
      <c r="Q42" s="500"/>
      <c r="R42" s="247"/>
      <c r="S42" s="249"/>
    </row>
    <row r="43" spans="1:19" ht="16">
      <c r="A43" s="500"/>
      <c r="B43" s="495"/>
      <c r="C43" s="496"/>
      <c r="D43" s="500"/>
      <c r="E43" s="500"/>
      <c r="F43" s="500"/>
      <c r="G43" s="500"/>
      <c r="H43" s="495"/>
      <c r="I43" s="505"/>
      <c r="J43" s="496"/>
      <c r="K43" s="500"/>
      <c r="L43" s="495"/>
      <c r="M43" s="496"/>
      <c r="N43" s="500"/>
      <c r="O43" s="495"/>
      <c r="P43" s="496"/>
      <c r="Q43" s="500"/>
      <c r="R43" s="247"/>
      <c r="S43" s="249"/>
    </row>
    <row r="44" spans="1:19" ht="16">
      <c r="A44" s="500"/>
      <c r="B44" s="495"/>
      <c r="C44" s="496"/>
      <c r="D44" s="500"/>
      <c r="E44" s="500"/>
      <c r="F44" s="500"/>
      <c r="G44" s="500"/>
      <c r="H44" s="495"/>
      <c r="I44" s="505"/>
      <c r="J44" s="496"/>
      <c r="K44" s="500"/>
      <c r="L44" s="495"/>
      <c r="M44" s="496"/>
      <c r="N44" s="500"/>
      <c r="O44" s="495"/>
      <c r="P44" s="496"/>
      <c r="Q44" s="500"/>
      <c r="R44" s="247"/>
      <c r="S44" s="249"/>
    </row>
    <row r="45" spans="1:19" ht="16">
      <c r="A45" s="500"/>
      <c r="B45" s="495"/>
      <c r="C45" s="496"/>
      <c r="D45" s="500"/>
      <c r="E45" s="500"/>
      <c r="F45" s="500"/>
      <c r="G45" s="500"/>
      <c r="H45" s="495"/>
      <c r="I45" s="505"/>
      <c r="J45" s="496"/>
      <c r="K45" s="500"/>
      <c r="L45" s="495"/>
      <c r="M45" s="496"/>
      <c r="N45" s="500"/>
      <c r="O45" s="495"/>
      <c r="P45" s="496"/>
      <c r="Q45" s="500"/>
      <c r="R45" s="247"/>
      <c r="S45" s="249"/>
    </row>
    <row r="46" spans="1:19" ht="17" thickBot="1">
      <c r="A46" s="501"/>
      <c r="B46" s="497"/>
      <c r="C46" s="498"/>
      <c r="D46" s="501"/>
      <c r="E46" s="501"/>
      <c r="F46" s="501"/>
      <c r="G46" s="501"/>
      <c r="H46" s="497"/>
      <c r="I46" s="506"/>
      <c r="J46" s="498"/>
      <c r="K46" s="501"/>
      <c r="L46" s="497"/>
      <c r="M46" s="498"/>
      <c r="N46" s="501"/>
      <c r="O46" s="497"/>
      <c r="P46" s="498"/>
      <c r="Q46" s="501"/>
      <c r="R46" s="247"/>
      <c r="S46" s="249"/>
    </row>
    <row r="47" spans="1:19" ht="16" customHeight="1">
      <c r="A47" s="503" t="s">
        <v>443</v>
      </c>
      <c r="B47" s="493" t="s">
        <v>673</v>
      </c>
      <c r="C47" s="494"/>
      <c r="D47" s="503" t="s">
        <v>445</v>
      </c>
      <c r="E47" s="503" t="s">
        <v>444</v>
      </c>
      <c r="F47" s="503" t="s">
        <v>867</v>
      </c>
      <c r="G47" s="503" t="s">
        <v>868</v>
      </c>
      <c r="H47" s="493" t="s">
        <v>855</v>
      </c>
      <c r="I47" s="504"/>
      <c r="J47" s="494"/>
      <c r="K47" s="507" t="s">
        <v>447</v>
      </c>
      <c r="L47" s="493" t="s">
        <v>679</v>
      </c>
      <c r="M47" s="494"/>
      <c r="N47" s="499">
        <v>44197</v>
      </c>
      <c r="O47" s="502" t="s">
        <v>869</v>
      </c>
      <c r="P47" s="494"/>
      <c r="Q47" s="503" t="s">
        <v>870</v>
      </c>
      <c r="R47" s="247"/>
      <c r="S47" s="249"/>
    </row>
    <row r="48" spans="1:19" ht="16">
      <c r="A48" s="500"/>
      <c r="B48" s="495"/>
      <c r="C48" s="496"/>
      <c r="D48" s="500"/>
      <c r="E48" s="500"/>
      <c r="F48" s="500"/>
      <c r="G48" s="500"/>
      <c r="H48" s="495"/>
      <c r="I48" s="505"/>
      <c r="J48" s="496"/>
      <c r="K48" s="500"/>
      <c r="L48" s="495"/>
      <c r="M48" s="496"/>
      <c r="N48" s="500"/>
      <c r="O48" s="495"/>
      <c r="P48" s="496"/>
      <c r="Q48" s="500"/>
      <c r="R48" s="247"/>
      <c r="S48" s="249"/>
    </row>
    <row r="49" spans="1:19" ht="16">
      <c r="A49" s="500"/>
      <c r="B49" s="495"/>
      <c r="C49" s="496"/>
      <c r="D49" s="500"/>
      <c r="E49" s="500"/>
      <c r="F49" s="500"/>
      <c r="G49" s="500"/>
      <c r="H49" s="495"/>
      <c r="I49" s="505"/>
      <c r="J49" s="496"/>
      <c r="K49" s="500"/>
      <c r="L49" s="495"/>
      <c r="M49" s="496"/>
      <c r="N49" s="500"/>
      <c r="O49" s="495"/>
      <c r="P49" s="496"/>
      <c r="Q49" s="500"/>
      <c r="R49" s="247"/>
      <c r="S49" s="249"/>
    </row>
    <row r="50" spans="1:19" ht="16">
      <c r="A50" s="500"/>
      <c r="B50" s="495"/>
      <c r="C50" s="496"/>
      <c r="D50" s="500"/>
      <c r="E50" s="500"/>
      <c r="F50" s="500"/>
      <c r="G50" s="500"/>
      <c r="H50" s="495"/>
      <c r="I50" s="505"/>
      <c r="J50" s="496"/>
      <c r="K50" s="500"/>
      <c r="L50" s="495"/>
      <c r="M50" s="496"/>
      <c r="N50" s="500"/>
      <c r="O50" s="495"/>
      <c r="P50" s="496"/>
      <c r="Q50" s="500"/>
      <c r="R50" s="247"/>
      <c r="S50" s="249"/>
    </row>
    <row r="51" spans="1:19" ht="16">
      <c r="A51" s="500"/>
      <c r="B51" s="495"/>
      <c r="C51" s="496"/>
      <c r="D51" s="500"/>
      <c r="E51" s="500"/>
      <c r="F51" s="500"/>
      <c r="G51" s="500"/>
      <c r="H51" s="495"/>
      <c r="I51" s="505"/>
      <c r="J51" s="496"/>
      <c r="K51" s="500"/>
      <c r="L51" s="495"/>
      <c r="M51" s="496"/>
      <c r="N51" s="500"/>
      <c r="O51" s="495"/>
      <c r="P51" s="496"/>
      <c r="Q51" s="500"/>
      <c r="R51" s="247"/>
      <c r="S51" s="249"/>
    </row>
    <row r="52" spans="1:19" ht="16">
      <c r="A52" s="500"/>
      <c r="B52" s="495"/>
      <c r="C52" s="496"/>
      <c r="D52" s="500"/>
      <c r="E52" s="500"/>
      <c r="F52" s="500"/>
      <c r="G52" s="500"/>
      <c r="H52" s="495"/>
      <c r="I52" s="505"/>
      <c r="J52" s="496"/>
      <c r="K52" s="500"/>
      <c r="L52" s="495"/>
      <c r="M52" s="496"/>
      <c r="N52" s="500"/>
      <c r="O52" s="495"/>
      <c r="P52" s="496"/>
      <c r="Q52" s="500"/>
      <c r="R52" s="247"/>
      <c r="S52" s="249"/>
    </row>
    <row r="53" spans="1:19" ht="17" thickBot="1">
      <c r="A53" s="501"/>
      <c r="B53" s="497"/>
      <c r="C53" s="498"/>
      <c r="D53" s="501"/>
      <c r="E53" s="501"/>
      <c r="F53" s="501"/>
      <c r="G53" s="501"/>
      <c r="H53" s="497"/>
      <c r="I53" s="506"/>
      <c r="J53" s="498"/>
      <c r="K53" s="501"/>
      <c r="L53" s="497"/>
      <c r="M53" s="498"/>
      <c r="N53" s="501"/>
      <c r="O53" s="497"/>
      <c r="P53" s="498"/>
      <c r="Q53" s="501"/>
      <c r="R53" s="247"/>
      <c r="S53" s="249"/>
    </row>
    <row r="54" spans="1:19" ht="16">
      <c r="A54" s="503" t="s">
        <v>443</v>
      </c>
      <c r="B54" s="493" t="s">
        <v>673</v>
      </c>
      <c r="C54" s="494"/>
      <c r="D54" s="503" t="s">
        <v>445</v>
      </c>
      <c r="E54" s="503" t="s">
        <v>444</v>
      </c>
      <c r="F54" s="503" t="s">
        <v>674</v>
      </c>
      <c r="G54" s="503" t="s">
        <v>446</v>
      </c>
      <c r="H54" s="493" t="s">
        <v>675</v>
      </c>
      <c r="I54" s="504"/>
      <c r="J54" s="494"/>
      <c r="K54" s="507" t="s">
        <v>447</v>
      </c>
      <c r="L54" s="493" t="s">
        <v>448</v>
      </c>
      <c r="M54" s="494"/>
      <c r="N54" s="499">
        <v>44197</v>
      </c>
      <c r="O54" s="508">
        <v>44540</v>
      </c>
      <c r="P54" s="509"/>
      <c r="Q54" s="514" t="s">
        <v>926</v>
      </c>
      <c r="R54" s="247"/>
      <c r="S54" s="249"/>
    </row>
    <row r="55" spans="1:19" ht="16">
      <c r="A55" s="500"/>
      <c r="B55" s="495"/>
      <c r="C55" s="496"/>
      <c r="D55" s="500"/>
      <c r="E55" s="500"/>
      <c r="F55" s="500"/>
      <c r="G55" s="500"/>
      <c r="H55" s="495"/>
      <c r="I55" s="505"/>
      <c r="J55" s="496"/>
      <c r="K55" s="500"/>
      <c r="L55" s="495"/>
      <c r="M55" s="496"/>
      <c r="N55" s="500"/>
      <c r="O55" s="510"/>
      <c r="P55" s="511"/>
      <c r="Q55" s="515"/>
      <c r="R55" s="247"/>
      <c r="S55" s="249"/>
    </row>
    <row r="56" spans="1:19" ht="16">
      <c r="A56" s="500"/>
      <c r="B56" s="495"/>
      <c r="C56" s="496"/>
      <c r="D56" s="500"/>
      <c r="E56" s="500"/>
      <c r="F56" s="500"/>
      <c r="G56" s="500"/>
      <c r="H56" s="495"/>
      <c r="I56" s="505"/>
      <c r="J56" s="496"/>
      <c r="K56" s="500"/>
      <c r="L56" s="495"/>
      <c r="M56" s="496"/>
      <c r="N56" s="500"/>
      <c r="O56" s="510"/>
      <c r="P56" s="511"/>
      <c r="Q56" s="515"/>
      <c r="R56" s="247"/>
      <c r="S56" s="249"/>
    </row>
    <row r="57" spans="1:19" ht="16">
      <c r="A57" s="500"/>
      <c r="B57" s="495"/>
      <c r="C57" s="496"/>
      <c r="D57" s="500"/>
      <c r="E57" s="500"/>
      <c r="F57" s="500"/>
      <c r="G57" s="500"/>
      <c r="H57" s="495"/>
      <c r="I57" s="505"/>
      <c r="J57" s="496"/>
      <c r="K57" s="500"/>
      <c r="L57" s="495"/>
      <c r="M57" s="496"/>
      <c r="N57" s="500"/>
      <c r="O57" s="510"/>
      <c r="P57" s="511"/>
      <c r="Q57" s="515"/>
      <c r="R57" s="247"/>
      <c r="S57" s="249"/>
    </row>
    <row r="58" spans="1:19" ht="16">
      <c r="A58" s="500"/>
      <c r="B58" s="495"/>
      <c r="C58" s="496"/>
      <c r="D58" s="500"/>
      <c r="E58" s="500"/>
      <c r="F58" s="500"/>
      <c r="G58" s="500"/>
      <c r="H58" s="495"/>
      <c r="I58" s="505"/>
      <c r="J58" s="496"/>
      <c r="K58" s="500"/>
      <c r="L58" s="495"/>
      <c r="M58" s="496"/>
      <c r="N58" s="500"/>
      <c r="O58" s="510"/>
      <c r="P58" s="511"/>
      <c r="Q58" s="515"/>
      <c r="R58" s="247"/>
      <c r="S58" s="249"/>
    </row>
    <row r="59" spans="1:19" ht="16">
      <c r="A59" s="500"/>
      <c r="B59" s="495"/>
      <c r="C59" s="496"/>
      <c r="D59" s="500"/>
      <c r="E59" s="500"/>
      <c r="F59" s="500"/>
      <c r="G59" s="500"/>
      <c r="H59" s="495"/>
      <c r="I59" s="505"/>
      <c r="J59" s="496"/>
      <c r="K59" s="500"/>
      <c r="L59" s="495"/>
      <c r="M59" s="496"/>
      <c r="N59" s="500"/>
      <c r="O59" s="510"/>
      <c r="P59" s="511"/>
      <c r="Q59" s="515"/>
      <c r="R59" s="247"/>
      <c r="S59" s="249"/>
    </row>
    <row r="60" spans="1:19" ht="17" thickBot="1">
      <c r="A60" s="501"/>
      <c r="B60" s="497"/>
      <c r="C60" s="498"/>
      <c r="D60" s="501"/>
      <c r="E60" s="501"/>
      <c r="F60" s="501"/>
      <c r="G60" s="501"/>
      <c r="H60" s="497"/>
      <c r="I60" s="506"/>
      <c r="J60" s="498"/>
      <c r="K60" s="501"/>
      <c r="L60" s="497"/>
      <c r="M60" s="498"/>
      <c r="N60" s="501"/>
      <c r="O60" s="512"/>
      <c r="P60" s="513"/>
      <c r="Q60" s="516"/>
      <c r="R60" s="247"/>
      <c r="S60" s="249"/>
    </row>
    <row r="61" spans="1:19" ht="16" customHeight="1">
      <c r="A61" s="503" t="s">
        <v>668</v>
      </c>
      <c r="B61" s="493" t="s">
        <v>871</v>
      </c>
      <c r="C61" s="494"/>
      <c r="D61" s="503" t="s">
        <v>872</v>
      </c>
      <c r="E61" s="503" t="s">
        <v>444</v>
      </c>
      <c r="F61" s="503" t="s">
        <v>873</v>
      </c>
      <c r="G61" s="503" t="s">
        <v>874</v>
      </c>
      <c r="H61" s="493" t="s">
        <v>855</v>
      </c>
      <c r="I61" s="504"/>
      <c r="J61" s="494"/>
      <c r="K61" s="507" t="s">
        <v>447</v>
      </c>
      <c r="L61" s="493" t="s">
        <v>679</v>
      </c>
      <c r="M61" s="494"/>
      <c r="N61" s="499">
        <v>44197</v>
      </c>
      <c r="O61" s="502" t="s">
        <v>856</v>
      </c>
      <c r="P61" s="494"/>
      <c r="Q61" s="503" t="s">
        <v>862</v>
      </c>
      <c r="R61" s="247"/>
      <c r="S61" s="249"/>
    </row>
    <row r="62" spans="1:19" ht="16">
      <c r="A62" s="500"/>
      <c r="B62" s="495"/>
      <c r="C62" s="496"/>
      <c r="D62" s="500"/>
      <c r="E62" s="500"/>
      <c r="F62" s="500"/>
      <c r="G62" s="500"/>
      <c r="H62" s="495"/>
      <c r="I62" s="505"/>
      <c r="J62" s="496"/>
      <c r="K62" s="500"/>
      <c r="L62" s="495"/>
      <c r="M62" s="496"/>
      <c r="N62" s="500"/>
      <c r="O62" s="495"/>
      <c r="P62" s="496"/>
      <c r="Q62" s="500"/>
      <c r="R62" s="247"/>
      <c r="S62" s="249"/>
    </row>
    <row r="63" spans="1:19" ht="16">
      <c r="A63" s="500"/>
      <c r="B63" s="495"/>
      <c r="C63" s="496"/>
      <c r="D63" s="500"/>
      <c r="E63" s="500"/>
      <c r="F63" s="500"/>
      <c r="G63" s="500"/>
      <c r="H63" s="495"/>
      <c r="I63" s="505"/>
      <c r="J63" s="496"/>
      <c r="K63" s="500"/>
      <c r="L63" s="495"/>
      <c r="M63" s="496"/>
      <c r="N63" s="500"/>
      <c r="O63" s="495"/>
      <c r="P63" s="496"/>
      <c r="Q63" s="500"/>
      <c r="R63" s="247"/>
      <c r="S63" s="249"/>
    </row>
    <row r="64" spans="1:19" ht="16">
      <c r="A64" s="500"/>
      <c r="B64" s="495"/>
      <c r="C64" s="496"/>
      <c r="D64" s="500"/>
      <c r="E64" s="500"/>
      <c r="F64" s="500"/>
      <c r="G64" s="500"/>
      <c r="H64" s="495"/>
      <c r="I64" s="505"/>
      <c r="J64" s="496"/>
      <c r="K64" s="500"/>
      <c r="L64" s="495"/>
      <c r="M64" s="496"/>
      <c r="N64" s="500"/>
      <c r="O64" s="495"/>
      <c r="P64" s="496"/>
      <c r="Q64" s="500"/>
      <c r="R64" s="247"/>
      <c r="S64" s="249"/>
    </row>
    <row r="65" spans="1:19" ht="16">
      <c r="A65" s="500"/>
      <c r="B65" s="495"/>
      <c r="C65" s="496"/>
      <c r="D65" s="500"/>
      <c r="E65" s="500"/>
      <c r="F65" s="500"/>
      <c r="G65" s="500"/>
      <c r="H65" s="495"/>
      <c r="I65" s="505"/>
      <c r="J65" s="496"/>
      <c r="K65" s="500"/>
      <c r="L65" s="495"/>
      <c r="M65" s="496"/>
      <c r="N65" s="500"/>
      <c r="O65" s="495"/>
      <c r="P65" s="496"/>
      <c r="Q65" s="500"/>
      <c r="R65" s="247"/>
      <c r="S65" s="249"/>
    </row>
    <row r="66" spans="1:19" ht="16">
      <c r="A66" s="500"/>
      <c r="B66" s="495"/>
      <c r="C66" s="496"/>
      <c r="D66" s="500"/>
      <c r="E66" s="500"/>
      <c r="F66" s="500"/>
      <c r="G66" s="500"/>
      <c r="H66" s="495"/>
      <c r="I66" s="505"/>
      <c r="J66" s="496"/>
      <c r="K66" s="500"/>
      <c r="L66" s="495"/>
      <c r="M66" s="496"/>
      <c r="N66" s="500"/>
      <c r="O66" s="495"/>
      <c r="P66" s="496"/>
      <c r="Q66" s="500"/>
      <c r="R66" s="247"/>
      <c r="S66" s="249"/>
    </row>
    <row r="67" spans="1:19" ht="17" thickBot="1">
      <c r="A67" s="501"/>
      <c r="B67" s="497"/>
      <c r="C67" s="498"/>
      <c r="D67" s="501"/>
      <c r="E67" s="501"/>
      <c r="F67" s="501"/>
      <c r="G67" s="501"/>
      <c r="H67" s="497"/>
      <c r="I67" s="506"/>
      <c r="J67" s="498"/>
      <c r="K67" s="501"/>
      <c r="L67" s="497"/>
      <c r="M67" s="498"/>
      <c r="N67" s="501"/>
      <c r="O67" s="497"/>
      <c r="P67" s="498"/>
      <c r="Q67" s="501"/>
      <c r="R67" s="247"/>
      <c r="S67" s="249"/>
    </row>
    <row r="68" spans="1:19" ht="16" customHeight="1">
      <c r="A68" s="503" t="s">
        <v>668</v>
      </c>
      <c r="B68" s="493" t="s">
        <v>875</v>
      </c>
      <c r="C68" s="494"/>
      <c r="D68" s="503" t="s">
        <v>876</v>
      </c>
      <c r="E68" s="503" t="s">
        <v>444</v>
      </c>
      <c r="F68" s="503" t="s">
        <v>873</v>
      </c>
      <c r="G68" s="503" t="s">
        <v>874</v>
      </c>
      <c r="H68" s="493" t="s">
        <v>855</v>
      </c>
      <c r="I68" s="504"/>
      <c r="J68" s="494"/>
      <c r="K68" s="507" t="s">
        <v>447</v>
      </c>
      <c r="L68" s="493" t="s">
        <v>679</v>
      </c>
      <c r="M68" s="494"/>
      <c r="N68" s="499">
        <v>44197</v>
      </c>
      <c r="O68" s="502" t="s">
        <v>856</v>
      </c>
      <c r="P68" s="494"/>
      <c r="Q68" s="503" t="s">
        <v>862</v>
      </c>
      <c r="R68" s="247"/>
      <c r="S68" s="249"/>
    </row>
    <row r="69" spans="1:19" ht="16">
      <c r="A69" s="500"/>
      <c r="B69" s="495"/>
      <c r="C69" s="496"/>
      <c r="D69" s="500"/>
      <c r="E69" s="500"/>
      <c r="F69" s="500"/>
      <c r="G69" s="500"/>
      <c r="H69" s="495"/>
      <c r="I69" s="505"/>
      <c r="J69" s="496"/>
      <c r="K69" s="500"/>
      <c r="L69" s="495"/>
      <c r="M69" s="496"/>
      <c r="N69" s="500"/>
      <c r="O69" s="495"/>
      <c r="P69" s="496"/>
      <c r="Q69" s="500"/>
      <c r="R69" s="247"/>
      <c r="S69" s="249"/>
    </row>
    <row r="70" spans="1:19" ht="16">
      <c r="A70" s="500"/>
      <c r="B70" s="495"/>
      <c r="C70" s="496"/>
      <c r="D70" s="500"/>
      <c r="E70" s="500"/>
      <c r="F70" s="500"/>
      <c r="G70" s="500"/>
      <c r="H70" s="495"/>
      <c r="I70" s="505"/>
      <c r="J70" s="496"/>
      <c r="K70" s="500"/>
      <c r="L70" s="495"/>
      <c r="M70" s="496"/>
      <c r="N70" s="500"/>
      <c r="O70" s="495"/>
      <c r="P70" s="496"/>
      <c r="Q70" s="500"/>
      <c r="R70" s="247"/>
      <c r="S70" s="249"/>
    </row>
    <row r="71" spans="1:19" ht="16">
      <c r="A71" s="500"/>
      <c r="B71" s="495"/>
      <c r="C71" s="496"/>
      <c r="D71" s="500"/>
      <c r="E71" s="500"/>
      <c r="F71" s="500"/>
      <c r="G71" s="500"/>
      <c r="H71" s="495"/>
      <c r="I71" s="505"/>
      <c r="J71" s="496"/>
      <c r="K71" s="500"/>
      <c r="L71" s="495"/>
      <c r="M71" s="496"/>
      <c r="N71" s="500"/>
      <c r="O71" s="495"/>
      <c r="P71" s="496"/>
      <c r="Q71" s="500"/>
      <c r="R71" s="247"/>
      <c r="S71" s="249"/>
    </row>
    <row r="72" spans="1:19" ht="16">
      <c r="A72" s="500"/>
      <c r="B72" s="495"/>
      <c r="C72" s="496"/>
      <c r="D72" s="500"/>
      <c r="E72" s="500"/>
      <c r="F72" s="500"/>
      <c r="G72" s="500"/>
      <c r="H72" s="495"/>
      <c r="I72" s="505"/>
      <c r="J72" s="496"/>
      <c r="K72" s="500"/>
      <c r="L72" s="495"/>
      <c r="M72" s="496"/>
      <c r="N72" s="500"/>
      <c r="O72" s="495"/>
      <c r="P72" s="496"/>
      <c r="Q72" s="500"/>
      <c r="R72" s="247"/>
      <c r="S72" s="249"/>
    </row>
    <row r="73" spans="1:19" ht="16">
      <c r="A73" s="500"/>
      <c r="B73" s="495"/>
      <c r="C73" s="496"/>
      <c r="D73" s="500"/>
      <c r="E73" s="500"/>
      <c r="F73" s="500"/>
      <c r="G73" s="500"/>
      <c r="H73" s="495"/>
      <c r="I73" s="505"/>
      <c r="J73" s="496"/>
      <c r="K73" s="500"/>
      <c r="L73" s="495"/>
      <c r="M73" s="496"/>
      <c r="N73" s="500"/>
      <c r="O73" s="495"/>
      <c r="P73" s="496"/>
      <c r="Q73" s="500"/>
      <c r="R73" s="247"/>
      <c r="S73" s="249"/>
    </row>
    <row r="74" spans="1:19" ht="17" thickBot="1">
      <c r="A74" s="501"/>
      <c r="B74" s="497"/>
      <c r="C74" s="498"/>
      <c r="D74" s="501"/>
      <c r="E74" s="501"/>
      <c r="F74" s="501"/>
      <c r="G74" s="501"/>
      <c r="H74" s="497"/>
      <c r="I74" s="506"/>
      <c r="J74" s="498"/>
      <c r="K74" s="501"/>
      <c r="L74" s="497"/>
      <c r="M74" s="498"/>
      <c r="N74" s="501"/>
      <c r="O74" s="497"/>
      <c r="P74" s="498"/>
      <c r="Q74" s="501"/>
      <c r="R74" s="247"/>
      <c r="S74" s="249"/>
    </row>
    <row r="75" spans="1:19" ht="16" customHeight="1">
      <c r="A75" s="503" t="s">
        <v>668</v>
      </c>
      <c r="B75" s="493" t="s">
        <v>877</v>
      </c>
      <c r="C75" s="494"/>
      <c r="D75" s="503" t="s">
        <v>878</v>
      </c>
      <c r="E75" s="503" t="s">
        <v>444</v>
      </c>
      <c r="F75" s="503" t="s">
        <v>873</v>
      </c>
      <c r="G75" s="503" t="s">
        <v>874</v>
      </c>
      <c r="H75" s="493" t="s">
        <v>855</v>
      </c>
      <c r="I75" s="504"/>
      <c r="J75" s="494"/>
      <c r="K75" s="507" t="s">
        <v>447</v>
      </c>
      <c r="L75" s="493" t="s">
        <v>679</v>
      </c>
      <c r="M75" s="494"/>
      <c r="N75" s="499">
        <v>44197</v>
      </c>
      <c r="O75" s="502" t="s">
        <v>856</v>
      </c>
      <c r="P75" s="494"/>
      <c r="Q75" s="503" t="s">
        <v>862</v>
      </c>
      <c r="R75" s="247"/>
      <c r="S75" s="249"/>
    </row>
    <row r="76" spans="1:19" ht="16">
      <c r="A76" s="500"/>
      <c r="B76" s="495"/>
      <c r="C76" s="496"/>
      <c r="D76" s="500"/>
      <c r="E76" s="500"/>
      <c r="F76" s="500"/>
      <c r="G76" s="500"/>
      <c r="H76" s="495"/>
      <c r="I76" s="505"/>
      <c r="J76" s="496"/>
      <c r="K76" s="500"/>
      <c r="L76" s="495"/>
      <c r="M76" s="496"/>
      <c r="N76" s="500"/>
      <c r="O76" s="495"/>
      <c r="P76" s="496"/>
      <c r="Q76" s="500"/>
      <c r="R76" s="247"/>
      <c r="S76" s="249"/>
    </row>
    <row r="77" spans="1:19" ht="16">
      <c r="A77" s="500"/>
      <c r="B77" s="495"/>
      <c r="C77" s="496"/>
      <c r="D77" s="500"/>
      <c r="E77" s="500"/>
      <c r="F77" s="500"/>
      <c r="G77" s="500"/>
      <c r="H77" s="495"/>
      <c r="I77" s="505"/>
      <c r="J77" s="496"/>
      <c r="K77" s="500"/>
      <c r="L77" s="495"/>
      <c r="M77" s="496"/>
      <c r="N77" s="500"/>
      <c r="O77" s="495"/>
      <c r="P77" s="496"/>
      <c r="Q77" s="500"/>
      <c r="R77" s="247"/>
      <c r="S77" s="249"/>
    </row>
    <row r="78" spans="1:19" ht="16">
      <c r="A78" s="500"/>
      <c r="B78" s="495"/>
      <c r="C78" s="496"/>
      <c r="D78" s="500"/>
      <c r="E78" s="500"/>
      <c r="F78" s="500"/>
      <c r="G78" s="500"/>
      <c r="H78" s="495"/>
      <c r="I78" s="505"/>
      <c r="J78" s="496"/>
      <c r="K78" s="500"/>
      <c r="L78" s="495"/>
      <c r="M78" s="496"/>
      <c r="N78" s="500"/>
      <c r="O78" s="495"/>
      <c r="P78" s="496"/>
      <c r="Q78" s="500"/>
      <c r="R78" s="247"/>
      <c r="S78" s="249"/>
    </row>
    <row r="79" spans="1:19" ht="16">
      <c r="A79" s="500"/>
      <c r="B79" s="495"/>
      <c r="C79" s="496"/>
      <c r="D79" s="500"/>
      <c r="E79" s="500"/>
      <c r="F79" s="500"/>
      <c r="G79" s="500"/>
      <c r="H79" s="495"/>
      <c r="I79" s="505"/>
      <c r="J79" s="496"/>
      <c r="K79" s="500"/>
      <c r="L79" s="495"/>
      <c r="M79" s="496"/>
      <c r="N79" s="500"/>
      <c r="O79" s="495"/>
      <c r="P79" s="496"/>
      <c r="Q79" s="500"/>
      <c r="R79" s="247"/>
      <c r="S79" s="249"/>
    </row>
    <row r="80" spans="1:19" ht="16">
      <c r="A80" s="500"/>
      <c r="B80" s="495"/>
      <c r="C80" s="496"/>
      <c r="D80" s="500"/>
      <c r="E80" s="500"/>
      <c r="F80" s="500"/>
      <c r="G80" s="500"/>
      <c r="H80" s="495"/>
      <c r="I80" s="505"/>
      <c r="J80" s="496"/>
      <c r="K80" s="500"/>
      <c r="L80" s="495"/>
      <c r="M80" s="496"/>
      <c r="N80" s="500"/>
      <c r="O80" s="495"/>
      <c r="P80" s="496"/>
      <c r="Q80" s="500"/>
      <c r="R80" s="247"/>
      <c r="S80" s="249"/>
    </row>
    <row r="81" spans="1:19" ht="17" thickBot="1">
      <c r="A81" s="501"/>
      <c r="B81" s="497"/>
      <c r="C81" s="498"/>
      <c r="D81" s="501"/>
      <c r="E81" s="501"/>
      <c r="F81" s="501"/>
      <c r="G81" s="501"/>
      <c r="H81" s="497"/>
      <c r="I81" s="506"/>
      <c r="J81" s="498"/>
      <c r="K81" s="501"/>
      <c r="L81" s="497"/>
      <c r="M81" s="498"/>
      <c r="N81" s="501"/>
      <c r="O81" s="497"/>
      <c r="P81" s="498"/>
      <c r="Q81" s="501"/>
      <c r="R81" s="247"/>
      <c r="S81" s="249"/>
    </row>
    <row r="82" spans="1:19" ht="16" customHeight="1">
      <c r="A82" s="503" t="s">
        <v>443</v>
      </c>
      <c r="B82" s="493" t="s">
        <v>677</v>
      </c>
      <c r="C82" s="494"/>
      <c r="D82" s="503" t="s">
        <v>678</v>
      </c>
      <c r="E82" s="503" t="s">
        <v>444</v>
      </c>
      <c r="F82" s="503" t="s">
        <v>873</v>
      </c>
      <c r="G82" s="503" t="s">
        <v>874</v>
      </c>
      <c r="H82" s="493" t="s">
        <v>855</v>
      </c>
      <c r="I82" s="504"/>
      <c r="J82" s="494"/>
      <c r="K82" s="507" t="s">
        <v>447</v>
      </c>
      <c r="L82" s="493" t="s">
        <v>679</v>
      </c>
      <c r="M82" s="494"/>
      <c r="N82" s="499">
        <v>44197</v>
      </c>
      <c r="O82" s="502" t="s">
        <v>856</v>
      </c>
      <c r="P82" s="494"/>
      <c r="Q82" s="503" t="s">
        <v>862</v>
      </c>
      <c r="R82" s="247"/>
      <c r="S82" s="249"/>
    </row>
    <row r="83" spans="1:19" ht="16">
      <c r="A83" s="500"/>
      <c r="B83" s="495"/>
      <c r="C83" s="496"/>
      <c r="D83" s="500"/>
      <c r="E83" s="500"/>
      <c r="F83" s="500"/>
      <c r="G83" s="500"/>
      <c r="H83" s="495"/>
      <c r="I83" s="505"/>
      <c r="J83" s="496"/>
      <c r="K83" s="500"/>
      <c r="L83" s="495"/>
      <c r="M83" s="496"/>
      <c r="N83" s="500"/>
      <c r="O83" s="495"/>
      <c r="P83" s="496"/>
      <c r="Q83" s="500"/>
      <c r="R83" s="247"/>
      <c r="S83" s="249"/>
    </row>
    <row r="84" spans="1:19" ht="16">
      <c r="A84" s="500"/>
      <c r="B84" s="495"/>
      <c r="C84" s="496"/>
      <c r="D84" s="500"/>
      <c r="E84" s="500"/>
      <c r="F84" s="500"/>
      <c r="G84" s="500"/>
      <c r="H84" s="495"/>
      <c r="I84" s="505"/>
      <c r="J84" s="496"/>
      <c r="K84" s="500"/>
      <c r="L84" s="495"/>
      <c r="M84" s="496"/>
      <c r="N84" s="500"/>
      <c r="O84" s="495"/>
      <c r="P84" s="496"/>
      <c r="Q84" s="500"/>
      <c r="R84" s="247"/>
      <c r="S84" s="249"/>
    </row>
    <row r="85" spans="1:19" ht="16">
      <c r="A85" s="500"/>
      <c r="B85" s="495"/>
      <c r="C85" s="496"/>
      <c r="D85" s="500"/>
      <c r="E85" s="500"/>
      <c r="F85" s="500"/>
      <c r="G85" s="500"/>
      <c r="H85" s="495"/>
      <c r="I85" s="505"/>
      <c r="J85" s="496"/>
      <c r="K85" s="500"/>
      <c r="L85" s="495"/>
      <c r="M85" s="496"/>
      <c r="N85" s="500"/>
      <c r="O85" s="495"/>
      <c r="P85" s="496"/>
      <c r="Q85" s="500"/>
      <c r="R85" s="247"/>
      <c r="S85" s="249"/>
    </row>
    <row r="86" spans="1:19" ht="16">
      <c r="A86" s="500"/>
      <c r="B86" s="495"/>
      <c r="C86" s="496"/>
      <c r="D86" s="500"/>
      <c r="E86" s="500"/>
      <c r="F86" s="500"/>
      <c r="G86" s="500"/>
      <c r="H86" s="495"/>
      <c r="I86" s="505"/>
      <c r="J86" s="496"/>
      <c r="K86" s="500"/>
      <c r="L86" s="495"/>
      <c r="M86" s="496"/>
      <c r="N86" s="500"/>
      <c r="O86" s="495"/>
      <c r="P86" s="496"/>
      <c r="Q86" s="500"/>
      <c r="R86" s="247"/>
      <c r="S86" s="249"/>
    </row>
    <row r="87" spans="1:19" ht="16">
      <c r="A87" s="500"/>
      <c r="B87" s="495"/>
      <c r="C87" s="496"/>
      <c r="D87" s="500"/>
      <c r="E87" s="500"/>
      <c r="F87" s="500"/>
      <c r="G87" s="500"/>
      <c r="H87" s="495"/>
      <c r="I87" s="505"/>
      <c r="J87" s="496"/>
      <c r="K87" s="500"/>
      <c r="L87" s="495"/>
      <c r="M87" s="496"/>
      <c r="N87" s="500"/>
      <c r="O87" s="495"/>
      <c r="P87" s="496"/>
      <c r="Q87" s="500"/>
      <c r="R87" s="247"/>
      <c r="S87" s="249"/>
    </row>
    <row r="88" spans="1:19" ht="17" thickBot="1">
      <c r="A88" s="501"/>
      <c r="B88" s="497"/>
      <c r="C88" s="498"/>
      <c r="D88" s="501"/>
      <c r="E88" s="501"/>
      <c r="F88" s="501"/>
      <c r="G88" s="501"/>
      <c r="H88" s="497"/>
      <c r="I88" s="506"/>
      <c r="J88" s="498"/>
      <c r="K88" s="501"/>
      <c r="L88" s="497"/>
      <c r="M88" s="498"/>
      <c r="N88" s="501"/>
      <c r="O88" s="497"/>
      <c r="P88" s="498"/>
      <c r="Q88" s="501"/>
      <c r="R88" s="247"/>
      <c r="S88" s="249"/>
    </row>
    <row r="89" spans="1:19" ht="16">
      <c r="A89" s="503" t="s">
        <v>443</v>
      </c>
      <c r="B89" s="493" t="s">
        <v>879</v>
      </c>
      <c r="C89" s="494"/>
      <c r="D89" s="503" t="s">
        <v>880</v>
      </c>
      <c r="E89" s="503" t="s">
        <v>444</v>
      </c>
      <c r="F89" s="503" t="s">
        <v>881</v>
      </c>
      <c r="G89" s="503" t="s">
        <v>882</v>
      </c>
      <c r="H89" s="493" t="s">
        <v>883</v>
      </c>
      <c r="I89" s="504"/>
      <c r="J89" s="494"/>
      <c r="K89" s="507" t="s">
        <v>447</v>
      </c>
      <c r="L89" s="493" t="s">
        <v>671</v>
      </c>
      <c r="M89" s="494"/>
      <c r="N89" s="499">
        <v>44197</v>
      </c>
      <c r="O89" s="502" t="s">
        <v>856</v>
      </c>
      <c r="P89" s="494"/>
      <c r="Q89" s="503" t="s">
        <v>862</v>
      </c>
      <c r="R89" s="247"/>
      <c r="S89" s="249"/>
    </row>
    <row r="90" spans="1:19" ht="16">
      <c r="A90" s="500"/>
      <c r="B90" s="495"/>
      <c r="C90" s="496"/>
      <c r="D90" s="500"/>
      <c r="E90" s="500"/>
      <c r="F90" s="500"/>
      <c r="G90" s="500"/>
      <c r="H90" s="495"/>
      <c r="I90" s="505"/>
      <c r="J90" s="496"/>
      <c r="K90" s="500"/>
      <c r="L90" s="495"/>
      <c r="M90" s="496"/>
      <c r="N90" s="500"/>
      <c r="O90" s="495"/>
      <c r="P90" s="496"/>
      <c r="Q90" s="500"/>
      <c r="R90" s="247"/>
      <c r="S90" s="249"/>
    </row>
    <row r="91" spans="1:19" ht="16">
      <c r="A91" s="500"/>
      <c r="B91" s="495"/>
      <c r="C91" s="496"/>
      <c r="D91" s="500"/>
      <c r="E91" s="500"/>
      <c r="F91" s="500"/>
      <c r="G91" s="500"/>
      <c r="H91" s="495"/>
      <c r="I91" s="505"/>
      <c r="J91" s="496"/>
      <c r="K91" s="500"/>
      <c r="L91" s="495"/>
      <c r="M91" s="496"/>
      <c r="N91" s="500"/>
      <c r="O91" s="495"/>
      <c r="P91" s="496"/>
      <c r="Q91" s="500"/>
      <c r="R91" s="247"/>
      <c r="S91" s="249"/>
    </row>
    <row r="92" spans="1:19" ht="16">
      <c r="A92" s="500"/>
      <c r="B92" s="495"/>
      <c r="C92" s="496"/>
      <c r="D92" s="500"/>
      <c r="E92" s="500"/>
      <c r="F92" s="500"/>
      <c r="G92" s="500"/>
      <c r="H92" s="495"/>
      <c r="I92" s="505"/>
      <c r="J92" s="496"/>
      <c r="K92" s="500"/>
      <c r="L92" s="495"/>
      <c r="M92" s="496"/>
      <c r="N92" s="500"/>
      <c r="O92" s="495"/>
      <c r="P92" s="496"/>
      <c r="Q92" s="500"/>
      <c r="R92" s="247"/>
      <c r="S92" s="249"/>
    </row>
    <row r="93" spans="1:19" ht="16">
      <c r="A93" s="500"/>
      <c r="B93" s="495"/>
      <c r="C93" s="496"/>
      <c r="D93" s="500"/>
      <c r="E93" s="500"/>
      <c r="F93" s="500"/>
      <c r="G93" s="500"/>
      <c r="H93" s="495"/>
      <c r="I93" s="505"/>
      <c r="J93" s="496"/>
      <c r="K93" s="500"/>
      <c r="L93" s="495"/>
      <c r="M93" s="496"/>
      <c r="N93" s="500"/>
      <c r="O93" s="495"/>
      <c r="P93" s="496"/>
      <c r="Q93" s="500"/>
      <c r="R93" s="247"/>
      <c r="S93" s="249"/>
    </row>
    <row r="94" spans="1:19" ht="16">
      <c r="A94" s="500"/>
      <c r="B94" s="495"/>
      <c r="C94" s="496"/>
      <c r="D94" s="500"/>
      <c r="E94" s="500"/>
      <c r="F94" s="500"/>
      <c r="G94" s="500"/>
      <c r="H94" s="495"/>
      <c r="I94" s="505"/>
      <c r="J94" s="496"/>
      <c r="K94" s="500"/>
      <c r="L94" s="495"/>
      <c r="M94" s="496"/>
      <c r="N94" s="500"/>
      <c r="O94" s="495"/>
      <c r="P94" s="496"/>
      <c r="Q94" s="500"/>
      <c r="R94" s="247"/>
      <c r="S94" s="249"/>
    </row>
    <row r="95" spans="1:19" ht="17" thickBot="1">
      <c r="A95" s="501"/>
      <c r="B95" s="497"/>
      <c r="C95" s="498"/>
      <c r="D95" s="501"/>
      <c r="E95" s="501"/>
      <c r="F95" s="501"/>
      <c r="G95" s="501"/>
      <c r="H95" s="497"/>
      <c r="I95" s="506"/>
      <c r="J95" s="498"/>
      <c r="K95" s="501"/>
      <c r="L95" s="497"/>
      <c r="M95" s="498"/>
      <c r="N95" s="501"/>
      <c r="O95" s="497"/>
      <c r="P95" s="498"/>
      <c r="Q95" s="501"/>
      <c r="R95" s="247"/>
      <c r="S95" s="249"/>
    </row>
    <row r="96" spans="1:19" ht="16" customHeight="1">
      <c r="A96" s="503" t="s">
        <v>443</v>
      </c>
      <c r="B96" s="493" t="s">
        <v>879</v>
      </c>
      <c r="C96" s="494"/>
      <c r="D96" s="503" t="s">
        <v>880</v>
      </c>
      <c r="E96" s="503" t="s">
        <v>444</v>
      </c>
      <c r="F96" s="503" t="s">
        <v>873</v>
      </c>
      <c r="G96" s="503" t="s">
        <v>874</v>
      </c>
      <c r="H96" s="493" t="s">
        <v>855</v>
      </c>
      <c r="I96" s="504"/>
      <c r="J96" s="494"/>
      <c r="K96" s="507" t="s">
        <v>447</v>
      </c>
      <c r="L96" s="493" t="s">
        <v>679</v>
      </c>
      <c r="M96" s="494"/>
      <c r="N96" s="499">
        <v>44197</v>
      </c>
      <c r="O96" s="502" t="s">
        <v>856</v>
      </c>
      <c r="P96" s="494"/>
      <c r="Q96" s="503" t="s">
        <v>862</v>
      </c>
      <c r="R96" s="247"/>
      <c r="S96" s="249"/>
    </row>
    <row r="97" spans="1:19" ht="16">
      <c r="A97" s="500"/>
      <c r="B97" s="495"/>
      <c r="C97" s="496"/>
      <c r="D97" s="500"/>
      <c r="E97" s="500"/>
      <c r="F97" s="500"/>
      <c r="G97" s="500"/>
      <c r="H97" s="495"/>
      <c r="I97" s="505"/>
      <c r="J97" s="496"/>
      <c r="K97" s="500"/>
      <c r="L97" s="495"/>
      <c r="M97" s="496"/>
      <c r="N97" s="500"/>
      <c r="O97" s="495"/>
      <c r="P97" s="496"/>
      <c r="Q97" s="500"/>
      <c r="R97" s="247"/>
      <c r="S97" s="249"/>
    </row>
    <row r="98" spans="1:19" ht="16">
      <c r="A98" s="500"/>
      <c r="B98" s="495"/>
      <c r="C98" s="496"/>
      <c r="D98" s="500"/>
      <c r="E98" s="500"/>
      <c r="F98" s="500"/>
      <c r="G98" s="500"/>
      <c r="H98" s="495"/>
      <c r="I98" s="505"/>
      <c r="J98" s="496"/>
      <c r="K98" s="500"/>
      <c r="L98" s="495"/>
      <c r="M98" s="496"/>
      <c r="N98" s="500"/>
      <c r="O98" s="495"/>
      <c r="P98" s="496"/>
      <c r="Q98" s="500"/>
      <c r="R98" s="247"/>
      <c r="S98" s="249"/>
    </row>
    <row r="99" spans="1:19" ht="16">
      <c r="A99" s="500"/>
      <c r="B99" s="495"/>
      <c r="C99" s="496"/>
      <c r="D99" s="500"/>
      <c r="E99" s="500"/>
      <c r="F99" s="500"/>
      <c r="G99" s="500"/>
      <c r="H99" s="495"/>
      <c r="I99" s="505"/>
      <c r="J99" s="496"/>
      <c r="K99" s="500"/>
      <c r="L99" s="495"/>
      <c r="M99" s="496"/>
      <c r="N99" s="500"/>
      <c r="O99" s="495"/>
      <c r="P99" s="496"/>
      <c r="Q99" s="500"/>
      <c r="R99" s="247"/>
      <c r="S99" s="249"/>
    </row>
    <row r="100" spans="1:19" ht="16">
      <c r="A100" s="500"/>
      <c r="B100" s="495"/>
      <c r="C100" s="496"/>
      <c r="D100" s="500"/>
      <c r="E100" s="500"/>
      <c r="F100" s="500"/>
      <c r="G100" s="500"/>
      <c r="H100" s="495"/>
      <c r="I100" s="505"/>
      <c r="J100" s="496"/>
      <c r="K100" s="500"/>
      <c r="L100" s="495"/>
      <c r="M100" s="496"/>
      <c r="N100" s="500"/>
      <c r="O100" s="495"/>
      <c r="P100" s="496"/>
      <c r="Q100" s="500"/>
      <c r="R100" s="247"/>
      <c r="S100" s="249"/>
    </row>
    <row r="101" spans="1:19" ht="16">
      <c r="A101" s="500"/>
      <c r="B101" s="495"/>
      <c r="C101" s="496"/>
      <c r="D101" s="500"/>
      <c r="E101" s="500"/>
      <c r="F101" s="500"/>
      <c r="G101" s="500"/>
      <c r="H101" s="495"/>
      <c r="I101" s="505"/>
      <c r="J101" s="496"/>
      <c r="K101" s="500"/>
      <c r="L101" s="495"/>
      <c r="M101" s="496"/>
      <c r="N101" s="500"/>
      <c r="O101" s="495"/>
      <c r="P101" s="496"/>
      <c r="Q101" s="500"/>
      <c r="R101" s="247"/>
      <c r="S101" s="249"/>
    </row>
    <row r="102" spans="1:19" ht="17" thickBot="1">
      <c r="A102" s="501"/>
      <c r="B102" s="497"/>
      <c r="C102" s="498"/>
      <c r="D102" s="501"/>
      <c r="E102" s="501"/>
      <c r="F102" s="501"/>
      <c r="G102" s="501"/>
      <c r="H102" s="497"/>
      <c r="I102" s="506"/>
      <c r="J102" s="498"/>
      <c r="K102" s="501"/>
      <c r="L102" s="497"/>
      <c r="M102" s="498"/>
      <c r="N102" s="501"/>
      <c r="O102" s="497"/>
      <c r="P102" s="498"/>
      <c r="Q102" s="501"/>
      <c r="R102" s="247"/>
      <c r="S102" s="249"/>
    </row>
    <row r="103" spans="1:19" ht="16" customHeight="1">
      <c r="A103" s="503" t="s">
        <v>443</v>
      </c>
      <c r="B103" s="493" t="s">
        <v>884</v>
      </c>
      <c r="C103" s="494"/>
      <c r="D103" s="503" t="s">
        <v>885</v>
      </c>
      <c r="E103" s="503" t="s">
        <v>444</v>
      </c>
      <c r="F103" s="503" t="s">
        <v>873</v>
      </c>
      <c r="G103" s="503" t="s">
        <v>874</v>
      </c>
      <c r="H103" s="493" t="s">
        <v>855</v>
      </c>
      <c r="I103" s="504"/>
      <c r="J103" s="494"/>
      <c r="K103" s="507" t="s">
        <v>447</v>
      </c>
      <c r="L103" s="493" t="s">
        <v>679</v>
      </c>
      <c r="M103" s="494"/>
      <c r="N103" s="499">
        <v>44197</v>
      </c>
      <c r="O103" s="502" t="s">
        <v>856</v>
      </c>
      <c r="P103" s="494"/>
      <c r="Q103" s="503" t="s">
        <v>862</v>
      </c>
      <c r="R103" s="247"/>
      <c r="S103" s="249"/>
    </row>
    <row r="104" spans="1:19" ht="16">
      <c r="A104" s="500"/>
      <c r="B104" s="495"/>
      <c r="C104" s="496"/>
      <c r="D104" s="500"/>
      <c r="E104" s="500"/>
      <c r="F104" s="500"/>
      <c r="G104" s="500"/>
      <c r="H104" s="495"/>
      <c r="I104" s="505"/>
      <c r="J104" s="496"/>
      <c r="K104" s="500"/>
      <c r="L104" s="495"/>
      <c r="M104" s="496"/>
      <c r="N104" s="500"/>
      <c r="O104" s="495"/>
      <c r="P104" s="496"/>
      <c r="Q104" s="500"/>
      <c r="R104" s="247"/>
      <c r="S104" s="249"/>
    </row>
    <row r="105" spans="1:19" ht="16">
      <c r="A105" s="500"/>
      <c r="B105" s="495"/>
      <c r="C105" s="496"/>
      <c r="D105" s="500"/>
      <c r="E105" s="500"/>
      <c r="F105" s="500"/>
      <c r="G105" s="500"/>
      <c r="H105" s="495"/>
      <c r="I105" s="505"/>
      <c r="J105" s="496"/>
      <c r="K105" s="500"/>
      <c r="L105" s="495"/>
      <c r="M105" s="496"/>
      <c r="N105" s="500"/>
      <c r="O105" s="495"/>
      <c r="P105" s="496"/>
      <c r="Q105" s="500"/>
      <c r="R105" s="247"/>
      <c r="S105" s="249"/>
    </row>
    <row r="106" spans="1:19" ht="16">
      <c r="A106" s="500"/>
      <c r="B106" s="495"/>
      <c r="C106" s="496"/>
      <c r="D106" s="500"/>
      <c r="E106" s="500"/>
      <c r="F106" s="500"/>
      <c r="G106" s="500"/>
      <c r="H106" s="495"/>
      <c r="I106" s="505"/>
      <c r="J106" s="496"/>
      <c r="K106" s="500"/>
      <c r="L106" s="495"/>
      <c r="M106" s="496"/>
      <c r="N106" s="500"/>
      <c r="O106" s="495"/>
      <c r="P106" s="496"/>
      <c r="Q106" s="500"/>
      <c r="R106" s="247"/>
      <c r="S106" s="249"/>
    </row>
    <row r="107" spans="1:19" ht="16">
      <c r="A107" s="500"/>
      <c r="B107" s="495"/>
      <c r="C107" s="496"/>
      <c r="D107" s="500"/>
      <c r="E107" s="500"/>
      <c r="F107" s="500"/>
      <c r="G107" s="500"/>
      <c r="H107" s="495"/>
      <c r="I107" s="505"/>
      <c r="J107" s="496"/>
      <c r="K107" s="500"/>
      <c r="L107" s="495"/>
      <c r="M107" s="496"/>
      <c r="N107" s="500"/>
      <c r="O107" s="495"/>
      <c r="P107" s="496"/>
      <c r="Q107" s="500"/>
      <c r="R107" s="247"/>
      <c r="S107" s="249"/>
    </row>
    <row r="108" spans="1:19" ht="16">
      <c r="A108" s="500"/>
      <c r="B108" s="495"/>
      <c r="C108" s="496"/>
      <c r="D108" s="500"/>
      <c r="E108" s="500"/>
      <c r="F108" s="500"/>
      <c r="G108" s="500"/>
      <c r="H108" s="495"/>
      <c r="I108" s="505"/>
      <c r="J108" s="496"/>
      <c r="K108" s="500"/>
      <c r="L108" s="495"/>
      <c r="M108" s="496"/>
      <c r="N108" s="500"/>
      <c r="O108" s="495"/>
      <c r="P108" s="496"/>
      <c r="Q108" s="500"/>
      <c r="R108" s="247"/>
      <c r="S108" s="249"/>
    </row>
    <row r="109" spans="1:19" ht="17" thickBot="1">
      <c r="A109" s="501"/>
      <c r="B109" s="497"/>
      <c r="C109" s="498"/>
      <c r="D109" s="501"/>
      <c r="E109" s="501"/>
      <c r="F109" s="501"/>
      <c r="G109" s="501"/>
      <c r="H109" s="497"/>
      <c r="I109" s="506"/>
      <c r="J109" s="498"/>
      <c r="K109" s="501"/>
      <c r="L109" s="497"/>
      <c r="M109" s="498"/>
      <c r="N109" s="501"/>
      <c r="O109" s="497"/>
      <c r="P109" s="498"/>
      <c r="Q109" s="501"/>
      <c r="R109" s="247"/>
      <c r="S109" s="249"/>
    </row>
    <row r="110" spans="1:19" ht="16" customHeight="1">
      <c r="A110" s="503" t="s">
        <v>668</v>
      </c>
      <c r="B110" s="493" t="s">
        <v>886</v>
      </c>
      <c r="C110" s="494"/>
      <c r="D110" s="503" t="s">
        <v>887</v>
      </c>
      <c r="E110" s="503" t="s">
        <v>444</v>
      </c>
      <c r="F110" s="503" t="s">
        <v>863</v>
      </c>
      <c r="G110" s="503" t="s">
        <v>888</v>
      </c>
      <c r="H110" s="493" t="s">
        <v>855</v>
      </c>
      <c r="I110" s="504"/>
      <c r="J110" s="494"/>
      <c r="K110" s="507" t="s">
        <v>865</v>
      </c>
      <c r="L110" s="493" t="s">
        <v>866</v>
      </c>
      <c r="M110" s="494"/>
      <c r="N110" s="499">
        <v>44197</v>
      </c>
      <c r="O110" s="502" t="s">
        <v>856</v>
      </c>
      <c r="P110" s="494"/>
      <c r="Q110" s="503" t="s">
        <v>862</v>
      </c>
      <c r="R110" s="247"/>
      <c r="S110" s="249"/>
    </row>
    <row r="111" spans="1:19" ht="16">
      <c r="A111" s="500"/>
      <c r="B111" s="495"/>
      <c r="C111" s="496"/>
      <c r="D111" s="500"/>
      <c r="E111" s="500"/>
      <c r="F111" s="500"/>
      <c r="G111" s="500"/>
      <c r="H111" s="495"/>
      <c r="I111" s="505"/>
      <c r="J111" s="496"/>
      <c r="K111" s="500"/>
      <c r="L111" s="495"/>
      <c r="M111" s="496"/>
      <c r="N111" s="500"/>
      <c r="O111" s="495"/>
      <c r="P111" s="496"/>
      <c r="Q111" s="500"/>
      <c r="R111" s="247"/>
      <c r="S111" s="249"/>
    </row>
    <row r="112" spans="1:19" ht="16">
      <c r="A112" s="500"/>
      <c r="B112" s="495"/>
      <c r="C112" s="496"/>
      <c r="D112" s="500"/>
      <c r="E112" s="500"/>
      <c r="F112" s="500"/>
      <c r="G112" s="500"/>
      <c r="H112" s="495"/>
      <c r="I112" s="505"/>
      <c r="J112" s="496"/>
      <c r="K112" s="500"/>
      <c r="L112" s="495"/>
      <c r="M112" s="496"/>
      <c r="N112" s="500"/>
      <c r="O112" s="495"/>
      <c r="P112" s="496"/>
      <c r="Q112" s="500"/>
      <c r="R112" s="247"/>
      <c r="S112" s="249"/>
    </row>
    <row r="113" spans="1:19" ht="16">
      <c r="A113" s="500"/>
      <c r="B113" s="495"/>
      <c r="C113" s="496"/>
      <c r="D113" s="500"/>
      <c r="E113" s="500"/>
      <c r="F113" s="500"/>
      <c r="G113" s="500"/>
      <c r="H113" s="495"/>
      <c r="I113" s="505"/>
      <c r="J113" s="496"/>
      <c r="K113" s="500"/>
      <c r="L113" s="495"/>
      <c r="M113" s="496"/>
      <c r="N113" s="500"/>
      <c r="O113" s="495"/>
      <c r="P113" s="496"/>
      <c r="Q113" s="500"/>
      <c r="R113" s="247"/>
      <c r="S113" s="249"/>
    </row>
    <row r="114" spans="1:19" ht="16">
      <c r="A114" s="500"/>
      <c r="B114" s="495"/>
      <c r="C114" s="496"/>
      <c r="D114" s="500"/>
      <c r="E114" s="500"/>
      <c r="F114" s="500"/>
      <c r="G114" s="500"/>
      <c r="H114" s="495"/>
      <c r="I114" s="505"/>
      <c r="J114" s="496"/>
      <c r="K114" s="500"/>
      <c r="L114" s="495"/>
      <c r="M114" s="496"/>
      <c r="N114" s="500"/>
      <c r="O114" s="495"/>
      <c r="P114" s="496"/>
      <c r="Q114" s="500"/>
      <c r="R114" s="247"/>
      <c r="S114" s="249"/>
    </row>
    <row r="115" spans="1:19" ht="16">
      <c r="A115" s="500"/>
      <c r="B115" s="495"/>
      <c r="C115" s="496"/>
      <c r="D115" s="500"/>
      <c r="E115" s="500"/>
      <c r="F115" s="500"/>
      <c r="G115" s="500"/>
      <c r="H115" s="495"/>
      <c r="I115" s="505"/>
      <c r="J115" s="496"/>
      <c r="K115" s="500"/>
      <c r="L115" s="495"/>
      <c r="M115" s="496"/>
      <c r="N115" s="500"/>
      <c r="O115" s="495"/>
      <c r="P115" s="496"/>
      <c r="Q115" s="500"/>
      <c r="R115" s="247"/>
      <c r="S115" s="249"/>
    </row>
    <row r="116" spans="1:19" ht="17" thickBot="1">
      <c r="A116" s="501"/>
      <c r="B116" s="497"/>
      <c r="C116" s="498"/>
      <c r="D116" s="501"/>
      <c r="E116" s="501"/>
      <c r="F116" s="501"/>
      <c r="G116" s="501"/>
      <c r="H116" s="497"/>
      <c r="I116" s="506"/>
      <c r="J116" s="498"/>
      <c r="K116" s="501"/>
      <c r="L116" s="497"/>
      <c r="M116" s="498"/>
      <c r="N116" s="501"/>
      <c r="O116" s="497"/>
      <c r="P116" s="498"/>
      <c r="Q116" s="501"/>
      <c r="R116" s="247"/>
      <c r="S116" s="249"/>
    </row>
    <row r="117" spans="1:19" ht="16" customHeight="1">
      <c r="A117" s="503" t="s">
        <v>668</v>
      </c>
      <c r="B117" s="493" t="s">
        <v>886</v>
      </c>
      <c r="C117" s="494"/>
      <c r="D117" s="503" t="s">
        <v>887</v>
      </c>
      <c r="E117" s="503" t="s">
        <v>444</v>
      </c>
      <c r="F117" s="503" t="s">
        <v>873</v>
      </c>
      <c r="G117" s="503" t="s">
        <v>874</v>
      </c>
      <c r="H117" s="493" t="s">
        <v>855</v>
      </c>
      <c r="I117" s="504"/>
      <c r="J117" s="494"/>
      <c r="K117" s="507" t="s">
        <v>447</v>
      </c>
      <c r="L117" s="493" t="s">
        <v>679</v>
      </c>
      <c r="M117" s="494"/>
      <c r="N117" s="499">
        <v>44197</v>
      </c>
      <c r="O117" s="502" t="s">
        <v>856</v>
      </c>
      <c r="P117" s="494"/>
      <c r="Q117" s="503" t="s">
        <v>862</v>
      </c>
      <c r="R117" s="247"/>
      <c r="S117" s="249"/>
    </row>
    <row r="118" spans="1:19" ht="16">
      <c r="A118" s="500"/>
      <c r="B118" s="495"/>
      <c r="C118" s="496"/>
      <c r="D118" s="500"/>
      <c r="E118" s="500"/>
      <c r="F118" s="500"/>
      <c r="G118" s="500"/>
      <c r="H118" s="495"/>
      <c r="I118" s="505"/>
      <c r="J118" s="496"/>
      <c r="K118" s="500"/>
      <c r="L118" s="495"/>
      <c r="M118" s="496"/>
      <c r="N118" s="500"/>
      <c r="O118" s="495"/>
      <c r="P118" s="496"/>
      <c r="Q118" s="500"/>
      <c r="R118" s="247"/>
      <c r="S118" s="249"/>
    </row>
    <row r="119" spans="1:19" ht="16">
      <c r="A119" s="500"/>
      <c r="B119" s="495"/>
      <c r="C119" s="496"/>
      <c r="D119" s="500"/>
      <c r="E119" s="500"/>
      <c r="F119" s="500"/>
      <c r="G119" s="500"/>
      <c r="H119" s="495"/>
      <c r="I119" s="505"/>
      <c r="J119" s="496"/>
      <c r="K119" s="500"/>
      <c r="L119" s="495"/>
      <c r="M119" s="496"/>
      <c r="N119" s="500"/>
      <c r="O119" s="495"/>
      <c r="P119" s="496"/>
      <c r="Q119" s="500"/>
      <c r="R119" s="247"/>
      <c r="S119" s="249"/>
    </row>
    <row r="120" spans="1:19" ht="16">
      <c r="A120" s="500"/>
      <c r="B120" s="495"/>
      <c r="C120" s="496"/>
      <c r="D120" s="500"/>
      <c r="E120" s="500"/>
      <c r="F120" s="500"/>
      <c r="G120" s="500"/>
      <c r="H120" s="495"/>
      <c r="I120" s="505"/>
      <c r="J120" s="496"/>
      <c r="K120" s="500"/>
      <c r="L120" s="495"/>
      <c r="M120" s="496"/>
      <c r="N120" s="500"/>
      <c r="O120" s="495"/>
      <c r="P120" s="496"/>
      <c r="Q120" s="500"/>
      <c r="R120" s="247"/>
      <c r="S120" s="249"/>
    </row>
    <row r="121" spans="1:19" ht="16">
      <c r="A121" s="500"/>
      <c r="B121" s="495"/>
      <c r="C121" s="496"/>
      <c r="D121" s="500"/>
      <c r="E121" s="500"/>
      <c r="F121" s="500"/>
      <c r="G121" s="500"/>
      <c r="H121" s="495"/>
      <c r="I121" s="505"/>
      <c r="J121" s="496"/>
      <c r="K121" s="500"/>
      <c r="L121" s="495"/>
      <c r="M121" s="496"/>
      <c r="N121" s="500"/>
      <c r="O121" s="495"/>
      <c r="P121" s="496"/>
      <c r="Q121" s="500"/>
      <c r="R121" s="247"/>
      <c r="S121" s="249"/>
    </row>
    <row r="122" spans="1:19" ht="16">
      <c r="A122" s="500"/>
      <c r="B122" s="495"/>
      <c r="C122" s="496"/>
      <c r="D122" s="500"/>
      <c r="E122" s="500"/>
      <c r="F122" s="500"/>
      <c r="G122" s="500"/>
      <c r="H122" s="495"/>
      <c r="I122" s="505"/>
      <c r="J122" s="496"/>
      <c r="K122" s="500"/>
      <c r="L122" s="495"/>
      <c r="M122" s="496"/>
      <c r="N122" s="500"/>
      <c r="O122" s="495"/>
      <c r="P122" s="496"/>
      <c r="Q122" s="500"/>
      <c r="R122" s="247"/>
      <c r="S122" s="249"/>
    </row>
    <row r="123" spans="1:19" ht="17" thickBot="1">
      <c r="A123" s="501"/>
      <c r="B123" s="497"/>
      <c r="C123" s="498"/>
      <c r="D123" s="501"/>
      <c r="E123" s="501"/>
      <c r="F123" s="501"/>
      <c r="G123" s="501"/>
      <c r="H123" s="497"/>
      <c r="I123" s="506"/>
      <c r="J123" s="498"/>
      <c r="K123" s="501"/>
      <c r="L123" s="497"/>
      <c r="M123" s="498"/>
      <c r="N123" s="501"/>
      <c r="O123" s="497"/>
      <c r="P123" s="498"/>
      <c r="Q123" s="501"/>
      <c r="R123" s="247"/>
      <c r="S123" s="249"/>
    </row>
    <row r="124" spans="1:19" ht="16" customHeight="1">
      <c r="A124" s="503" t="s">
        <v>443</v>
      </c>
      <c r="B124" s="493" t="s">
        <v>680</v>
      </c>
      <c r="C124" s="494"/>
      <c r="D124" s="503" t="s">
        <v>449</v>
      </c>
      <c r="E124" s="503" t="s">
        <v>444</v>
      </c>
      <c r="F124" s="503" t="s">
        <v>681</v>
      </c>
      <c r="G124" s="503" t="s">
        <v>682</v>
      </c>
      <c r="H124" s="493" t="s">
        <v>683</v>
      </c>
      <c r="I124" s="504"/>
      <c r="J124" s="494"/>
      <c r="K124" s="507" t="s">
        <v>447</v>
      </c>
      <c r="L124" s="493" t="s">
        <v>448</v>
      </c>
      <c r="M124" s="494"/>
      <c r="N124" s="499">
        <v>44197</v>
      </c>
      <c r="O124" s="508">
        <v>44540</v>
      </c>
      <c r="P124" s="509"/>
      <c r="Q124" s="514" t="s">
        <v>927</v>
      </c>
      <c r="R124" s="247"/>
      <c r="S124" s="249"/>
    </row>
    <row r="125" spans="1:19" ht="16">
      <c r="A125" s="500"/>
      <c r="B125" s="495"/>
      <c r="C125" s="496"/>
      <c r="D125" s="500"/>
      <c r="E125" s="500"/>
      <c r="F125" s="500"/>
      <c r="G125" s="500"/>
      <c r="H125" s="495"/>
      <c r="I125" s="505"/>
      <c r="J125" s="496"/>
      <c r="K125" s="500"/>
      <c r="L125" s="495"/>
      <c r="M125" s="496"/>
      <c r="N125" s="500"/>
      <c r="O125" s="510"/>
      <c r="P125" s="511"/>
      <c r="Q125" s="515"/>
      <c r="R125" s="247"/>
      <c r="S125" s="249"/>
    </row>
    <row r="126" spans="1:19" ht="16">
      <c r="A126" s="500"/>
      <c r="B126" s="495"/>
      <c r="C126" s="496"/>
      <c r="D126" s="500"/>
      <c r="E126" s="500"/>
      <c r="F126" s="500"/>
      <c r="G126" s="500"/>
      <c r="H126" s="495"/>
      <c r="I126" s="505"/>
      <c r="J126" s="496"/>
      <c r="K126" s="500"/>
      <c r="L126" s="495"/>
      <c r="M126" s="496"/>
      <c r="N126" s="500"/>
      <c r="O126" s="510"/>
      <c r="P126" s="511"/>
      <c r="Q126" s="515"/>
      <c r="R126" s="247"/>
      <c r="S126" s="249"/>
    </row>
    <row r="127" spans="1:19" ht="16">
      <c r="A127" s="500"/>
      <c r="B127" s="495"/>
      <c r="C127" s="496"/>
      <c r="D127" s="500"/>
      <c r="E127" s="500"/>
      <c r="F127" s="500"/>
      <c r="G127" s="500"/>
      <c r="H127" s="495"/>
      <c r="I127" s="505"/>
      <c r="J127" s="496"/>
      <c r="K127" s="500"/>
      <c r="L127" s="495"/>
      <c r="M127" s="496"/>
      <c r="N127" s="500"/>
      <c r="O127" s="510"/>
      <c r="P127" s="511"/>
      <c r="Q127" s="515"/>
      <c r="R127" s="247"/>
      <c r="S127" s="249"/>
    </row>
    <row r="128" spans="1:19" ht="16">
      <c r="A128" s="500"/>
      <c r="B128" s="495"/>
      <c r="C128" s="496"/>
      <c r="D128" s="500"/>
      <c r="E128" s="500"/>
      <c r="F128" s="500"/>
      <c r="G128" s="500"/>
      <c r="H128" s="495"/>
      <c r="I128" s="505"/>
      <c r="J128" s="496"/>
      <c r="K128" s="500"/>
      <c r="L128" s="495"/>
      <c r="M128" s="496"/>
      <c r="N128" s="500"/>
      <c r="O128" s="510"/>
      <c r="P128" s="511"/>
      <c r="Q128" s="515"/>
      <c r="R128" s="247"/>
      <c r="S128" s="249"/>
    </row>
    <row r="129" spans="1:19" ht="16">
      <c r="A129" s="500"/>
      <c r="B129" s="495"/>
      <c r="C129" s="496"/>
      <c r="D129" s="500"/>
      <c r="E129" s="500"/>
      <c r="F129" s="500"/>
      <c r="G129" s="500"/>
      <c r="H129" s="495"/>
      <c r="I129" s="505"/>
      <c r="J129" s="496"/>
      <c r="K129" s="500"/>
      <c r="L129" s="495"/>
      <c r="M129" s="496"/>
      <c r="N129" s="500"/>
      <c r="O129" s="510"/>
      <c r="P129" s="511"/>
      <c r="Q129" s="515"/>
      <c r="R129" s="247"/>
      <c r="S129" s="249"/>
    </row>
    <row r="130" spans="1:19" ht="17" thickBot="1">
      <c r="A130" s="501"/>
      <c r="B130" s="497"/>
      <c r="C130" s="498"/>
      <c r="D130" s="501"/>
      <c r="E130" s="501"/>
      <c r="F130" s="501"/>
      <c r="G130" s="501"/>
      <c r="H130" s="497"/>
      <c r="I130" s="506"/>
      <c r="J130" s="498"/>
      <c r="K130" s="501"/>
      <c r="L130" s="497"/>
      <c r="M130" s="498"/>
      <c r="N130" s="501"/>
      <c r="O130" s="512"/>
      <c r="P130" s="513"/>
      <c r="Q130" s="516"/>
      <c r="R130" s="247"/>
      <c r="S130" s="249"/>
    </row>
    <row r="131" spans="1:19" ht="16" customHeight="1">
      <c r="A131" s="503" t="s">
        <v>443</v>
      </c>
      <c r="B131" s="493" t="s">
        <v>680</v>
      </c>
      <c r="C131" s="494"/>
      <c r="D131" s="503" t="s">
        <v>449</v>
      </c>
      <c r="E131" s="503" t="s">
        <v>444</v>
      </c>
      <c r="F131" s="503" t="s">
        <v>889</v>
      </c>
      <c r="G131" s="503" t="s">
        <v>890</v>
      </c>
      <c r="H131" s="493" t="s">
        <v>683</v>
      </c>
      <c r="I131" s="504"/>
      <c r="J131" s="494"/>
      <c r="K131" s="507" t="s">
        <v>447</v>
      </c>
      <c r="L131" s="493" t="s">
        <v>679</v>
      </c>
      <c r="M131" s="494"/>
      <c r="N131" s="499">
        <v>44197</v>
      </c>
      <c r="O131" s="502" t="s">
        <v>869</v>
      </c>
      <c r="P131" s="494"/>
      <c r="Q131" s="503" t="s">
        <v>870</v>
      </c>
      <c r="R131" s="247"/>
      <c r="S131" s="249"/>
    </row>
    <row r="132" spans="1:19" ht="16">
      <c r="A132" s="500"/>
      <c r="B132" s="495"/>
      <c r="C132" s="496"/>
      <c r="D132" s="500"/>
      <c r="E132" s="500"/>
      <c r="F132" s="500"/>
      <c r="G132" s="500"/>
      <c r="H132" s="495"/>
      <c r="I132" s="505"/>
      <c r="J132" s="496"/>
      <c r="K132" s="500"/>
      <c r="L132" s="495"/>
      <c r="M132" s="496"/>
      <c r="N132" s="500"/>
      <c r="O132" s="495"/>
      <c r="P132" s="496"/>
      <c r="Q132" s="500"/>
      <c r="R132" s="247"/>
      <c r="S132" s="249"/>
    </row>
    <row r="133" spans="1:19" ht="16">
      <c r="A133" s="500"/>
      <c r="B133" s="495"/>
      <c r="C133" s="496"/>
      <c r="D133" s="500"/>
      <c r="E133" s="500"/>
      <c r="F133" s="500"/>
      <c r="G133" s="500"/>
      <c r="H133" s="495"/>
      <c r="I133" s="505"/>
      <c r="J133" s="496"/>
      <c r="K133" s="500"/>
      <c r="L133" s="495"/>
      <c r="M133" s="496"/>
      <c r="N133" s="500"/>
      <c r="O133" s="495"/>
      <c r="P133" s="496"/>
      <c r="Q133" s="500"/>
      <c r="R133" s="247"/>
      <c r="S133" s="249"/>
    </row>
    <row r="134" spans="1:19" ht="16">
      <c r="A134" s="500"/>
      <c r="B134" s="495"/>
      <c r="C134" s="496"/>
      <c r="D134" s="500"/>
      <c r="E134" s="500"/>
      <c r="F134" s="500"/>
      <c r="G134" s="500"/>
      <c r="H134" s="495"/>
      <c r="I134" s="505"/>
      <c r="J134" s="496"/>
      <c r="K134" s="500"/>
      <c r="L134" s="495"/>
      <c r="M134" s="496"/>
      <c r="N134" s="500"/>
      <c r="O134" s="495"/>
      <c r="P134" s="496"/>
      <c r="Q134" s="500"/>
      <c r="R134" s="247"/>
      <c r="S134" s="249"/>
    </row>
    <row r="135" spans="1:19" ht="16">
      <c r="A135" s="500"/>
      <c r="B135" s="495"/>
      <c r="C135" s="496"/>
      <c r="D135" s="500"/>
      <c r="E135" s="500"/>
      <c r="F135" s="500"/>
      <c r="G135" s="500"/>
      <c r="H135" s="495"/>
      <c r="I135" s="505"/>
      <c r="J135" s="496"/>
      <c r="K135" s="500"/>
      <c r="L135" s="495"/>
      <c r="M135" s="496"/>
      <c r="N135" s="500"/>
      <c r="O135" s="495"/>
      <c r="P135" s="496"/>
      <c r="Q135" s="500"/>
      <c r="R135" s="247"/>
      <c r="S135" s="249"/>
    </row>
    <row r="136" spans="1:19" ht="16">
      <c r="A136" s="500"/>
      <c r="B136" s="495"/>
      <c r="C136" s="496"/>
      <c r="D136" s="500"/>
      <c r="E136" s="500"/>
      <c r="F136" s="500"/>
      <c r="G136" s="500"/>
      <c r="H136" s="495"/>
      <c r="I136" s="505"/>
      <c r="J136" s="496"/>
      <c r="K136" s="500"/>
      <c r="L136" s="495"/>
      <c r="M136" s="496"/>
      <c r="N136" s="500"/>
      <c r="O136" s="495"/>
      <c r="P136" s="496"/>
      <c r="Q136" s="500"/>
      <c r="R136" s="247"/>
      <c r="S136" s="249"/>
    </row>
    <row r="137" spans="1:19" ht="17" thickBot="1">
      <c r="A137" s="501"/>
      <c r="B137" s="497"/>
      <c r="C137" s="498"/>
      <c r="D137" s="501"/>
      <c r="E137" s="501"/>
      <c r="F137" s="501"/>
      <c r="G137" s="501"/>
      <c r="H137" s="497"/>
      <c r="I137" s="506"/>
      <c r="J137" s="498"/>
      <c r="K137" s="501"/>
      <c r="L137" s="497"/>
      <c r="M137" s="498"/>
      <c r="N137" s="501"/>
      <c r="O137" s="497"/>
      <c r="P137" s="498"/>
      <c r="Q137" s="501"/>
      <c r="R137" s="247"/>
      <c r="S137" s="249"/>
    </row>
    <row r="138" spans="1:19" ht="16">
      <c r="A138" s="503" t="s">
        <v>443</v>
      </c>
      <c r="B138" s="493" t="s">
        <v>891</v>
      </c>
      <c r="C138" s="494"/>
      <c r="D138" s="503" t="s">
        <v>892</v>
      </c>
      <c r="E138" s="503" t="s">
        <v>444</v>
      </c>
      <c r="F138" s="503" t="s">
        <v>873</v>
      </c>
      <c r="G138" s="503" t="s">
        <v>874</v>
      </c>
      <c r="H138" s="493" t="s">
        <v>855</v>
      </c>
      <c r="I138" s="504"/>
      <c r="J138" s="494"/>
      <c r="K138" s="507" t="s">
        <v>447</v>
      </c>
      <c r="L138" s="493" t="s">
        <v>679</v>
      </c>
      <c r="M138" s="494"/>
      <c r="N138" s="499">
        <v>44197</v>
      </c>
      <c r="O138" s="502" t="s">
        <v>856</v>
      </c>
      <c r="P138" s="494"/>
      <c r="Q138" s="503" t="s">
        <v>862</v>
      </c>
      <c r="R138" s="247"/>
      <c r="S138" s="249"/>
    </row>
    <row r="139" spans="1:19" ht="16">
      <c r="A139" s="500"/>
      <c r="B139" s="495"/>
      <c r="C139" s="496"/>
      <c r="D139" s="500"/>
      <c r="E139" s="500"/>
      <c r="F139" s="500"/>
      <c r="G139" s="500"/>
      <c r="H139" s="495"/>
      <c r="I139" s="505"/>
      <c r="J139" s="496"/>
      <c r="K139" s="500"/>
      <c r="L139" s="495"/>
      <c r="M139" s="496"/>
      <c r="N139" s="500"/>
      <c r="O139" s="495"/>
      <c r="P139" s="496"/>
      <c r="Q139" s="500"/>
      <c r="R139" s="247"/>
      <c r="S139" s="249"/>
    </row>
    <row r="140" spans="1:19" ht="16">
      <c r="A140" s="500"/>
      <c r="B140" s="495"/>
      <c r="C140" s="496"/>
      <c r="D140" s="500"/>
      <c r="E140" s="500"/>
      <c r="F140" s="500"/>
      <c r="G140" s="500"/>
      <c r="H140" s="495"/>
      <c r="I140" s="505"/>
      <c r="J140" s="496"/>
      <c r="K140" s="500"/>
      <c r="L140" s="495"/>
      <c r="M140" s="496"/>
      <c r="N140" s="500"/>
      <c r="O140" s="495"/>
      <c r="P140" s="496"/>
      <c r="Q140" s="500"/>
      <c r="R140" s="247"/>
      <c r="S140" s="249"/>
    </row>
    <row r="141" spans="1:19" ht="16">
      <c r="A141" s="500"/>
      <c r="B141" s="495"/>
      <c r="C141" s="496"/>
      <c r="D141" s="500"/>
      <c r="E141" s="500"/>
      <c r="F141" s="500"/>
      <c r="G141" s="500"/>
      <c r="H141" s="495"/>
      <c r="I141" s="505"/>
      <c r="J141" s="496"/>
      <c r="K141" s="500"/>
      <c r="L141" s="495"/>
      <c r="M141" s="496"/>
      <c r="N141" s="500"/>
      <c r="O141" s="495"/>
      <c r="P141" s="496"/>
      <c r="Q141" s="500"/>
      <c r="R141" s="247"/>
      <c r="S141" s="249"/>
    </row>
    <row r="142" spans="1:19" ht="16">
      <c r="A142" s="500"/>
      <c r="B142" s="495"/>
      <c r="C142" s="496"/>
      <c r="D142" s="500"/>
      <c r="E142" s="500"/>
      <c r="F142" s="500"/>
      <c r="G142" s="500"/>
      <c r="H142" s="495"/>
      <c r="I142" s="505"/>
      <c r="J142" s="496"/>
      <c r="K142" s="500"/>
      <c r="L142" s="495"/>
      <c r="M142" s="496"/>
      <c r="N142" s="500"/>
      <c r="O142" s="495"/>
      <c r="P142" s="496"/>
      <c r="Q142" s="500"/>
      <c r="R142" s="247"/>
      <c r="S142" s="249"/>
    </row>
    <row r="143" spans="1:19" ht="16">
      <c r="A143" s="500"/>
      <c r="B143" s="495"/>
      <c r="C143" s="496"/>
      <c r="D143" s="500"/>
      <c r="E143" s="500"/>
      <c r="F143" s="500"/>
      <c r="G143" s="500"/>
      <c r="H143" s="495"/>
      <c r="I143" s="505"/>
      <c r="J143" s="496"/>
      <c r="K143" s="500"/>
      <c r="L143" s="495"/>
      <c r="M143" s="496"/>
      <c r="N143" s="500"/>
      <c r="O143" s="495"/>
      <c r="P143" s="496"/>
      <c r="Q143" s="500"/>
      <c r="R143" s="247"/>
      <c r="S143" s="249"/>
    </row>
    <row r="144" spans="1:19" ht="17" thickBot="1">
      <c r="A144" s="501"/>
      <c r="B144" s="497"/>
      <c r="C144" s="498"/>
      <c r="D144" s="501"/>
      <c r="E144" s="501"/>
      <c r="F144" s="501"/>
      <c r="G144" s="501"/>
      <c r="H144" s="497"/>
      <c r="I144" s="506"/>
      <c r="J144" s="498"/>
      <c r="K144" s="501"/>
      <c r="L144" s="497"/>
      <c r="M144" s="498"/>
      <c r="N144" s="501"/>
      <c r="O144" s="497"/>
      <c r="P144" s="498"/>
      <c r="Q144" s="501"/>
      <c r="R144" s="247"/>
      <c r="S144" s="249"/>
    </row>
    <row r="145" spans="1:19" ht="16" customHeight="1">
      <c r="A145" s="503" t="s">
        <v>443</v>
      </c>
      <c r="B145" s="493" t="s">
        <v>893</v>
      </c>
      <c r="C145" s="494"/>
      <c r="D145" s="503" t="s">
        <v>894</v>
      </c>
      <c r="E145" s="503" t="s">
        <v>444</v>
      </c>
      <c r="F145" s="503" t="s">
        <v>873</v>
      </c>
      <c r="G145" s="503" t="s">
        <v>874</v>
      </c>
      <c r="H145" s="493" t="s">
        <v>855</v>
      </c>
      <c r="I145" s="504"/>
      <c r="J145" s="494"/>
      <c r="K145" s="507" t="s">
        <v>447</v>
      </c>
      <c r="L145" s="493" t="s">
        <v>679</v>
      </c>
      <c r="M145" s="494"/>
      <c r="N145" s="499">
        <v>44197</v>
      </c>
      <c r="O145" s="502" t="s">
        <v>856</v>
      </c>
      <c r="P145" s="494"/>
      <c r="Q145" s="503" t="s">
        <v>862</v>
      </c>
      <c r="R145" s="247"/>
      <c r="S145" s="249"/>
    </row>
    <row r="146" spans="1:19" ht="16">
      <c r="A146" s="500"/>
      <c r="B146" s="495"/>
      <c r="C146" s="496"/>
      <c r="D146" s="500"/>
      <c r="E146" s="500"/>
      <c r="F146" s="500"/>
      <c r="G146" s="500"/>
      <c r="H146" s="495"/>
      <c r="I146" s="505"/>
      <c r="J146" s="496"/>
      <c r="K146" s="500"/>
      <c r="L146" s="495"/>
      <c r="M146" s="496"/>
      <c r="N146" s="500"/>
      <c r="O146" s="495"/>
      <c r="P146" s="496"/>
      <c r="Q146" s="500"/>
      <c r="R146" s="247"/>
      <c r="S146" s="249"/>
    </row>
    <row r="147" spans="1:19" ht="16">
      <c r="A147" s="500"/>
      <c r="B147" s="495"/>
      <c r="C147" s="496"/>
      <c r="D147" s="500"/>
      <c r="E147" s="500"/>
      <c r="F147" s="500"/>
      <c r="G147" s="500"/>
      <c r="H147" s="495"/>
      <c r="I147" s="505"/>
      <c r="J147" s="496"/>
      <c r="K147" s="500"/>
      <c r="L147" s="495"/>
      <c r="M147" s="496"/>
      <c r="N147" s="500"/>
      <c r="O147" s="495"/>
      <c r="P147" s="496"/>
      <c r="Q147" s="500"/>
      <c r="R147" s="247"/>
      <c r="S147" s="249"/>
    </row>
    <row r="148" spans="1:19" ht="16">
      <c r="A148" s="500"/>
      <c r="B148" s="495"/>
      <c r="C148" s="496"/>
      <c r="D148" s="500"/>
      <c r="E148" s="500"/>
      <c r="F148" s="500"/>
      <c r="G148" s="500"/>
      <c r="H148" s="495"/>
      <c r="I148" s="505"/>
      <c r="J148" s="496"/>
      <c r="K148" s="500"/>
      <c r="L148" s="495"/>
      <c r="M148" s="496"/>
      <c r="N148" s="500"/>
      <c r="O148" s="495"/>
      <c r="P148" s="496"/>
      <c r="Q148" s="500"/>
      <c r="R148" s="247"/>
      <c r="S148" s="249"/>
    </row>
    <row r="149" spans="1:19" ht="16">
      <c r="A149" s="500"/>
      <c r="B149" s="495"/>
      <c r="C149" s="496"/>
      <c r="D149" s="500"/>
      <c r="E149" s="500"/>
      <c r="F149" s="500"/>
      <c r="G149" s="500"/>
      <c r="H149" s="495"/>
      <c r="I149" s="505"/>
      <c r="J149" s="496"/>
      <c r="K149" s="500"/>
      <c r="L149" s="495"/>
      <c r="M149" s="496"/>
      <c r="N149" s="500"/>
      <c r="O149" s="495"/>
      <c r="P149" s="496"/>
      <c r="Q149" s="500"/>
      <c r="R149" s="247"/>
      <c r="S149" s="249"/>
    </row>
    <row r="150" spans="1:19" ht="16">
      <c r="A150" s="500"/>
      <c r="B150" s="495"/>
      <c r="C150" s="496"/>
      <c r="D150" s="500"/>
      <c r="E150" s="500"/>
      <c r="F150" s="500"/>
      <c r="G150" s="500"/>
      <c r="H150" s="495"/>
      <c r="I150" s="505"/>
      <c r="J150" s="496"/>
      <c r="K150" s="500"/>
      <c r="L150" s="495"/>
      <c r="M150" s="496"/>
      <c r="N150" s="500"/>
      <c r="O150" s="495"/>
      <c r="P150" s="496"/>
      <c r="Q150" s="500"/>
      <c r="R150" s="247"/>
      <c r="S150" s="249"/>
    </row>
    <row r="151" spans="1:19" ht="17" thickBot="1">
      <c r="A151" s="501"/>
      <c r="B151" s="497"/>
      <c r="C151" s="498"/>
      <c r="D151" s="501"/>
      <c r="E151" s="501"/>
      <c r="F151" s="501"/>
      <c r="G151" s="501"/>
      <c r="H151" s="497"/>
      <c r="I151" s="506"/>
      <c r="J151" s="498"/>
      <c r="K151" s="501"/>
      <c r="L151" s="497"/>
      <c r="M151" s="498"/>
      <c r="N151" s="501"/>
      <c r="O151" s="497"/>
      <c r="P151" s="498"/>
      <c r="Q151" s="501"/>
      <c r="R151" s="247"/>
      <c r="S151" s="249"/>
    </row>
    <row r="152" spans="1:19" ht="16" customHeight="1">
      <c r="A152" s="503" t="s">
        <v>443</v>
      </c>
      <c r="B152" s="493" t="s">
        <v>684</v>
      </c>
      <c r="C152" s="494"/>
      <c r="D152" s="503" t="s">
        <v>450</v>
      </c>
      <c r="E152" s="503" t="s">
        <v>444</v>
      </c>
      <c r="F152" s="503" t="s">
        <v>895</v>
      </c>
      <c r="G152" s="503" t="s">
        <v>882</v>
      </c>
      <c r="H152" s="493" t="s">
        <v>896</v>
      </c>
      <c r="I152" s="504"/>
      <c r="J152" s="494"/>
      <c r="K152" s="507" t="s">
        <v>447</v>
      </c>
      <c r="L152" s="493" t="s">
        <v>671</v>
      </c>
      <c r="M152" s="494"/>
      <c r="N152" s="499">
        <v>44197</v>
      </c>
      <c r="O152" s="502" t="s">
        <v>869</v>
      </c>
      <c r="P152" s="494"/>
      <c r="Q152" s="503" t="s">
        <v>870</v>
      </c>
      <c r="R152" s="247"/>
      <c r="S152" s="249"/>
    </row>
    <row r="153" spans="1:19" ht="16">
      <c r="A153" s="500"/>
      <c r="B153" s="495"/>
      <c r="C153" s="496"/>
      <c r="D153" s="500"/>
      <c r="E153" s="500"/>
      <c r="F153" s="500"/>
      <c r="G153" s="500"/>
      <c r="H153" s="495"/>
      <c r="I153" s="505"/>
      <c r="J153" s="496"/>
      <c r="K153" s="500"/>
      <c r="L153" s="495"/>
      <c r="M153" s="496"/>
      <c r="N153" s="500"/>
      <c r="O153" s="495"/>
      <c r="P153" s="496"/>
      <c r="Q153" s="500"/>
      <c r="R153" s="247"/>
      <c r="S153" s="249"/>
    </row>
    <row r="154" spans="1:19" ht="16">
      <c r="A154" s="500"/>
      <c r="B154" s="495"/>
      <c r="C154" s="496"/>
      <c r="D154" s="500"/>
      <c r="E154" s="500"/>
      <c r="F154" s="500"/>
      <c r="G154" s="500"/>
      <c r="H154" s="495"/>
      <c r="I154" s="505"/>
      <c r="J154" s="496"/>
      <c r="K154" s="500"/>
      <c r="L154" s="495"/>
      <c r="M154" s="496"/>
      <c r="N154" s="500"/>
      <c r="O154" s="495"/>
      <c r="P154" s="496"/>
      <c r="Q154" s="500"/>
      <c r="R154" s="247"/>
      <c r="S154" s="249"/>
    </row>
    <row r="155" spans="1:19" ht="16">
      <c r="A155" s="500"/>
      <c r="B155" s="495"/>
      <c r="C155" s="496"/>
      <c r="D155" s="500"/>
      <c r="E155" s="500"/>
      <c r="F155" s="500"/>
      <c r="G155" s="500"/>
      <c r="H155" s="495"/>
      <c r="I155" s="505"/>
      <c r="J155" s="496"/>
      <c r="K155" s="500"/>
      <c r="L155" s="495"/>
      <c r="M155" s="496"/>
      <c r="N155" s="500"/>
      <c r="O155" s="495"/>
      <c r="P155" s="496"/>
      <c r="Q155" s="500"/>
      <c r="R155" s="247"/>
      <c r="S155" s="249"/>
    </row>
    <row r="156" spans="1:19" ht="16">
      <c r="A156" s="500"/>
      <c r="B156" s="495"/>
      <c r="C156" s="496"/>
      <c r="D156" s="500"/>
      <c r="E156" s="500"/>
      <c r="F156" s="500"/>
      <c r="G156" s="500"/>
      <c r="H156" s="495"/>
      <c r="I156" s="505"/>
      <c r="J156" s="496"/>
      <c r="K156" s="500"/>
      <c r="L156" s="495"/>
      <c r="M156" s="496"/>
      <c r="N156" s="500"/>
      <c r="O156" s="495"/>
      <c r="P156" s="496"/>
      <c r="Q156" s="500"/>
      <c r="R156" s="247"/>
      <c r="S156" s="249"/>
    </row>
    <row r="157" spans="1:19" ht="16">
      <c r="A157" s="500"/>
      <c r="B157" s="495"/>
      <c r="C157" s="496"/>
      <c r="D157" s="500"/>
      <c r="E157" s="500"/>
      <c r="F157" s="500"/>
      <c r="G157" s="500"/>
      <c r="H157" s="495"/>
      <c r="I157" s="505"/>
      <c r="J157" s="496"/>
      <c r="K157" s="500"/>
      <c r="L157" s="495"/>
      <c r="M157" s="496"/>
      <c r="N157" s="500"/>
      <c r="O157" s="495"/>
      <c r="P157" s="496"/>
      <c r="Q157" s="500"/>
      <c r="R157" s="247"/>
      <c r="S157" s="249"/>
    </row>
    <row r="158" spans="1:19" ht="17" thickBot="1">
      <c r="A158" s="501"/>
      <c r="B158" s="497"/>
      <c r="C158" s="498"/>
      <c r="D158" s="501"/>
      <c r="E158" s="501"/>
      <c r="F158" s="501"/>
      <c r="G158" s="501"/>
      <c r="H158" s="497"/>
      <c r="I158" s="506"/>
      <c r="J158" s="498"/>
      <c r="K158" s="501"/>
      <c r="L158" s="497"/>
      <c r="M158" s="498"/>
      <c r="N158" s="501"/>
      <c r="O158" s="497"/>
      <c r="P158" s="498"/>
      <c r="Q158" s="501"/>
      <c r="R158" s="247"/>
      <c r="S158" s="249"/>
    </row>
    <row r="159" spans="1:19" ht="16" customHeight="1">
      <c r="A159" s="503" t="s">
        <v>443</v>
      </c>
      <c r="B159" s="493" t="s">
        <v>684</v>
      </c>
      <c r="C159" s="494"/>
      <c r="D159" s="503" t="s">
        <v>450</v>
      </c>
      <c r="E159" s="503" t="s">
        <v>444</v>
      </c>
      <c r="F159" s="503" t="s">
        <v>867</v>
      </c>
      <c r="G159" s="503" t="s">
        <v>897</v>
      </c>
      <c r="H159" s="493" t="s">
        <v>855</v>
      </c>
      <c r="I159" s="504"/>
      <c r="J159" s="494"/>
      <c r="K159" s="507" t="s">
        <v>447</v>
      </c>
      <c r="L159" s="493" t="s">
        <v>679</v>
      </c>
      <c r="M159" s="494"/>
      <c r="N159" s="499">
        <v>44197</v>
      </c>
      <c r="O159" s="502" t="s">
        <v>869</v>
      </c>
      <c r="P159" s="494"/>
      <c r="Q159" s="503" t="s">
        <v>870</v>
      </c>
      <c r="R159" s="247"/>
      <c r="S159" s="249"/>
    </row>
    <row r="160" spans="1:19" ht="16">
      <c r="A160" s="500"/>
      <c r="B160" s="495"/>
      <c r="C160" s="496"/>
      <c r="D160" s="500"/>
      <c r="E160" s="500"/>
      <c r="F160" s="500"/>
      <c r="G160" s="500"/>
      <c r="H160" s="495"/>
      <c r="I160" s="505"/>
      <c r="J160" s="496"/>
      <c r="K160" s="500"/>
      <c r="L160" s="495"/>
      <c r="M160" s="496"/>
      <c r="N160" s="500"/>
      <c r="O160" s="495"/>
      <c r="P160" s="496"/>
      <c r="Q160" s="500"/>
      <c r="R160" s="247"/>
      <c r="S160" s="249"/>
    </row>
    <row r="161" spans="1:19" ht="16">
      <c r="A161" s="500"/>
      <c r="B161" s="495"/>
      <c r="C161" s="496"/>
      <c r="D161" s="500"/>
      <c r="E161" s="500"/>
      <c r="F161" s="500"/>
      <c r="G161" s="500"/>
      <c r="H161" s="495"/>
      <c r="I161" s="505"/>
      <c r="J161" s="496"/>
      <c r="K161" s="500"/>
      <c r="L161" s="495"/>
      <c r="M161" s="496"/>
      <c r="N161" s="500"/>
      <c r="O161" s="495"/>
      <c r="P161" s="496"/>
      <c r="Q161" s="500"/>
      <c r="R161" s="247"/>
      <c r="S161" s="249"/>
    </row>
    <row r="162" spans="1:19" ht="16">
      <c r="A162" s="500"/>
      <c r="B162" s="495"/>
      <c r="C162" s="496"/>
      <c r="D162" s="500"/>
      <c r="E162" s="500"/>
      <c r="F162" s="500"/>
      <c r="G162" s="500"/>
      <c r="H162" s="495"/>
      <c r="I162" s="505"/>
      <c r="J162" s="496"/>
      <c r="K162" s="500"/>
      <c r="L162" s="495"/>
      <c r="M162" s="496"/>
      <c r="N162" s="500"/>
      <c r="O162" s="495"/>
      <c r="P162" s="496"/>
      <c r="Q162" s="500"/>
      <c r="R162" s="247"/>
      <c r="S162" s="249"/>
    </row>
    <row r="163" spans="1:19" ht="16">
      <c r="A163" s="500"/>
      <c r="B163" s="495"/>
      <c r="C163" s="496"/>
      <c r="D163" s="500"/>
      <c r="E163" s="500"/>
      <c r="F163" s="500"/>
      <c r="G163" s="500"/>
      <c r="H163" s="495"/>
      <c r="I163" s="505"/>
      <c r="J163" s="496"/>
      <c r="K163" s="500"/>
      <c r="L163" s="495"/>
      <c r="M163" s="496"/>
      <c r="N163" s="500"/>
      <c r="O163" s="495"/>
      <c r="P163" s="496"/>
      <c r="Q163" s="500"/>
      <c r="R163" s="247"/>
      <c r="S163" s="249"/>
    </row>
    <row r="164" spans="1:19" ht="16">
      <c r="A164" s="500"/>
      <c r="B164" s="495"/>
      <c r="C164" s="496"/>
      <c r="D164" s="500"/>
      <c r="E164" s="500"/>
      <c r="F164" s="500"/>
      <c r="G164" s="500"/>
      <c r="H164" s="495"/>
      <c r="I164" s="505"/>
      <c r="J164" s="496"/>
      <c r="K164" s="500"/>
      <c r="L164" s="495"/>
      <c r="M164" s="496"/>
      <c r="N164" s="500"/>
      <c r="O164" s="495"/>
      <c r="P164" s="496"/>
      <c r="Q164" s="500"/>
      <c r="R164" s="247"/>
      <c r="S164" s="249"/>
    </row>
    <row r="165" spans="1:19" ht="17" thickBot="1">
      <c r="A165" s="501"/>
      <c r="B165" s="497"/>
      <c r="C165" s="498"/>
      <c r="D165" s="501"/>
      <c r="E165" s="501"/>
      <c r="F165" s="501"/>
      <c r="G165" s="501"/>
      <c r="H165" s="497"/>
      <c r="I165" s="506"/>
      <c r="J165" s="498"/>
      <c r="K165" s="501"/>
      <c r="L165" s="497"/>
      <c r="M165" s="498"/>
      <c r="N165" s="501"/>
      <c r="O165" s="497"/>
      <c r="P165" s="498"/>
      <c r="Q165" s="501"/>
      <c r="R165" s="247"/>
      <c r="S165" s="249"/>
    </row>
    <row r="166" spans="1:19" ht="16">
      <c r="A166" s="503" t="s">
        <v>443</v>
      </c>
      <c r="B166" s="493" t="s">
        <v>684</v>
      </c>
      <c r="C166" s="494"/>
      <c r="D166" s="503" t="s">
        <v>450</v>
      </c>
      <c r="E166" s="503" t="s">
        <v>444</v>
      </c>
      <c r="F166" s="503" t="s">
        <v>685</v>
      </c>
      <c r="G166" s="503" t="s">
        <v>682</v>
      </c>
      <c r="H166" s="493" t="s">
        <v>686</v>
      </c>
      <c r="I166" s="504"/>
      <c r="J166" s="494"/>
      <c r="K166" s="507" t="s">
        <v>447</v>
      </c>
      <c r="L166" s="493" t="s">
        <v>448</v>
      </c>
      <c r="M166" s="494"/>
      <c r="N166" s="517">
        <v>44197</v>
      </c>
      <c r="O166" s="508">
        <v>44540</v>
      </c>
      <c r="P166" s="509"/>
      <c r="Q166" s="514" t="s">
        <v>676</v>
      </c>
      <c r="R166" s="247"/>
      <c r="S166" s="249"/>
    </row>
    <row r="167" spans="1:19" ht="16">
      <c r="A167" s="500"/>
      <c r="B167" s="495"/>
      <c r="C167" s="496"/>
      <c r="D167" s="500"/>
      <c r="E167" s="500"/>
      <c r="F167" s="500"/>
      <c r="G167" s="500"/>
      <c r="H167" s="495"/>
      <c r="I167" s="505"/>
      <c r="J167" s="496"/>
      <c r="K167" s="500"/>
      <c r="L167" s="495"/>
      <c r="M167" s="496"/>
      <c r="N167" s="518"/>
      <c r="O167" s="510"/>
      <c r="P167" s="511"/>
      <c r="Q167" s="515"/>
      <c r="R167" s="247"/>
      <c r="S167" s="249"/>
    </row>
    <row r="168" spans="1:19" ht="16">
      <c r="A168" s="500"/>
      <c r="B168" s="495"/>
      <c r="C168" s="496"/>
      <c r="D168" s="500"/>
      <c r="E168" s="500"/>
      <c r="F168" s="500"/>
      <c r="G168" s="500"/>
      <c r="H168" s="495"/>
      <c r="I168" s="505"/>
      <c r="J168" s="496"/>
      <c r="K168" s="500"/>
      <c r="L168" s="495"/>
      <c r="M168" s="496"/>
      <c r="N168" s="518"/>
      <c r="O168" s="510"/>
      <c r="P168" s="511"/>
      <c r="Q168" s="515"/>
      <c r="R168" s="247"/>
      <c r="S168" s="249"/>
    </row>
    <row r="169" spans="1:19" ht="16">
      <c r="A169" s="500"/>
      <c r="B169" s="495"/>
      <c r="C169" s="496"/>
      <c r="D169" s="500"/>
      <c r="E169" s="500"/>
      <c r="F169" s="500"/>
      <c r="G169" s="500"/>
      <c r="H169" s="495"/>
      <c r="I169" s="505"/>
      <c r="J169" s="496"/>
      <c r="K169" s="500"/>
      <c r="L169" s="495"/>
      <c r="M169" s="496"/>
      <c r="N169" s="518"/>
      <c r="O169" s="510"/>
      <c r="P169" s="511"/>
      <c r="Q169" s="515"/>
      <c r="R169" s="247"/>
      <c r="S169" s="249"/>
    </row>
    <row r="170" spans="1:19" ht="16">
      <c r="A170" s="500"/>
      <c r="B170" s="495"/>
      <c r="C170" s="496"/>
      <c r="D170" s="500"/>
      <c r="E170" s="500"/>
      <c r="F170" s="500"/>
      <c r="G170" s="500"/>
      <c r="H170" s="495"/>
      <c r="I170" s="505"/>
      <c r="J170" s="496"/>
      <c r="K170" s="500"/>
      <c r="L170" s="495"/>
      <c r="M170" s="496"/>
      <c r="N170" s="518"/>
      <c r="O170" s="510"/>
      <c r="P170" s="511"/>
      <c r="Q170" s="515"/>
      <c r="R170" s="247"/>
      <c r="S170" s="249"/>
    </row>
    <row r="171" spans="1:19" ht="16">
      <c r="A171" s="500"/>
      <c r="B171" s="495"/>
      <c r="C171" s="496"/>
      <c r="D171" s="500"/>
      <c r="E171" s="500"/>
      <c r="F171" s="500"/>
      <c r="G171" s="500"/>
      <c r="H171" s="495"/>
      <c r="I171" s="505"/>
      <c r="J171" s="496"/>
      <c r="K171" s="500"/>
      <c r="L171" s="495"/>
      <c r="M171" s="496"/>
      <c r="N171" s="518"/>
      <c r="O171" s="510"/>
      <c r="P171" s="511"/>
      <c r="Q171" s="515"/>
      <c r="R171" s="247"/>
      <c r="S171" s="249"/>
    </row>
    <row r="172" spans="1:19" ht="17" thickBot="1">
      <c r="A172" s="501"/>
      <c r="B172" s="497"/>
      <c r="C172" s="498"/>
      <c r="D172" s="501"/>
      <c r="E172" s="501"/>
      <c r="F172" s="501"/>
      <c r="G172" s="501"/>
      <c r="H172" s="497"/>
      <c r="I172" s="506"/>
      <c r="J172" s="498"/>
      <c r="K172" s="501"/>
      <c r="L172" s="497"/>
      <c r="M172" s="498"/>
      <c r="N172" s="519"/>
      <c r="O172" s="512"/>
      <c r="P172" s="513"/>
      <c r="Q172" s="516"/>
      <c r="R172" s="247"/>
      <c r="S172" s="249"/>
    </row>
    <row r="173" spans="1:19" ht="16" customHeight="1">
      <c r="A173" s="503" t="s">
        <v>443</v>
      </c>
      <c r="B173" s="493" t="s">
        <v>898</v>
      </c>
      <c r="C173" s="494"/>
      <c r="D173" s="503" t="s">
        <v>899</v>
      </c>
      <c r="E173" s="503" t="s">
        <v>444</v>
      </c>
      <c r="F173" s="503" t="s">
        <v>873</v>
      </c>
      <c r="G173" s="503" t="s">
        <v>874</v>
      </c>
      <c r="H173" s="493" t="s">
        <v>855</v>
      </c>
      <c r="I173" s="504"/>
      <c r="J173" s="494"/>
      <c r="K173" s="507" t="s">
        <v>447</v>
      </c>
      <c r="L173" s="493" t="s">
        <v>679</v>
      </c>
      <c r="M173" s="494"/>
      <c r="N173" s="499">
        <v>44197</v>
      </c>
      <c r="O173" s="502" t="s">
        <v>856</v>
      </c>
      <c r="P173" s="494"/>
      <c r="Q173" s="503" t="s">
        <v>862</v>
      </c>
      <c r="R173" s="247"/>
      <c r="S173" s="249"/>
    </row>
    <row r="174" spans="1:19" ht="16">
      <c r="A174" s="500"/>
      <c r="B174" s="495"/>
      <c r="C174" s="496"/>
      <c r="D174" s="500"/>
      <c r="E174" s="500"/>
      <c r="F174" s="500"/>
      <c r="G174" s="500"/>
      <c r="H174" s="495"/>
      <c r="I174" s="505"/>
      <c r="J174" s="496"/>
      <c r="K174" s="500"/>
      <c r="L174" s="495"/>
      <c r="M174" s="496"/>
      <c r="N174" s="500"/>
      <c r="O174" s="495"/>
      <c r="P174" s="496"/>
      <c r="Q174" s="500"/>
      <c r="R174" s="247"/>
      <c r="S174" s="249"/>
    </row>
    <row r="175" spans="1:19" ht="16">
      <c r="A175" s="500"/>
      <c r="B175" s="495"/>
      <c r="C175" s="496"/>
      <c r="D175" s="500"/>
      <c r="E175" s="500"/>
      <c r="F175" s="500"/>
      <c r="G175" s="500"/>
      <c r="H175" s="495"/>
      <c r="I175" s="505"/>
      <c r="J175" s="496"/>
      <c r="K175" s="500"/>
      <c r="L175" s="495"/>
      <c r="M175" s="496"/>
      <c r="N175" s="500"/>
      <c r="O175" s="495"/>
      <c r="P175" s="496"/>
      <c r="Q175" s="500"/>
      <c r="R175" s="247"/>
      <c r="S175" s="249"/>
    </row>
    <row r="176" spans="1:19" ht="16">
      <c r="A176" s="500"/>
      <c r="B176" s="495"/>
      <c r="C176" s="496"/>
      <c r="D176" s="500"/>
      <c r="E176" s="500"/>
      <c r="F176" s="500"/>
      <c r="G176" s="500"/>
      <c r="H176" s="495"/>
      <c r="I176" s="505"/>
      <c r="J176" s="496"/>
      <c r="K176" s="500"/>
      <c r="L176" s="495"/>
      <c r="M176" s="496"/>
      <c r="N176" s="500"/>
      <c r="O176" s="495"/>
      <c r="P176" s="496"/>
      <c r="Q176" s="500"/>
      <c r="R176" s="247"/>
      <c r="S176" s="249"/>
    </row>
    <row r="177" spans="1:19" ht="16">
      <c r="A177" s="500"/>
      <c r="B177" s="495"/>
      <c r="C177" s="496"/>
      <c r="D177" s="500"/>
      <c r="E177" s="500"/>
      <c r="F177" s="500"/>
      <c r="G177" s="500"/>
      <c r="H177" s="495"/>
      <c r="I177" s="505"/>
      <c r="J177" s="496"/>
      <c r="K177" s="500"/>
      <c r="L177" s="495"/>
      <c r="M177" s="496"/>
      <c r="N177" s="500"/>
      <c r="O177" s="495"/>
      <c r="P177" s="496"/>
      <c r="Q177" s="500"/>
      <c r="R177" s="247"/>
      <c r="S177" s="249"/>
    </row>
    <row r="178" spans="1:19" ht="16">
      <c r="A178" s="500"/>
      <c r="B178" s="495"/>
      <c r="C178" s="496"/>
      <c r="D178" s="500"/>
      <c r="E178" s="500"/>
      <c r="F178" s="500"/>
      <c r="G178" s="500"/>
      <c r="H178" s="495"/>
      <c r="I178" s="505"/>
      <c r="J178" s="496"/>
      <c r="K178" s="500"/>
      <c r="L178" s="495"/>
      <c r="M178" s="496"/>
      <c r="N178" s="500"/>
      <c r="O178" s="495"/>
      <c r="P178" s="496"/>
      <c r="Q178" s="500"/>
      <c r="R178" s="247"/>
      <c r="S178" s="249"/>
    </row>
    <row r="179" spans="1:19" ht="17" thickBot="1">
      <c r="A179" s="501"/>
      <c r="B179" s="497"/>
      <c r="C179" s="498"/>
      <c r="D179" s="501"/>
      <c r="E179" s="501"/>
      <c r="F179" s="501"/>
      <c r="G179" s="501"/>
      <c r="H179" s="497"/>
      <c r="I179" s="506"/>
      <c r="J179" s="498"/>
      <c r="K179" s="501"/>
      <c r="L179" s="497"/>
      <c r="M179" s="498"/>
      <c r="N179" s="501"/>
      <c r="O179" s="497"/>
      <c r="P179" s="498"/>
      <c r="Q179" s="501"/>
      <c r="R179" s="247"/>
      <c r="S179" s="249"/>
    </row>
    <row r="180" spans="1:19" ht="16" customHeight="1">
      <c r="A180" s="503" t="s">
        <v>668</v>
      </c>
      <c r="B180" s="493" t="s">
        <v>900</v>
      </c>
      <c r="C180" s="494"/>
      <c r="D180" s="503" t="s">
        <v>901</v>
      </c>
      <c r="E180" s="503" t="s">
        <v>444</v>
      </c>
      <c r="F180" s="503" t="s">
        <v>881</v>
      </c>
      <c r="G180" s="503" t="s">
        <v>882</v>
      </c>
      <c r="H180" s="493" t="s">
        <v>902</v>
      </c>
      <c r="I180" s="504"/>
      <c r="J180" s="494"/>
      <c r="K180" s="507" t="s">
        <v>447</v>
      </c>
      <c r="L180" s="493" t="s">
        <v>671</v>
      </c>
      <c r="M180" s="494"/>
      <c r="N180" s="499">
        <v>44197</v>
      </c>
      <c r="O180" s="502" t="s">
        <v>856</v>
      </c>
      <c r="P180" s="494"/>
      <c r="Q180" s="503" t="s">
        <v>862</v>
      </c>
      <c r="R180" s="247"/>
      <c r="S180" s="249"/>
    </row>
    <row r="181" spans="1:19" ht="16">
      <c r="A181" s="500"/>
      <c r="B181" s="495"/>
      <c r="C181" s="496"/>
      <c r="D181" s="500"/>
      <c r="E181" s="500"/>
      <c r="F181" s="500"/>
      <c r="G181" s="500"/>
      <c r="H181" s="495"/>
      <c r="I181" s="505"/>
      <c r="J181" s="496"/>
      <c r="K181" s="500"/>
      <c r="L181" s="495"/>
      <c r="M181" s="496"/>
      <c r="N181" s="500"/>
      <c r="O181" s="495"/>
      <c r="P181" s="496"/>
      <c r="Q181" s="500"/>
      <c r="R181" s="247"/>
      <c r="S181" s="249"/>
    </row>
    <row r="182" spans="1:19" ht="16">
      <c r="A182" s="500"/>
      <c r="B182" s="495"/>
      <c r="C182" s="496"/>
      <c r="D182" s="500"/>
      <c r="E182" s="500"/>
      <c r="F182" s="500"/>
      <c r="G182" s="500"/>
      <c r="H182" s="495"/>
      <c r="I182" s="505"/>
      <c r="J182" s="496"/>
      <c r="K182" s="500"/>
      <c r="L182" s="495"/>
      <c r="M182" s="496"/>
      <c r="N182" s="500"/>
      <c r="O182" s="495"/>
      <c r="P182" s="496"/>
      <c r="Q182" s="500"/>
      <c r="R182" s="247"/>
      <c r="S182" s="249"/>
    </row>
    <row r="183" spans="1:19" ht="16">
      <c r="A183" s="500"/>
      <c r="B183" s="495"/>
      <c r="C183" s="496"/>
      <c r="D183" s="500"/>
      <c r="E183" s="500"/>
      <c r="F183" s="500"/>
      <c r="G183" s="500"/>
      <c r="H183" s="495"/>
      <c r="I183" s="505"/>
      <c r="J183" s="496"/>
      <c r="K183" s="500"/>
      <c r="L183" s="495"/>
      <c r="M183" s="496"/>
      <c r="N183" s="500"/>
      <c r="O183" s="495"/>
      <c r="P183" s="496"/>
      <c r="Q183" s="500"/>
      <c r="R183" s="247"/>
      <c r="S183" s="249"/>
    </row>
    <row r="184" spans="1:19" ht="16">
      <c r="A184" s="500"/>
      <c r="B184" s="495"/>
      <c r="C184" s="496"/>
      <c r="D184" s="500"/>
      <c r="E184" s="500"/>
      <c r="F184" s="500"/>
      <c r="G184" s="500"/>
      <c r="H184" s="495"/>
      <c r="I184" s="505"/>
      <c r="J184" s="496"/>
      <c r="K184" s="500"/>
      <c r="L184" s="495"/>
      <c r="M184" s="496"/>
      <c r="N184" s="500"/>
      <c r="O184" s="495"/>
      <c r="P184" s="496"/>
      <c r="Q184" s="500"/>
      <c r="R184" s="247"/>
      <c r="S184" s="249"/>
    </row>
    <row r="185" spans="1:19" ht="16">
      <c r="A185" s="500"/>
      <c r="B185" s="495"/>
      <c r="C185" s="496"/>
      <c r="D185" s="500"/>
      <c r="E185" s="500"/>
      <c r="F185" s="500"/>
      <c r="G185" s="500"/>
      <c r="H185" s="495"/>
      <c r="I185" s="505"/>
      <c r="J185" s="496"/>
      <c r="K185" s="500"/>
      <c r="L185" s="495"/>
      <c r="M185" s="496"/>
      <c r="N185" s="500"/>
      <c r="O185" s="495"/>
      <c r="P185" s="496"/>
      <c r="Q185" s="500"/>
      <c r="R185" s="247"/>
      <c r="S185" s="249"/>
    </row>
    <row r="186" spans="1:19" ht="17" thickBot="1">
      <c r="A186" s="501"/>
      <c r="B186" s="497"/>
      <c r="C186" s="498"/>
      <c r="D186" s="501"/>
      <c r="E186" s="501"/>
      <c r="F186" s="501"/>
      <c r="G186" s="501"/>
      <c r="H186" s="497"/>
      <c r="I186" s="506"/>
      <c r="J186" s="498"/>
      <c r="K186" s="501"/>
      <c r="L186" s="497"/>
      <c r="M186" s="498"/>
      <c r="N186" s="501"/>
      <c r="O186" s="497"/>
      <c r="P186" s="498"/>
      <c r="Q186" s="501"/>
      <c r="R186" s="247"/>
      <c r="S186" s="249"/>
    </row>
    <row r="187" spans="1:19" ht="16" customHeight="1">
      <c r="A187" s="503" t="s">
        <v>668</v>
      </c>
      <c r="B187" s="493" t="s">
        <v>900</v>
      </c>
      <c r="C187" s="494"/>
      <c r="D187" s="503" t="s">
        <v>901</v>
      </c>
      <c r="E187" s="503" t="s">
        <v>444</v>
      </c>
      <c r="F187" s="503" t="s">
        <v>873</v>
      </c>
      <c r="G187" s="503" t="s">
        <v>874</v>
      </c>
      <c r="H187" s="493" t="s">
        <v>855</v>
      </c>
      <c r="I187" s="504"/>
      <c r="J187" s="494"/>
      <c r="K187" s="507" t="s">
        <v>447</v>
      </c>
      <c r="L187" s="493" t="s">
        <v>679</v>
      </c>
      <c r="M187" s="494"/>
      <c r="N187" s="499">
        <v>44197</v>
      </c>
      <c r="O187" s="502" t="s">
        <v>856</v>
      </c>
      <c r="P187" s="494"/>
      <c r="Q187" s="503" t="s">
        <v>862</v>
      </c>
      <c r="R187" s="247"/>
      <c r="S187" s="249"/>
    </row>
    <row r="188" spans="1:19" ht="16">
      <c r="A188" s="500"/>
      <c r="B188" s="495"/>
      <c r="C188" s="496"/>
      <c r="D188" s="500"/>
      <c r="E188" s="500"/>
      <c r="F188" s="500"/>
      <c r="G188" s="500"/>
      <c r="H188" s="495"/>
      <c r="I188" s="505"/>
      <c r="J188" s="496"/>
      <c r="K188" s="500"/>
      <c r="L188" s="495"/>
      <c r="M188" s="496"/>
      <c r="N188" s="500"/>
      <c r="O188" s="495"/>
      <c r="P188" s="496"/>
      <c r="Q188" s="500"/>
      <c r="R188" s="247"/>
      <c r="S188" s="249"/>
    </row>
    <row r="189" spans="1:19" ht="16">
      <c r="A189" s="500"/>
      <c r="B189" s="495"/>
      <c r="C189" s="496"/>
      <c r="D189" s="500"/>
      <c r="E189" s="500"/>
      <c r="F189" s="500"/>
      <c r="G189" s="500"/>
      <c r="H189" s="495"/>
      <c r="I189" s="505"/>
      <c r="J189" s="496"/>
      <c r="K189" s="500"/>
      <c r="L189" s="495"/>
      <c r="M189" s="496"/>
      <c r="N189" s="500"/>
      <c r="O189" s="495"/>
      <c r="P189" s="496"/>
      <c r="Q189" s="500"/>
      <c r="R189" s="247"/>
      <c r="S189" s="249"/>
    </row>
    <row r="190" spans="1:19" ht="16">
      <c r="A190" s="500"/>
      <c r="B190" s="495"/>
      <c r="C190" s="496"/>
      <c r="D190" s="500"/>
      <c r="E190" s="500"/>
      <c r="F190" s="500"/>
      <c r="G190" s="500"/>
      <c r="H190" s="495"/>
      <c r="I190" s="505"/>
      <c r="J190" s="496"/>
      <c r="K190" s="500"/>
      <c r="L190" s="495"/>
      <c r="M190" s="496"/>
      <c r="N190" s="500"/>
      <c r="O190" s="495"/>
      <c r="P190" s="496"/>
      <c r="Q190" s="500"/>
      <c r="R190" s="247"/>
      <c r="S190" s="249"/>
    </row>
    <row r="191" spans="1:19" ht="16">
      <c r="A191" s="500"/>
      <c r="B191" s="495"/>
      <c r="C191" s="496"/>
      <c r="D191" s="500"/>
      <c r="E191" s="500"/>
      <c r="F191" s="500"/>
      <c r="G191" s="500"/>
      <c r="H191" s="495"/>
      <c r="I191" s="505"/>
      <c r="J191" s="496"/>
      <c r="K191" s="500"/>
      <c r="L191" s="495"/>
      <c r="M191" s="496"/>
      <c r="N191" s="500"/>
      <c r="O191" s="495"/>
      <c r="P191" s="496"/>
      <c r="Q191" s="500"/>
      <c r="R191" s="247"/>
      <c r="S191" s="249"/>
    </row>
    <row r="192" spans="1:19" ht="16">
      <c r="A192" s="500"/>
      <c r="B192" s="495"/>
      <c r="C192" s="496"/>
      <c r="D192" s="500"/>
      <c r="E192" s="500"/>
      <c r="F192" s="500"/>
      <c r="G192" s="500"/>
      <c r="H192" s="495"/>
      <c r="I192" s="505"/>
      <c r="J192" s="496"/>
      <c r="K192" s="500"/>
      <c r="L192" s="495"/>
      <c r="M192" s="496"/>
      <c r="N192" s="500"/>
      <c r="O192" s="495"/>
      <c r="P192" s="496"/>
      <c r="Q192" s="500"/>
      <c r="R192" s="247"/>
      <c r="S192" s="249"/>
    </row>
    <row r="193" spans="1:19" ht="17" thickBot="1">
      <c r="A193" s="501"/>
      <c r="B193" s="497"/>
      <c r="C193" s="498"/>
      <c r="D193" s="501"/>
      <c r="E193" s="501"/>
      <c r="F193" s="501"/>
      <c r="G193" s="501"/>
      <c r="H193" s="497"/>
      <c r="I193" s="506"/>
      <c r="J193" s="498"/>
      <c r="K193" s="501"/>
      <c r="L193" s="497"/>
      <c r="M193" s="498"/>
      <c r="N193" s="501"/>
      <c r="O193" s="497"/>
      <c r="P193" s="498"/>
      <c r="Q193" s="501"/>
      <c r="R193" s="247"/>
      <c r="S193" s="249"/>
    </row>
    <row r="194" spans="1:19" ht="16" customHeight="1">
      <c r="A194" s="503" t="s">
        <v>668</v>
      </c>
      <c r="B194" s="493" t="s">
        <v>903</v>
      </c>
      <c r="C194" s="494"/>
      <c r="D194" s="503" t="s">
        <v>904</v>
      </c>
      <c r="E194" s="503" t="s">
        <v>444</v>
      </c>
      <c r="F194" s="503" t="s">
        <v>873</v>
      </c>
      <c r="G194" s="503" t="s">
        <v>874</v>
      </c>
      <c r="H194" s="493" t="s">
        <v>855</v>
      </c>
      <c r="I194" s="504"/>
      <c r="J194" s="494"/>
      <c r="K194" s="507" t="s">
        <v>447</v>
      </c>
      <c r="L194" s="493" t="s">
        <v>679</v>
      </c>
      <c r="M194" s="494"/>
      <c r="N194" s="499">
        <v>44197</v>
      </c>
      <c r="O194" s="502" t="s">
        <v>856</v>
      </c>
      <c r="P194" s="494"/>
      <c r="Q194" s="503" t="s">
        <v>862</v>
      </c>
      <c r="R194" s="247"/>
      <c r="S194" s="249"/>
    </row>
    <row r="195" spans="1:19" ht="16">
      <c r="A195" s="500"/>
      <c r="B195" s="495"/>
      <c r="C195" s="496"/>
      <c r="D195" s="500"/>
      <c r="E195" s="500"/>
      <c r="F195" s="500"/>
      <c r="G195" s="500"/>
      <c r="H195" s="495"/>
      <c r="I195" s="505"/>
      <c r="J195" s="496"/>
      <c r="K195" s="500"/>
      <c r="L195" s="495"/>
      <c r="M195" s="496"/>
      <c r="N195" s="500"/>
      <c r="O195" s="495"/>
      <c r="P195" s="496"/>
      <c r="Q195" s="500"/>
      <c r="R195" s="247"/>
      <c r="S195" s="249"/>
    </row>
    <row r="196" spans="1:19" ht="16">
      <c r="A196" s="500"/>
      <c r="B196" s="495"/>
      <c r="C196" s="496"/>
      <c r="D196" s="500"/>
      <c r="E196" s="500"/>
      <c r="F196" s="500"/>
      <c r="G196" s="500"/>
      <c r="H196" s="495"/>
      <c r="I196" s="505"/>
      <c r="J196" s="496"/>
      <c r="K196" s="500"/>
      <c r="L196" s="495"/>
      <c r="M196" s="496"/>
      <c r="N196" s="500"/>
      <c r="O196" s="495"/>
      <c r="P196" s="496"/>
      <c r="Q196" s="500"/>
      <c r="R196" s="247"/>
      <c r="S196" s="249"/>
    </row>
    <row r="197" spans="1:19" ht="16">
      <c r="A197" s="500"/>
      <c r="B197" s="495"/>
      <c r="C197" s="496"/>
      <c r="D197" s="500"/>
      <c r="E197" s="500"/>
      <c r="F197" s="500"/>
      <c r="G197" s="500"/>
      <c r="H197" s="495"/>
      <c r="I197" s="505"/>
      <c r="J197" s="496"/>
      <c r="K197" s="500"/>
      <c r="L197" s="495"/>
      <c r="M197" s="496"/>
      <c r="N197" s="500"/>
      <c r="O197" s="495"/>
      <c r="P197" s="496"/>
      <c r="Q197" s="500"/>
      <c r="R197" s="247"/>
      <c r="S197" s="249"/>
    </row>
    <row r="198" spans="1:19" ht="16">
      <c r="A198" s="500"/>
      <c r="B198" s="495"/>
      <c r="C198" s="496"/>
      <c r="D198" s="500"/>
      <c r="E198" s="500"/>
      <c r="F198" s="500"/>
      <c r="G198" s="500"/>
      <c r="H198" s="495"/>
      <c r="I198" s="505"/>
      <c r="J198" s="496"/>
      <c r="K198" s="500"/>
      <c r="L198" s="495"/>
      <c r="M198" s="496"/>
      <c r="N198" s="500"/>
      <c r="O198" s="495"/>
      <c r="P198" s="496"/>
      <c r="Q198" s="500"/>
      <c r="R198" s="247"/>
      <c r="S198" s="249"/>
    </row>
    <row r="199" spans="1:19" ht="16">
      <c r="A199" s="500"/>
      <c r="B199" s="495"/>
      <c r="C199" s="496"/>
      <c r="D199" s="500"/>
      <c r="E199" s="500"/>
      <c r="F199" s="500"/>
      <c r="G199" s="500"/>
      <c r="H199" s="495"/>
      <c r="I199" s="505"/>
      <c r="J199" s="496"/>
      <c r="K199" s="500"/>
      <c r="L199" s="495"/>
      <c r="M199" s="496"/>
      <c r="N199" s="500"/>
      <c r="O199" s="495"/>
      <c r="P199" s="496"/>
      <c r="Q199" s="500"/>
      <c r="R199" s="247"/>
      <c r="S199" s="249"/>
    </row>
    <row r="200" spans="1:19" ht="17" thickBot="1">
      <c r="A200" s="501"/>
      <c r="B200" s="497"/>
      <c r="C200" s="498"/>
      <c r="D200" s="501"/>
      <c r="E200" s="501"/>
      <c r="F200" s="501"/>
      <c r="G200" s="501"/>
      <c r="H200" s="497"/>
      <c r="I200" s="506"/>
      <c r="J200" s="498"/>
      <c r="K200" s="501"/>
      <c r="L200" s="497"/>
      <c r="M200" s="498"/>
      <c r="N200" s="501"/>
      <c r="O200" s="497"/>
      <c r="P200" s="498"/>
      <c r="Q200" s="501"/>
      <c r="R200" s="247"/>
      <c r="S200" s="249"/>
    </row>
    <row r="201" spans="1:19" ht="16" customHeight="1">
      <c r="A201" s="503" t="s">
        <v>668</v>
      </c>
      <c r="B201" s="493" t="s">
        <v>903</v>
      </c>
      <c r="C201" s="494"/>
      <c r="D201" s="503" t="s">
        <v>904</v>
      </c>
      <c r="E201" s="503" t="s">
        <v>444</v>
      </c>
      <c r="F201" s="503" t="s">
        <v>881</v>
      </c>
      <c r="G201" s="503" t="s">
        <v>882</v>
      </c>
      <c r="H201" s="493" t="s">
        <v>902</v>
      </c>
      <c r="I201" s="504"/>
      <c r="J201" s="494"/>
      <c r="K201" s="507" t="s">
        <v>447</v>
      </c>
      <c r="L201" s="493" t="s">
        <v>671</v>
      </c>
      <c r="M201" s="494"/>
      <c r="N201" s="499">
        <v>44197</v>
      </c>
      <c r="O201" s="502" t="s">
        <v>856</v>
      </c>
      <c r="P201" s="494"/>
      <c r="Q201" s="503" t="s">
        <v>862</v>
      </c>
      <c r="R201" s="247"/>
      <c r="S201" s="249"/>
    </row>
    <row r="202" spans="1:19" ht="16">
      <c r="A202" s="500"/>
      <c r="B202" s="495"/>
      <c r="C202" s="496"/>
      <c r="D202" s="500"/>
      <c r="E202" s="500"/>
      <c r="F202" s="500"/>
      <c r="G202" s="500"/>
      <c r="H202" s="495"/>
      <c r="I202" s="505"/>
      <c r="J202" s="496"/>
      <c r="K202" s="500"/>
      <c r="L202" s="495"/>
      <c r="M202" s="496"/>
      <c r="N202" s="500"/>
      <c r="O202" s="495"/>
      <c r="P202" s="496"/>
      <c r="Q202" s="500"/>
      <c r="R202" s="247"/>
      <c r="S202" s="249"/>
    </row>
    <row r="203" spans="1:19" ht="16">
      <c r="A203" s="500"/>
      <c r="B203" s="495"/>
      <c r="C203" s="496"/>
      <c r="D203" s="500"/>
      <c r="E203" s="500"/>
      <c r="F203" s="500"/>
      <c r="G203" s="500"/>
      <c r="H203" s="495"/>
      <c r="I203" s="505"/>
      <c r="J203" s="496"/>
      <c r="K203" s="500"/>
      <c r="L203" s="495"/>
      <c r="M203" s="496"/>
      <c r="N203" s="500"/>
      <c r="O203" s="495"/>
      <c r="P203" s="496"/>
      <c r="Q203" s="500"/>
      <c r="R203" s="247"/>
      <c r="S203" s="249"/>
    </row>
    <row r="204" spans="1:19" ht="16">
      <c r="A204" s="500"/>
      <c r="B204" s="495"/>
      <c r="C204" s="496"/>
      <c r="D204" s="500"/>
      <c r="E204" s="500"/>
      <c r="F204" s="500"/>
      <c r="G204" s="500"/>
      <c r="H204" s="495"/>
      <c r="I204" s="505"/>
      <c r="J204" s="496"/>
      <c r="K204" s="500"/>
      <c r="L204" s="495"/>
      <c r="M204" s="496"/>
      <c r="N204" s="500"/>
      <c r="O204" s="495"/>
      <c r="P204" s="496"/>
      <c r="Q204" s="500"/>
      <c r="R204" s="247"/>
      <c r="S204" s="249"/>
    </row>
    <row r="205" spans="1:19" ht="16">
      <c r="A205" s="500"/>
      <c r="B205" s="495"/>
      <c r="C205" s="496"/>
      <c r="D205" s="500"/>
      <c r="E205" s="500"/>
      <c r="F205" s="500"/>
      <c r="G205" s="500"/>
      <c r="H205" s="495"/>
      <c r="I205" s="505"/>
      <c r="J205" s="496"/>
      <c r="K205" s="500"/>
      <c r="L205" s="495"/>
      <c r="M205" s="496"/>
      <c r="N205" s="500"/>
      <c r="O205" s="495"/>
      <c r="P205" s="496"/>
      <c r="Q205" s="500"/>
      <c r="R205" s="247"/>
      <c r="S205" s="249"/>
    </row>
    <row r="206" spans="1:19" ht="16">
      <c r="A206" s="500"/>
      <c r="B206" s="495"/>
      <c r="C206" s="496"/>
      <c r="D206" s="500"/>
      <c r="E206" s="500"/>
      <c r="F206" s="500"/>
      <c r="G206" s="500"/>
      <c r="H206" s="495"/>
      <c r="I206" s="505"/>
      <c r="J206" s="496"/>
      <c r="K206" s="500"/>
      <c r="L206" s="495"/>
      <c r="M206" s="496"/>
      <c r="N206" s="500"/>
      <c r="O206" s="495"/>
      <c r="P206" s="496"/>
      <c r="Q206" s="500"/>
      <c r="R206" s="247"/>
      <c r="S206" s="249"/>
    </row>
    <row r="207" spans="1:19" ht="17" thickBot="1">
      <c r="A207" s="501"/>
      <c r="B207" s="497"/>
      <c r="C207" s="498"/>
      <c r="D207" s="501"/>
      <c r="E207" s="501"/>
      <c r="F207" s="501"/>
      <c r="G207" s="501"/>
      <c r="H207" s="497"/>
      <c r="I207" s="506"/>
      <c r="J207" s="498"/>
      <c r="K207" s="501"/>
      <c r="L207" s="497"/>
      <c r="M207" s="498"/>
      <c r="N207" s="501"/>
      <c r="O207" s="497"/>
      <c r="P207" s="498"/>
      <c r="Q207" s="501"/>
      <c r="R207" s="247"/>
      <c r="S207" s="249"/>
    </row>
    <row r="208" spans="1:19" ht="16" customHeight="1">
      <c r="A208" s="503" t="s">
        <v>668</v>
      </c>
      <c r="B208" s="493" t="s">
        <v>905</v>
      </c>
      <c r="C208" s="494"/>
      <c r="D208" s="503" t="s">
        <v>906</v>
      </c>
      <c r="E208" s="503" t="s">
        <v>444</v>
      </c>
      <c r="F208" s="503" t="s">
        <v>873</v>
      </c>
      <c r="G208" s="503" t="s">
        <v>874</v>
      </c>
      <c r="H208" s="493" t="s">
        <v>855</v>
      </c>
      <c r="I208" s="504"/>
      <c r="J208" s="494"/>
      <c r="K208" s="507" t="s">
        <v>447</v>
      </c>
      <c r="L208" s="493" t="s">
        <v>679</v>
      </c>
      <c r="M208" s="494"/>
      <c r="N208" s="499">
        <v>44197</v>
      </c>
      <c r="O208" s="502" t="s">
        <v>856</v>
      </c>
      <c r="P208" s="494"/>
      <c r="Q208" s="503" t="s">
        <v>862</v>
      </c>
      <c r="R208" s="247"/>
      <c r="S208" s="249"/>
    </row>
    <row r="209" spans="1:19" ht="16">
      <c r="A209" s="500"/>
      <c r="B209" s="495"/>
      <c r="C209" s="496"/>
      <c r="D209" s="500"/>
      <c r="E209" s="500"/>
      <c r="F209" s="500"/>
      <c r="G209" s="500"/>
      <c r="H209" s="495"/>
      <c r="I209" s="505"/>
      <c r="J209" s="496"/>
      <c r="K209" s="500"/>
      <c r="L209" s="495"/>
      <c r="M209" s="496"/>
      <c r="N209" s="500"/>
      <c r="O209" s="495"/>
      <c r="P209" s="496"/>
      <c r="Q209" s="500"/>
      <c r="R209" s="247"/>
      <c r="S209" s="249"/>
    </row>
    <row r="210" spans="1:19" ht="16">
      <c r="A210" s="500"/>
      <c r="B210" s="495"/>
      <c r="C210" s="496"/>
      <c r="D210" s="500"/>
      <c r="E210" s="500"/>
      <c r="F210" s="500"/>
      <c r="G210" s="500"/>
      <c r="H210" s="495"/>
      <c r="I210" s="505"/>
      <c r="J210" s="496"/>
      <c r="K210" s="500"/>
      <c r="L210" s="495"/>
      <c r="M210" s="496"/>
      <c r="N210" s="500"/>
      <c r="O210" s="495"/>
      <c r="P210" s="496"/>
      <c r="Q210" s="500"/>
      <c r="R210" s="247"/>
      <c r="S210" s="249"/>
    </row>
    <row r="211" spans="1:19" ht="16">
      <c r="A211" s="500"/>
      <c r="B211" s="495"/>
      <c r="C211" s="496"/>
      <c r="D211" s="500"/>
      <c r="E211" s="500"/>
      <c r="F211" s="500"/>
      <c r="G211" s="500"/>
      <c r="H211" s="495"/>
      <c r="I211" s="505"/>
      <c r="J211" s="496"/>
      <c r="K211" s="500"/>
      <c r="L211" s="495"/>
      <c r="M211" s="496"/>
      <c r="N211" s="500"/>
      <c r="O211" s="495"/>
      <c r="P211" s="496"/>
      <c r="Q211" s="500"/>
      <c r="R211" s="247"/>
      <c r="S211" s="249"/>
    </row>
    <row r="212" spans="1:19" ht="16">
      <c r="A212" s="500"/>
      <c r="B212" s="495"/>
      <c r="C212" s="496"/>
      <c r="D212" s="500"/>
      <c r="E212" s="500"/>
      <c r="F212" s="500"/>
      <c r="G212" s="500"/>
      <c r="H212" s="495"/>
      <c r="I212" s="505"/>
      <c r="J212" s="496"/>
      <c r="K212" s="500"/>
      <c r="L212" s="495"/>
      <c r="M212" s="496"/>
      <c r="N212" s="500"/>
      <c r="O212" s="495"/>
      <c r="P212" s="496"/>
      <c r="Q212" s="500"/>
      <c r="R212" s="247"/>
      <c r="S212" s="249"/>
    </row>
    <row r="213" spans="1:19" ht="16">
      <c r="A213" s="500"/>
      <c r="B213" s="495"/>
      <c r="C213" s="496"/>
      <c r="D213" s="500"/>
      <c r="E213" s="500"/>
      <c r="F213" s="500"/>
      <c r="G213" s="500"/>
      <c r="H213" s="495"/>
      <c r="I213" s="505"/>
      <c r="J213" s="496"/>
      <c r="K213" s="500"/>
      <c r="L213" s="495"/>
      <c r="M213" s="496"/>
      <c r="N213" s="500"/>
      <c r="O213" s="495"/>
      <c r="P213" s="496"/>
      <c r="Q213" s="500"/>
      <c r="R213" s="247"/>
      <c r="S213" s="249"/>
    </row>
    <row r="214" spans="1:19" ht="17" thickBot="1">
      <c r="A214" s="501"/>
      <c r="B214" s="497"/>
      <c r="C214" s="498"/>
      <c r="D214" s="501"/>
      <c r="E214" s="501"/>
      <c r="F214" s="501"/>
      <c r="G214" s="501"/>
      <c r="H214" s="497"/>
      <c r="I214" s="506"/>
      <c r="J214" s="498"/>
      <c r="K214" s="501"/>
      <c r="L214" s="497"/>
      <c r="M214" s="498"/>
      <c r="N214" s="501"/>
      <c r="O214" s="497"/>
      <c r="P214" s="498"/>
      <c r="Q214" s="501"/>
      <c r="R214" s="247"/>
      <c r="S214" s="249"/>
    </row>
    <row r="215" spans="1:19" ht="16" customHeight="1">
      <c r="A215" s="503" t="s">
        <v>668</v>
      </c>
      <c r="B215" s="493" t="s">
        <v>907</v>
      </c>
      <c r="C215" s="494"/>
      <c r="D215" s="503" t="s">
        <v>908</v>
      </c>
      <c r="E215" s="503" t="s">
        <v>444</v>
      </c>
      <c r="F215" s="503" t="s">
        <v>873</v>
      </c>
      <c r="G215" s="503" t="s">
        <v>874</v>
      </c>
      <c r="H215" s="493" t="s">
        <v>855</v>
      </c>
      <c r="I215" s="504"/>
      <c r="J215" s="494"/>
      <c r="K215" s="507" t="s">
        <v>447</v>
      </c>
      <c r="L215" s="493" t="s">
        <v>679</v>
      </c>
      <c r="M215" s="494"/>
      <c r="N215" s="499">
        <v>44197</v>
      </c>
      <c r="O215" s="502" t="s">
        <v>856</v>
      </c>
      <c r="P215" s="494"/>
      <c r="Q215" s="503" t="s">
        <v>862</v>
      </c>
      <c r="R215" s="247"/>
      <c r="S215" s="249"/>
    </row>
    <row r="216" spans="1:19" ht="16">
      <c r="A216" s="500"/>
      <c r="B216" s="495"/>
      <c r="C216" s="496"/>
      <c r="D216" s="500"/>
      <c r="E216" s="500"/>
      <c r="F216" s="500"/>
      <c r="G216" s="500"/>
      <c r="H216" s="495"/>
      <c r="I216" s="505"/>
      <c r="J216" s="496"/>
      <c r="K216" s="500"/>
      <c r="L216" s="495"/>
      <c r="M216" s="496"/>
      <c r="N216" s="500"/>
      <c r="O216" s="495"/>
      <c r="P216" s="496"/>
      <c r="Q216" s="500"/>
      <c r="R216" s="247"/>
      <c r="S216" s="249"/>
    </row>
    <row r="217" spans="1:19" ht="16">
      <c r="A217" s="500"/>
      <c r="B217" s="495"/>
      <c r="C217" s="496"/>
      <c r="D217" s="500"/>
      <c r="E217" s="500"/>
      <c r="F217" s="500"/>
      <c r="G217" s="500"/>
      <c r="H217" s="495"/>
      <c r="I217" s="505"/>
      <c r="J217" s="496"/>
      <c r="K217" s="500"/>
      <c r="L217" s="495"/>
      <c r="M217" s="496"/>
      <c r="N217" s="500"/>
      <c r="O217" s="495"/>
      <c r="P217" s="496"/>
      <c r="Q217" s="500"/>
      <c r="R217" s="247"/>
      <c r="S217" s="249"/>
    </row>
    <row r="218" spans="1:19" ht="16">
      <c r="A218" s="500"/>
      <c r="B218" s="495"/>
      <c r="C218" s="496"/>
      <c r="D218" s="500"/>
      <c r="E218" s="500"/>
      <c r="F218" s="500"/>
      <c r="G218" s="500"/>
      <c r="H218" s="495"/>
      <c r="I218" s="505"/>
      <c r="J218" s="496"/>
      <c r="K218" s="500"/>
      <c r="L218" s="495"/>
      <c r="M218" s="496"/>
      <c r="N218" s="500"/>
      <c r="O218" s="495"/>
      <c r="P218" s="496"/>
      <c r="Q218" s="500"/>
      <c r="R218" s="247"/>
      <c r="S218" s="249"/>
    </row>
    <row r="219" spans="1:19" ht="16">
      <c r="A219" s="500"/>
      <c r="B219" s="495"/>
      <c r="C219" s="496"/>
      <c r="D219" s="500"/>
      <c r="E219" s="500"/>
      <c r="F219" s="500"/>
      <c r="G219" s="500"/>
      <c r="H219" s="495"/>
      <c r="I219" s="505"/>
      <c r="J219" s="496"/>
      <c r="K219" s="500"/>
      <c r="L219" s="495"/>
      <c r="M219" s="496"/>
      <c r="N219" s="500"/>
      <c r="O219" s="495"/>
      <c r="P219" s="496"/>
      <c r="Q219" s="500"/>
      <c r="R219" s="247"/>
      <c r="S219" s="249"/>
    </row>
    <row r="220" spans="1:19" ht="16">
      <c r="A220" s="500"/>
      <c r="B220" s="495"/>
      <c r="C220" s="496"/>
      <c r="D220" s="500"/>
      <c r="E220" s="500"/>
      <c r="F220" s="500"/>
      <c r="G220" s="500"/>
      <c r="H220" s="495"/>
      <c r="I220" s="505"/>
      <c r="J220" s="496"/>
      <c r="K220" s="500"/>
      <c r="L220" s="495"/>
      <c r="M220" s="496"/>
      <c r="N220" s="500"/>
      <c r="O220" s="495"/>
      <c r="P220" s="496"/>
      <c r="Q220" s="500"/>
      <c r="R220" s="247"/>
      <c r="S220" s="249"/>
    </row>
    <row r="221" spans="1:19" ht="17" thickBot="1">
      <c r="A221" s="501"/>
      <c r="B221" s="497"/>
      <c r="C221" s="498"/>
      <c r="D221" s="501"/>
      <c r="E221" s="501"/>
      <c r="F221" s="501"/>
      <c r="G221" s="501"/>
      <c r="H221" s="497"/>
      <c r="I221" s="506"/>
      <c r="J221" s="498"/>
      <c r="K221" s="501"/>
      <c r="L221" s="497"/>
      <c r="M221" s="498"/>
      <c r="N221" s="501"/>
      <c r="O221" s="497"/>
      <c r="P221" s="498"/>
      <c r="Q221" s="501"/>
      <c r="R221" s="247"/>
      <c r="S221" s="249"/>
    </row>
    <row r="222" spans="1:19" ht="16" customHeight="1">
      <c r="A222" s="503" t="s">
        <v>668</v>
      </c>
      <c r="B222" s="493" t="s">
        <v>907</v>
      </c>
      <c r="C222" s="494"/>
      <c r="D222" s="503" t="s">
        <v>908</v>
      </c>
      <c r="E222" s="503" t="s">
        <v>444</v>
      </c>
      <c r="F222" s="503" t="s">
        <v>909</v>
      </c>
      <c r="G222" s="503" t="s">
        <v>858</v>
      </c>
      <c r="H222" s="493" t="s">
        <v>859</v>
      </c>
      <c r="I222" s="504"/>
      <c r="J222" s="494"/>
      <c r="K222" s="507" t="s">
        <v>860</v>
      </c>
      <c r="L222" s="493" t="s">
        <v>861</v>
      </c>
      <c r="M222" s="494"/>
      <c r="N222" s="499">
        <v>44197</v>
      </c>
      <c r="O222" s="502" t="s">
        <v>856</v>
      </c>
      <c r="P222" s="494"/>
      <c r="Q222" s="503" t="s">
        <v>862</v>
      </c>
      <c r="R222" s="247"/>
      <c r="S222" s="249"/>
    </row>
    <row r="223" spans="1:19" ht="16">
      <c r="A223" s="500"/>
      <c r="B223" s="495"/>
      <c r="C223" s="496"/>
      <c r="D223" s="500"/>
      <c r="E223" s="500"/>
      <c r="F223" s="500"/>
      <c r="G223" s="500"/>
      <c r="H223" s="495"/>
      <c r="I223" s="505"/>
      <c r="J223" s="496"/>
      <c r="K223" s="500"/>
      <c r="L223" s="495"/>
      <c r="M223" s="496"/>
      <c r="N223" s="500"/>
      <c r="O223" s="495"/>
      <c r="P223" s="496"/>
      <c r="Q223" s="500"/>
      <c r="R223" s="247"/>
      <c r="S223" s="249"/>
    </row>
    <row r="224" spans="1:19" ht="16">
      <c r="A224" s="500"/>
      <c r="B224" s="495"/>
      <c r="C224" s="496"/>
      <c r="D224" s="500"/>
      <c r="E224" s="500"/>
      <c r="F224" s="500"/>
      <c r="G224" s="500"/>
      <c r="H224" s="495"/>
      <c r="I224" s="505"/>
      <c r="J224" s="496"/>
      <c r="K224" s="500"/>
      <c r="L224" s="495"/>
      <c r="M224" s="496"/>
      <c r="N224" s="500"/>
      <c r="O224" s="495"/>
      <c r="P224" s="496"/>
      <c r="Q224" s="500"/>
      <c r="R224" s="247"/>
      <c r="S224" s="249"/>
    </row>
    <row r="225" spans="1:19" ht="16">
      <c r="A225" s="500"/>
      <c r="B225" s="495"/>
      <c r="C225" s="496"/>
      <c r="D225" s="500"/>
      <c r="E225" s="500"/>
      <c r="F225" s="500"/>
      <c r="G225" s="500"/>
      <c r="H225" s="495"/>
      <c r="I225" s="505"/>
      <c r="J225" s="496"/>
      <c r="K225" s="500"/>
      <c r="L225" s="495"/>
      <c r="M225" s="496"/>
      <c r="N225" s="500"/>
      <c r="O225" s="495"/>
      <c r="P225" s="496"/>
      <c r="Q225" s="500"/>
      <c r="R225" s="247"/>
      <c r="S225" s="249"/>
    </row>
    <row r="226" spans="1:19" ht="16">
      <c r="A226" s="500"/>
      <c r="B226" s="495"/>
      <c r="C226" s="496"/>
      <c r="D226" s="500"/>
      <c r="E226" s="500"/>
      <c r="F226" s="500"/>
      <c r="G226" s="500"/>
      <c r="H226" s="495"/>
      <c r="I226" s="505"/>
      <c r="J226" s="496"/>
      <c r="K226" s="500"/>
      <c r="L226" s="495"/>
      <c r="M226" s="496"/>
      <c r="N226" s="500"/>
      <c r="O226" s="495"/>
      <c r="P226" s="496"/>
      <c r="Q226" s="500"/>
      <c r="R226" s="247"/>
      <c r="S226" s="249"/>
    </row>
    <row r="227" spans="1:19" ht="16">
      <c r="A227" s="500"/>
      <c r="B227" s="495"/>
      <c r="C227" s="496"/>
      <c r="D227" s="500"/>
      <c r="E227" s="500"/>
      <c r="F227" s="500"/>
      <c r="G227" s="500"/>
      <c r="H227" s="495"/>
      <c r="I227" s="505"/>
      <c r="J227" s="496"/>
      <c r="K227" s="500"/>
      <c r="L227" s="495"/>
      <c r="M227" s="496"/>
      <c r="N227" s="500"/>
      <c r="O227" s="495"/>
      <c r="P227" s="496"/>
      <c r="Q227" s="500"/>
      <c r="R227" s="247"/>
      <c r="S227" s="249"/>
    </row>
    <row r="228" spans="1:19" ht="17" thickBot="1">
      <c r="A228" s="501"/>
      <c r="B228" s="497"/>
      <c r="C228" s="498"/>
      <c r="D228" s="501"/>
      <c r="E228" s="501"/>
      <c r="F228" s="501"/>
      <c r="G228" s="501"/>
      <c r="H228" s="497"/>
      <c r="I228" s="506"/>
      <c r="J228" s="498"/>
      <c r="K228" s="501"/>
      <c r="L228" s="497"/>
      <c r="M228" s="498"/>
      <c r="N228" s="501"/>
      <c r="O228" s="497"/>
      <c r="P228" s="498"/>
      <c r="Q228" s="501"/>
      <c r="R228" s="247"/>
      <c r="S228" s="249"/>
    </row>
    <row r="229" spans="1:19" ht="16" customHeight="1">
      <c r="A229" s="503" t="s">
        <v>668</v>
      </c>
      <c r="B229" s="493" t="s">
        <v>910</v>
      </c>
      <c r="C229" s="494"/>
      <c r="D229" s="503" t="s">
        <v>911</v>
      </c>
      <c r="E229" s="503" t="s">
        <v>444</v>
      </c>
      <c r="F229" s="503" t="s">
        <v>909</v>
      </c>
      <c r="G229" s="503" t="s">
        <v>858</v>
      </c>
      <c r="H229" s="493" t="s">
        <v>859</v>
      </c>
      <c r="I229" s="504"/>
      <c r="J229" s="494"/>
      <c r="K229" s="507" t="s">
        <v>860</v>
      </c>
      <c r="L229" s="493" t="s">
        <v>861</v>
      </c>
      <c r="M229" s="494"/>
      <c r="N229" s="499">
        <v>44197</v>
      </c>
      <c r="O229" s="502" t="s">
        <v>856</v>
      </c>
      <c r="P229" s="494"/>
      <c r="Q229" s="503" t="s">
        <v>862</v>
      </c>
      <c r="R229" s="247"/>
      <c r="S229" s="249"/>
    </row>
    <row r="230" spans="1:19" ht="16">
      <c r="A230" s="500"/>
      <c r="B230" s="495"/>
      <c r="C230" s="496"/>
      <c r="D230" s="500"/>
      <c r="E230" s="500"/>
      <c r="F230" s="500"/>
      <c r="G230" s="500"/>
      <c r="H230" s="495"/>
      <c r="I230" s="505"/>
      <c r="J230" s="496"/>
      <c r="K230" s="500"/>
      <c r="L230" s="495"/>
      <c r="M230" s="496"/>
      <c r="N230" s="500"/>
      <c r="O230" s="495"/>
      <c r="P230" s="496"/>
      <c r="Q230" s="500"/>
      <c r="R230" s="247"/>
      <c r="S230" s="249"/>
    </row>
    <row r="231" spans="1:19" ht="16">
      <c r="A231" s="500"/>
      <c r="B231" s="495"/>
      <c r="C231" s="496"/>
      <c r="D231" s="500"/>
      <c r="E231" s="500"/>
      <c r="F231" s="500"/>
      <c r="G231" s="500"/>
      <c r="H231" s="495"/>
      <c r="I231" s="505"/>
      <c r="J231" s="496"/>
      <c r="K231" s="500"/>
      <c r="L231" s="495"/>
      <c r="M231" s="496"/>
      <c r="N231" s="500"/>
      <c r="O231" s="495"/>
      <c r="P231" s="496"/>
      <c r="Q231" s="500"/>
      <c r="R231" s="247"/>
      <c r="S231" s="249"/>
    </row>
    <row r="232" spans="1:19" ht="16">
      <c r="A232" s="500"/>
      <c r="B232" s="495"/>
      <c r="C232" s="496"/>
      <c r="D232" s="500"/>
      <c r="E232" s="500"/>
      <c r="F232" s="500"/>
      <c r="G232" s="500"/>
      <c r="H232" s="495"/>
      <c r="I232" s="505"/>
      <c r="J232" s="496"/>
      <c r="K232" s="500"/>
      <c r="L232" s="495"/>
      <c r="M232" s="496"/>
      <c r="N232" s="500"/>
      <c r="O232" s="495"/>
      <c r="P232" s="496"/>
      <c r="Q232" s="500"/>
      <c r="R232" s="247"/>
      <c r="S232" s="249"/>
    </row>
    <row r="233" spans="1:19" ht="16">
      <c r="A233" s="500"/>
      <c r="B233" s="495"/>
      <c r="C233" s="496"/>
      <c r="D233" s="500"/>
      <c r="E233" s="500"/>
      <c r="F233" s="500"/>
      <c r="G233" s="500"/>
      <c r="H233" s="495"/>
      <c r="I233" s="505"/>
      <c r="J233" s="496"/>
      <c r="K233" s="500"/>
      <c r="L233" s="495"/>
      <c r="M233" s="496"/>
      <c r="N233" s="500"/>
      <c r="O233" s="495"/>
      <c r="P233" s="496"/>
      <c r="Q233" s="500"/>
      <c r="R233" s="247"/>
      <c r="S233" s="249"/>
    </row>
    <row r="234" spans="1:19" ht="16">
      <c r="A234" s="500"/>
      <c r="B234" s="495"/>
      <c r="C234" s="496"/>
      <c r="D234" s="500"/>
      <c r="E234" s="500"/>
      <c r="F234" s="500"/>
      <c r="G234" s="500"/>
      <c r="H234" s="495"/>
      <c r="I234" s="505"/>
      <c r="J234" s="496"/>
      <c r="K234" s="500"/>
      <c r="L234" s="495"/>
      <c r="M234" s="496"/>
      <c r="N234" s="500"/>
      <c r="O234" s="495"/>
      <c r="P234" s="496"/>
      <c r="Q234" s="500"/>
      <c r="R234" s="247"/>
      <c r="S234" s="249"/>
    </row>
    <row r="235" spans="1:19" ht="17" thickBot="1">
      <c r="A235" s="501"/>
      <c r="B235" s="497"/>
      <c r="C235" s="498"/>
      <c r="D235" s="501"/>
      <c r="E235" s="501"/>
      <c r="F235" s="501"/>
      <c r="G235" s="501"/>
      <c r="H235" s="497"/>
      <c r="I235" s="506"/>
      <c r="J235" s="498"/>
      <c r="K235" s="501"/>
      <c r="L235" s="497"/>
      <c r="M235" s="498"/>
      <c r="N235" s="501"/>
      <c r="O235" s="497"/>
      <c r="P235" s="498"/>
      <c r="Q235" s="501"/>
      <c r="R235" s="247"/>
      <c r="S235" s="249"/>
    </row>
    <row r="236" spans="1:19" ht="16">
      <c r="A236" s="503" t="s">
        <v>443</v>
      </c>
      <c r="B236" s="493" t="s">
        <v>687</v>
      </c>
      <c r="C236" s="494"/>
      <c r="D236" s="503" t="s">
        <v>451</v>
      </c>
      <c r="E236" s="503" t="s">
        <v>444</v>
      </c>
      <c r="F236" s="503" t="s">
        <v>688</v>
      </c>
      <c r="G236" s="503" t="s">
        <v>682</v>
      </c>
      <c r="H236" s="493" t="s">
        <v>689</v>
      </c>
      <c r="I236" s="504"/>
      <c r="J236" s="494"/>
      <c r="K236" s="507" t="s">
        <v>447</v>
      </c>
      <c r="L236" s="493" t="s">
        <v>448</v>
      </c>
      <c r="M236" s="494"/>
      <c r="N236" s="499">
        <v>44197</v>
      </c>
      <c r="O236" s="508">
        <v>44540</v>
      </c>
      <c r="P236" s="509"/>
      <c r="Q236" s="514" t="s">
        <v>928</v>
      </c>
      <c r="R236" s="247"/>
      <c r="S236" s="249"/>
    </row>
    <row r="237" spans="1:19" ht="16">
      <c r="A237" s="500"/>
      <c r="B237" s="495"/>
      <c r="C237" s="496"/>
      <c r="D237" s="500"/>
      <c r="E237" s="500"/>
      <c r="F237" s="500"/>
      <c r="G237" s="500"/>
      <c r="H237" s="495"/>
      <c r="I237" s="505"/>
      <c r="J237" s="496"/>
      <c r="K237" s="500"/>
      <c r="L237" s="495"/>
      <c r="M237" s="496"/>
      <c r="N237" s="500"/>
      <c r="O237" s="510"/>
      <c r="P237" s="511"/>
      <c r="Q237" s="515"/>
      <c r="R237" s="247"/>
      <c r="S237" s="249"/>
    </row>
    <row r="238" spans="1:19" ht="16">
      <c r="A238" s="500"/>
      <c r="B238" s="495"/>
      <c r="C238" s="496"/>
      <c r="D238" s="500"/>
      <c r="E238" s="500"/>
      <c r="F238" s="500"/>
      <c r="G238" s="500"/>
      <c r="H238" s="495"/>
      <c r="I238" s="505"/>
      <c r="J238" s="496"/>
      <c r="K238" s="500"/>
      <c r="L238" s="495"/>
      <c r="M238" s="496"/>
      <c r="N238" s="500"/>
      <c r="O238" s="510"/>
      <c r="P238" s="511"/>
      <c r="Q238" s="515"/>
      <c r="R238" s="247"/>
      <c r="S238" s="249"/>
    </row>
    <row r="239" spans="1:19" ht="16">
      <c r="A239" s="500"/>
      <c r="B239" s="495"/>
      <c r="C239" s="496"/>
      <c r="D239" s="500"/>
      <c r="E239" s="500"/>
      <c r="F239" s="500"/>
      <c r="G239" s="500"/>
      <c r="H239" s="495"/>
      <c r="I239" s="505"/>
      <c r="J239" s="496"/>
      <c r="K239" s="500"/>
      <c r="L239" s="495"/>
      <c r="M239" s="496"/>
      <c r="N239" s="500"/>
      <c r="O239" s="510"/>
      <c r="P239" s="511"/>
      <c r="Q239" s="515"/>
      <c r="R239" s="247"/>
      <c r="S239" s="249"/>
    </row>
    <row r="240" spans="1:19" ht="16">
      <c r="A240" s="500"/>
      <c r="B240" s="495"/>
      <c r="C240" s="496"/>
      <c r="D240" s="500"/>
      <c r="E240" s="500"/>
      <c r="F240" s="500"/>
      <c r="G240" s="500"/>
      <c r="H240" s="495"/>
      <c r="I240" s="505"/>
      <c r="J240" s="496"/>
      <c r="K240" s="500"/>
      <c r="L240" s="495"/>
      <c r="M240" s="496"/>
      <c r="N240" s="500"/>
      <c r="O240" s="510"/>
      <c r="P240" s="511"/>
      <c r="Q240" s="515"/>
      <c r="R240" s="247"/>
      <c r="S240" s="249"/>
    </row>
    <row r="241" spans="1:19" ht="16">
      <c r="A241" s="500"/>
      <c r="B241" s="495"/>
      <c r="C241" s="496"/>
      <c r="D241" s="500"/>
      <c r="E241" s="500"/>
      <c r="F241" s="500"/>
      <c r="G241" s="500"/>
      <c r="H241" s="495"/>
      <c r="I241" s="505"/>
      <c r="J241" s="496"/>
      <c r="K241" s="500"/>
      <c r="L241" s="495"/>
      <c r="M241" s="496"/>
      <c r="N241" s="500"/>
      <c r="O241" s="510"/>
      <c r="P241" s="511"/>
      <c r="Q241" s="515"/>
      <c r="R241" s="247"/>
      <c r="S241" s="249"/>
    </row>
    <row r="242" spans="1:19" ht="17" thickBot="1">
      <c r="A242" s="501"/>
      <c r="B242" s="497"/>
      <c r="C242" s="498"/>
      <c r="D242" s="501"/>
      <c r="E242" s="501"/>
      <c r="F242" s="501"/>
      <c r="G242" s="501"/>
      <c r="H242" s="497"/>
      <c r="I242" s="506"/>
      <c r="J242" s="498"/>
      <c r="K242" s="501"/>
      <c r="L242" s="497"/>
      <c r="M242" s="498"/>
      <c r="N242" s="501"/>
      <c r="O242" s="512"/>
      <c r="P242" s="513"/>
      <c r="Q242" s="516"/>
      <c r="R242" s="247"/>
      <c r="S242" s="249"/>
    </row>
    <row r="243" spans="1:19" ht="16" customHeight="1">
      <c r="A243" s="503" t="s">
        <v>443</v>
      </c>
      <c r="B243" s="493" t="s">
        <v>687</v>
      </c>
      <c r="C243" s="494"/>
      <c r="D243" s="503" t="s">
        <v>451</v>
      </c>
      <c r="E243" s="503" t="s">
        <v>444</v>
      </c>
      <c r="F243" s="503" t="s">
        <v>889</v>
      </c>
      <c r="G243" s="503" t="s">
        <v>890</v>
      </c>
      <c r="H243" s="493" t="s">
        <v>683</v>
      </c>
      <c r="I243" s="504"/>
      <c r="J243" s="494"/>
      <c r="K243" s="507" t="s">
        <v>447</v>
      </c>
      <c r="L243" s="493" t="s">
        <v>679</v>
      </c>
      <c r="M243" s="494"/>
      <c r="N243" s="499">
        <v>44197</v>
      </c>
      <c r="O243" s="502" t="s">
        <v>869</v>
      </c>
      <c r="P243" s="494"/>
      <c r="Q243" s="503" t="s">
        <v>870</v>
      </c>
      <c r="R243" s="247"/>
      <c r="S243" s="249"/>
    </row>
    <row r="244" spans="1:19" ht="16">
      <c r="A244" s="500"/>
      <c r="B244" s="495"/>
      <c r="C244" s="496"/>
      <c r="D244" s="500"/>
      <c r="E244" s="500"/>
      <c r="F244" s="500"/>
      <c r="G244" s="500"/>
      <c r="H244" s="495"/>
      <c r="I244" s="505"/>
      <c r="J244" s="496"/>
      <c r="K244" s="500"/>
      <c r="L244" s="495"/>
      <c r="M244" s="496"/>
      <c r="N244" s="500"/>
      <c r="O244" s="495"/>
      <c r="P244" s="496"/>
      <c r="Q244" s="500"/>
      <c r="R244" s="247"/>
      <c r="S244" s="249"/>
    </row>
    <row r="245" spans="1:19" ht="16">
      <c r="A245" s="500"/>
      <c r="B245" s="495"/>
      <c r="C245" s="496"/>
      <c r="D245" s="500"/>
      <c r="E245" s="500"/>
      <c r="F245" s="500"/>
      <c r="G245" s="500"/>
      <c r="H245" s="495"/>
      <c r="I245" s="505"/>
      <c r="J245" s="496"/>
      <c r="K245" s="500"/>
      <c r="L245" s="495"/>
      <c r="M245" s="496"/>
      <c r="N245" s="500"/>
      <c r="O245" s="495"/>
      <c r="P245" s="496"/>
      <c r="Q245" s="500"/>
      <c r="R245" s="247"/>
      <c r="S245" s="249"/>
    </row>
    <row r="246" spans="1:19" ht="16">
      <c r="A246" s="500"/>
      <c r="B246" s="495"/>
      <c r="C246" s="496"/>
      <c r="D246" s="500"/>
      <c r="E246" s="500"/>
      <c r="F246" s="500"/>
      <c r="G246" s="500"/>
      <c r="H246" s="495"/>
      <c r="I246" s="505"/>
      <c r="J246" s="496"/>
      <c r="K246" s="500"/>
      <c r="L246" s="495"/>
      <c r="M246" s="496"/>
      <c r="N246" s="500"/>
      <c r="O246" s="495"/>
      <c r="P246" s="496"/>
      <c r="Q246" s="500"/>
      <c r="R246" s="247"/>
      <c r="S246" s="249"/>
    </row>
    <row r="247" spans="1:19" ht="16">
      <c r="A247" s="500"/>
      <c r="B247" s="495"/>
      <c r="C247" s="496"/>
      <c r="D247" s="500"/>
      <c r="E247" s="500"/>
      <c r="F247" s="500"/>
      <c r="G247" s="500"/>
      <c r="H247" s="495"/>
      <c r="I247" s="505"/>
      <c r="J247" s="496"/>
      <c r="K247" s="500"/>
      <c r="L247" s="495"/>
      <c r="M247" s="496"/>
      <c r="N247" s="500"/>
      <c r="O247" s="495"/>
      <c r="P247" s="496"/>
      <c r="Q247" s="500"/>
      <c r="R247" s="247"/>
      <c r="S247" s="249"/>
    </row>
    <row r="248" spans="1:19" ht="16">
      <c r="A248" s="500"/>
      <c r="B248" s="495"/>
      <c r="C248" s="496"/>
      <c r="D248" s="500"/>
      <c r="E248" s="500"/>
      <c r="F248" s="500"/>
      <c r="G248" s="500"/>
      <c r="H248" s="495"/>
      <c r="I248" s="505"/>
      <c r="J248" s="496"/>
      <c r="K248" s="500"/>
      <c r="L248" s="495"/>
      <c r="M248" s="496"/>
      <c r="N248" s="500"/>
      <c r="O248" s="495"/>
      <c r="P248" s="496"/>
      <c r="Q248" s="500"/>
      <c r="R248" s="247"/>
      <c r="S248" s="249"/>
    </row>
    <row r="249" spans="1:19" ht="17" thickBot="1">
      <c r="A249" s="501"/>
      <c r="B249" s="497"/>
      <c r="C249" s="498"/>
      <c r="D249" s="501"/>
      <c r="E249" s="501"/>
      <c r="F249" s="501"/>
      <c r="G249" s="501"/>
      <c r="H249" s="497"/>
      <c r="I249" s="506"/>
      <c r="J249" s="498"/>
      <c r="K249" s="501"/>
      <c r="L249" s="497"/>
      <c r="M249" s="498"/>
      <c r="N249" s="501"/>
      <c r="O249" s="497"/>
      <c r="P249" s="498"/>
      <c r="Q249" s="501"/>
      <c r="R249" s="247"/>
      <c r="S249" s="249"/>
    </row>
    <row r="250" spans="1:19" ht="16">
      <c r="A250" s="503" t="s">
        <v>452</v>
      </c>
      <c r="B250" s="493" t="s">
        <v>690</v>
      </c>
      <c r="C250" s="494"/>
      <c r="D250" s="503" t="s">
        <v>453</v>
      </c>
      <c r="E250" s="503" t="s">
        <v>444</v>
      </c>
      <c r="F250" s="503" t="s">
        <v>681</v>
      </c>
      <c r="G250" s="503" t="s">
        <v>682</v>
      </c>
      <c r="H250" s="493" t="s">
        <v>683</v>
      </c>
      <c r="I250" s="504"/>
      <c r="J250" s="494"/>
      <c r="K250" s="507" t="s">
        <v>447</v>
      </c>
      <c r="L250" s="493" t="s">
        <v>448</v>
      </c>
      <c r="M250" s="494"/>
      <c r="N250" s="499">
        <v>44197</v>
      </c>
      <c r="O250" s="508">
        <v>44540</v>
      </c>
      <c r="P250" s="509"/>
      <c r="Q250" s="514" t="s">
        <v>927</v>
      </c>
      <c r="R250" s="247"/>
      <c r="S250" s="249"/>
    </row>
    <row r="251" spans="1:19" ht="16">
      <c r="A251" s="500"/>
      <c r="B251" s="495"/>
      <c r="C251" s="496"/>
      <c r="D251" s="500"/>
      <c r="E251" s="500"/>
      <c r="F251" s="500"/>
      <c r="G251" s="500"/>
      <c r="H251" s="495"/>
      <c r="I251" s="505"/>
      <c r="J251" s="496"/>
      <c r="K251" s="500"/>
      <c r="L251" s="495"/>
      <c r="M251" s="496"/>
      <c r="N251" s="500"/>
      <c r="O251" s="510"/>
      <c r="P251" s="511"/>
      <c r="Q251" s="515"/>
      <c r="R251" s="247"/>
      <c r="S251" s="249"/>
    </row>
    <row r="252" spans="1:19" ht="16">
      <c r="A252" s="500"/>
      <c r="B252" s="495"/>
      <c r="C252" s="496"/>
      <c r="D252" s="500"/>
      <c r="E252" s="500"/>
      <c r="F252" s="500"/>
      <c r="G252" s="500"/>
      <c r="H252" s="495"/>
      <c r="I252" s="505"/>
      <c r="J252" s="496"/>
      <c r="K252" s="500"/>
      <c r="L252" s="495"/>
      <c r="M252" s="496"/>
      <c r="N252" s="500"/>
      <c r="O252" s="510"/>
      <c r="P252" s="511"/>
      <c r="Q252" s="515"/>
      <c r="R252" s="247"/>
      <c r="S252" s="249"/>
    </row>
    <row r="253" spans="1:19" ht="16">
      <c r="A253" s="500"/>
      <c r="B253" s="495"/>
      <c r="C253" s="496"/>
      <c r="D253" s="500"/>
      <c r="E253" s="500"/>
      <c r="F253" s="500"/>
      <c r="G253" s="500"/>
      <c r="H253" s="495"/>
      <c r="I253" s="505"/>
      <c r="J253" s="496"/>
      <c r="K253" s="500"/>
      <c r="L253" s="495"/>
      <c r="M253" s="496"/>
      <c r="N253" s="500"/>
      <c r="O253" s="510"/>
      <c r="P253" s="511"/>
      <c r="Q253" s="515"/>
      <c r="R253" s="247"/>
      <c r="S253" s="249"/>
    </row>
    <row r="254" spans="1:19" ht="16">
      <c r="A254" s="500"/>
      <c r="B254" s="495"/>
      <c r="C254" s="496"/>
      <c r="D254" s="500"/>
      <c r="E254" s="500"/>
      <c r="F254" s="500"/>
      <c r="G254" s="500"/>
      <c r="H254" s="495"/>
      <c r="I254" s="505"/>
      <c r="J254" s="496"/>
      <c r="K254" s="500"/>
      <c r="L254" s="495"/>
      <c r="M254" s="496"/>
      <c r="N254" s="500"/>
      <c r="O254" s="510"/>
      <c r="P254" s="511"/>
      <c r="Q254" s="515"/>
      <c r="R254" s="247"/>
      <c r="S254" s="249"/>
    </row>
    <row r="255" spans="1:19" ht="16">
      <c r="A255" s="500"/>
      <c r="B255" s="495"/>
      <c r="C255" s="496"/>
      <c r="D255" s="500"/>
      <c r="E255" s="500"/>
      <c r="F255" s="500"/>
      <c r="G255" s="500"/>
      <c r="H255" s="495"/>
      <c r="I255" s="505"/>
      <c r="J255" s="496"/>
      <c r="K255" s="500"/>
      <c r="L255" s="495"/>
      <c r="M255" s="496"/>
      <c r="N255" s="500"/>
      <c r="O255" s="510"/>
      <c r="P255" s="511"/>
      <c r="Q255" s="515"/>
      <c r="R255" s="247"/>
      <c r="S255" s="249"/>
    </row>
    <row r="256" spans="1:19" ht="17" thickBot="1">
      <c r="A256" s="501"/>
      <c r="B256" s="497"/>
      <c r="C256" s="498"/>
      <c r="D256" s="501"/>
      <c r="E256" s="501"/>
      <c r="F256" s="501"/>
      <c r="G256" s="501"/>
      <c r="H256" s="497"/>
      <c r="I256" s="506"/>
      <c r="J256" s="498"/>
      <c r="K256" s="501"/>
      <c r="L256" s="497"/>
      <c r="M256" s="498"/>
      <c r="N256" s="501"/>
      <c r="O256" s="512"/>
      <c r="P256" s="513"/>
      <c r="Q256" s="516"/>
      <c r="R256" s="247"/>
      <c r="S256" s="249"/>
    </row>
    <row r="257" spans="1:19" ht="16" customHeight="1">
      <c r="A257" s="503" t="s">
        <v>452</v>
      </c>
      <c r="B257" s="493" t="s">
        <v>690</v>
      </c>
      <c r="C257" s="494"/>
      <c r="D257" s="503" t="s">
        <v>453</v>
      </c>
      <c r="E257" s="503" t="s">
        <v>444</v>
      </c>
      <c r="F257" s="503" t="s">
        <v>889</v>
      </c>
      <c r="G257" s="503" t="s">
        <v>890</v>
      </c>
      <c r="H257" s="493" t="s">
        <v>683</v>
      </c>
      <c r="I257" s="504"/>
      <c r="J257" s="494"/>
      <c r="K257" s="507" t="s">
        <v>447</v>
      </c>
      <c r="L257" s="493" t="s">
        <v>679</v>
      </c>
      <c r="M257" s="494"/>
      <c r="N257" s="499">
        <v>44197</v>
      </c>
      <c r="O257" s="502" t="s">
        <v>869</v>
      </c>
      <c r="P257" s="494"/>
      <c r="Q257" s="503" t="s">
        <v>870</v>
      </c>
      <c r="R257" s="247"/>
      <c r="S257" s="249"/>
    </row>
    <row r="258" spans="1:19" ht="16">
      <c r="A258" s="500"/>
      <c r="B258" s="495"/>
      <c r="C258" s="496"/>
      <c r="D258" s="500"/>
      <c r="E258" s="500"/>
      <c r="F258" s="500"/>
      <c r="G258" s="500"/>
      <c r="H258" s="495"/>
      <c r="I258" s="505"/>
      <c r="J258" s="496"/>
      <c r="K258" s="500"/>
      <c r="L258" s="495"/>
      <c r="M258" s="496"/>
      <c r="N258" s="500"/>
      <c r="O258" s="495"/>
      <c r="P258" s="496"/>
      <c r="Q258" s="500"/>
      <c r="R258" s="247"/>
      <c r="S258" s="249"/>
    </row>
    <row r="259" spans="1:19" ht="16">
      <c r="A259" s="500"/>
      <c r="B259" s="495"/>
      <c r="C259" s="496"/>
      <c r="D259" s="500"/>
      <c r="E259" s="500"/>
      <c r="F259" s="500"/>
      <c r="G259" s="500"/>
      <c r="H259" s="495"/>
      <c r="I259" s="505"/>
      <c r="J259" s="496"/>
      <c r="K259" s="500"/>
      <c r="L259" s="495"/>
      <c r="M259" s="496"/>
      <c r="N259" s="500"/>
      <c r="O259" s="495"/>
      <c r="P259" s="496"/>
      <c r="Q259" s="500"/>
      <c r="R259" s="247"/>
      <c r="S259" s="249"/>
    </row>
    <row r="260" spans="1:19" ht="16">
      <c r="A260" s="500"/>
      <c r="B260" s="495"/>
      <c r="C260" s="496"/>
      <c r="D260" s="500"/>
      <c r="E260" s="500"/>
      <c r="F260" s="500"/>
      <c r="G260" s="500"/>
      <c r="H260" s="495"/>
      <c r="I260" s="505"/>
      <c r="J260" s="496"/>
      <c r="K260" s="500"/>
      <c r="L260" s="495"/>
      <c r="M260" s="496"/>
      <c r="N260" s="500"/>
      <c r="O260" s="495"/>
      <c r="P260" s="496"/>
      <c r="Q260" s="500"/>
      <c r="R260" s="247"/>
      <c r="S260" s="249"/>
    </row>
    <row r="261" spans="1:19" ht="16">
      <c r="A261" s="500"/>
      <c r="B261" s="495"/>
      <c r="C261" s="496"/>
      <c r="D261" s="500"/>
      <c r="E261" s="500"/>
      <c r="F261" s="500"/>
      <c r="G261" s="500"/>
      <c r="H261" s="495"/>
      <c r="I261" s="505"/>
      <c r="J261" s="496"/>
      <c r="K261" s="500"/>
      <c r="L261" s="495"/>
      <c r="M261" s="496"/>
      <c r="N261" s="500"/>
      <c r="O261" s="495"/>
      <c r="P261" s="496"/>
      <c r="Q261" s="500"/>
      <c r="R261" s="247"/>
      <c r="S261" s="249"/>
    </row>
    <row r="262" spans="1:19" ht="16">
      <c r="A262" s="500"/>
      <c r="B262" s="495"/>
      <c r="C262" s="496"/>
      <c r="D262" s="500"/>
      <c r="E262" s="500"/>
      <c r="F262" s="500"/>
      <c r="G262" s="500"/>
      <c r="H262" s="495"/>
      <c r="I262" s="505"/>
      <c r="J262" s="496"/>
      <c r="K262" s="500"/>
      <c r="L262" s="495"/>
      <c r="M262" s="496"/>
      <c r="N262" s="500"/>
      <c r="O262" s="495"/>
      <c r="P262" s="496"/>
      <c r="Q262" s="500"/>
      <c r="R262" s="247"/>
      <c r="S262" s="249"/>
    </row>
    <row r="263" spans="1:19" ht="17" thickBot="1">
      <c r="A263" s="501"/>
      <c r="B263" s="497"/>
      <c r="C263" s="498"/>
      <c r="D263" s="501"/>
      <c r="E263" s="501"/>
      <c r="F263" s="501"/>
      <c r="G263" s="501"/>
      <c r="H263" s="497"/>
      <c r="I263" s="506"/>
      <c r="J263" s="498"/>
      <c r="K263" s="501"/>
      <c r="L263" s="497"/>
      <c r="M263" s="498"/>
      <c r="N263" s="501"/>
      <c r="O263" s="497"/>
      <c r="P263" s="498"/>
      <c r="Q263" s="501"/>
      <c r="R263" s="247"/>
      <c r="S263" s="249"/>
    </row>
    <row r="264" spans="1:19" ht="16">
      <c r="A264" s="503" t="s">
        <v>452</v>
      </c>
      <c r="B264" s="493" t="s">
        <v>691</v>
      </c>
      <c r="C264" s="494"/>
      <c r="D264" s="503" t="s">
        <v>454</v>
      </c>
      <c r="E264" s="503" t="s">
        <v>444</v>
      </c>
      <c r="F264" s="503" t="s">
        <v>692</v>
      </c>
      <c r="G264" s="503" t="s">
        <v>682</v>
      </c>
      <c r="H264" s="493" t="s">
        <v>683</v>
      </c>
      <c r="I264" s="504"/>
      <c r="J264" s="494"/>
      <c r="K264" s="507" t="s">
        <v>447</v>
      </c>
      <c r="L264" s="493" t="s">
        <v>448</v>
      </c>
      <c r="M264" s="494"/>
      <c r="N264" s="499">
        <v>44197</v>
      </c>
      <c r="O264" s="508">
        <v>44540</v>
      </c>
      <c r="P264" s="509"/>
      <c r="Q264" s="514" t="s">
        <v>928</v>
      </c>
      <c r="R264" s="247"/>
      <c r="S264" s="249"/>
    </row>
    <row r="265" spans="1:19" ht="16">
      <c r="A265" s="500"/>
      <c r="B265" s="495"/>
      <c r="C265" s="496"/>
      <c r="D265" s="500"/>
      <c r="E265" s="500"/>
      <c r="F265" s="500"/>
      <c r="G265" s="500"/>
      <c r="H265" s="495"/>
      <c r="I265" s="505"/>
      <c r="J265" s="496"/>
      <c r="K265" s="500"/>
      <c r="L265" s="495"/>
      <c r="M265" s="496"/>
      <c r="N265" s="500"/>
      <c r="O265" s="510"/>
      <c r="P265" s="511"/>
      <c r="Q265" s="515"/>
      <c r="R265" s="247"/>
      <c r="S265" s="249"/>
    </row>
    <row r="266" spans="1:19" ht="16">
      <c r="A266" s="500"/>
      <c r="B266" s="495"/>
      <c r="C266" s="496"/>
      <c r="D266" s="500"/>
      <c r="E266" s="500"/>
      <c r="F266" s="500"/>
      <c r="G266" s="500"/>
      <c r="H266" s="495"/>
      <c r="I266" s="505"/>
      <c r="J266" s="496"/>
      <c r="K266" s="500"/>
      <c r="L266" s="495"/>
      <c r="M266" s="496"/>
      <c r="N266" s="500"/>
      <c r="O266" s="510"/>
      <c r="P266" s="511"/>
      <c r="Q266" s="515"/>
      <c r="R266" s="247"/>
      <c r="S266" s="249"/>
    </row>
    <row r="267" spans="1:19" ht="16">
      <c r="A267" s="500"/>
      <c r="B267" s="495"/>
      <c r="C267" s="496"/>
      <c r="D267" s="500"/>
      <c r="E267" s="500"/>
      <c r="F267" s="500"/>
      <c r="G267" s="500"/>
      <c r="H267" s="495"/>
      <c r="I267" s="505"/>
      <c r="J267" s="496"/>
      <c r="K267" s="500"/>
      <c r="L267" s="495"/>
      <c r="M267" s="496"/>
      <c r="N267" s="500"/>
      <c r="O267" s="510"/>
      <c r="P267" s="511"/>
      <c r="Q267" s="515"/>
      <c r="R267" s="247"/>
      <c r="S267" s="249"/>
    </row>
    <row r="268" spans="1:19" ht="16">
      <c r="A268" s="500"/>
      <c r="B268" s="495"/>
      <c r="C268" s="496"/>
      <c r="D268" s="500"/>
      <c r="E268" s="500"/>
      <c r="F268" s="500"/>
      <c r="G268" s="500"/>
      <c r="H268" s="495"/>
      <c r="I268" s="505"/>
      <c r="J268" s="496"/>
      <c r="K268" s="500"/>
      <c r="L268" s="495"/>
      <c r="M268" s="496"/>
      <c r="N268" s="500"/>
      <c r="O268" s="510"/>
      <c r="P268" s="511"/>
      <c r="Q268" s="515"/>
      <c r="R268" s="247"/>
      <c r="S268" s="249"/>
    </row>
    <row r="269" spans="1:19" ht="16">
      <c r="A269" s="500"/>
      <c r="B269" s="495"/>
      <c r="C269" s="496"/>
      <c r="D269" s="500"/>
      <c r="E269" s="500"/>
      <c r="F269" s="500"/>
      <c r="G269" s="500"/>
      <c r="H269" s="495"/>
      <c r="I269" s="505"/>
      <c r="J269" s="496"/>
      <c r="K269" s="500"/>
      <c r="L269" s="495"/>
      <c r="M269" s="496"/>
      <c r="N269" s="500"/>
      <c r="O269" s="510"/>
      <c r="P269" s="511"/>
      <c r="Q269" s="515"/>
      <c r="R269" s="247"/>
      <c r="S269" s="249"/>
    </row>
    <row r="270" spans="1:19" ht="17" thickBot="1">
      <c r="A270" s="501"/>
      <c r="B270" s="497"/>
      <c r="C270" s="498"/>
      <c r="D270" s="501"/>
      <c r="E270" s="501"/>
      <c r="F270" s="501"/>
      <c r="G270" s="501"/>
      <c r="H270" s="497"/>
      <c r="I270" s="506"/>
      <c r="J270" s="498"/>
      <c r="K270" s="501"/>
      <c r="L270" s="497"/>
      <c r="M270" s="498"/>
      <c r="N270" s="501"/>
      <c r="O270" s="512"/>
      <c r="P270" s="513"/>
      <c r="Q270" s="516"/>
      <c r="R270" s="247"/>
      <c r="S270" s="249"/>
    </row>
    <row r="271" spans="1:19" ht="16" customHeight="1">
      <c r="A271" s="503" t="s">
        <v>452</v>
      </c>
      <c r="B271" s="493" t="s">
        <v>691</v>
      </c>
      <c r="C271" s="494"/>
      <c r="D271" s="503" t="s">
        <v>454</v>
      </c>
      <c r="E271" s="503" t="s">
        <v>444</v>
      </c>
      <c r="F271" s="503" t="s">
        <v>889</v>
      </c>
      <c r="G271" s="503" t="s">
        <v>890</v>
      </c>
      <c r="H271" s="493" t="s">
        <v>683</v>
      </c>
      <c r="I271" s="504"/>
      <c r="J271" s="494"/>
      <c r="K271" s="507" t="s">
        <v>447</v>
      </c>
      <c r="L271" s="493" t="s">
        <v>679</v>
      </c>
      <c r="M271" s="494"/>
      <c r="N271" s="499">
        <v>44197</v>
      </c>
      <c r="O271" s="502" t="s">
        <v>869</v>
      </c>
      <c r="P271" s="494"/>
      <c r="Q271" s="503" t="s">
        <v>870</v>
      </c>
      <c r="R271" s="247"/>
      <c r="S271" s="249"/>
    </row>
    <row r="272" spans="1:19" ht="16">
      <c r="A272" s="500"/>
      <c r="B272" s="495"/>
      <c r="C272" s="496"/>
      <c r="D272" s="500"/>
      <c r="E272" s="500"/>
      <c r="F272" s="500"/>
      <c r="G272" s="500"/>
      <c r="H272" s="495"/>
      <c r="I272" s="505"/>
      <c r="J272" s="496"/>
      <c r="K272" s="500"/>
      <c r="L272" s="495"/>
      <c r="M272" s="496"/>
      <c r="N272" s="500"/>
      <c r="O272" s="495"/>
      <c r="P272" s="496"/>
      <c r="Q272" s="500"/>
      <c r="R272" s="247"/>
      <c r="S272" s="249"/>
    </row>
    <row r="273" spans="1:19" ht="16">
      <c r="A273" s="500"/>
      <c r="B273" s="495"/>
      <c r="C273" s="496"/>
      <c r="D273" s="500"/>
      <c r="E273" s="500"/>
      <c r="F273" s="500"/>
      <c r="G273" s="500"/>
      <c r="H273" s="495"/>
      <c r="I273" s="505"/>
      <c r="J273" s="496"/>
      <c r="K273" s="500"/>
      <c r="L273" s="495"/>
      <c r="M273" s="496"/>
      <c r="N273" s="500"/>
      <c r="O273" s="495"/>
      <c r="P273" s="496"/>
      <c r="Q273" s="500"/>
      <c r="R273" s="247"/>
      <c r="S273" s="249"/>
    </row>
    <row r="274" spans="1:19" ht="16">
      <c r="A274" s="500"/>
      <c r="B274" s="495"/>
      <c r="C274" s="496"/>
      <c r="D274" s="500"/>
      <c r="E274" s="500"/>
      <c r="F274" s="500"/>
      <c r="G274" s="500"/>
      <c r="H274" s="495"/>
      <c r="I274" s="505"/>
      <c r="J274" s="496"/>
      <c r="K274" s="500"/>
      <c r="L274" s="495"/>
      <c r="M274" s="496"/>
      <c r="N274" s="500"/>
      <c r="O274" s="495"/>
      <c r="P274" s="496"/>
      <c r="Q274" s="500"/>
      <c r="R274" s="247"/>
      <c r="S274" s="249"/>
    </row>
    <row r="275" spans="1:19" ht="16">
      <c r="A275" s="500"/>
      <c r="B275" s="495"/>
      <c r="C275" s="496"/>
      <c r="D275" s="500"/>
      <c r="E275" s="500"/>
      <c r="F275" s="500"/>
      <c r="G275" s="500"/>
      <c r="H275" s="495"/>
      <c r="I275" s="505"/>
      <c r="J275" s="496"/>
      <c r="K275" s="500"/>
      <c r="L275" s="495"/>
      <c r="M275" s="496"/>
      <c r="N275" s="500"/>
      <c r="O275" s="495"/>
      <c r="P275" s="496"/>
      <c r="Q275" s="500"/>
      <c r="R275" s="247"/>
      <c r="S275" s="249"/>
    </row>
    <row r="276" spans="1:19" ht="16">
      <c r="A276" s="500"/>
      <c r="B276" s="495"/>
      <c r="C276" s="496"/>
      <c r="D276" s="500"/>
      <c r="E276" s="500"/>
      <c r="F276" s="500"/>
      <c r="G276" s="500"/>
      <c r="H276" s="495"/>
      <c r="I276" s="505"/>
      <c r="J276" s="496"/>
      <c r="K276" s="500"/>
      <c r="L276" s="495"/>
      <c r="M276" s="496"/>
      <c r="N276" s="500"/>
      <c r="O276" s="495"/>
      <c r="P276" s="496"/>
      <c r="Q276" s="500"/>
      <c r="R276" s="247"/>
      <c r="S276" s="249"/>
    </row>
    <row r="277" spans="1:19" ht="17" thickBot="1">
      <c r="A277" s="501"/>
      <c r="B277" s="497"/>
      <c r="C277" s="498"/>
      <c r="D277" s="501"/>
      <c r="E277" s="501"/>
      <c r="F277" s="501"/>
      <c r="G277" s="501"/>
      <c r="H277" s="497"/>
      <c r="I277" s="506"/>
      <c r="J277" s="498"/>
      <c r="K277" s="501"/>
      <c r="L277" s="497"/>
      <c r="M277" s="498"/>
      <c r="N277" s="501"/>
      <c r="O277" s="497"/>
      <c r="P277" s="498"/>
      <c r="Q277" s="501"/>
      <c r="R277" s="247"/>
      <c r="S277" s="249"/>
    </row>
    <row r="278" spans="1:19" ht="16" customHeight="1">
      <c r="A278" s="503" t="s">
        <v>452</v>
      </c>
      <c r="B278" s="493" t="s">
        <v>912</v>
      </c>
      <c r="C278" s="494"/>
      <c r="D278" s="503" t="s">
        <v>913</v>
      </c>
      <c r="E278" s="503" t="s">
        <v>444</v>
      </c>
      <c r="F278" s="503" t="s">
        <v>909</v>
      </c>
      <c r="G278" s="503" t="s">
        <v>858</v>
      </c>
      <c r="H278" s="493" t="s">
        <v>859</v>
      </c>
      <c r="I278" s="504"/>
      <c r="J278" s="494"/>
      <c r="K278" s="507" t="s">
        <v>860</v>
      </c>
      <c r="L278" s="493" t="s">
        <v>861</v>
      </c>
      <c r="M278" s="494"/>
      <c r="N278" s="499">
        <v>44197</v>
      </c>
      <c r="O278" s="502" t="s">
        <v>856</v>
      </c>
      <c r="P278" s="494"/>
      <c r="Q278" s="503" t="s">
        <v>862</v>
      </c>
      <c r="R278" s="247"/>
      <c r="S278" s="249"/>
    </row>
    <row r="279" spans="1:19" ht="16">
      <c r="A279" s="500"/>
      <c r="B279" s="495"/>
      <c r="C279" s="496"/>
      <c r="D279" s="500"/>
      <c r="E279" s="500"/>
      <c r="F279" s="500"/>
      <c r="G279" s="500"/>
      <c r="H279" s="495"/>
      <c r="I279" s="505"/>
      <c r="J279" s="496"/>
      <c r="K279" s="500"/>
      <c r="L279" s="495"/>
      <c r="M279" s="496"/>
      <c r="N279" s="500"/>
      <c r="O279" s="495"/>
      <c r="P279" s="496"/>
      <c r="Q279" s="500"/>
      <c r="R279" s="247"/>
      <c r="S279" s="249"/>
    </row>
    <row r="280" spans="1:19" ht="16">
      <c r="A280" s="500"/>
      <c r="B280" s="495"/>
      <c r="C280" s="496"/>
      <c r="D280" s="500"/>
      <c r="E280" s="500"/>
      <c r="F280" s="500"/>
      <c r="G280" s="500"/>
      <c r="H280" s="495"/>
      <c r="I280" s="505"/>
      <c r="J280" s="496"/>
      <c r="K280" s="500"/>
      <c r="L280" s="495"/>
      <c r="M280" s="496"/>
      <c r="N280" s="500"/>
      <c r="O280" s="495"/>
      <c r="P280" s="496"/>
      <c r="Q280" s="500"/>
      <c r="R280" s="247"/>
      <c r="S280" s="249"/>
    </row>
    <row r="281" spans="1:19" ht="16">
      <c r="A281" s="500"/>
      <c r="B281" s="495"/>
      <c r="C281" s="496"/>
      <c r="D281" s="500"/>
      <c r="E281" s="500"/>
      <c r="F281" s="500"/>
      <c r="G281" s="500"/>
      <c r="H281" s="495"/>
      <c r="I281" s="505"/>
      <c r="J281" s="496"/>
      <c r="K281" s="500"/>
      <c r="L281" s="495"/>
      <c r="M281" s="496"/>
      <c r="N281" s="500"/>
      <c r="O281" s="495"/>
      <c r="P281" s="496"/>
      <c r="Q281" s="500"/>
      <c r="R281" s="247"/>
      <c r="S281" s="249"/>
    </row>
    <row r="282" spans="1:19" ht="16">
      <c r="A282" s="500"/>
      <c r="B282" s="495"/>
      <c r="C282" s="496"/>
      <c r="D282" s="500"/>
      <c r="E282" s="500"/>
      <c r="F282" s="500"/>
      <c r="G282" s="500"/>
      <c r="H282" s="495"/>
      <c r="I282" s="505"/>
      <c r="J282" s="496"/>
      <c r="K282" s="500"/>
      <c r="L282" s="495"/>
      <c r="M282" s="496"/>
      <c r="N282" s="500"/>
      <c r="O282" s="495"/>
      <c r="P282" s="496"/>
      <c r="Q282" s="500"/>
      <c r="R282" s="247"/>
      <c r="S282" s="249"/>
    </row>
    <row r="283" spans="1:19" ht="16">
      <c r="A283" s="500"/>
      <c r="B283" s="495"/>
      <c r="C283" s="496"/>
      <c r="D283" s="500"/>
      <c r="E283" s="500"/>
      <c r="F283" s="500"/>
      <c r="G283" s="500"/>
      <c r="H283" s="495"/>
      <c r="I283" s="505"/>
      <c r="J283" s="496"/>
      <c r="K283" s="500"/>
      <c r="L283" s="495"/>
      <c r="M283" s="496"/>
      <c r="N283" s="500"/>
      <c r="O283" s="495"/>
      <c r="P283" s="496"/>
      <c r="Q283" s="500"/>
      <c r="R283" s="247"/>
      <c r="S283" s="249"/>
    </row>
    <row r="284" spans="1:19" ht="17" thickBot="1">
      <c r="A284" s="501"/>
      <c r="B284" s="497"/>
      <c r="C284" s="498"/>
      <c r="D284" s="501"/>
      <c r="E284" s="501"/>
      <c r="F284" s="501"/>
      <c r="G284" s="501"/>
      <c r="H284" s="497"/>
      <c r="I284" s="506"/>
      <c r="J284" s="498"/>
      <c r="K284" s="501"/>
      <c r="L284" s="497"/>
      <c r="M284" s="498"/>
      <c r="N284" s="501"/>
      <c r="O284" s="497"/>
      <c r="P284" s="498"/>
      <c r="Q284" s="501"/>
      <c r="R284" s="247"/>
      <c r="S284" s="249"/>
    </row>
    <row r="285" spans="1:19" ht="16" customHeight="1">
      <c r="A285" s="503" t="s">
        <v>452</v>
      </c>
      <c r="B285" s="493" t="s">
        <v>912</v>
      </c>
      <c r="C285" s="494"/>
      <c r="D285" s="503" t="s">
        <v>913</v>
      </c>
      <c r="E285" s="503" t="s">
        <v>444</v>
      </c>
      <c r="F285" s="503" t="s">
        <v>873</v>
      </c>
      <c r="G285" s="503" t="s">
        <v>874</v>
      </c>
      <c r="H285" s="493" t="s">
        <v>855</v>
      </c>
      <c r="I285" s="504"/>
      <c r="J285" s="494"/>
      <c r="K285" s="507" t="s">
        <v>447</v>
      </c>
      <c r="L285" s="493" t="s">
        <v>679</v>
      </c>
      <c r="M285" s="494"/>
      <c r="N285" s="499">
        <v>44197</v>
      </c>
      <c r="O285" s="502" t="s">
        <v>856</v>
      </c>
      <c r="P285" s="494"/>
      <c r="Q285" s="503" t="s">
        <v>862</v>
      </c>
      <c r="R285" s="247"/>
      <c r="S285" s="249"/>
    </row>
    <row r="286" spans="1:19" ht="16">
      <c r="A286" s="500"/>
      <c r="B286" s="495"/>
      <c r="C286" s="496"/>
      <c r="D286" s="500"/>
      <c r="E286" s="500"/>
      <c r="F286" s="500"/>
      <c r="G286" s="500"/>
      <c r="H286" s="495"/>
      <c r="I286" s="505"/>
      <c r="J286" s="496"/>
      <c r="K286" s="500"/>
      <c r="L286" s="495"/>
      <c r="M286" s="496"/>
      <c r="N286" s="500"/>
      <c r="O286" s="495"/>
      <c r="P286" s="496"/>
      <c r="Q286" s="500"/>
      <c r="R286" s="247"/>
      <c r="S286" s="249"/>
    </row>
    <row r="287" spans="1:19" ht="16">
      <c r="A287" s="500"/>
      <c r="B287" s="495"/>
      <c r="C287" s="496"/>
      <c r="D287" s="500"/>
      <c r="E287" s="500"/>
      <c r="F287" s="500"/>
      <c r="G287" s="500"/>
      <c r="H287" s="495"/>
      <c r="I287" s="505"/>
      <c r="J287" s="496"/>
      <c r="K287" s="500"/>
      <c r="L287" s="495"/>
      <c r="M287" s="496"/>
      <c r="N287" s="500"/>
      <c r="O287" s="495"/>
      <c r="P287" s="496"/>
      <c r="Q287" s="500"/>
      <c r="R287" s="247"/>
      <c r="S287" s="249"/>
    </row>
    <row r="288" spans="1:19" ht="16">
      <c r="A288" s="500"/>
      <c r="B288" s="495"/>
      <c r="C288" s="496"/>
      <c r="D288" s="500"/>
      <c r="E288" s="500"/>
      <c r="F288" s="500"/>
      <c r="G288" s="500"/>
      <c r="H288" s="495"/>
      <c r="I288" s="505"/>
      <c r="J288" s="496"/>
      <c r="K288" s="500"/>
      <c r="L288" s="495"/>
      <c r="M288" s="496"/>
      <c r="N288" s="500"/>
      <c r="O288" s="495"/>
      <c r="P288" s="496"/>
      <c r="Q288" s="500"/>
      <c r="R288" s="247"/>
      <c r="S288" s="249"/>
    </row>
    <row r="289" spans="1:19" ht="16">
      <c r="A289" s="500"/>
      <c r="B289" s="495"/>
      <c r="C289" s="496"/>
      <c r="D289" s="500"/>
      <c r="E289" s="500"/>
      <c r="F289" s="500"/>
      <c r="G289" s="500"/>
      <c r="H289" s="495"/>
      <c r="I289" s="505"/>
      <c r="J289" s="496"/>
      <c r="K289" s="500"/>
      <c r="L289" s="495"/>
      <c r="M289" s="496"/>
      <c r="N289" s="500"/>
      <c r="O289" s="495"/>
      <c r="P289" s="496"/>
      <c r="Q289" s="500"/>
      <c r="R289" s="247"/>
      <c r="S289" s="249"/>
    </row>
    <row r="290" spans="1:19" ht="16">
      <c r="A290" s="500"/>
      <c r="B290" s="495"/>
      <c r="C290" s="496"/>
      <c r="D290" s="500"/>
      <c r="E290" s="500"/>
      <c r="F290" s="500"/>
      <c r="G290" s="500"/>
      <c r="H290" s="495"/>
      <c r="I290" s="505"/>
      <c r="J290" s="496"/>
      <c r="K290" s="500"/>
      <c r="L290" s="495"/>
      <c r="M290" s="496"/>
      <c r="N290" s="500"/>
      <c r="O290" s="495"/>
      <c r="P290" s="496"/>
      <c r="Q290" s="500"/>
      <c r="R290" s="247"/>
      <c r="S290" s="249"/>
    </row>
    <row r="291" spans="1:19" ht="17" thickBot="1">
      <c r="A291" s="501"/>
      <c r="B291" s="497"/>
      <c r="C291" s="498"/>
      <c r="D291" s="501"/>
      <c r="E291" s="501"/>
      <c r="F291" s="501"/>
      <c r="G291" s="501"/>
      <c r="H291" s="497"/>
      <c r="I291" s="506"/>
      <c r="J291" s="498"/>
      <c r="K291" s="501"/>
      <c r="L291" s="497"/>
      <c r="M291" s="498"/>
      <c r="N291" s="501"/>
      <c r="O291" s="497"/>
      <c r="P291" s="498"/>
      <c r="Q291" s="501"/>
      <c r="R291" s="247"/>
      <c r="S291" s="249"/>
    </row>
    <row r="292" spans="1:19" ht="16" customHeight="1">
      <c r="A292" s="503" t="s">
        <v>452</v>
      </c>
      <c r="B292" s="493" t="s">
        <v>914</v>
      </c>
      <c r="C292" s="494"/>
      <c r="D292" s="503" t="s">
        <v>915</v>
      </c>
      <c r="E292" s="503" t="s">
        <v>444</v>
      </c>
      <c r="F292" s="503" t="s">
        <v>873</v>
      </c>
      <c r="G292" s="503" t="s">
        <v>874</v>
      </c>
      <c r="H292" s="493" t="s">
        <v>855</v>
      </c>
      <c r="I292" s="504"/>
      <c r="J292" s="494"/>
      <c r="K292" s="507" t="s">
        <v>447</v>
      </c>
      <c r="L292" s="493" t="s">
        <v>679</v>
      </c>
      <c r="M292" s="494"/>
      <c r="N292" s="499">
        <v>44197</v>
      </c>
      <c r="O292" s="502" t="s">
        <v>856</v>
      </c>
      <c r="P292" s="494"/>
      <c r="Q292" s="503" t="s">
        <v>862</v>
      </c>
      <c r="R292" s="247"/>
      <c r="S292" s="249"/>
    </row>
    <row r="293" spans="1:19" ht="16">
      <c r="A293" s="500"/>
      <c r="B293" s="495"/>
      <c r="C293" s="496"/>
      <c r="D293" s="500"/>
      <c r="E293" s="500"/>
      <c r="F293" s="500"/>
      <c r="G293" s="500"/>
      <c r="H293" s="495"/>
      <c r="I293" s="505"/>
      <c r="J293" s="496"/>
      <c r="K293" s="500"/>
      <c r="L293" s="495"/>
      <c r="M293" s="496"/>
      <c r="N293" s="500"/>
      <c r="O293" s="495"/>
      <c r="P293" s="496"/>
      <c r="Q293" s="500"/>
      <c r="R293" s="247"/>
      <c r="S293" s="249"/>
    </row>
    <row r="294" spans="1:19" ht="16">
      <c r="A294" s="500"/>
      <c r="B294" s="495"/>
      <c r="C294" s="496"/>
      <c r="D294" s="500"/>
      <c r="E294" s="500"/>
      <c r="F294" s="500"/>
      <c r="G294" s="500"/>
      <c r="H294" s="495"/>
      <c r="I294" s="505"/>
      <c r="J294" s="496"/>
      <c r="K294" s="500"/>
      <c r="L294" s="495"/>
      <c r="M294" s="496"/>
      <c r="N294" s="500"/>
      <c r="O294" s="495"/>
      <c r="P294" s="496"/>
      <c r="Q294" s="500"/>
      <c r="R294" s="247"/>
      <c r="S294" s="249"/>
    </row>
    <row r="295" spans="1:19" ht="16">
      <c r="A295" s="500"/>
      <c r="B295" s="495"/>
      <c r="C295" s="496"/>
      <c r="D295" s="500"/>
      <c r="E295" s="500"/>
      <c r="F295" s="500"/>
      <c r="G295" s="500"/>
      <c r="H295" s="495"/>
      <c r="I295" s="505"/>
      <c r="J295" s="496"/>
      <c r="K295" s="500"/>
      <c r="L295" s="495"/>
      <c r="M295" s="496"/>
      <c r="N295" s="500"/>
      <c r="O295" s="495"/>
      <c r="P295" s="496"/>
      <c r="Q295" s="500"/>
      <c r="R295" s="247"/>
      <c r="S295" s="249"/>
    </row>
    <row r="296" spans="1:19" ht="16">
      <c r="A296" s="500"/>
      <c r="B296" s="495"/>
      <c r="C296" s="496"/>
      <c r="D296" s="500"/>
      <c r="E296" s="500"/>
      <c r="F296" s="500"/>
      <c r="G296" s="500"/>
      <c r="H296" s="495"/>
      <c r="I296" s="505"/>
      <c r="J296" s="496"/>
      <c r="K296" s="500"/>
      <c r="L296" s="495"/>
      <c r="M296" s="496"/>
      <c r="N296" s="500"/>
      <c r="O296" s="495"/>
      <c r="P296" s="496"/>
      <c r="Q296" s="500"/>
      <c r="R296" s="247"/>
      <c r="S296" s="249"/>
    </row>
    <row r="297" spans="1:19" ht="16">
      <c r="A297" s="500"/>
      <c r="B297" s="495"/>
      <c r="C297" s="496"/>
      <c r="D297" s="500"/>
      <c r="E297" s="500"/>
      <c r="F297" s="500"/>
      <c r="G297" s="500"/>
      <c r="H297" s="495"/>
      <c r="I297" s="505"/>
      <c r="J297" s="496"/>
      <c r="K297" s="500"/>
      <c r="L297" s="495"/>
      <c r="M297" s="496"/>
      <c r="N297" s="500"/>
      <c r="O297" s="495"/>
      <c r="P297" s="496"/>
      <c r="Q297" s="500"/>
      <c r="R297" s="247"/>
      <c r="S297" s="249"/>
    </row>
    <row r="298" spans="1:19" ht="17" thickBot="1">
      <c r="A298" s="501"/>
      <c r="B298" s="497"/>
      <c r="C298" s="498"/>
      <c r="D298" s="501"/>
      <c r="E298" s="501"/>
      <c r="F298" s="501"/>
      <c r="G298" s="501"/>
      <c r="H298" s="497"/>
      <c r="I298" s="506"/>
      <c r="J298" s="498"/>
      <c r="K298" s="501"/>
      <c r="L298" s="497"/>
      <c r="M298" s="498"/>
      <c r="N298" s="501"/>
      <c r="O298" s="497"/>
      <c r="P298" s="498"/>
      <c r="Q298" s="501"/>
      <c r="R298" s="247"/>
      <c r="S298" s="249"/>
    </row>
    <row r="299" spans="1:19" ht="16" customHeight="1">
      <c r="A299" s="503" t="s">
        <v>452</v>
      </c>
      <c r="B299" s="493" t="s">
        <v>914</v>
      </c>
      <c r="C299" s="494"/>
      <c r="D299" s="503" t="s">
        <v>915</v>
      </c>
      <c r="E299" s="503" t="s">
        <v>444</v>
      </c>
      <c r="F299" s="503" t="s">
        <v>909</v>
      </c>
      <c r="G299" s="503" t="s">
        <v>916</v>
      </c>
      <c r="H299" s="493" t="s">
        <v>859</v>
      </c>
      <c r="I299" s="504"/>
      <c r="J299" s="494"/>
      <c r="K299" s="507" t="s">
        <v>860</v>
      </c>
      <c r="L299" s="493" t="s">
        <v>861</v>
      </c>
      <c r="M299" s="494"/>
      <c r="N299" s="499">
        <v>44197</v>
      </c>
      <c r="O299" s="502" t="s">
        <v>856</v>
      </c>
      <c r="P299" s="494"/>
      <c r="Q299" s="503" t="s">
        <v>862</v>
      </c>
      <c r="R299" s="247"/>
      <c r="S299" s="249"/>
    </row>
    <row r="300" spans="1:19" ht="16">
      <c r="A300" s="500"/>
      <c r="B300" s="495"/>
      <c r="C300" s="496"/>
      <c r="D300" s="500"/>
      <c r="E300" s="500"/>
      <c r="F300" s="500"/>
      <c r="G300" s="500"/>
      <c r="H300" s="495"/>
      <c r="I300" s="505"/>
      <c r="J300" s="496"/>
      <c r="K300" s="500"/>
      <c r="L300" s="495"/>
      <c r="M300" s="496"/>
      <c r="N300" s="500"/>
      <c r="O300" s="495"/>
      <c r="P300" s="496"/>
      <c r="Q300" s="500"/>
      <c r="R300" s="247"/>
      <c r="S300" s="249"/>
    </row>
    <row r="301" spans="1:19" ht="16">
      <c r="A301" s="500"/>
      <c r="B301" s="495"/>
      <c r="C301" s="496"/>
      <c r="D301" s="500"/>
      <c r="E301" s="500"/>
      <c r="F301" s="500"/>
      <c r="G301" s="500"/>
      <c r="H301" s="495"/>
      <c r="I301" s="505"/>
      <c r="J301" s="496"/>
      <c r="K301" s="500"/>
      <c r="L301" s="495"/>
      <c r="M301" s="496"/>
      <c r="N301" s="500"/>
      <c r="O301" s="495"/>
      <c r="P301" s="496"/>
      <c r="Q301" s="500"/>
      <c r="R301" s="247"/>
      <c r="S301" s="249"/>
    </row>
    <row r="302" spans="1:19" ht="16">
      <c r="A302" s="500"/>
      <c r="B302" s="495"/>
      <c r="C302" s="496"/>
      <c r="D302" s="500"/>
      <c r="E302" s="500"/>
      <c r="F302" s="500"/>
      <c r="G302" s="500"/>
      <c r="H302" s="495"/>
      <c r="I302" s="505"/>
      <c r="J302" s="496"/>
      <c r="K302" s="500"/>
      <c r="L302" s="495"/>
      <c r="M302" s="496"/>
      <c r="N302" s="500"/>
      <c r="O302" s="495"/>
      <c r="P302" s="496"/>
      <c r="Q302" s="500"/>
      <c r="R302" s="247"/>
      <c r="S302" s="249"/>
    </row>
    <row r="303" spans="1:19" ht="16">
      <c r="A303" s="500"/>
      <c r="B303" s="495"/>
      <c r="C303" s="496"/>
      <c r="D303" s="500"/>
      <c r="E303" s="500"/>
      <c r="F303" s="500"/>
      <c r="G303" s="500"/>
      <c r="H303" s="495"/>
      <c r="I303" s="505"/>
      <c r="J303" s="496"/>
      <c r="K303" s="500"/>
      <c r="L303" s="495"/>
      <c r="M303" s="496"/>
      <c r="N303" s="500"/>
      <c r="O303" s="495"/>
      <c r="P303" s="496"/>
      <c r="Q303" s="500"/>
      <c r="R303" s="247"/>
      <c r="S303" s="249"/>
    </row>
    <row r="304" spans="1:19" ht="16">
      <c r="A304" s="500"/>
      <c r="B304" s="495"/>
      <c r="C304" s="496"/>
      <c r="D304" s="500"/>
      <c r="E304" s="500"/>
      <c r="F304" s="500"/>
      <c r="G304" s="500"/>
      <c r="H304" s="495"/>
      <c r="I304" s="505"/>
      <c r="J304" s="496"/>
      <c r="K304" s="500"/>
      <c r="L304" s="495"/>
      <c r="M304" s="496"/>
      <c r="N304" s="500"/>
      <c r="O304" s="495"/>
      <c r="P304" s="496"/>
      <c r="Q304" s="500"/>
      <c r="R304" s="247"/>
      <c r="S304" s="249"/>
    </row>
    <row r="305" spans="1:19" ht="17" thickBot="1">
      <c r="A305" s="501"/>
      <c r="B305" s="497"/>
      <c r="C305" s="498"/>
      <c r="D305" s="501"/>
      <c r="E305" s="501"/>
      <c r="F305" s="501"/>
      <c r="G305" s="501"/>
      <c r="H305" s="497"/>
      <c r="I305" s="506"/>
      <c r="J305" s="498"/>
      <c r="K305" s="501"/>
      <c r="L305" s="497"/>
      <c r="M305" s="498"/>
      <c r="N305" s="501"/>
      <c r="O305" s="497"/>
      <c r="P305" s="498"/>
      <c r="Q305" s="501"/>
      <c r="R305" s="247"/>
      <c r="S305" s="249"/>
    </row>
    <row r="306" spans="1:19" ht="16" customHeight="1">
      <c r="A306" s="503" t="s">
        <v>452</v>
      </c>
      <c r="B306" s="493" t="s">
        <v>917</v>
      </c>
      <c r="C306" s="494"/>
      <c r="D306" s="503" t="s">
        <v>918</v>
      </c>
      <c r="E306" s="503" t="s">
        <v>444</v>
      </c>
      <c r="F306" s="503" t="s">
        <v>873</v>
      </c>
      <c r="G306" s="503" t="s">
        <v>874</v>
      </c>
      <c r="H306" s="493" t="s">
        <v>855</v>
      </c>
      <c r="I306" s="504"/>
      <c r="J306" s="494"/>
      <c r="K306" s="507" t="s">
        <v>447</v>
      </c>
      <c r="L306" s="493" t="s">
        <v>679</v>
      </c>
      <c r="M306" s="494"/>
      <c r="N306" s="499">
        <v>44197</v>
      </c>
      <c r="O306" s="502" t="s">
        <v>856</v>
      </c>
      <c r="P306" s="494"/>
      <c r="Q306" s="503" t="s">
        <v>862</v>
      </c>
      <c r="R306" s="247"/>
      <c r="S306" s="249"/>
    </row>
    <row r="307" spans="1:19" ht="16">
      <c r="A307" s="500"/>
      <c r="B307" s="495"/>
      <c r="C307" s="496"/>
      <c r="D307" s="500"/>
      <c r="E307" s="500"/>
      <c r="F307" s="500"/>
      <c r="G307" s="500"/>
      <c r="H307" s="495"/>
      <c r="I307" s="505"/>
      <c r="J307" s="496"/>
      <c r="K307" s="500"/>
      <c r="L307" s="495"/>
      <c r="M307" s="496"/>
      <c r="N307" s="500"/>
      <c r="O307" s="495"/>
      <c r="P307" s="496"/>
      <c r="Q307" s="500"/>
      <c r="R307" s="247"/>
      <c r="S307" s="249"/>
    </row>
    <row r="308" spans="1:19" ht="16">
      <c r="A308" s="500"/>
      <c r="B308" s="495"/>
      <c r="C308" s="496"/>
      <c r="D308" s="500"/>
      <c r="E308" s="500"/>
      <c r="F308" s="500"/>
      <c r="G308" s="500"/>
      <c r="H308" s="495"/>
      <c r="I308" s="505"/>
      <c r="J308" s="496"/>
      <c r="K308" s="500"/>
      <c r="L308" s="495"/>
      <c r="M308" s="496"/>
      <c r="N308" s="500"/>
      <c r="O308" s="495"/>
      <c r="P308" s="496"/>
      <c r="Q308" s="500"/>
      <c r="R308" s="247"/>
      <c r="S308" s="249"/>
    </row>
    <row r="309" spans="1:19" ht="16">
      <c r="A309" s="500"/>
      <c r="B309" s="495"/>
      <c r="C309" s="496"/>
      <c r="D309" s="500"/>
      <c r="E309" s="500"/>
      <c r="F309" s="500"/>
      <c r="G309" s="500"/>
      <c r="H309" s="495"/>
      <c r="I309" s="505"/>
      <c r="J309" s="496"/>
      <c r="K309" s="500"/>
      <c r="L309" s="495"/>
      <c r="M309" s="496"/>
      <c r="N309" s="500"/>
      <c r="O309" s="495"/>
      <c r="P309" s="496"/>
      <c r="Q309" s="500"/>
      <c r="R309" s="247"/>
      <c r="S309" s="249"/>
    </row>
    <row r="310" spans="1:19" ht="16">
      <c r="A310" s="500"/>
      <c r="B310" s="495"/>
      <c r="C310" s="496"/>
      <c r="D310" s="500"/>
      <c r="E310" s="500"/>
      <c r="F310" s="500"/>
      <c r="G310" s="500"/>
      <c r="H310" s="495"/>
      <c r="I310" s="505"/>
      <c r="J310" s="496"/>
      <c r="K310" s="500"/>
      <c r="L310" s="495"/>
      <c r="M310" s="496"/>
      <c r="N310" s="500"/>
      <c r="O310" s="495"/>
      <c r="P310" s="496"/>
      <c r="Q310" s="500"/>
      <c r="R310" s="247"/>
      <c r="S310" s="249"/>
    </row>
    <row r="311" spans="1:19" ht="16">
      <c r="A311" s="500"/>
      <c r="B311" s="495"/>
      <c r="C311" s="496"/>
      <c r="D311" s="500"/>
      <c r="E311" s="500"/>
      <c r="F311" s="500"/>
      <c r="G311" s="500"/>
      <c r="H311" s="495"/>
      <c r="I311" s="505"/>
      <c r="J311" s="496"/>
      <c r="K311" s="500"/>
      <c r="L311" s="495"/>
      <c r="M311" s="496"/>
      <c r="N311" s="500"/>
      <c r="O311" s="495"/>
      <c r="P311" s="496"/>
      <c r="Q311" s="500"/>
      <c r="R311" s="247"/>
      <c r="S311" s="249"/>
    </row>
    <row r="312" spans="1:19" ht="17" thickBot="1">
      <c r="A312" s="501"/>
      <c r="B312" s="497"/>
      <c r="C312" s="498"/>
      <c r="D312" s="501"/>
      <c r="E312" s="501"/>
      <c r="F312" s="501"/>
      <c r="G312" s="501"/>
      <c r="H312" s="497"/>
      <c r="I312" s="506"/>
      <c r="J312" s="498"/>
      <c r="K312" s="501"/>
      <c r="L312" s="497"/>
      <c r="M312" s="498"/>
      <c r="N312" s="501"/>
      <c r="O312" s="497"/>
      <c r="P312" s="498"/>
      <c r="Q312" s="501"/>
      <c r="R312" s="247"/>
      <c r="S312" s="249"/>
    </row>
    <row r="313" spans="1:19" ht="16" customHeight="1">
      <c r="A313" s="503" t="s">
        <v>452</v>
      </c>
      <c r="B313" s="493" t="s">
        <v>919</v>
      </c>
      <c r="C313" s="494"/>
      <c r="D313" s="503" t="s">
        <v>920</v>
      </c>
      <c r="E313" s="503" t="s">
        <v>444</v>
      </c>
      <c r="F313" s="503" t="s">
        <v>909</v>
      </c>
      <c r="G313" s="503" t="s">
        <v>858</v>
      </c>
      <c r="H313" s="493" t="s">
        <v>859</v>
      </c>
      <c r="I313" s="504"/>
      <c r="J313" s="494"/>
      <c r="K313" s="507" t="s">
        <v>860</v>
      </c>
      <c r="L313" s="493" t="s">
        <v>861</v>
      </c>
      <c r="M313" s="494"/>
      <c r="N313" s="499">
        <v>44197</v>
      </c>
      <c r="O313" s="502" t="s">
        <v>856</v>
      </c>
      <c r="P313" s="494"/>
      <c r="Q313" s="503" t="s">
        <v>862</v>
      </c>
      <c r="R313" s="247"/>
      <c r="S313" s="249"/>
    </row>
    <row r="314" spans="1:19" ht="16">
      <c r="A314" s="500"/>
      <c r="B314" s="495"/>
      <c r="C314" s="496"/>
      <c r="D314" s="500"/>
      <c r="E314" s="500"/>
      <c r="F314" s="500"/>
      <c r="G314" s="500"/>
      <c r="H314" s="495"/>
      <c r="I314" s="505"/>
      <c r="J314" s="496"/>
      <c r="K314" s="500"/>
      <c r="L314" s="495"/>
      <c r="M314" s="496"/>
      <c r="N314" s="500"/>
      <c r="O314" s="495"/>
      <c r="P314" s="496"/>
      <c r="Q314" s="500"/>
      <c r="R314" s="247"/>
      <c r="S314" s="249"/>
    </row>
    <row r="315" spans="1:19" ht="16">
      <c r="A315" s="500"/>
      <c r="B315" s="495"/>
      <c r="C315" s="496"/>
      <c r="D315" s="500"/>
      <c r="E315" s="500"/>
      <c r="F315" s="500"/>
      <c r="G315" s="500"/>
      <c r="H315" s="495"/>
      <c r="I315" s="505"/>
      <c r="J315" s="496"/>
      <c r="K315" s="500"/>
      <c r="L315" s="495"/>
      <c r="M315" s="496"/>
      <c r="N315" s="500"/>
      <c r="O315" s="495"/>
      <c r="P315" s="496"/>
      <c r="Q315" s="500"/>
      <c r="R315" s="247"/>
      <c r="S315" s="249"/>
    </row>
    <row r="316" spans="1:19" ht="16">
      <c r="A316" s="500"/>
      <c r="B316" s="495"/>
      <c r="C316" s="496"/>
      <c r="D316" s="500"/>
      <c r="E316" s="500"/>
      <c r="F316" s="500"/>
      <c r="G316" s="500"/>
      <c r="H316" s="495"/>
      <c r="I316" s="505"/>
      <c r="J316" s="496"/>
      <c r="K316" s="500"/>
      <c r="L316" s="495"/>
      <c r="M316" s="496"/>
      <c r="N316" s="500"/>
      <c r="O316" s="495"/>
      <c r="P316" s="496"/>
      <c r="Q316" s="500"/>
      <c r="R316" s="247"/>
      <c r="S316" s="249"/>
    </row>
    <row r="317" spans="1:19" ht="16">
      <c r="A317" s="500"/>
      <c r="B317" s="495"/>
      <c r="C317" s="496"/>
      <c r="D317" s="500"/>
      <c r="E317" s="500"/>
      <c r="F317" s="500"/>
      <c r="G317" s="500"/>
      <c r="H317" s="495"/>
      <c r="I317" s="505"/>
      <c r="J317" s="496"/>
      <c r="K317" s="500"/>
      <c r="L317" s="495"/>
      <c r="M317" s="496"/>
      <c r="N317" s="500"/>
      <c r="O317" s="495"/>
      <c r="P317" s="496"/>
      <c r="Q317" s="500"/>
      <c r="R317" s="247"/>
      <c r="S317" s="249"/>
    </row>
    <row r="318" spans="1:19" ht="16">
      <c r="A318" s="500"/>
      <c r="B318" s="495"/>
      <c r="C318" s="496"/>
      <c r="D318" s="500"/>
      <c r="E318" s="500"/>
      <c r="F318" s="500"/>
      <c r="G318" s="500"/>
      <c r="H318" s="495"/>
      <c r="I318" s="505"/>
      <c r="J318" s="496"/>
      <c r="K318" s="500"/>
      <c r="L318" s="495"/>
      <c r="M318" s="496"/>
      <c r="N318" s="500"/>
      <c r="O318" s="495"/>
      <c r="P318" s="496"/>
      <c r="Q318" s="500"/>
      <c r="R318" s="247"/>
      <c r="S318" s="249"/>
    </row>
    <row r="319" spans="1:19" ht="17" thickBot="1">
      <c r="A319" s="501"/>
      <c r="B319" s="497"/>
      <c r="C319" s="498"/>
      <c r="D319" s="501"/>
      <c r="E319" s="501"/>
      <c r="F319" s="501"/>
      <c r="G319" s="501"/>
      <c r="H319" s="497"/>
      <c r="I319" s="506"/>
      <c r="J319" s="498"/>
      <c r="K319" s="501"/>
      <c r="L319" s="497"/>
      <c r="M319" s="498"/>
      <c r="N319" s="501"/>
      <c r="O319" s="497"/>
      <c r="P319" s="498"/>
      <c r="Q319" s="501"/>
      <c r="R319" s="247"/>
      <c r="S319" s="249"/>
    </row>
    <row r="320" spans="1:19" ht="16" customHeight="1">
      <c r="A320" s="503" t="s">
        <v>452</v>
      </c>
      <c r="B320" s="493" t="s">
        <v>919</v>
      </c>
      <c r="C320" s="494"/>
      <c r="D320" s="503" t="s">
        <v>920</v>
      </c>
      <c r="E320" s="503" t="s">
        <v>444</v>
      </c>
      <c r="F320" s="503" t="s">
        <v>873</v>
      </c>
      <c r="G320" s="503" t="s">
        <v>874</v>
      </c>
      <c r="H320" s="493" t="s">
        <v>855</v>
      </c>
      <c r="I320" s="504"/>
      <c r="J320" s="494"/>
      <c r="K320" s="507" t="s">
        <v>447</v>
      </c>
      <c r="L320" s="493" t="s">
        <v>679</v>
      </c>
      <c r="M320" s="494"/>
      <c r="N320" s="499">
        <v>44197</v>
      </c>
      <c r="O320" s="502" t="s">
        <v>856</v>
      </c>
      <c r="P320" s="494"/>
      <c r="Q320" s="503" t="s">
        <v>862</v>
      </c>
      <c r="R320" s="247"/>
      <c r="S320" s="249"/>
    </row>
    <row r="321" spans="1:19" ht="16">
      <c r="A321" s="500"/>
      <c r="B321" s="495"/>
      <c r="C321" s="496"/>
      <c r="D321" s="500"/>
      <c r="E321" s="500"/>
      <c r="F321" s="500"/>
      <c r="G321" s="500"/>
      <c r="H321" s="495"/>
      <c r="I321" s="505"/>
      <c r="J321" s="496"/>
      <c r="K321" s="500"/>
      <c r="L321" s="495"/>
      <c r="M321" s="496"/>
      <c r="N321" s="500"/>
      <c r="O321" s="495"/>
      <c r="P321" s="496"/>
      <c r="Q321" s="500"/>
      <c r="R321" s="247"/>
      <c r="S321" s="249"/>
    </row>
    <row r="322" spans="1:19" ht="16">
      <c r="A322" s="500"/>
      <c r="B322" s="495"/>
      <c r="C322" s="496"/>
      <c r="D322" s="500"/>
      <c r="E322" s="500"/>
      <c r="F322" s="500"/>
      <c r="G322" s="500"/>
      <c r="H322" s="495"/>
      <c r="I322" s="505"/>
      <c r="J322" s="496"/>
      <c r="K322" s="500"/>
      <c r="L322" s="495"/>
      <c r="M322" s="496"/>
      <c r="N322" s="500"/>
      <c r="O322" s="495"/>
      <c r="P322" s="496"/>
      <c r="Q322" s="500"/>
      <c r="R322" s="247"/>
      <c r="S322" s="249"/>
    </row>
    <row r="323" spans="1:19" ht="16">
      <c r="A323" s="500"/>
      <c r="B323" s="495"/>
      <c r="C323" s="496"/>
      <c r="D323" s="500"/>
      <c r="E323" s="500"/>
      <c r="F323" s="500"/>
      <c r="G323" s="500"/>
      <c r="H323" s="495"/>
      <c r="I323" s="505"/>
      <c r="J323" s="496"/>
      <c r="K323" s="500"/>
      <c r="L323" s="495"/>
      <c r="M323" s="496"/>
      <c r="N323" s="500"/>
      <c r="O323" s="495"/>
      <c r="P323" s="496"/>
      <c r="Q323" s="500"/>
      <c r="R323" s="247"/>
      <c r="S323" s="249"/>
    </row>
    <row r="324" spans="1:19" ht="16">
      <c r="A324" s="500"/>
      <c r="B324" s="495"/>
      <c r="C324" s="496"/>
      <c r="D324" s="500"/>
      <c r="E324" s="500"/>
      <c r="F324" s="500"/>
      <c r="G324" s="500"/>
      <c r="H324" s="495"/>
      <c r="I324" s="505"/>
      <c r="J324" s="496"/>
      <c r="K324" s="500"/>
      <c r="L324" s="495"/>
      <c r="M324" s="496"/>
      <c r="N324" s="500"/>
      <c r="O324" s="495"/>
      <c r="P324" s="496"/>
      <c r="Q324" s="500"/>
      <c r="R324" s="247"/>
      <c r="S324" s="249"/>
    </row>
    <row r="325" spans="1:19" ht="16">
      <c r="A325" s="500"/>
      <c r="B325" s="495"/>
      <c r="C325" s="496"/>
      <c r="D325" s="500"/>
      <c r="E325" s="500"/>
      <c r="F325" s="500"/>
      <c r="G325" s="500"/>
      <c r="H325" s="495"/>
      <c r="I325" s="505"/>
      <c r="J325" s="496"/>
      <c r="K325" s="500"/>
      <c r="L325" s="495"/>
      <c r="M325" s="496"/>
      <c r="N325" s="500"/>
      <c r="O325" s="495"/>
      <c r="P325" s="496"/>
      <c r="Q325" s="500"/>
      <c r="R325" s="247"/>
      <c r="S325" s="249"/>
    </row>
    <row r="326" spans="1:19" ht="17" thickBot="1">
      <c r="A326" s="501"/>
      <c r="B326" s="497"/>
      <c r="C326" s="498"/>
      <c r="D326" s="501"/>
      <c r="E326" s="501"/>
      <c r="F326" s="501"/>
      <c r="G326" s="501"/>
      <c r="H326" s="497"/>
      <c r="I326" s="506"/>
      <c r="J326" s="498"/>
      <c r="K326" s="501"/>
      <c r="L326" s="497"/>
      <c r="M326" s="498"/>
      <c r="N326" s="501"/>
      <c r="O326" s="497"/>
      <c r="P326" s="498"/>
      <c r="Q326" s="501"/>
      <c r="R326" s="247"/>
      <c r="S326" s="249"/>
    </row>
    <row r="327" spans="1:19" ht="16" customHeight="1">
      <c r="A327" s="503" t="s">
        <v>452</v>
      </c>
      <c r="B327" s="493" t="s">
        <v>921</v>
      </c>
      <c r="C327" s="494"/>
      <c r="D327" s="503" t="s">
        <v>922</v>
      </c>
      <c r="E327" s="503" t="s">
        <v>444</v>
      </c>
      <c r="F327" s="503" t="s">
        <v>909</v>
      </c>
      <c r="G327" s="503" t="s">
        <v>916</v>
      </c>
      <c r="H327" s="493" t="s">
        <v>859</v>
      </c>
      <c r="I327" s="504"/>
      <c r="J327" s="494"/>
      <c r="K327" s="507" t="s">
        <v>860</v>
      </c>
      <c r="L327" s="493" t="s">
        <v>861</v>
      </c>
      <c r="M327" s="494"/>
      <c r="N327" s="499">
        <v>44197</v>
      </c>
      <c r="O327" s="502" t="s">
        <v>856</v>
      </c>
      <c r="P327" s="494"/>
      <c r="Q327" s="503" t="s">
        <v>862</v>
      </c>
      <c r="R327" s="247"/>
      <c r="S327" s="249"/>
    </row>
    <row r="328" spans="1:19" ht="16">
      <c r="A328" s="500"/>
      <c r="B328" s="495"/>
      <c r="C328" s="496"/>
      <c r="D328" s="500"/>
      <c r="E328" s="500"/>
      <c r="F328" s="500"/>
      <c r="G328" s="500"/>
      <c r="H328" s="495"/>
      <c r="I328" s="505"/>
      <c r="J328" s="496"/>
      <c r="K328" s="500"/>
      <c r="L328" s="495"/>
      <c r="M328" s="496"/>
      <c r="N328" s="500"/>
      <c r="O328" s="495"/>
      <c r="P328" s="496"/>
      <c r="Q328" s="500"/>
      <c r="R328" s="247"/>
      <c r="S328" s="249"/>
    </row>
    <row r="329" spans="1:19" ht="16">
      <c r="A329" s="500"/>
      <c r="B329" s="495"/>
      <c r="C329" s="496"/>
      <c r="D329" s="500"/>
      <c r="E329" s="500"/>
      <c r="F329" s="500"/>
      <c r="G329" s="500"/>
      <c r="H329" s="495"/>
      <c r="I329" s="505"/>
      <c r="J329" s="496"/>
      <c r="K329" s="500"/>
      <c r="L329" s="495"/>
      <c r="M329" s="496"/>
      <c r="N329" s="500"/>
      <c r="O329" s="495"/>
      <c r="P329" s="496"/>
      <c r="Q329" s="500"/>
      <c r="R329" s="247"/>
      <c r="S329" s="249"/>
    </row>
    <row r="330" spans="1:19" ht="16">
      <c r="A330" s="500"/>
      <c r="B330" s="495"/>
      <c r="C330" s="496"/>
      <c r="D330" s="500"/>
      <c r="E330" s="500"/>
      <c r="F330" s="500"/>
      <c r="G330" s="500"/>
      <c r="H330" s="495"/>
      <c r="I330" s="505"/>
      <c r="J330" s="496"/>
      <c r="K330" s="500"/>
      <c r="L330" s="495"/>
      <c r="M330" s="496"/>
      <c r="N330" s="500"/>
      <c r="O330" s="495"/>
      <c r="P330" s="496"/>
      <c r="Q330" s="500"/>
      <c r="R330" s="247"/>
      <c r="S330" s="249"/>
    </row>
    <row r="331" spans="1:19" ht="16">
      <c r="A331" s="500"/>
      <c r="B331" s="495"/>
      <c r="C331" s="496"/>
      <c r="D331" s="500"/>
      <c r="E331" s="500"/>
      <c r="F331" s="500"/>
      <c r="G331" s="500"/>
      <c r="H331" s="495"/>
      <c r="I331" s="505"/>
      <c r="J331" s="496"/>
      <c r="K331" s="500"/>
      <c r="L331" s="495"/>
      <c r="M331" s="496"/>
      <c r="N331" s="500"/>
      <c r="O331" s="495"/>
      <c r="P331" s="496"/>
      <c r="Q331" s="500"/>
      <c r="R331" s="247"/>
      <c r="S331" s="249"/>
    </row>
    <row r="332" spans="1:19" ht="16">
      <c r="A332" s="500"/>
      <c r="B332" s="495"/>
      <c r="C332" s="496"/>
      <c r="D332" s="500"/>
      <c r="E332" s="500"/>
      <c r="F332" s="500"/>
      <c r="G332" s="500"/>
      <c r="H332" s="495"/>
      <c r="I332" s="505"/>
      <c r="J332" s="496"/>
      <c r="K332" s="500"/>
      <c r="L332" s="495"/>
      <c r="M332" s="496"/>
      <c r="N332" s="500"/>
      <c r="O332" s="495"/>
      <c r="P332" s="496"/>
      <c r="Q332" s="500"/>
      <c r="R332" s="247"/>
      <c r="S332" s="249"/>
    </row>
    <row r="333" spans="1:19" ht="17" thickBot="1">
      <c r="A333" s="501"/>
      <c r="B333" s="497"/>
      <c r="C333" s="498"/>
      <c r="D333" s="501"/>
      <c r="E333" s="501"/>
      <c r="F333" s="501"/>
      <c r="G333" s="501"/>
      <c r="H333" s="497"/>
      <c r="I333" s="506"/>
      <c r="J333" s="498"/>
      <c r="K333" s="501"/>
      <c r="L333" s="497"/>
      <c r="M333" s="498"/>
      <c r="N333" s="501"/>
      <c r="O333" s="497"/>
      <c r="P333" s="498"/>
      <c r="Q333" s="501"/>
      <c r="R333" s="247"/>
      <c r="S333" s="249"/>
    </row>
    <row r="334" spans="1:19" ht="16" customHeight="1">
      <c r="A334" s="503" t="s">
        <v>452</v>
      </c>
      <c r="B334" s="493" t="s">
        <v>921</v>
      </c>
      <c r="C334" s="494"/>
      <c r="D334" s="503" t="s">
        <v>922</v>
      </c>
      <c r="E334" s="503" t="s">
        <v>444</v>
      </c>
      <c r="F334" s="503" t="s">
        <v>873</v>
      </c>
      <c r="G334" s="503" t="s">
        <v>874</v>
      </c>
      <c r="H334" s="493" t="s">
        <v>855</v>
      </c>
      <c r="I334" s="504"/>
      <c r="J334" s="494"/>
      <c r="K334" s="507" t="s">
        <v>447</v>
      </c>
      <c r="L334" s="493" t="s">
        <v>679</v>
      </c>
      <c r="M334" s="494"/>
      <c r="N334" s="499">
        <v>44197</v>
      </c>
      <c r="O334" s="502" t="s">
        <v>856</v>
      </c>
      <c r="P334" s="494"/>
      <c r="Q334" s="503" t="s">
        <v>862</v>
      </c>
      <c r="R334" s="247"/>
      <c r="S334" s="249"/>
    </row>
    <row r="335" spans="1:19" ht="16">
      <c r="A335" s="500"/>
      <c r="B335" s="495"/>
      <c r="C335" s="496"/>
      <c r="D335" s="500"/>
      <c r="E335" s="500"/>
      <c r="F335" s="500"/>
      <c r="G335" s="500"/>
      <c r="H335" s="495"/>
      <c r="I335" s="505"/>
      <c r="J335" s="496"/>
      <c r="K335" s="500"/>
      <c r="L335" s="495"/>
      <c r="M335" s="496"/>
      <c r="N335" s="500"/>
      <c r="O335" s="495"/>
      <c r="P335" s="496"/>
      <c r="Q335" s="500"/>
      <c r="R335" s="247"/>
      <c r="S335" s="249"/>
    </row>
    <row r="336" spans="1:19" ht="16">
      <c r="A336" s="500"/>
      <c r="B336" s="495"/>
      <c r="C336" s="496"/>
      <c r="D336" s="500"/>
      <c r="E336" s="500"/>
      <c r="F336" s="500"/>
      <c r="G336" s="500"/>
      <c r="H336" s="495"/>
      <c r="I336" s="505"/>
      <c r="J336" s="496"/>
      <c r="K336" s="500"/>
      <c r="L336" s="495"/>
      <c r="M336" s="496"/>
      <c r="N336" s="500"/>
      <c r="O336" s="495"/>
      <c r="P336" s="496"/>
      <c r="Q336" s="500"/>
      <c r="R336" s="247"/>
      <c r="S336" s="249"/>
    </row>
    <row r="337" spans="1:19" ht="16">
      <c r="A337" s="500"/>
      <c r="B337" s="495"/>
      <c r="C337" s="496"/>
      <c r="D337" s="500"/>
      <c r="E337" s="500"/>
      <c r="F337" s="500"/>
      <c r="G337" s="500"/>
      <c r="H337" s="495"/>
      <c r="I337" s="505"/>
      <c r="J337" s="496"/>
      <c r="K337" s="500"/>
      <c r="L337" s="495"/>
      <c r="M337" s="496"/>
      <c r="N337" s="500"/>
      <c r="O337" s="495"/>
      <c r="P337" s="496"/>
      <c r="Q337" s="500"/>
      <c r="R337" s="247"/>
      <c r="S337" s="249"/>
    </row>
    <row r="338" spans="1:19" ht="16">
      <c r="A338" s="500"/>
      <c r="B338" s="495"/>
      <c r="C338" s="496"/>
      <c r="D338" s="500"/>
      <c r="E338" s="500"/>
      <c r="F338" s="500"/>
      <c r="G338" s="500"/>
      <c r="H338" s="495"/>
      <c r="I338" s="505"/>
      <c r="J338" s="496"/>
      <c r="K338" s="500"/>
      <c r="L338" s="495"/>
      <c r="M338" s="496"/>
      <c r="N338" s="500"/>
      <c r="O338" s="495"/>
      <c r="P338" s="496"/>
      <c r="Q338" s="500"/>
      <c r="R338" s="247"/>
      <c r="S338" s="249"/>
    </row>
    <row r="339" spans="1:19" ht="16">
      <c r="A339" s="500"/>
      <c r="B339" s="495"/>
      <c r="C339" s="496"/>
      <c r="D339" s="500"/>
      <c r="E339" s="500"/>
      <c r="F339" s="500"/>
      <c r="G339" s="500"/>
      <c r="H339" s="495"/>
      <c r="I339" s="505"/>
      <c r="J339" s="496"/>
      <c r="K339" s="500"/>
      <c r="L339" s="495"/>
      <c r="M339" s="496"/>
      <c r="N339" s="500"/>
      <c r="O339" s="495"/>
      <c r="P339" s="496"/>
      <c r="Q339" s="500"/>
      <c r="R339" s="247"/>
      <c r="S339" s="249"/>
    </row>
    <row r="340" spans="1:19" ht="17" thickBot="1">
      <c r="A340" s="501"/>
      <c r="B340" s="497"/>
      <c r="C340" s="498"/>
      <c r="D340" s="501"/>
      <c r="E340" s="501"/>
      <c r="F340" s="501"/>
      <c r="G340" s="501"/>
      <c r="H340" s="497"/>
      <c r="I340" s="506"/>
      <c r="J340" s="498"/>
      <c r="K340" s="501"/>
      <c r="L340" s="497"/>
      <c r="M340" s="498"/>
      <c r="N340" s="501"/>
      <c r="O340" s="497"/>
      <c r="P340" s="498"/>
      <c r="Q340" s="501"/>
      <c r="R340" s="247"/>
      <c r="S340" s="249"/>
    </row>
    <row r="341" spans="1:19" ht="16" customHeight="1">
      <c r="A341" s="503" t="s">
        <v>452</v>
      </c>
      <c r="B341" s="493" t="s">
        <v>923</v>
      </c>
      <c r="C341" s="494"/>
      <c r="D341" s="503" t="s">
        <v>924</v>
      </c>
      <c r="E341" s="503" t="s">
        <v>444</v>
      </c>
      <c r="F341" s="503" t="s">
        <v>873</v>
      </c>
      <c r="G341" s="503" t="s">
        <v>874</v>
      </c>
      <c r="H341" s="493" t="s">
        <v>874</v>
      </c>
      <c r="I341" s="504"/>
      <c r="J341" s="494"/>
      <c r="K341" s="507" t="s">
        <v>447</v>
      </c>
      <c r="L341" s="493" t="s">
        <v>679</v>
      </c>
      <c r="M341" s="494"/>
      <c r="N341" s="499">
        <v>44197</v>
      </c>
      <c r="O341" s="502" t="s">
        <v>856</v>
      </c>
      <c r="P341" s="494"/>
      <c r="Q341" s="503" t="s">
        <v>862</v>
      </c>
      <c r="R341" s="247"/>
      <c r="S341" s="249"/>
    </row>
    <row r="342" spans="1:19" ht="16">
      <c r="A342" s="500"/>
      <c r="B342" s="495"/>
      <c r="C342" s="496"/>
      <c r="D342" s="500"/>
      <c r="E342" s="500"/>
      <c r="F342" s="500"/>
      <c r="G342" s="500"/>
      <c r="H342" s="495"/>
      <c r="I342" s="505"/>
      <c r="J342" s="496"/>
      <c r="K342" s="500"/>
      <c r="L342" s="495"/>
      <c r="M342" s="496"/>
      <c r="N342" s="500"/>
      <c r="O342" s="495"/>
      <c r="P342" s="496"/>
      <c r="Q342" s="500"/>
      <c r="R342" s="247"/>
      <c r="S342" s="249"/>
    </row>
    <row r="343" spans="1:19" ht="16">
      <c r="A343" s="500"/>
      <c r="B343" s="495"/>
      <c r="C343" s="496"/>
      <c r="D343" s="500"/>
      <c r="E343" s="500"/>
      <c r="F343" s="500"/>
      <c r="G343" s="500"/>
      <c r="H343" s="495"/>
      <c r="I343" s="505"/>
      <c r="J343" s="496"/>
      <c r="K343" s="500"/>
      <c r="L343" s="495"/>
      <c r="M343" s="496"/>
      <c r="N343" s="500"/>
      <c r="O343" s="495"/>
      <c r="P343" s="496"/>
      <c r="Q343" s="500"/>
      <c r="R343" s="247"/>
      <c r="S343" s="249"/>
    </row>
    <row r="344" spans="1:19" ht="16">
      <c r="A344" s="500"/>
      <c r="B344" s="495"/>
      <c r="C344" s="496"/>
      <c r="D344" s="500"/>
      <c r="E344" s="500"/>
      <c r="F344" s="500"/>
      <c r="G344" s="500"/>
      <c r="H344" s="495"/>
      <c r="I344" s="505"/>
      <c r="J344" s="496"/>
      <c r="K344" s="500"/>
      <c r="L344" s="495"/>
      <c r="M344" s="496"/>
      <c r="N344" s="500"/>
      <c r="O344" s="495"/>
      <c r="P344" s="496"/>
      <c r="Q344" s="500"/>
      <c r="R344" s="247"/>
      <c r="S344" s="249"/>
    </row>
    <row r="345" spans="1:19" ht="16">
      <c r="A345" s="500"/>
      <c r="B345" s="495"/>
      <c r="C345" s="496"/>
      <c r="D345" s="500"/>
      <c r="E345" s="500"/>
      <c r="F345" s="500"/>
      <c r="G345" s="500"/>
      <c r="H345" s="495"/>
      <c r="I345" s="505"/>
      <c r="J345" s="496"/>
      <c r="K345" s="500"/>
      <c r="L345" s="495"/>
      <c r="M345" s="496"/>
      <c r="N345" s="500"/>
      <c r="O345" s="495"/>
      <c r="P345" s="496"/>
      <c r="Q345" s="500"/>
      <c r="R345" s="247"/>
      <c r="S345" s="249"/>
    </row>
    <row r="346" spans="1:19" ht="16">
      <c r="A346" s="500"/>
      <c r="B346" s="495"/>
      <c r="C346" s="496"/>
      <c r="D346" s="500"/>
      <c r="E346" s="500"/>
      <c r="F346" s="500"/>
      <c r="G346" s="500"/>
      <c r="H346" s="495"/>
      <c r="I346" s="505"/>
      <c r="J346" s="496"/>
      <c r="K346" s="500"/>
      <c r="L346" s="495"/>
      <c r="M346" s="496"/>
      <c r="N346" s="500"/>
      <c r="O346" s="495"/>
      <c r="P346" s="496"/>
      <c r="Q346" s="500"/>
      <c r="R346" s="247"/>
      <c r="S346" s="249"/>
    </row>
    <row r="347" spans="1:19" ht="17" thickBot="1">
      <c r="A347" s="501"/>
      <c r="B347" s="497"/>
      <c r="C347" s="498"/>
      <c r="D347" s="501"/>
      <c r="E347" s="501"/>
      <c r="F347" s="501"/>
      <c r="G347" s="501"/>
      <c r="H347" s="497"/>
      <c r="I347" s="506"/>
      <c r="J347" s="498"/>
      <c r="K347" s="501"/>
      <c r="L347" s="497"/>
      <c r="M347" s="498"/>
      <c r="N347" s="501"/>
      <c r="O347" s="497"/>
      <c r="P347" s="498"/>
      <c r="Q347" s="501"/>
      <c r="R347" s="247"/>
      <c r="S347" s="249"/>
    </row>
    <row r="348" spans="1:19" ht="16" customHeight="1">
      <c r="A348" s="503" t="s">
        <v>452</v>
      </c>
      <c r="B348" s="493" t="s">
        <v>923</v>
      </c>
      <c r="C348" s="494"/>
      <c r="D348" s="503" t="s">
        <v>924</v>
      </c>
      <c r="E348" s="503" t="s">
        <v>444</v>
      </c>
      <c r="F348" s="503" t="s">
        <v>909</v>
      </c>
      <c r="G348" s="503" t="s">
        <v>916</v>
      </c>
      <c r="H348" s="493" t="s">
        <v>859</v>
      </c>
      <c r="I348" s="504"/>
      <c r="J348" s="494"/>
      <c r="K348" s="507" t="s">
        <v>860</v>
      </c>
      <c r="L348" s="493" t="s">
        <v>861</v>
      </c>
      <c r="M348" s="494"/>
      <c r="N348" s="499">
        <v>44197</v>
      </c>
      <c r="O348" s="502" t="s">
        <v>856</v>
      </c>
      <c r="P348" s="494"/>
      <c r="Q348" s="503" t="s">
        <v>862</v>
      </c>
      <c r="R348" s="247"/>
      <c r="S348" s="249"/>
    </row>
    <row r="349" spans="1:19" ht="16">
      <c r="A349" s="500"/>
      <c r="B349" s="495"/>
      <c r="C349" s="496"/>
      <c r="D349" s="500"/>
      <c r="E349" s="500"/>
      <c r="F349" s="500"/>
      <c r="G349" s="500"/>
      <c r="H349" s="495"/>
      <c r="I349" s="505"/>
      <c r="J349" s="496"/>
      <c r="K349" s="500"/>
      <c r="L349" s="495"/>
      <c r="M349" s="496"/>
      <c r="N349" s="500"/>
      <c r="O349" s="495"/>
      <c r="P349" s="496"/>
      <c r="Q349" s="500"/>
      <c r="R349" s="247"/>
      <c r="S349" s="249"/>
    </row>
    <row r="350" spans="1:19" ht="16">
      <c r="A350" s="500"/>
      <c r="B350" s="495"/>
      <c r="C350" s="496"/>
      <c r="D350" s="500"/>
      <c r="E350" s="500"/>
      <c r="F350" s="500"/>
      <c r="G350" s="500"/>
      <c r="H350" s="495"/>
      <c r="I350" s="505"/>
      <c r="J350" s="496"/>
      <c r="K350" s="500"/>
      <c r="L350" s="495"/>
      <c r="M350" s="496"/>
      <c r="N350" s="500"/>
      <c r="O350" s="495"/>
      <c r="P350" s="496"/>
      <c r="Q350" s="500"/>
      <c r="R350" s="247"/>
      <c r="S350" s="249"/>
    </row>
    <row r="351" spans="1:19" ht="16">
      <c r="A351" s="500"/>
      <c r="B351" s="495"/>
      <c r="C351" s="496"/>
      <c r="D351" s="500"/>
      <c r="E351" s="500"/>
      <c r="F351" s="500"/>
      <c r="G351" s="500"/>
      <c r="H351" s="495"/>
      <c r="I351" s="505"/>
      <c r="J351" s="496"/>
      <c r="K351" s="500"/>
      <c r="L351" s="495"/>
      <c r="M351" s="496"/>
      <c r="N351" s="500"/>
      <c r="O351" s="495"/>
      <c r="P351" s="496"/>
      <c r="Q351" s="500"/>
      <c r="R351" s="247"/>
      <c r="S351" s="249"/>
    </row>
    <row r="352" spans="1:19" ht="16">
      <c r="A352" s="500"/>
      <c r="B352" s="495"/>
      <c r="C352" s="496"/>
      <c r="D352" s="500"/>
      <c r="E352" s="500"/>
      <c r="F352" s="500"/>
      <c r="G352" s="500"/>
      <c r="H352" s="495"/>
      <c r="I352" s="505"/>
      <c r="J352" s="496"/>
      <c r="K352" s="500"/>
      <c r="L352" s="495"/>
      <c r="M352" s="496"/>
      <c r="N352" s="500"/>
      <c r="O352" s="495"/>
      <c r="P352" s="496"/>
      <c r="Q352" s="500"/>
      <c r="R352" s="247"/>
      <c r="S352" s="249"/>
    </row>
    <row r="353" spans="1:19" ht="16">
      <c r="A353" s="500"/>
      <c r="B353" s="495"/>
      <c r="C353" s="496"/>
      <c r="D353" s="500"/>
      <c r="E353" s="500"/>
      <c r="F353" s="500"/>
      <c r="G353" s="500"/>
      <c r="H353" s="495"/>
      <c r="I353" s="505"/>
      <c r="J353" s="496"/>
      <c r="K353" s="500"/>
      <c r="L353" s="495"/>
      <c r="M353" s="496"/>
      <c r="N353" s="500"/>
      <c r="O353" s="495"/>
      <c r="P353" s="496"/>
      <c r="Q353" s="500"/>
      <c r="R353" s="247"/>
      <c r="S353" s="249"/>
    </row>
    <row r="354" spans="1:19" ht="17" thickBot="1">
      <c r="A354" s="501"/>
      <c r="B354" s="497"/>
      <c r="C354" s="498"/>
      <c r="D354" s="501"/>
      <c r="E354" s="501"/>
      <c r="F354" s="501"/>
      <c r="G354" s="501"/>
      <c r="H354" s="497"/>
      <c r="I354" s="506"/>
      <c r="J354" s="498"/>
      <c r="K354" s="501"/>
      <c r="L354" s="497"/>
      <c r="M354" s="498"/>
      <c r="N354" s="501"/>
      <c r="O354" s="497"/>
      <c r="P354" s="498"/>
      <c r="Q354" s="501"/>
      <c r="R354" s="247"/>
      <c r="S354" s="249"/>
    </row>
    <row r="355" spans="1:19" ht="16">
      <c r="A355" s="247"/>
      <c r="B355" s="247"/>
      <c r="C355" s="247"/>
      <c r="D355" s="247"/>
      <c r="E355" s="247"/>
      <c r="F355" s="247"/>
      <c r="G355" s="248"/>
      <c r="H355" s="247"/>
      <c r="I355" s="247"/>
      <c r="J355" s="247"/>
      <c r="K355" s="247"/>
      <c r="L355" s="247"/>
      <c r="M355" s="247"/>
      <c r="N355" s="247"/>
      <c r="O355" s="247"/>
      <c r="P355" s="247"/>
      <c r="Q355" s="247"/>
      <c r="R355" s="247"/>
      <c r="S355" s="249"/>
    </row>
    <row r="356" spans="1:19" ht="16">
      <c r="A356" s="247"/>
      <c r="B356" s="247"/>
      <c r="C356" s="247"/>
      <c r="D356" s="247"/>
      <c r="E356" s="247"/>
      <c r="F356" s="247"/>
      <c r="G356" s="248"/>
      <c r="H356" s="247"/>
      <c r="I356" s="247"/>
      <c r="J356" s="247"/>
      <c r="K356" s="247"/>
      <c r="L356" s="247"/>
      <c r="M356" s="247"/>
      <c r="N356" s="247"/>
      <c r="O356" s="247"/>
      <c r="P356" s="247"/>
      <c r="Q356" s="247"/>
      <c r="R356" s="247"/>
      <c r="S356" s="249"/>
    </row>
    <row r="357" spans="1:19" ht="16">
      <c r="A357" s="247"/>
      <c r="B357" s="247"/>
      <c r="C357" s="247"/>
      <c r="D357" s="247"/>
      <c r="E357" s="247"/>
      <c r="F357" s="247"/>
      <c r="G357" s="248"/>
      <c r="H357" s="247"/>
      <c r="I357" s="247"/>
      <c r="J357" s="247"/>
      <c r="K357" s="247"/>
      <c r="L357" s="247"/>
      <c r="M357" s="247"/>
      <c r="N357" s="247"/>
      <c r="O357" s="247"/>
      <c r="P357" s="247"/>
      <c r="Q357" s="247"/>
      <c r="R357" s="247"/>
      <c r="S357" s="249"/>
    </row>
    <row r="358" spans="1:19" ht="16">
      <c r="A358" s="247"/>
      <c r="B358" s="247"/>
      <c r="C358" s="247"/>
      <c r="D358" s="247"/>
      <c r="E358" s="247"/>
      <c r="F358" s="247"/>
      <c r="G358" s="248"/>
      <c r="H358" s="247"/>
      <c r="I358" s="247"/>
      <c r="J358" s="247"/>
      <c r="K358" s="247"/>
      <c r="L358" s="247"/>
      <c r="M358" s="247"/>
      <c r="N358" s="247"/>
      <c r="O358" s="247"/>
      <c r="P358" s="247"/>
      <c r="Q358" s="247"/>
      <c r="R358" s="247"/>
      <c r="S358" s="249"/>
    </row>
    <row r="359" spans="1:19" ht="16">
      <c r="A359" s="247"/>
      <c r="B359" s="247"/>
      <c r="C359" s="247"/>
      <c r="D359" s="247"/>
      <c r="E359" s="247"/>
      <c r="F359" s="247"/>
      <c r="G359" s="248"/>
      <c r="H359" s="247"/>
      <c r="I359" s="247"/>
      <c r="J359" s="247"/>
      <c r="K359" s="247"/>
      <c r="L359" s="247"/>
      <c r="M359" s="247"/>
      <c r="N359" s="247"/>
      <c r="O359" s="247"/>
      <c r="P359" s="247"/>
      <c r="Q359" s="247"/>
      <c r="R359" s="247"/>
      <c r="S359" s="249"/>
    </row>
    <row r="360" spans="1:19" ht="16">
      <c r="A360" s="247"/>
      <c r="B360" s="247"/>
      <c r="C360" s="247"/>
      <c r="D360" s="247"/>
      <c r="E360" s="247"/>
      <c r="F360" s="247"/>
      <c r="G360" s="248"/>
      <c r="H360" s="247"/>
      <c r="I360" s="247"/>
      <c r="J360" s="247"/>
      <c r="K360" s="247"/>
      <c r="L360" s="247"/>
      <c r="M360" s="247"/>
      <c r="N360" s="247"/>
      <c r="O360" s="247"/>
      <c r="P360" s="247"/>
      <c r="Q360" s="247"/>
      <c r="R360" s="247"/>
      <c r="S360" s="249"/>
    </row>
    <row r="361" spans="1:19" ht="16">
      <c r="A361" s="247"/>
      <c r="B361" s="247"/>
      <c r="C361" s="247"/>
      <c r="D361" s="247"/>
      <c r="E361" s="247"/>
      <c r="F361" s="247"/>
      <c r="G361" s="248"/>
      <c r="H361" s="247"/>
      <c r="I361" s="247"/>
      <c r="J361" s="247"/>
      <c r="K361" s="247"/>
      <c r="L361" s="247"/>
      <c r="M361" s="247"/>
      <c r="N361" s="247"/>
      <c r="O361" s="247"/>
      <c r="P361" s="247"/>
      <c r="Q361" s="247"/>
      <c r="R361" s="247"/>
      <c r="S361" s="249"/>
    </row>
    <row r="362" spans="1:19" ht="16">
      <c r="A362" s="247"/>
      <c r="B362" s="247"/>
      <c r="C362" s="247"/>
      <c r="D362" s="247"/>
      <c r="E362" s="247"/>
      <c r="F362" s="247"/>
      <c r="G362" s="248"/>
      <c r="H362" s="247"/>
      <c r="I362" s="247"/>
      <c r="J362" s="247"/>
      <c r="K362" s="247"/>
      <c r="L362" s="247"/>
      <c r="M362" s="247"/>
      <c r="N362" s="247"/>
      <c r="O362" s="247"/>
      <c r="P362" s="247"/>
      <c r="Q362" s="247"/>
      <c r="R362" s="247"/>
      <c r="S362" s="249"/>
    </row>
    <row r="363" spans="1:19" ht="16">
      <c r="A363" s="247"/>
      <c r="B363" s="247"/>
      <c r="C363" s="247"/>
      <c r="D363" s="247"/>
      <c r="E363" s="247"/>
      <c r="F363" s="247"/>
      <c r="G363" s="248"/>
      <c r="H363" s="247"/>
      <c r="I363" s="247"/>
      <c r="J363" s="247"/>
      <c r="K363" s="247"/>
      <c r="L363" s="247"/>
      <c r="M363" s="247"/>
      <c r="N363" s="247"/>
      <c r="O363" s="247"/>
      <c r="P363" s="247"/>
      <c r="Q363" s="247"/>
      <c r="R363" s="247"/>
      <c r="S363" s="249"/>
    </row>
    <row r="364" spans="1:19" ht="16">
      <c r="A364" s="247"/>
      <c r="B364" s="247"/>
      <c r="C364" s="247"/>
      <c r="D364" s="247"/>
      <c r="E364" s="247"/>
      <c r="F364" s="247"/>
      <c r="G364" s="248"/>
      <c r="H364" s="247"/>
      <c r="I364" s="247"/>
      <c r="J364" s="247"/>
      <c r="K364" s="247"/>
      <c r="L364" s="247"/>
      <c r="M364" s="247"/>
      <c r="N364" s="247"/>
      <c r="O364" s="247"/>
      <c r="P364" s="247"/>
      <c r="Q364" s="247"/>
      <c r="R364" s="247"/>
      <c r="S364" s="249"/>
    </row>
    <row r="365" spans="1:19" ht="16">
      <c r="A365" s="247"/>
      <c r="B365" s="247"/>
      <c r="C365" s="247"/>
      <c r="D365" s="247"/>
      <c r="E365" s="247"/>
      <c r="F365" s="247"/>
      <c r="G365" s="248"/>
      <c r="H365" s="247"/>
      <c r="I365" s="247"/>
      <c r="J365" s="247"/>
      <c r="K365" s="247"/>
      <c r="L365" s="247"/>
      <c r="M365" s="247"/>
      <c r="N365" s="247"/>
      <c r="O365" s="247"/>
      <c r="P365" s="247"/>
      <c r="Q365" s="247"/>
      <c r="R365" s="247"/>
      <c r="S365" s="249"/>
    </row>
    <row r="366" spans="1:19" ht="16">
      <c r="A366" s="247"/>
      <c r="B366" s="247"/>
      <c r="C366" s="247"/>
      <c r="D366" s="247"/>
      <c r="E366" s="247"/>
      <c r="F366" s="247"/>
      <c r="G366" s="248"/>
      <c r="H366" s="247"/>
      <c r="I366" s="247"/>
      <c r="J366" s="247"/>
      <c r="K366" s="247"/>
      <c r="L366" s="247"/>
      <c r="M366" s="247"/>
      <c r="N366" s="247"/>
      <c r="O366" s="247"/>
      <c r="P366" s="247"/>
      <c r="Q366" s="247"/>
      <c r="R366" s="247"/>
      <c r="S366" s="249"/>
    </row>
    <row r="367" spans="1:19" ht="16">
      <c r="A367" s="247"/>
      <c r="B367" s="247"/>
      <c r="C367" s="247"/>
      <c r="D367" s="247"/>
      <c r="E367" s="247"/>
      <c r="F367" s="247"/>
      <c r="G367" s="248"/>
      <c r="H367" s="247"/>
      <c r="I367" s="247"/>
      <c r="J367" s="247"/>
      <c r="K367" s="247"/>
      <c r="L367" s="247"/>
      <c r="M367" s="247"/>
      <c r="N367" s="247"/>
      <c r="O367" s="247"/>
      <c r="P367" s="247"/>
      <c r="Q367" s="247"/>
      <c r="R367" s="247"/>
      <c r="S367" s="249"/>
    </row>
    <row r="368" spans="1:19" ht="16">
      <c r="A368" s="247"/>
      <c r="B368" s="247"/>
      <c r="C368" s="247"/>
      <c r="D368" s="247"/>
      <c r="E368" s="247"/>
      <c r="F368" s="247"/>
      <c r="G368" s="248"/>
      <c r="H368" s="247"/>
      <c r="I368" s="247"/>
      <c r="J368" s="247"/>
      <c r="K368" s="247"/>
      <c r="L368" s="247"/>
      <c r="M368" s="247"/>
      <c r="N368" s="247"/>
      <c r="O368" s="247"/>
      <c r="P368" s="247"/>
      <c r="Q368" s="247"/>
      <c r="R368" s="247"/>
      <c r="S368" s="249"/>
    </row>
    <row r="369" spans="1:19" ht="16">
      <c r="A369" s="247"/>
      <c r="B369" s="247"/>
      <c r="C369" s="247"/>
      <c r="D369" s="247"/>
      <c r="E369" s="247"/>
      <c r="F369" s="247"/>
      <c r="G369" s="248"/>
      <c r="H369" s="247"/>
      <c r="I369" s="247"/>
      <c r="J369" s="247"/>
      <c r="K369" s="247"/>
      <c r="L369" s="247"/>
      <c r="M369" s="247"/>
      <c r="N369" s="247"/>
      <c r="O369" s="247"/>
      <c r="P369" s="247"/>
      <c r="Q369" s="247"/>
      <c r="R369" s="247"/>
      <c r="S369" s="249"/>
    </row>
    <row r="370" spans="1:19" ht="16">
      <c r="A370" s="247"/>
      <c r="B370" s="247"/>
      <c r="C370" s="247"/>
      <c r="D370" s="247"/>
      <c r="E370" s="247"/>
      <c r="F370" s="247"/>
      <c r="G370" s="248"/>
      <c r="H370" s="247"/>
      <c r="I370" s="247"/>
      <c r="J370" s="247"/>
      <c r="K370" s="247"/>
      <c r="L370" s="247"/>
      <c r="M370" s="247"/>
      <c r="N370" s="247"/>
      <c r="O370" s="247"/>
      <c r="P370" s="247"/>
      <c r="Q370" s="247"/>
      <c r="R370" s="247"/>
      <c r="S370" s="249"/>
    </row>
    <row r="371" spans="1:19" ht="16">
      <c r="A371" s="247"/>
      <c r="B371" s="247"/>
      <c r="C371" s="247"/>
      <c r="D371" s="247"/>
      <c r="E371" s="247"/>
      <c r="F371" s="247"/>
      <c r="G371" s="248"/>
      <c r="H371" s="247"/>
      <c r="I371" s="247"/>
      <c r="J371" s="247"/>
      <c r="K371" s="247"/>
      <c r="L371" s="247"/>
      <c r="M371" s="247"/>
      <c r="N371" s="247"/>
      <c r="O371" s="247"/>
      <c r="P371" s="247"/>
      <c r="Q371" s="247"/>
      <c r="R371" s="247"/>
      <c r="S371" s="249"/>
    </row>
    <row r="372" spans="1:19" ht="16">
      <c r="A372" s="247"/>
      <c r="B372" s="247"/>
      <c r="C372" s="247"/>
      <c r="D372" s="247"/>
      <c r="E372" s="247"/>
      <c r="F372" s="247"/>
      <c r="G372" s="248"/>
      <c r="H372" s="247"/>
      <c r="I372" s="247"/>
      <c r="J372" s="247"/>
      <c r="K372" s="247"/>
      <c r="L372" s="247"/>
      <c r="M372" s="247"/>
      <c r="N372" s="247"/>
      <c r="O372" s="247"/>
      <c r="P372" s="247"/>
      <c r="Q372" s="247"/>
      <c r="R372" s="247"/>
      <c r="S372" s="249"/>
    </row>
    <row r="373" spans="1:19" ht="16">
      <c r="A373" s="247"/>
      <c r="B373" s="247"/>
      <c r="C373" s="247"/>
      <c r="D373" s="247"/>
      <c r="E373" s="247"/>
      <c r="F373" s="247"/>
      <c r="G373" s="248"/>
      <c r="H373" s="247"/>
      <c r="I373" s="247"/>
      <c r="J373" s="247"/>
      <c r="K373" s="247"/>
      <c r="L373" s="247"/>
      <c r="M373" s="247"/>
      <c r="N373" s="247"/>
      <c r="O373" s="247"/>
      <c r="P373" s="247"/>
      <c r="Q373" s="247"/>
      <c r="R373" s="247"/>
      <c r="S373" s="249"/>
    </row>
    <row r="374" spans="1:19" ht="16">
      <c r="A374" s="247"/>
      <c r="B374" s="247"/>
      <c r="C374" s="247"/>
      <c r="D374" s="247"/>
      <c r="E374" s="247"/>
      <c r="F374" s="247"/>
      <c r="G374" s="248"/>
      <c r="H374" s="247"/>
      <c r="I374" s="247"/>
      <c r="J374" s="247"/>
      <c r="K374" s="247"/>
      <c r="L374" s="247"/>
      <c r="M374" s="247"/>
      <c r="N374" s="247"/>
      <c r="O374" s="247"/>
      <c r="P374" s="247"/>
      <c r="Q374" s="247"/>
      <c r="R374" s="247"/>
      <c r="S374" s="249"/>
    </row>
    <row r="375" spans="1:19" ht="16">
      <c r="A375" s="247"/>
      <c r="B375" s="247"/>
      <c r="C375" s="247"/>
      <c r="D375" s="247"/>
      <c r="E375" s="247"/>
      <c r="F375" s="247"/>
      <c r="G375" s="248"/>
      <c r="H375" s="247"/>
      <c r="I375" s="247"/>
      <c r="J375" s="247"/>
      <c r="K375" s="247"/>
      <c r="L375" s="247"/>
      <c r="M375" s="247"/>
      <c r="N375" s="247"/>
      <c r="O375" s="247"/>
      <c r="P375" s="247"/>
      <c r="Q375" s="247"/>
      <c r="R375" s="247"/>
      <c r="S375" s="249"/>
    </row>
    <row r="376" spans="1:19" ht="16">
      <c r="A376" s="247"/>
      <c r="B376" s="247"/>
      <c r="C376" s="247"/>
      <c r="D376" s="247"/>
      <c r="E376" s="247"/>
      <c r="F376" s="247"/>
      <c r="G376" s="248"/>
      <c r="H376" s="247"/>
      <c r="I376" s="247"/>
      <c r="J376" s="247"/>
      <c r="K376" s="247"/>
      <c r="L376" s="247"/>
      <c r="M376" s="247"/>
      <c r="N376" s="247"/>
      <c r="O376" s="247"/>
      <c r="P376" s="247"/>
      <c r="Q376" s="247"/>
      <c r="R376" s="247"/>
      <c r="S376" s="249"/>
    </row>
    <row r="377" spans="1:19" ht="16">
      <c r="A377" s="247"/>
      <c r="B377" s="247"/>
      <c r="C377" s="247"/>
      <c r="D377" s="247"/>
      <c r="E377" s="247"/>
      <c r="F377" s="247"/>
      <c r="G377" s="248"/>
      <c r="H377" s="247"/>
      <c r="I377" s="247"/>
      <c r="J377" s="247"/>
      <c r="K377" s="247"/>
      <c r="L377" s="247"/>
      <c r="M377" s="247"/>
      <c r="N377" s="247"/>
      <c r="O377" s="247"/>
      <c r="P377" s="247"/>
      <c r="Q377" s="247"/>
      <c r="R377" s="247"/>
      <c r="S377" s="249"/>
    </row>
    <row r="378" spans="1:19" ht="16">
      <c r="A378" s="247"/>
      <c r="B378" s="247"/>
      <c r="C378" s="247"/>
      <c r="D378" s="247"/>
      <c r="E378" s="247"/>
      <c r="F378" s="247"/>
      <c r="G378" s="248"/>
      <c r="H378" s="247"/>
      <c r="I378" s="247"/>
      <c r="J378" s="247"/>
      <c r="K378" s="247"/>
      <c r="L378" s="247"/>
      <c r="M378" s="247"/>
      <c r="N378" s="247"/>
      <c r="O378" s="247"/>
      <c r="P378" s="247"/>
      <c r="Q378" s="247"/>
      <c r="R378" s="247"/>
      <c r="S378" s="249"/>
    </row>
    <row r="379" spans="1:19" ht="16">
      <c r="A379" s="247"/>
      <c r="B379" s="247"/>
      <c r="C379" s="247"/>
      <c r="D379" s="247"/>
      <c r="E379" s="247"/>
      <c r="F379" s="247"/>
      <c r="G379" s="248"/>
      <c r="H379" s="247"/>
      <c r="I379" s="247"/>
      <c r="J379" s="247"/>
      <c r="K379" s="247"/>
      <c r="L379" s="247"/>
      <c r="M379" s="247"/>
      <c r="N379" s="247"/>
      <c r="O379" s="247"/>
      <c r="P379" s="247"/>
      <c r="Q379" s="247"/>
      <c r="R379" s="247"/>
      <c r="S379" s="249"/>
    </row>
    <row r="380" spans="1:19" ht="16">
      <c r="A380" s="247"/>
      <c r="B380" s="247"/>
      <c r="C380" s="247"/>
      <c r="D380" s="247"/>
      <c r="E380" s="247"/>
      <c r="F380" s="247"/>
      <c r="G380" s="248"/>
      <c r="H380" s="247"/>
      <c r="I380" s="247"/>
      <c r="J380" s="247"/>
      <c r="K380" s="247"/>
      <c r="L380" s="247"/>
      <c r="M380" s="247"/>
      <c r="N380" s="247"/>
      <c r="O380" s="247"/>
      <c r="P380" s="247"/>
      <c r="Q380" s="247"/>
      <c r="R380" s="247"/>
      <c r="S380" s="249"/>
    </row>
    <row r="381" spans="1:19" ht="16">
      <c r="A381" s="247"/>
      <c r="B381" s="247"/>
      <c r="C381" s="247"/>
      <c r="D381" s="247"/>
      <c r="E381" s="247"/>
      <c r="F381" s="247"/>
      <c r="G381" s="248"/>
      <c r="H381" s="247"/>
      <c r="I381" s="247"/>
      <c r="J381" s="247"/>
      <c r="K381" s="247"/>
      <c r="L381" s="247"/>
      <c r="M381" s="247"/>
      <c r="N381" s="247"/>
      <c r="O381" s="247"/>
      <c r="P381" s="247"/>
      <c r="Q381" s="247"/>
      <c r="R381" s="247"/>
      <c r="S381" s="249"/>
    </row>
    <row r="382" spans="1:19" ht="16">
      <c r="A382" s="247"/>
      <c r="B382" s="247"/>
      <c r="C382" s="247"/>
      <c r="D382" s="247"/>
      <c r="E382" s="247"/>
      <c r="F382" s="247"/>
      <c r="G382" s="248"/>
      <c r="H382" s="247"/>
      <c r="I382" s="247"/>
      <c r="J382" s="247"/>
      <c r="K382" s="247"/>
      <c r="L382" s="247"/>
      <c r="M382" s="247"/>
      <c r="N382" s="247"/>
      <c r="O382" s="247"/>
      <c r="P382" s="247"/>
      <c r="Q382" s="247"/>
      <c r="R382" s="247"/>
      <c r="S382" s="249"/>
    </row>
    <row r="383" spans="1:19" ht="16">
      <c r="A383" s="247"/>
      <c r="B383" s="247"/>
      <c r="C383" s="247"/>
      <c r="D383" s="247"/>
      <c r="E383" s="247"/>
      <c r="F383" s="247"/>
      <c r="G383" s="248"/>
      <c r="H383" s="247"/>
      <c r="I383" s="247"/>
      <c r="J383" s="247"/>
      <c r="K383" s="247"/>
      <c r="L383" s="247"/>
      <c r="M383" s="247"/>
      <c r="N383" s="247"/>
      <c r="O383" s="247"/>
      <c r="P383" s="247"/>
      <c r="Q383" s="247"/>
      <c r="R383" s="247"/>
      <c r="S383" s="249"/>
    </row>
    <row r="384" spans="1:19" ht="16">
      <c r="A384" s="247"/>
      <c r="B384" s="247"/>
      <c r="C384" s="247"/>
      <c r="D384" s="247"/>
      <c r="E384" s="247"/>
      <c r="F384" s="247"/>
      <c r="G384" s="248"/>
      <c r="H384" s="247"/>
      <c r="I384" s="247"/>
      <c r="J384" s="247"/>
      <c r="K384" s="247"/>
      <c r="L384" s="247"/>
      <c r="M384" s="247"/>
      <c r="N384" s="247"/>
      <c r="O384" s="247"/>
      <c r="P384" s="247"/>
      <c r="Q384" s="247"/>
      <c r="R384" s="247"/>
      <c r="S384" s="249"/>
    </row>
    <row r="385" spans="1:19" ht="16">
      <c r="A385" s="247"/>
      <c r="B385" s="247"/>
      <c r="C385" s="247"/>
      <c r="D385" s="247"/>
      <c r="E385" s="247"/>
      <c r="F385" s="247"/>
      <c r="G385" s="248"/>
      <c r="H385" s="247"/>
      <c r="I385" s="247"/>
      <c r="J385" s="247"/>
      <c r="K385" s="247"/>
      <c r="L385" s="247"/>
      <c r="M385" s="247"/>
      <c r="N385" s="247"/>
      <c r="O385" s="247"/>
      <c r="P385" s="247"/>
      <c r="Q385" s="247"/>
      <c r="R385" s="247"/>
      <c r="S385" s="249"/>
    </row>
    <row r="386" spans="1:19" ht="16">
      <c r="A386" s="247"/>
      <c r="B386" s="247"/>
      <c r="C386" s="247"/>
      <c r="D386" s="247"/>
      <c r="E386" s="247"/>
      <c r="F386" s="247"/>
      <c r="G386" s="248"/>
      <c r="H386" s="247"/>
      <c r="I386" s="247"/>
      <c r="J386" s="247"/>
      <c r="K386" s="247"/>
      <c r="L386" s="247"/>
      <c r="M386" s="247"/>
      <c r="N386" s="247"/>
      <c r="O386" s="247"/>
      <c r="P386" s="247"/>
      <c r="Q386" s="247"/>
      <c r="R386" s="247"/>
      <c r="S386" s="249"/>
    </row>
    <row r="387" spans="1:19" ht="16">
      <c r="A387" s="247"/>
      <c r="B387" s="247"/>
      <c r="C387" s="247"/>
      <c r="D387" s="247"/>
      <c r="E387" s="247"/>
      <c r="F387" s="247"/>
      <c r="G387" s="248"/>
      <c r="H387" s="247"/>
      <c r="I387" s="247"/>
      <c r="J387" s="247"/>
      <c r="K387" s="247"/>
      <c r="L387" s="247"/>
      <c r="M387" s="247"/>
      <c r="N387" s="247"/>
      <c r="O387" s="247"/>
      <c r="P387" s="247"/>
      <c r="Q387" s="247"/>
      <c r="R387" s="247"/>
      <c r="S387" s="249"/>
    </row>
    <row r="388" spans="1:19" ht="16">
      <c r="A388" s="247"/>
      <c r="B388" s="247"/>
      <c r="C388" s="247"/>
      <c r="D388" s="247"/>
      <c r="E388" s="247"/>
      <c r="F388" s="247"/>
      <c r="G388" s="248"/>
      <c r="H388" s="247"/>
      <c r="I388" s="247"/>
      <c r="J388" s="247"/>
      <c r="K388" s="247"/>
      <c r="L388" s="247"/>
      <c r="M388" s="247"/>
      <c r="N388" s="247"/>
      <c r="O388" s="247"/>
      <c r="P388" s="247"/>
      <c r="Q388" s="247"/>
      <c r="R388" s="247"/>
      <c r="S388" s="249"/>
    </row>
    <row r="389" spans="1:19" ht="16">
      <c r="A389" s="247"/>
      <c r="B389" s="247"/>
      <c r="C389" s="247"/>
      <c r="D389" s="247"/>
      <c r="E389" s="247"/>
      <c r="F389" s="247"/>
      <c r="G389" s="248"/>
      <c r="H389" s="247"/>
      <c r="I389" s="247"/>
      <c r="J389" s="247"/>
      <c r="K389" s="247"/>
      <c r="L389" s="247"/>
      <c r="M389" s="247"/>
      <c r="N389" s="247"/>
      <c r="O389" s="247"/>
      <c r="P389" s="247"/>
      <c r="Q389" s="247"/>
      <c r="R389" s="247"/>
      <c r="S389" s="249"/>
    </row>
    <row r="390" spans="1:19" ht="16">
      <c r="A390" s="247"/>
      <c r="B390" s="247"/>
      <c r="C390" s="247"/>
      <c r="D390" s="247"/>
      <c r="E390" s="247"/>
      <c r="F390" s="247"/>
      <c r="G390" s="248"/>
      <c r="H390" s="247"/>
      <c r="I390" s="247"/>
      <c r="J390" s="247"/>
      <c r="K390" s="247"/>
      <c r="L390" s="247"/>
      <c r="M390" s="247"/>
      <c r="N390" s="247"/>
      <c r="O390" s="247"/>
      <c r="P390" s="247"/>
      <c r="Q390" s="247"/>
      <c r="R390" s="247"/>
      <c r="S390" s="249"/>
    </row>
    <row r="391" spans="1:19" ht="16">
      <c r="A391" s="247"/>
      <c r="B391" s="247"/>
      <c r="C391" s="247"/>
      <c r="D391" s="247"/>
      <c r="E391" s="247"/>
      <c r="F391" s="247"/>
      <c r="G391" s="248"/>
      <c r="H391" s="247"/>
      <c r="I391" s="247"/>
      <c r="J391" s="247"/>
      <c r="K391" s="247"/>
      <c r="L391" s="247"/>
      <c r="M391" s="247"/>
      <c r="N391" s="247"/>
      <c r="O391" s="247"/>
      <c r="P391" s="247"/>
      <c r="Q391" s="247"/>
      <c r="R391" s="247"/>
      <c r="S391" s="249"/>
    </row>
    <row r="392" spans="1:19" ht="16">
      <c r="A392" s="247"/>
      <c r="B392" s="247"/>
      <c r="C392" s="247"/>
      <c r="D392" s="247"/>
      <c r="E392" s="247"/>
      <c r="F392" s="247"/>
      <c r="G392" s="248"/>
      <c r="H392" s="247"/>
      <c r="I392" s="247"/>
      <c r="J392" s="247"/>
      <c r="K392" s="247"/>
      <c r="L392" s="247"/>
      <c r="M392" s="247"/>
      <c r="N392" s="247"/>
      <c r="O392" s="247"/>
      <c r="P392" s="247"/>
      <c r="Q392" s="247"/>
      <c r="R392" s="247"/>
      <c r="S392" s="249"/>
    </row>
    <row r="393" spans="1:19" ht="16">
      <c r="A393" s="247"/>
      <c r="B393" s="247"/>
      <c r="C393" s="247"/>
      <c r="D393" s="247"/>
      <c r="E393" s="247"/>
      <c r="F393" s="247"/>
      <c r="G393" s="248"/>
      <c r="H393" s="247"/>
      <c r="I393" s="247"/>
      <c r="J393" s="247"/>
      <c r="K393" s="247"/>
      <c r="L393" s="247"/>
      <c r="M393" s="247"/>
      <c r="N393" s="247"/>
      <c r="O393" s="247"/>
      <c r="P393" s="247"/>
      <c r="Q393" s="247"/>
      <c r="R393" s="247"/>
      <c r="S393" s="249"/>
    </row>
    <row r="394" spans="1:19" ht="16">
      <c r="A394" s="247"/>
      <c r="B394" s="247"/>
      <c r="C394" s="247"/>
      <c r="D394" s="247"/>
      <c r="E394" s="247"/>
      <c r="F394" s="247"/>
      <c r="G394" s="248"/>
      <c r="H394" s="247"/>
      <c r="I394" s="247"/>
      <c r="J394" s="247"/>
      <c r="K394" s="247"/>
      <c r="L394" s="247"/>
      <c r="M394" s="247"/>
      <c r="N394" s="247"/>
      <c r="O394" s="247"/>
      <c r="P394" s="247"/>
      <c r="Q394" s="247"/>
      <c r="R394" s="247"/>
      <c r="S394" s="249"/>
    </row>
    <row r="395" spans="1:19" ht="16">
      <c r="A395" s="247"/>
      <c r="B395" s="247"/>
      <c r="C395" s="247"/>
      <c r="D395" s="247"/>
      <c r="E395" s="247"/>
      <c r="F395" s="247"/>
      <c r="G395" s="248"/>
      <c r="H395" s="247"/>
      <c r="I395" s="247"/>
      <c r="J395" s="247"/>
      <c r="K395" s="247"/>
      <c r="L395" s="247"/>
      <c r="M395" s="247"/>
      <c r="N395" s="247"/>
      <c r="O395" s="247"/>
      <c r="P395" s="247"/>
      <c r="Q395" s="247"/>
      <c r="R395" s="247"/>
      <c r="S395" s="249"/>
    </row>
    <row r="396" spans="1:19" ht="16">
      <c r="A396" s="247"/>
      <c r="B396" s="247"/>
      <c r="C396" s="247"/>
      <c r="D396" s="247"/>
      <c r="E396" s="247"/>
      <c r="F396" s="247"/>
      <c r="G396" s="248"/>
      <c r="H396" s="247"/>
      <c r="I396" s="247"/>
      <c r="J396" s="247"/>
      <c r="K396" s="247"/>
      <c r="L396" s="247"/>
      <c r="M396" s="247"/>
      <c r="N396" s="247"/>
      <c r="O396" s="247"/>
      <c r="P396" s="247"/>
      <c r="Q396" s="247"/>
      <c r="R396" s="247"/>
      <c r="S396" s="249"/>
    </row>
    <row r="397" spans="1:19" ht="16">
      <c r="A397" s="247"/>
      <c r="B397" s="247"/>
      <c r="C397" s="247"/>
      <c r="D397" s="247"/>
      <c r="E397" s="247"/>
      <c r="F397" s="247"/>
      <c r="G397" s="248"/>
      <c r="H397" s="247"/>
      <c r="I397" s="247"/>
      <c r="J397" s="247"/>
      <c r="K397" s="247"/>
      <c r="L397" s="247"/>
      <c r="M397" s="247"/>
      <c r="N397" s="247"/>
      <c r="O397" s="247"/>
      <c r="P397" s="247"/>
      <c r="Q397" s="247"/>
      <c r="R397" s="247"/>
      <c r="S397" s="249"/>
    </row>
    <row r="398" spans="1:19" ht="16">
      <c r="A398" s="247"/>
      <c r="B398" s="247"/>
      <c r="C398" s="247"/>
      <c r="D398" s="247"/>
      <c r="E398" s="247"/>
      <c r="F398" s="247"/>
      <c r="G398" s="248"/>
      <c r="H398" s="247"/>
      <c r="I398" s="247"/>
      <c r="J398" s="247"/>
      <c r="K398" s="247"/>
      <c r="L398" s="247"/>
      <c r="M398" s="247"/>
      <c r="N398" s="247"/>
      <c r="O398" s="247"/>
      <c r="P398" s="247"/>
      <c r="Q398" s="247"/>
      <c r="R398" s="247"/>
      <c r="S398" s="249"/>
    </row>
    <row r="399" spans="1:19" ht="16">
      <c r="A399" s="247"/>
      <c r="B399" s="247"/>
      <c r="C399" s="247"/>
      <c r="D399" s="247"/>
      <c r="E399" s="247"/>
      <c r="F399" s="247"/>
      <c r="G399" s="248"/>
      <c r="H399" s="247"/>
      <c r="I399" s="247"/>
      <c r="J399" s="247"/>
      <c r="K399" s="247"/>
      <c r="L399" s="247"/>
      <c r="M399" s="247"/>
      <c r="N399" s="247"/>
      <c r="O399" s="247"/>
      <c r="P399" s="247"/>
      <c r="Q399" s="247"/>
      <c r="R399" s="247"/>
      <c r="S399" s="249"/>
    </row>
    <row r="400" spans="1:19" ht="16">
      <c r="A400" s="247"/>
      <c r="B400" s="247"/>
      <c r="C400" s="247"/>
      <c r="D400" s="247"/>
      <c r="E400" s="247"/>
      <c r="F400" s="247"/>
      <c r="G400" s="248"/>
      <c r="H400" s="247"/>
      <c r="I400" s="247"/>
      <c r="J400" s="247"/>
      <c r="K400" s="247"/>
      <c r="L400" s="247"/>
      <c r="M400" s="247"/>
      <c r="N400" s="247"/>
      <c r="O400" s="247"/>
      <c r="P400" s="247"/>
      <c r="Q400" s="247"/>
      <c r="R400" s="247"/>
      <c r="S400" s="249"/>
    </row>
    <row r="401" spans="1:19" ht="16">
      <c r="A401" s="247"/>
      <c r="B401" s="247"/>
      <c r="C401" s="247"/>
      <c r="D401" s="247"/>
      <c r="E401" s="247"/>
      <c r="F401" s="247"/>
      <c r="G401" s="248"/>
      <c r="H401" s="247"/>
      <c r="I401" s="247"/>
      <c r="J401" s="247"/>
      <c r="K401" s="247"/>
      <c r="L401" s="247"/>
      <c r="M401" s="247"/>
      <c r="N401" s="247"/>
      <c r="O401" s="247"/>
      <c r="P401" s="247"/>
      <c r="Q401" s="247"/>
      <c r="R401" s="247"/>
      <c r="S401" s="249"/>
    </row>
    <row r="402" spans="1:19" ht="16">
      <c r="A402" s="247"/>
      <c r="B402" s="247"/>
      <c r="C402" s="247"/>
      <c r="D402" s="247"/>
      <c r="E402" s="247"/>
      <c r="F402" s="247"/>
      <c r="G402" s="248"/>
      <c r="H402" s="247"/>
      <c r="I402" s="247"/>
      <c r="J402" s="247"/>
      <c r="K402" s="247"/>
      <c r="L402" s="247"/>
      <c r="M402" s="247"/>
      <c r="N402" s="247"/>
      <c r="O402" s="247"/>
      <c r="P402" s="247"/>
      <c r="Q402" s="247"/>
      <c r="R402" s="247"/>
      <c r="S402" s="249"/>
    </row>
    <row r="403" spans="1:19" ht="16">
      <c r="A403" s="247"/>
      <c r="B403" s="247"/>
      <c r="C403" s="247"/>
      <c r="D403" s="247"/>
      <c r="E403" s="247"/>
      <c r="F403" s="247"/>
      <c r="G403" s="248"/>
      <c r="H403" s="247"/>
      <c r="I403" s="247"/>
      <c r="J403" s="247"/>
      <c r="K403" s="247"/>
      <c r="L403" s="247"/>
      <c r="M403" s="247"/>
      <c r="N403" s="247"/>
      <c r="O403" s="247"/>
      <c r="P403" s="247"/>
      <c r="Q403" s="247"/>
      <c r="R403" s="247"/>
      <c r="S403" s="249"/>
    </row>
    <row r="404" spans="1:19" ht="16">
      <c r="A404" s="247"/>
      <c r="B404" s="247"/>
      <c r="C404" s="247"/>
      <c r="D404" s="247"/>
      <c r="E404" s="247"/>
      <c r="F404" s="247"/>
      <c r="G404" s="248"/>
      <c r="H404" s="247"/>
      <c r="I404" s="247"/>
      <c r="J404" s="247"/>
      <c r="K404" s="247"/>
      <c r="L404" s="247"/>
      <c r="M404" s="247"/>
      <c r="N404" s="247"/>
      <c r="O404" s="247"/>
      <c r="P404" s="247"/>
      <c r="Q404" s="247"/>
      <c r="R404" s="247"/>
      <c r="S404" s="249"/>
    </row>
    <row r="405" spans="1:19" ht="16">
      <c r="A405" s="247"/>
      <c r="B405" s="247"/>
      <c r="C405" s="247"/>
      <c r="D405" s="247"/>
      <c r="E405" s="247"/>
      <c r="F405" s="247"/>
      <c r="G405" s="248"/>
      <c r="H405" s="247"/>
      <c r="I405" s="247"/>
      <c r="J405" s="247"/>
      <c r="K405" s="247"/>
      <c r="L405" s="247"/>
      <c r="M405" s="247"/>
      <c r="N405" s="247"/>
      <c r="O405" s="247"/>
      <c r="P405" s="247"/>
      <c r="Q405" s="247"/>
      <c r="R405" s="247"/>
      <c r="S405" s="249"/>
    </row>
    <row r="406" spans="1:19" ht="16">
      <c r="A406" s="247"/>
      <c r="B406" s="247"/>
      <c r="C406" s="247"/>
      <c r="D406" s="247"/>
      <c r="E406" s="247"/>
      <c r="F406" s="247"/>
      <c r="G406" s="248"/>
      <c r="H406" s="247"/>
      <c r="I406" s="247"/>
      <c r="J406" s="247"/>
      <c r="K406" s="247"/>
      <c r="L406" s="247"/>
      <c r="M406" s="247"/>
      <c r="N406" s="247"/>
      <c r="O406" s="247"/>
      <c r="P406" s="247"/>
      <c r="Q406" s="247"/>
      <c r="R406" s="247"/>
      <c r="S406" s="249"/>
    </row>
    <row r="407" spans="1:19" ht="16">
      <c r="A407" s="247"/>
      <c r="B407" s="247"/>
      <c r="C407" s="247"/>
      <c r="D407" s="247"/>
      <c r="E407" s="247"/>
      <c r="F407" s="247"/>
      <c r="G407" s="248"/>
      <c r="H407" s="247"/>
      <c r="I407" s="247"/>
      <c r="J407" s="247"/>
      <c r="K407" s="247"/>
      <c r="L407" s="247"/>
      <c r="M407" s="247"/>
      <c r="N407" s="247"/>
      <c r="O407" s="247"/>
      <c r="P407" s="247"/>
      <c r="Q407" s="247"/>
      <c r="R407" s="247"/>
      <c r="S407" s="249"/>
    </row>
    <row r="408" spans="1:19" ht="16">
      <c r="A408" s="247"/>
      <c r="B408" s="247"/>
      <c r="C408" s="247"/>
      <c r="D408" s="247"/>
      <c r="E408" s="247"/>
      <c r="F408" s="247"/>
      <c r="G408" s="248"/>
      <c r="H408" s="247"/>
      <c r="I408" s="247"/>
      <c r="J408" s="247"/>
      <c r="K408" s="247"/>
      <c r="L408" s="247"/>
      <c r="M408" s="247"/>
      <c r="N408" s="247"/>
      <c r="O408" s="247"/>
      <c r="P408" s="247"/>
      <c r="Q408" s="247"/>
      <c r="R408" s="247"/>
      <c r="S408" s="249"/>
    </row>
    <row r="409" spans="1:19" ht="16">
      <c r="A409" s="247"/>
      <c r="B409" s="247"/>
      <c r="C409" s="247"/>
      <c r="D409" s="247"/>
      <c r="E409" s="247"/>
      <c r="F409" s="247"/>
      <c r="G409" s="248"/>
      <c r="H409" s="247"/>
      <c r="I409" s="247"/>
      <c r="J409" s="247"/>
      <c r="K409" s="247"/>
      <c r="L409" s="247"/>
      <c r="M409" s="247"/>
      <c r="N409" s="247"/>
      <c r="O409" s="247"/>
      <c r="P409" s="247"/>
      <c r="Q409" s="247"/>
      <c r="R409" s="247"/>
      <c r="S409" s="249"/>
    </row>
    <row r="410" spans="1:19" ht="16">
      <c r="A410" s="247"/>
      <c r="B410" s="247"/>
      <c r="C410" s="247"/>
      <c r="D410" s="247"/>
      <c r="E410" s="247"/>
      <c r="F410" s="247"/>
      <c r="G410" s="248"/>
      <c r="H410" s="247"/>
      <c r="I410" s="247"/>
      <c r="J410" s="247"/>
      <c r="K410" s="247"/>
      <c r="L410" s="247"/>
      <c r="M410" s="247"/>
      <c r="N410" s="247"/>
      <c r="O410" s="247"/>
      <c r="P410" s="247"/>
      <c r="Q410" s="247"/>
      <c r="R410" s="247"/>
      <c r="S410" s="249"/>
    </row>
    <row r="411" spans="1:19" ht="16">
      <c r="A411" s="247"/>
      <c r="B411" s="247"/>
      <c r="C411" s="247"/>
      <c r="D411" s="247"/>
      <c r="E411" s="247"/>
      <c r="F411" s="247"/>
      <c r="G411" s="248"/>
      <c r="H411" s="247"/>
      <c r="I411" s="247"/>
      <c r="J411" s="247"/>
      <c r="K411" s="247"/>
      <c r="L411" s="247"/>
      <c r="M411" s="247"/>
      <c r="N411" s="247"/>
      <c r="O411" s="247"/>
      <c r="P411" s="247"/>
      <c r="Q411" s="247"/>
      <c r="R411" s="247"/>
      <c r="S411" s="249"/>
    </row>
    <row r="412" spans="1:19" ht="16">
      <c r="A412" s="247"/>
      <c r="B412" s="247"/>
      <c r="C412" s="247"/>
      <c r="D412" s="247"/>
      <c r="E412" s="247"/>
      <c r="F412" s="247"/>
      <c r="G412" s="248"/>
      <c r="H412" s="247"/>
      <c r="I412" s="247"/>
      <c r="J412" s="247"/>
      <c r="K412" s="247"/>
      <c r="L412" s="247"/>
      <c r="M412" s="247"/>
      <c r="N412" s="247"/>
      <c r="O412" s="247"/>
      <c r="P412" s="247"/>
      <c r="Q412" s="247"/>
      <c r="R412" s="247"/>
      <c r="S412" s="249"/>
    </row>
    <row r="413" spans="1:19" ht="16">
      <c r="A413" s="247"/>
      <c r="B413" s="247"/>
      <c r="C413" s="247"/>
      <c r="D413" s="247"/>
      <c r="E413" s="247"/>
      <c r="F413" s="247"/>
      <c r="G413" s="248"/>
      <c r="H413" s="247"/>
      <c r="I413" s="247"/>
      <c r="J413" s="247"/>
      <c r="K413" s="247"/>
      <c r="L413" s="247"/>
      <c r="M413" s="247"/>
      <c r="N413" s="247"/>
      <c r="O413" s="247"/>
      <c r="P413" s="247"/>
      <c r="Q413" s="247"/>
      <c r="R413" s="247"/>
      <c r="S413" s="249"/>
    </row>
    <row r="414" spans="1:19" ht="16">
      <c r="A414" s="247"/>
      <c r="B414" s="247"/>
      <c r="C414" s="247"/>
      <c r="D414" s="247"/>
      <c r="E414" s="247"/>
      <c r="F414" s="247"/>
      <c r="G414" s="248"/>
      <c r="H414" s="247"/>
      <c r="I414" s="247"/>
      <c r="J414" s="247"/>
      <c r="K414" s="247"/>
      <c r="L414" s="247"/>
      <c r="M414" s="247"/>
      <c r="N414" s="247"/>
      <c r="O414" s="247"/>
      <c r="P414" s="247"/>
      <c r="Q414" s="247"/>
      <c r="R414" s="247"/>
      <c r="S414" s="249"/>
    </row>
    <row r="415" spans="1:19" ht="16">
      <c r="A415" s="247"/>
      <c r="B415" s="247"/>
      <c r="C415" s="247"/>
      <c r="D415" s="247"/>
      <c r="E415" s="247"/>
      <c r="F415" s="247"/>
      <c r="G415" s="248"/>
      <c r="H415" s="247"/>
      <c r="I415" s="247"/>
      <c r="J415" s="247"/>
      <c r="K415" s="247"/>
      <c r="L415" s="247"/>
      <c r="M415" s="247"/>
      <c r="N415" s="247"/>
      <c r="O415" s="247"/>
      <c r="P415" s="247"/>
      <c r="Q415" s="247"/>
      <c r="R415" s="247"/>
      <c r="S415" s="249"/>
    </row>
    <row r="416" spans="1:19" ht="16">
      <c r="A416" s="247"/>
      <c r="B416" s="247"/>
      <c r="C416" s="247"/>
      <c r="D416" s="247"/>
      <c r="E416" s="247"/>
      <c r="F416" s="247"/>
      <c r="G416" s="248"/>
      <c r="H416" s="247"/>
      <c r="I416" s="247"/>
      <c r="J416" s="247"/>
      <c r="K416" s="247"/>
      <c r="L416" s="247"/>
      <c r="M416" s="247"/>
      <c r="N416" s="247"/>
      <c r="O416" s="247"/>
      <c r="P416" s="247"/>
      <c r="Q416" s="247"/>
      <c r="R416" s="247"/>
      <c r="S416" s="249"/>
    </row>
    <row r="417" spans="1:19" ht="16">
      <c r="A417" s="247"/>
      <c r="B417" s="247"/>
      <c r="C417" s="247"/>
      <c r="D417" s="247"/>
      <c r="E417" s="247"/>
      <c r="F417" s="247"/>
      <c r="G417" s="248"/>
      <c r="H417" s="247"/>
      <c r="I417" s="247"/>
      <c r="J417" s="247"/>
      <c r="K417" s="247"/>
      <c r="L417" s="247"/>
      <c r="M417" s="247"/>
      <c r="N417" s="247"/>
      <c r="O417" s="247"/>
      <c r="P417" s="247"/>
      <c r="Q417" s="247"/>
      <c r="R417" s="247"/>
      <c r="S417" s="249"/>
    </row>
    <row r="418" spans="1:19" ht="16">
      <c r="A418" s="247"/>
      <c r="B418" s="247"/>
      <c r="C418" s="247"/>
      <c r="D418" s="247"/>
      <c r="E418" s="247"/>
      <c r="F418" s="247"/>
      <c r="G418" s="248"/>
      <c r="H418" s="247"/>
      <c r="I418" s="247"/>
      <c r="J418" s="247"/>
      <c r="K418" s="247"/>
      <c r="L418" s="247"/>
      <c r="M418" s="247"/>
      <c r="N418" s="247"/>
      <c r="O418" s="247"/>
      <c r="P418" s="247"/>
      <c r="Q418" s="247"/>
      <c r="R418" s="247"/>
      <c r="S418" s="249"/>
    </row>
    <row r="419" spans="1:19" ht="16">
      <c r="A419" s="247"/>
      <c r="B419" s="247"/>
      <c r="C419" s="247"/>
      <c r="D419" s="247"/>
      <c r="E419" s="247"/>
      <c r="F419" s="247"/>
      <c r="G419" s="248"/>
      <c r="H419" s="247"/>
      <c r="I419" s="247"/>
      <c r="J419" s="247"/>
      <c r="K419" s="247"/>
      <c r="L419" s="247"/>
      <c r="M419" s="247"/>
      <c r="N419" s="247"/>
      <c r="O419" s="247"/>
      <c r="P419" s="247"/>
      <c r="Q419" s="247"/>
      <c r="R419" s="247"/>
      <c r="S419" s="249"/>
    </row>
    <row r="420" spans="1:19" ht="16">
      <c r="A420" s="247"/>
      <c r="B420" s="247"/>
      <c r="C420" s="247"/>
      <c r="D420" s="247"/>
      <c r="E420" s="247"/>
      <c r="F420" s="247"/>
      <c r="G420" s="248"/>
      <c r="H420" s="247"/>
      <c r="I420" s="247"/>
      <c r="J420" s="247"/>
      <c r="K420" s="247"/>
      <c r="L420" s="247"/>
      <c r="M420" s="247"/>
      <c r="N420" s="247"/>
      <c r="O420" s="247"/>
      <c r="P420" s="247"/>
      <c r="Q420" s="247"/>
      <c r="R420" s="247"/>
      <c r="S420" s="249"/>
    </row>
    <row r="421" spans="1:19" ht="16">
      <c r="A421" s="247"/>
      <c r="B421" s="247"/>
      <c r="C421" s="247"/>
      <c r="D421" s="247"/>
      <c r="E421" s="247"/>
      <c r="F421" s="247"/>
      <c r="G421" s="248"/>
      <c r="H421" s="247"/>
      <c r="I421" s="247"/>
      <c r="J421" s="247"/>
      <c r="K421" s="247"/>
      <c r="L421" s="247"/>
      <c r="M421" s="247"/>
      <c r="N421" s="247"/>
      <c r="O421" s="247"/>
      <c r="P421" s="247"/>
      <c r="Q421" s="247"/>
      <c r="R421" s="247"/>
      <c r="S421" s="249"/>
    </row>
    <row r="422" spans="1:19" ht="16">
      <c r="A422" s="247"/>
      <c r="B422" s="247"/>
      <c r="C422" s="247"/>
      <c r="D422" s="247"/>
      <c r="E422" s="247"/>
      <c r="F422" s="247"/>
      <c r="G422" s="248"/>
      <c r="H422" s="247"/>
      <c r="I422" s="247"/>
      <c r="J422" s="247"/>
      <c r="K422" s="247"/>
      <c r="L422" s="247"/>
      <c r="M422" s="247"/>
      <c r="N422" s="247"/>
      <c r="O422" s="247"/>
      <c r="P422" s="247"/>
      <c r="Q422" s="247"/>
      <c r="R422" s="247"/>
      <c r="S422" s="249"/>
    </row>
    <row r="423" spans="1:19" ht="16">
      <c r="A423" s="247"/>
      <c r="B423" s="247"/>
      <c r="C423" s="247"/>
      <c r="D423" s="247"/>
      <c r="E423" s="247"/>
      <c r="F423" s="247"/>
      <c r="G423" s="248"/>
      <c r="H423" s="247"/>
      <c r="I423" s="247"/>
      <c r="J423" s="247"/>
      <c r="K423" s="247"/>
      <c r="L423" s="247"/>
      <c r="M423" s="247"/>
      <c r="N423" s="247"/>
      <c r="O423" s="247"/>
      <c r="P423" s="247"/>
      <c r="Q423" s="247"/>
      <c r="R423" s="247"/>
      <c r="S423" s="249"/>
    </row>
    <row r="424" spans="1:19" ht="16">
      <c r="A424" s="247"/>
      <c r="B424" s="247"/>
      <c r="C424" s="247"/>
      <c r="D424" s="247"/>
      <c r="E424" s="247"/>
      <c r="F424" s="247"/>
      <c r="G424" s="248"/>
      <c r="H424" s="247"/>
      <c r="I424" s="247"/>
      <c r="J424" s="247"/>
      <c r="K424" s="247"/>
      <c r="L424" s="247"/>
      <c r="M424" s="247"/>
      <c r="N424" s="247"/>
      <c r="O424" s="247"/>
      <c r="P424" s="247"/>
      <c r="Q424" s="247"/>
      <c r="R424" s="247"/>
      <c r="S424" s="249"/>
    </row>
    <row r="425" spans="1:19" ht="16">
      <c r="A425" s="247"/>
      <c r="B425" s="247"/>
      <c r="C425" s="247"/>
      <c r="D425" s="247"/>
      <c r="E425" s="247"/>
      <c r="F425" s="247"/>
      <c r="G425" s="248"/>
      <c r="H425" s="247"/>
      <c r="I425" s="247"/>
      <c r="J425" s="247"/>
      <c r="K425" s="247"/>
      <c r="L425" s="247"/>
      <c r="M425" s="247"/>
      <c r="N425" s="247"/>
      <c r="O425" s="247"/>
      <c r="P425" s="247"/>
      <c r="Q425" s="247"/>
      <c r="R425" s="247"/>
      <c r="S425" s="249"/>
    </row>
    <row r="426" spans="1:19" ht="16">
      <c r="A426" s="247"/>
      <c r="B426" s="247"/>
      <c r="C426" s="247"/>
      <c r="D426" s="247"/>
      <c r="E426" s="247"/>
      <c r="F426" s="247"/>
      <c r="G426" s="248"/>
      <c r="H426" s="247"/>
      <c r="I426" s="247"/>
      <c r="J426" s="247"/>
      <c r="K426" s="247"/>
      <c r="L426" s="247"/>
      <c r="M426" s="247"/>
      <c r="N426" s="247"/>
      <c r="O426" s="247"/>
      <c r="P426" s="247"/>
      <c r="Q426" s="247"/>
      <c r="R426" s="247"/>
      <c r="S426" s="249"/>
    </row>
    <row r="427" spans="1:19" ht="16">
      <c r="A427" s="247"/>
      <c r="B427" s="247"/>
      <c r="C427" s="247"/>
      <c r="D427" s="247"/>
      <c r="E427" s="247"/>
      <c r="F427" s="247"/>
      <c r="G427" s="248"/>
      <c r="H427" s="247"/>
      <c r="I427" s="247"/>
      <c r="J427" s="247"/>
      <c r="K427" s="247"/>
      <c r="L427" s="247"/>
      <c r="M427" s="247"/>
      <c r="N427" s="247"/>
      <c r="O427" s="247"/>
      <c r="P427" s="247"/>
      <c r="Q427" s="247"/>
      <c r="R427" s="247"/>
      <c r="S427" s="249"/>
    </row>
    <row r="428" spans="1:19" ht="16">
      <c r="A428" s="247"/>
      <c r="B428" s="247"/>
      <c r="C428" s="247"/>
      <c r="D428" s="247"/>
      <c r="E428" s="247"/>
      <c r="F428" s="247"/>
      <c r="G428" s="248"/>
      <c r="H428" s="247"/>
      <c r="I428" s="247"/>
      <c r="J428" s="247"/>
      <c r="K428" s="247"/>
      <c r="L428" s="247"/>
      <c r="M428" s="247"/>
      <c r="N428" s="247"/>
      <c r="O428" s="247"/>
      <c r="P428" s="247"/>
      <c r="Q428" s="247"/>
      <c r="R428" s="247"/>
      <c r="S428" s="249"/>
    </row>
    <row r="429" spans="1:19" ht="16">
      <c r="A429" s="247"/>
      <c r="B429" s="247"/>
      <c r="C429" s="247"/>
      <c r="D429" s="247"/>
      <c r="E429" s="247"/>
      <c r="F429" s="247"/>
      <c r="G429" s="248"/>
      <c r="H429" s="247"/>
      <c r="I429" s="247"/>
      <c r="J429" s="247"/>
      <c r="K429" s="247"/>
      <c r="L429" s="247"/>
      <c r="M429" s="247"/>
      <c r="N429" s="247"/>
      <c r="O429" s="247"/>
      <c r="P429" s="247"/>
      <c r="Q429" s="247"/>
      <c r="R429" s="247"/>
      <c r="S429" s="249"/>
    </row>
    <row r="430" spans="1:19" ht="16">
      <c r="A430" s="247"/>
      <c r="B430" s="247"/>
      <c r="C430" s="247"/>
      <c r="D430" s="247"/>
      <c r="E430" s="247"/>
      <c r="F430" s="247"/>
      <c r="G430" s="248"/>
      <c r="H430" s="247"/>
      <c r="I430" s="247"/>
      <c r="J430" s="247"/>
      <c r="K430" s="247"/>
      <c r="L430" s="247"/>
      <c r="M430" s="247"/>
      <c r="N430" s="247"/>
      <c r="O430" s="247"/>
      <c r="P430" s="247"/>
      <c r="Q430" s="247"/>
      <c r="R430" s="247"/>
      <c r="S430" s="249"/>
    </row>
    <row r="431" spans="1:19" ht="16">
      <c r="A431" s="247"/>
      <c r="B431" s="247"/>
      <c r="C431" s="247"/>
      <c r="D431" s="247"/>
      <c r="E431" s="247"/>
      <c r="F431" s="247"/>
      <c r="G431" s="248"/>
      <c r="H431" s="247"/>
      <c r="I431" s="247"/>
      <c r="J431" s="247"/>
      <c r="K431" s="247"/>
      <c r="L431" s="247"/>
      <c r="M431" s="247"/>
      <c r="N431" s="247"/>
      <c r="O431" s="247"/>
      <c r="P431" s="247"/>
      <c r="Q431" s="247"/>
      <c r="R431" s="247"/>
      <c r="S431" s="249"/>
    </row>
    <row r="432" spans="1:19" ht="16">
      <c r="A432" s="247"/>
      <c r="B432" s="247"/>
      <c r="C432" s="247"/>
      <c r="D432" s="247"/>
      <c r="E432" s="247"/>
      <c r="F432" s="247"/>
      <c r="G432" s="248"/>
      <c r="H432" s="247"/>
      <c r="I432" s="247"/>
      <c r="J432" s="247"/>
      <c r="K432" s="247"/>
      <c r="L432" s="247"/>
      <c r="M432" s="247"/>
      <c r="N432" s="247"/>
      <c r="O432" s="247"/>
      <c r="P432" s="247"/>
      <c r="Q432" s="247"/>
      <c r="R432" s="247"/>
      <c r="S432" s="249"/>
    </row>
    <row r="433" spans="1:19" ht="16">
      <c r="A433" s="247"/>
      <c r="B433" s="247"/>
      <c r="C433" s="247"/>
      <c r="D433" s="247"/>
      <c r="E433" s="247"/>
      <c r="F433" s="247"/>
      <c r="G433" s="248"/>
      <c r="H433" s="247"/>
      <c r="I433" s="247"/>
      <c r="J433" s="247"/>
      <c r="K433" s="247"/>
      <c r="L433" s="247"/>
      <c r="M433" s="247"/>
      <c r="N433" s="247"/>
      <c r="O433" s="247"/>
      <c r="P433" s="247"/>
      <c r="Q433" s="247"/>
      <c r="R433" s="247"/>
      <c r="S433" s="249"/>
    </row>
    <row r="434" spans="1:19" ht="16">
      <c r="A434" s="247"/>
      <c r="B434" s="247"/>
      <c r="C434" s="247"/>
      <c r="D434" s="247"/>
      <c r="E434" s="247"/>
      <c r="F434" s="247"/>
      <c r="G434" s="248"/>
      <c r="H434" s="247"/>
      <c r="I434" s="247"/>
      <c r="J434" s="247"/>
      <c r="K434" s="247"/>
      <c r="L434" s="247"/>
      <c r="M434" s="247"/>
      <c r="N434" s="247"/>
      <c r="O434" s="247"/>
      <c r="P434" s="247"/>
      <c r="Q434" s="247"/>
      <c r="R434" s="247"/>
      <c r="S434" s="249"/>
    </row>
    <row r="435" spans="1:19" ht="16">
      <c r="A435" s="247"/>
      <c r="B435" s="247"/>
      <c r="C435" s="247"/>
      <c r="D435" s="247"/>
      <c r="E435" s="247"/>
      <c r="F435" s="247"/>
      <c r="G435" s="248"/>
      <c r="H435" s="247"/>
      <c r="I435" s="247"/>
      <c r="J435" s="247"/>
      <c r="K435" s="247"/>
      <c r="L435" s="247"/>
      <c r="M435" s="247"/>
      <c r="N435" s="247"/>
      <c r="O435" s="247"/>
      <c r="P435" s="247"/>
      <c r="Q435" s="247"/>
      <c r="R435" s="247"/>
      <c r="S435" s="249"/>
    </row>
    <row r="436" spans="1:19" ht="16">
      <c r="A436" s="247"/>
      <c r="B436" s="247"/>
      <c r="C436" s="247"/>
      <c r="D436" s="247"/>
      <c r="E436" s="247"/>
      <c r="F436" s="247"/>
      <c r="G436" s="248"/>
      <c r="H436" s="247"/>
      <c r="I436" s="247"/>
      <c r="J436" s="247"/>
      <c r="K436" s="247"/>
      <c r="L436" s="247"/>
      <c r="M436" s="247"/>
      <c r="N436" s="247"/>
      <c r="O436" s="247"/>
      <c r="P436" s="247"/>
      <c r="Q436" s="247"/>
      <c r="R436" s="247"/>
      <c r="S436" s="249"/>
    </row>
    <row r="437" spans="1:19" ht="16">
      <c r="A437" s="247"/>
      <c r="B437" s="247"/>
      <c r="C437" s="247"/>
      <c r="D437" s="247"/>
      <c r="E437" s="247"/>
      <c r="F437" s="247"/>
      <c r="G437" s="248"/>
      <c r="H437" s="247"/>
      <c r="I437" s="247"/>
      <c r="J437" s="247"/>
      <c r="K437" s="247"/>
      <c r="L437" s="247"/>
      <c r="M437" s="247"/>
      <c r="N437" s="247"/>
      <c r="O437" s="247"/>
      <c r="P437" s="247"/>
      <c r="Q437" s="247"/>
      <c r="R437" s="247"/>
      <c r="S437" s="249"/>
    </row>
    <row r="438" spans="1:19" ht="16">
      <c r="A438" s="247"/>
      <c r="B438" s="247"/>
      <c r="C438" s="247"/>
      <c r="D438" s="247"/>
      <c r="E438" s="247"/>
      <c r="F438" s="247"/>
      <c r="G438" s="248"/>
      <c r="H438" s="247"/>
      <c r="I438" s="247"/>
      <c r="J438" s="247"/>
      <c r="K438" s="247"/>
      <c r="L438" s="247"/>
      <c r="M438" s="247"/>
      <c r="N438" s="247"/>
      <c r="O438" s="247"/>
      <c r="P438" s="247"/>
      <c r="Q438" s="247"/>
      <c r="R438" s="247"/>
      <c r="S438" s="249"/>
    </row>
    <row r="439" spans="1:19" ht="16">
      <c r="A439" s="247"/>
      <c r="B439" s="247"/>
      <c r="C439" s="247"/>
      <c r="D439" s="247"/>
      <c r="E439" s="247"/>
      <c r="F439" s="247"/>
      <c r="G439" s="248"/>
      <c r="H439" s="247"/>
      <c r="I439" s="247"/>
      <c r="J439" s="247"/>
      <c r="K439" s="247"/>
      <c r="L439" s="247"/>
      <c r="M439" s="247"/>
      <c r="N439" s="247"/>
      <c r="O439" s="247"/>
      <c r="P439" s="247"/>
      <c r="Q439" s="247"/>
      <c r="R439" s="247"/>
      <c r="S439" s="249"/>
    </row>
    <row r="440" spans="1:19" ht="16">
      <c r="A440" s="247"/>
      <c r="B440" s="247"/>
      <c r="C440" s="247"/>
      <c r="D440" s="247"/>
      <c r="E440" s="247"/>
      <c r="F440" s="247"/>
      <c r="G440" s="248"/>
      <c r="H440" s="247"/>
      <c r="I440" s="247"/>
      <c r="J440" s="247"/>
      <c r="K440" s="247"/>
      <c r="L440" s="247"/>
      <c r="M440" s="247"/>
      <c r="N440" s="247"/>
      <c r="O440" s="247"/>
      <c r="P440" s="247"/>
      <c r="Q440" s="247"/>
      <c r="R440" s="247"/>
      <c r="S440" s="249"/>
    </row>
    <row r="441" spans="1:19" ht="16">
      <c r="A441" s="247"/>
      <c r="B441" s="247"/>
      <c r="C441" s="247"/>
      <c r="D441" s="247"/>
      <c r="E441" s="247"/>
      <c r="F441" s="247"/>
      <c r="G441" s="248"/>
      <c r="H441" s="247"/>
      <c r="I441" s="247"/>
      <c r="J441" s="247"/>
      <c r="K441" s="247"/>
      <c r="L441" s="247"/>
      <c r="M441" s="247"/>
      <c r="N441" s="247"/>
      <c r="O441" s="247"/>
      <c r="P441" s="247"/>
      <c r="Q441" s="247"/>
      <c r="R441" s="247"/>
      <c r="S441" s="249"/>
    </row>
    <row r="442" spans="1:19" ht="16">
      <c r="A442" s="247"/>
      <c r="B442" s="247"/>
      <c r="C442" s="247"/>
      <c r="D442" s="247"/>
      <c r="E442" s="247"/>
      <c r="F442" s="247"/>
      <c r="G442" s="248"/>
      <c r="H442" s="247"/>
      <c r="I442" s="247"/>
      <c r="J442" s="247"/>
      <c r="K442" s="247"/>
      <c r="L442" s="247"/>
      <c r="M442" s="247"/>
      <c r="N442" s="247"/>
      <c r="O442" s="247"/>
      <c r="P442" s="247"/>
      <c r="Q442" s="247"/>
      <c r="R442" s="247"/>
      <c r="S442" s="249"/>
    </row>
    <row r="443" spans="1:19" ht="16">
      <c r="A443" s="247"/>
      <c r="B443" s="247"/>
      <c r="C443" s="247"/>
      <c r="D443" s="247"/>
      <c r="E443" s="247"/>
      <c r="F443" s="247"/>
      <c r="G443" s="248"/>
      <c r="H443" s="247"/>
      <c r="I443" s="247"/>
      <c r="J443" s="247"/>
      <c r="K443" s="247"/>
      <c r="L443" s="247"/>
      <c r="M443" s="247"/>
      <c r="N443" s="247"/>
      <c r="O443" s="247"/>
      <c r="P443" s="247"/>
      <c r="Q443" s="247"/>
      <c r="R443" s="247"/>
      <c r="S443" s="249"/>
    </row>
    <row r="444" spans="1:19" ht="16">
      <c r="A444" s="247"/>
      <c r="B444" s="247"/>
      <c r="C444" s="247"/>
      <c r="D444" s="247"/>
      <c r="E444" s="247"/>
      <c r="F444" s="247"/>
      <c r="G444" s="248"/>
      <c r="H444" s="247"/>
      <c r="I444" s="247"/>
      <c r="J444" s="247"/>
      <c r="K444" s="247"/>
      <c r="L444" s="247"/>
      <c r="M444" s="247"/>
      <c r="N444" s="247"/>
      <c r="O444" s="247"/>
      <c r="P444" s="247"/>
      <c r="Q444" s="247"/>
      <c r="R444" s="247"/>
      <c r="S444" s="249"/>
    </row>
    <row r="445" spans="1:19" ht="16">
      <c r="A445" s="247"/>
      <c r="B445" s="247"/>
      <c r="C445" s="247"/>
      <c r="D445" s="247"/>
      <c r="E445" s="247"/>
      <c r="F445" s="247"/>
      <c r="G445" s="248"/>
      <c r="H445" s="247"/>
      <c r="I445" s="247"/>
      <c r="J445" s="247"/>
      <c r="K445" s="247"/>
      <c r="L445" s="247"/>
      <c r="M445" s="247"/>
      <c r="N445" s="247"/>
      <c r="O445" s="247"/>
      <c r="P445" s="247"/>
      <c r="Q445" s="247"/>
      <c r="R445" s="247"/>
      <c r="S445" s="249"/>
    </row>
    <row r="446" spans="1:19" ht="16">
      <c r="A446" s="247"/>
      <c r="B446" s="247"/>
      <c r="C446" s="247"/>
      <c r="D446" s="247"/>
      <c r="E446" s="247"/>
      <c r="F446" s="247"/>
      <c r="G446" s="248"/>
      <c r="H446" s="247"/>
      <c r="I446" s="247"/>
      <c r="J446" s="247"/>
      <c r="K446" s="247"/>
      <c r="L446" s="247"/>
      <c r="M446" s="247"/>
      <c r="N446" s="247"/>
      <c r="O446" s="247"/>
      <c r="P446" s="247"/>
      <c r="Q446" s="247"/>
      <c r="R446" s="247"/>
      <c r="S446" s="249"/>
    </row>
    <row r="447" spans="1:19" ht="16">
      <c r="A447" s="247"/>
      <c r="B447" s="247"/>
      <c r="C447" s="247"/>
      <c r="D447" s="247"/>
      <c r="E447" s="247"/>
      <c r="F447" s="247"/>
      <c r="G447" s="248"/>
      <c r="H447" s="247"/>
      <c r="I447" s="247"/>
      <c r="J447" s="247"/>
      <c r="K447" s="247"/>
      <c r="L447" s="247"/>
      <c r="M447" s="247"/>
      <c r="N447" s="247"/>
      <c r="O447" s="247"/>
      <c r="P447" s="247"/>
      <c r="Q447" s="247"/>
      <c r="R447" s="247"/>
      <c r="S447" s="249"/>
    </row>
    <row r="448" spans="1:19" ht="16">
      <c r="A448" s="247"/>
      <c r="B448" s="247"/>
      <c r="C448" s="247"/>
      <c r="D448" s="247"/>
      <c r="E448" s="247"/>
      <c r="F448" s="247"/>
      <c r="G448" s="248"/>
      <c r="H448" s="247"/>
      <c r="I448" s="247"/>
      <c r="J448" s="247"/>
      <c r="K448" s="247"/>
      <c r="L448" s="247"/>
      <c r="M448" s="247"/>
      <c r="N448" s="247"/>
      <c r="O448" s="247"/>
      <c r="P448" s="247"/>
      <c r="Q448" s="247"/>
      <c r="R448" s="247"/>
      <c r="S448" s="249"/>
    </row>
    <row r="449" spans="1:19" ht="16">
      <c r="A449" s="247"/>
      <c r="B449" s="247"/>
      <c r="C449" s="247"/>
      <c r="D449" s="247"/>
      <c r="E449" s="247"/>
      <c r="F449" s="247"/>
      <c r="G449" s="248"/>
      <c r="H449" s="247"/>
      <c r="I449" s="247"/>
      <c r="J449" s="247"/>
      <c r="K449" s="247"/>
      <c r="L449" s="247"/>
      <c r="M449" s="247"/>
      <c r="N449" s="247"/>
      <c r="O449" s="247"/>
      <c r="P449" s="247"/>
      <c r="Q449" s="247"/>
      <c r="R449" s="247"/>
      <c r="S449" s="249"/>
    </row>
    <row r="450" spans="1:19" ht="16">
      <c r="A450" s="247"/>
      <c r="B450" s="247"/>
      <c r="C450" s="247"/>
      <c r="D450" s="247"/>
      <c r="E450" s="247"/>
      <c r="F450" s="247"/>
      <c r="G450" s="248"/>
      <c r="H450" s="247"/>
      <c r="I450" s="247"/>
      <c r="J450" s="247"/>
      <c r="K450" s="247"/>
      <c r="L450" s="247"/>
      <c r="M450" s="247"/>
      <c r="N450" s="247"/>
      <c r="O450" s="247"/>
      <c r="P450" s="247"/>
      <c r="Q450" s="247"/>
      <c r="R450" s="247"/>
      <c r="S450" s="249"/>
    </row>
    <row r="451" spans="1:19" ht="16">
      <c r="A451" s="247"/>
      <c r="B451" s="247"/>
      <c r="C451" s="247"/>
      <c r="D451" s="247"/>
      <c r="E451" s="247"/>
      <c r="F451" s="247"/>
      <c r="G451" s="248"/>
      <c r="H451" s="247"/>
      <c r="I451" s="247"/>
      <c r="J451" s="247"/>
      <c r="K451" s="247"/>
      <c r="L451" s="247"/>
      <c r="M451" s="247"/>
      <c r="N451" s="247"/>
      <c r="O451" s="247"/>
      <c r="P451" s="247"/>
      <c r="Q451" s="247"/>
      <c r="R451" s="247"/>
      <c r="S451" s="249"/>
    </row>
    <row r="452" spans="1:19" ht="16">
      <c r="A452" s="247"/>
      <c r="B452" s="247"/>
      <c r="C452" s="247"/>
      <c r="D452" s="247"/>
      <c r="E452" s="247"/>
      <c r="F452" s="247"/>
      <c r="G452" s="248"/>
      <c r="H452" s="247"/>
      <c r="I452" s="247"/>
      <c r="J452" s="247"/>
      <c r="K452" s="247"/>
      <c r="L452" s="247"/>
      <c r="M452" s="247"/>
      <c r="N452" s="247"/>
      <c r="O452" s="247"/>
      <c r="P452" s="247"/>
      <c r="Q452" s="247"/>
      <c r="R452" s="247"/>
      <c r="S452" s="249"/>
    </row>
    <row r="453" spans="1:19" ht="16">
      <c r="A453" s="247"/>
      <c r="B453" s="247"/>
      <c r="C453" s="247"/>
      <c r="D453" s="247"/>
      <c r="E453" s="247"/>
      <c r="F453" s="247"/>
      <c r="G453" s="248"/>
      <c r="H453" s="247"/>
      <c r="I453" s="247"/>
      <c r="J453" s="247"/>
      <c r="K453" s="247"/>
      <c r="L453" s="247"/>
      <c r="M453" s="247"/>
      <c r="N453" s="247"/>
      <c r="O453" s="247"/>
      <c r="P453" s="247"/>
      <c r="Q453" s="247"/>
      <c r="R453" s="247"/>
      <c r="S453" s="249"/>
    </row>
    <row r="454" spans="1:19" ht="16">
      <c r="A454" s="247"/>
      <c r="B454" s="247"/>
      <c r="C454" s="247"/>
      <c r="D454" s="247"/>
      <c r="E454" s="247"/>
      <c r="F454" s="247"/>
      <c r="G454" s="248"/>
      <c r="H454" s="247"/>
      <c r="I454" s="247"/>
      <c r="J454" s="247"/>
      <c r="K454" s="247"/>
      <c r="L454" s="247"/>
      <c r="M454" s="247"/>
      <c r="N454" s="247"/>
      <c r="O454" s="247"/>
      <c r="P454" s="247"/>
      <c r="Q454" s="247"/>
      <c r="R454" s="247"/>
      <c r="S454" s="249"/>
    </row>
    <row r="455" spans="1:19" ht="16">
      <c r="A455" s="247"/>
      <c r="B455" s="247"/>
      <c r="C455" s="247"/>
      <c r="D455" s="247"/>
      <c r="E455" s="247"/>
      <c r="F455" s="247"/>
      <c r="G455" s="248"/>
      <c r="H455" s="247"/>
      <c r="I455" s="247"/>
      <c r="J455" s="247"/>
      <c r="K455" s="247"/>
      <c r="L455" s="247"/>
      <c r="M455" s="247"/>
      <c r="N455" s="247"/>
      <c r="O455" s="247"/>
      <c r="P455" s="247"/>
      <c r="Q455" s="247"/>
      <c r="R455" s="247"/>
      <c r="S455" s="249"/>
    </row>
    <row r="456" spans="1:19" ht="16">
      <c r="A456" s="247"/>
      <c r="B456" s="247"/>
      <c r="C456" s="247"/>
      <c r="D456" s="247"/>
      <c r="E456" s="247"/>
      <c r="F456" s="247"/>
      <c r="G456" s="248"/>
      <c r="H456" s="247"/>
      <c r="I456" s="247"/>
      <c r="J456" s="247"/>
      <c r="K456" s="247"/>
      <c r="L456" s="247"/>
      <c r="M456" s="247"/>
      <c r="N456" s="247"/>
      <c r="O456" s="247"/>
      <c r="P456" s="247"/>
      <c r="Q456" s="247"/>
      <c r="R456" s="247"/>
      <c r="S456" s="249"/>
    </row>
    <row r="457" spans="1:19" ht="16">
      <c r="A457" s="247"/>
      <c r="B457" s="247"/>
      <c r="C457" s="247"/>
      <c r="D457" s="247"/>
      <c r="E457" s="247"/>
      <c r="F457" s="247"/>
      <c r="G457" s="248"/>
      <c r="H457" s="247"/>
      <c r="I457" s="247"/>
      <c r="J457" s="247"/>
      <c r="K457" s="247"/>
      <c r="L457" s="247"/>
      <c r="M457" s="247"/>
      <c r="N457" s="247"/>
      <c r="O457" s="247"/>
      <c r="P457" s="247"/>
      <c r="Q457" s="247"/>
      <c r="R457" s="247"/>
      <c r="S457" s="249"/>
    </row>
    <row r="458" spans="1:19" ht="16">
      <c r="A458" s="247"/>
      <c r="B458" s="247"/>
      <c r="C458" s="247"/>
      <c r="D458" s="247"/>
      <c r="E458" s="247"/>
      <c r="F458" s="247"/>
      <c r="G458" s="248"/>
      <c r="H458" s="247"/>
      <c r="I458" s="247"/>
      <c r="J458" s="247"/>
      <c r="K458" s="247"/>
      <c r="L458" s="247"/>
      <c r="M458" s="247"/>
      <c r="N458" s="247"/>
      <c r="O458" s="247"/>
      <c r="P458" s="247"/>
      <c r="Q458" s="247"/>
      <c r="R458" s="247"/>
      <c r="S458" s="249"/>
    </row>
    <row r="459" spans="1:19" ht="16">
      <c r="A459" s="247"/>
      <c r="B459" s="247"/>
      <c r="C459" s="247"/>
      <c r="D459" s="247"/>
      <c r="E459" s="247"/>
      <c r="F459" s="247"/>
      <c r="G459" s="248"/>
      <c r="H459" s="247"/>
      <c r="I459" s="247"/>
      <c r="J459" s="247"/>
      <c r="K459" s="247"/>
      <c r="L459" s="247"/>
      <c r="M459" s="247"/>
      <c r="N459" s="247"/>
      <c r="O459" s="247"/>
      <c r="P459" s="247"/>
      <c r="Q459" s="247"/>
      <c r="R459" s="247"/>
      <c r="S459" s="249"/>
    </row>
    <row r="460" spans="1:19" ht="16">
      <c r="A460" s="247"/>
      <c r="B460" s="247"/>
      <c r="C460" s="247"/>
      <c r="D460" s="247"/>
      <c r="E460" s="247"/>
      <c r="F460" s="247"/>
      <c r="G460" s="248"/>
      <c r="H460" s="247"/>
      <c r="I460" s="247"/>
      <c r="J460" s="247"/>
      <c r="K460" s="247"/>
      <c r="L460" s="247"/>
      <c r="M460" s="247"/>
      <c r="N460" s="247"/>
      <c r="O460" s="247"/>
      <c r="P460" s="247"/>
      <c r="Q460" s="247"/>
      <c r="R460" s="247"/>
      <c r="S460" s="249"/>
    </row>
    <row r="461" spans="1:19" ht="16">
      <c r="A461" s="247"/>
      <c r="B461" s="247"/>
      <c r="C461" s="247"/>
      <c r="D461" s="247"/>
      <c r="E461" s="247"/>
      <c r="F461" s="247"/>
      <c r="G461" s="248"/>
      <c r="H461" s="247"/>
      <c r="I461" s="247"/>
      <c r="J461" s="247"/>
      <c r="K461" s="247"/>
      <c r="L461" s="247"/>
      <c r="M461" s="247"/>
      <c r="N461" s="247"/>
      <c r="O461" s="247"/>
      <c r="P461" s="247"/>
      <c r="Q461" s="247"/>
      <c r="R461" s="247"/>
      <c r="S461" s="249"/>
    </row>
    <row r="462" spans="1:19" ht="16">
      <c r="A462" s="247"/>
      <c r="B462" s="247"/>
      <c r="C462" s="247"/>
      <c r="D462" s="247"/>
      <c r="E462" s="247"/>
      <c r="F462" s="247"/>
      <c r="G462" s="248"/>
      <c r="H462" s="247"/>
      <c r="I462" s="247"/>
      <c r="J462" s="247"/>
      <c r="K462" s="247"/>
      <c r="L462" s="247"/>
      <c r="M462" s="247"/>
      <c r="N462" s="247"/>
      <c r="O462" s="247"/>
      <c r="P462" s="247"/>
      <c r="Q462" s="247"/>
      <c r="R462" s="247"/>
      <c r="S462" s="249"/>
    </row>
    <row r="463" spans="1:19" ht="16">
      <c r="A463" s="247"/>
      <c r="B463" s="247"/>
      <c r="C463" s="247"/>
      <c r="D463" s="247"/>
      <c r="E463" s="247"/>
      <c r="F463" s="247"/>
      <c r="G463" s="248"/>
      <c r="H463" s="247"/>
      <c r="I463" s="247"/>
      <c r="J463" s="247"/>
      <c r="K463" s="247"/>
      <c r="L463" s="247"/>
      <c r="M463" s="247"/>
      <c r="N463" s="247"/>
      <c r="O463" s="247"/>
      <c r="P463" s="247"/>
      <c r="Q463" s="247"/>
      <c r="R463" s="247"/>
      <c r="S463" s="249"/>
    </row>
    <row r="464" spans="1:19" ht="16">
      <c r="A464" s="247"/>
      <c r="B464" s="247"/>
      <c r="C464" s="247"/>
      <c r="D464" s="247"/>
      <c r="E464" s="247"/>
      <c r="F464" s="247"/>
      <c r="G464" s="248"/>
      <c r="H464" s="247"/>
      <c r="I464" s="247"/>
      <c r="J464" s="247"/>
      <c r="K464" s="247"/>
      <c r="L464" s="247"/>
      <c r="M464" s="247"/>
      <c r="N464" s="247"/>
      <c r="O464" s="247"/>
      <c r="P464" s="247"/>
      <c r="Q464" s="247"/>
      <c r="R464" s="247"/>
      <c r="S464" s="249"/>
    </row>
    <row r="465" spans="1:19" ht="16">
      <c r="A465" s="247"/>
      <c r="B465" s="247"/>
      <c r="C465" s="247"/>
      <c r="D465" s="247"/>
      <c r="E465" s="247"/>
      <c r="F465" s="247"/>
      <c r="G465" s="248"/>
      <c r="H465" s="247"/>
      <c r="I465" s="247"/>
      <c r="J465" s="247"/>
      <c r="K465" s="247"/>
      <c r="L465" s="247"/>
      <c r="M465" s="247"/>
      <c r="N465" s="247"/>
      <c r="O465" s="247"/>
      <c r="P465" s="247"/>
      <c r="Q465" s="247"/>
      <c r="R465" s="247"/>
      <c r="S465" s="249"/>
    </row>
    <row r="466" spans="1:19" ht="16">
      <c r="A466" s="247"/>
      <c r="B466" s="247"/>
      <c r="C466" s="247"/>
      <c r="D466" s="247"/>
      <c r="E466" s="247"/>
      <c r="F466" s="247"/>
      <c r="G466" s="248"/>
      <c r="H466" s="247"/>
      <c r="I466" s="247"/>
      <c r="J466" s="247"/>
      <c r="K466" s="247"/>
      <c r="L466" s="247"/>
      <c r="M466" s="247"/>
      <c r="N466" s="247"/>
      <c r="O466" s="247"/>
      <c r="P466" s="247"/>
      <c r="Q466" s="247"/>
      <c r="R466" s="247"/>
      <c r="S466" s="249"/>
    </row>
    <row r="467" spans="1:19" ht="16">
      <c r="A467" s="247"/>
      <c r="B467" s="247"/>
      <c r="C467" s="247"/>
      <c r="D467" s="247"/>
      <c r="E467" s="247"/>
      <c r="F467" s="247"/>
      <c r="G467" s="248"/>
      <c r="H467" s="247"/>
      <c r="I467" s="247"/>
      <c r="J467" s="247"/>
      <c r="K467" s="247"/>
      <c r="L467" s="247"/>
      <c r="M467" s="247"/>
      <c r="N467" s="247"/>
      <c r="O467" s="247"/>
      <c r="P467" s="247"/>
      <c r="Q467" s="247"/>
      <c r="R467" s="247"/>
      <c r="S467" s="249"/>
    </row>
    <row r="468" spans="1:19" ht="16">
      <c r="A468" s="247"/>
      <c r="B468" s="247"/>
      <c r="C468" s="247"/>
      <c r="D468" s="247"/>
      <c r="E468" s="247"/>
      <c r="F468" s="247"/>
      <c r="G468" s="248"/>
      <c r="H468" s="247"/>
      <c r="I468" s="247"/>
      <c r="J468" s="247"/>
      <c r="K468" s="247"/>
      <c r="L468" s="247"/>
      <c r="M468" s="247"/>
      <c r="N468" s="247"/>
      <c r="O468" s="247"/>
      <c r="P468" s="247"/>
      <c r="Q468" s="247"/>
      <c r="R468" s="247"/>
      <c r="S468" s="249"/>
    </row>
    <row r="469" spans="1:19" ht="16">
      <c r="A469" s="247"/>
      <c r="B469" s="247"/>
      <c r="C469" s="247"/>
      <c r="D469" s="247"/>
      <c r="E469" s="247"/>
      <c r="F469" s="247"/>
      <c r="G469" s="248"/>
      <c r="H469" s="247"/>
      <c r="I469" s="247"/>
      <c r="J469" s="247"/>
      <c r="K469" s="247"/>
      <c r="L469" s="247"/>
      <c r="M469" s="247"/>
      <c r="N469" s="247"/>
      <c r="O469" s="247"/>
      <c r="P469" s="247"/>
      <c r="Q469" s="247"/>
      <c r="R469" s="247"/>
      <c r="S469" s="249"/>
    </row>
    <row r="470" spans="1:19" ht="16">
      <c r="A470" s="247"/>
      <c r="B470" s="247"/>
      <c r="C470" s="247"/>
      <c r="D470" s="247"/>
      <c r="E470" s="247"/>
      <c r="F470" s="247"/>
      <c r="G470" s="248"/>
      <c r="H470" s="247"/>
      <c r="I470" s="247"/>
      <c r="J470" s="247"/>
      <c r="K470" s="247"/>
      <c r="L470" s="247"/>
      <c r="M470" s="247"/>
      <c r="N470" s="247"/>
      <c r="O470" s="247"/>
      <c r="P470" s="247"/>
      <c r="Q470" s="247"/>
      <c r="R470" s="247"/>
      <c r="S470" s="249"/>
    </row>
    <row r="471" spans="1:19" ht="16">
      <c r="A471" s="247"/>
      <c r="B471" s="247"/>
      <c r="C471" s="247"/>
      <c r="D471" s="247"/>
      <c r="E471" s="247"/>
      <c r="F471" s="247"/>
      <c r="G471" s="248"/>
      <c r="H471" s="247"/>
      <c r="I471" s="247"/>
      <c r="J471" s="247"/>
      <c r="K471" s="247"/>
      <c r="L471" s="247"/>
      <c r="M471" s="247"/>
      <c r="N471" s="247"/>
      <c r="O471" s="247"/>
      <c r="P471" s="247"/>
      <c r="Q471" s="247"/>
      <c r="R471" s="247"/>
      <c r="S471" s="249"/>
    </row>
    <row r="472" spans="1:19" ht="16">
      <c r="A472" s="247"/>
      <c r="B472" s="247"/>
      <c r="C472" s="247"/>
      <c r="D472" s="247"/>
      <c r="E472" s="247"/>
      <c r="F472" s="247"/>
      <c r="G472" s="248"/>
      <c r="H472" s="247"/>
      <c r="I472" s="247"/>
      <c r="J472" s="247"/>
      <c r="K472" s="247"/>
      <c r="L472" s="247"/>
      <c r="M472" s="247"/>
      <c r="N472" s="247"/>
      <c r="O472" s="247"/>
      <c r="P472" s="247"/>
      <c r="Q472" s="247"/>
      <c r="R472" s="247"/>
      <c r="S472" s="249"/>
    </row>
    <row r="473" spans="1:19" ht="16">
      <c r="A473" s="247"/>
      <c r="B473" s="247"/>
      <c r="C473" s="247"/>
      <c r="D473" s="247"/>
      <c r="E473" s="247"/>
      <c r="F473" s="247"/>
      <c r="G473" s="248"/>
      <c r="H473" s="247"/>
      <c r="I473" s="247"/>
      <c r="J473" s="247"/>
      <c r="K473" s="247"/>
      <c r="L473" s="247"/>
      <c r="M473" s="247"/>
      <c r="N473" s="247"/>
      <c r="O473" s="247"/>
      <c r="P473" s="247"/>
      <c r="Q473" s="247"/>
      <c r="R473" s="247"/>
      <c r="S473" s="249"/>
    </row>
    <row r="474" spans="1:19" ht="16">
      <c r="A474" s="247"/>
      <c r="B474" s="247"/>
      <c r="C474" s="247"/>
      <c r="D474" s="247"/>
      <c r="E474" s="247"/>
      <c r="F474" s="247"/>
      <c r="G474" s="248"/>
      <c r="H474" s="247"/>
      <c r="I474" s="247"/>
      <c r="J474" s="247"/>
      <c r="K474" s="247"/>
      <c r="L474" s="247"/>
      <c r="M474" s="247"/>
      <c r="N474" s="247"/>
      <c r="O474" s="247"/>
      <c r="P474" s="247"/>
      <c r="Q474" s="247"/>
      <c r="R474" s="247"/>
      <c r="S474" s="249"/>
    </row>
    <row r="475" spans="1:19" ht="16">
      <c r="A475" s="247"/>
      <c r="B475" s="247"/>
      <c r="C475" s="247"/>
      <c r="D475" s="247"/>
      <c r="E475" s="247"/>
      <c r="F475" s="247"/>
      <c r="G475" s="248"/>
      <c r="H475" s="247"/>
      <c r="I475" s="247"/>
      <c r="J475" s="247"/>
      <c r="K475" s="247"/>
      <c r="L475" s="247"/>
      <c r="M475" s="247"/>
      <c r="N475" s="247"/>
      <c r="O475" s="247"/>
      <c r="P475" s="247"/>
      <c r="Q475" s="247"/>
      <c r="R475" s="247"/>
      <c r="S475" s="249"/>
    </row>
    <row r="476" spans="1:19" ht="16">
      <c r="A476" s="247"/>
      <c r="B476" s="247"/>
      <c r="C476" s="247"/>
      <c r="D476" s="247"/>
      <c r="E476" s="247"/>
      <c r="F476" s="247"/>
      <c r="G476" s="248"/>
      <c r="H476" s="247"/>
      <c r="I476" s="247"/>
      <c r="J476" s="247"/>
      <c r="K476" s="247"/>
      <c r="L476" s="247"/>
      <c r="M476" s="247"/>
      <c r="N476" s="247"/>
      <c r="O476" s="247"/>
      <c r="P476" s="247"/>
      <c r="Q476" s="247"/>
      <c r="R476" s="247"/>
      <c r="S476" s="249"/>
    </row>
    <row r="477" spans="1:19" ht="16">
      <c r="A477" s="247"/>
      <c r="B477" s="247"/>
      <c r="C477" s="247"/>
      <c r="D477" s="247"/>
      <c r="E477" s="247"/>
      <c r="F477" s="247"/>
      <c r="G477" s="248"/>
      <c r="H477" s="247"/>
      <c r="I477" s="247"/>
      <c r="J477" s="247"/>
      <c r="K477" s="247"/>
      <c r="L477" s="247"/>
      <c r="M477" s="247"/>
      <c r="N477" s="247"/>
      <c r="O477" s="247"/>
      <c r="P477" s="247"/>
      <c r="Q477" s="247"/>
      <c r="R477" s="247"/>
      <c r="S477" s="249"/>
    </row>
    <row r="478" spans="1:19" ht="16">
      <c r="A478" s="247"/>
      <c r="B478" s="247"/>
      <c r="C478" s="247"/>
      <c r="D478" s="247"/>
      <c r="E478" s="247"/>
      <c r="F478" s="247"/>
      <c r="G478" s="248"/>
      <c r="H478" s="247"/>
      <c r="I478" s="247"/>
      <c r="J478" s="247"/>
      <c r="K478" s="247"/>
      <c r="L478" s="247"/>
      <c r="M478" s="247"/>
      <c r="N478" s="247"/>
      <c r="O478" s="247"/>
      <c r="P478" s="247"/>
      <c r="Q478" s="247"/>
      <c r="R478" s="247"/>
      <c r="S478" s="249"/>
    </row>
    <row r="479" spans="1:19" ht="16">
      <c r="A479" s="247"/>
      <c r="B479" s="247"/>
      <c r="C479" s="247"/>
      <c r="D479" s="247"/>
      <c r="E479" s="247"/>
      <c r="F479" s="247"/>
      <c r="G479" s="248"/>
      <c r="H479" s="247"/>
      <c r="I479" s="247"/>
      <c r="J479" s="247"/>
      <c r="K479" s="247"/>
      <c r="L479" s="247"/>
      <c r="M479" s="247"/>
      <c r="N479" s="247"/>
      <c r="O479" s="247"/>
      <c r="P479" s="247"/>
      <c r="Q479" s="247"/>
      <c r="R479" s="247"/>
      <c r="S479" s="249"/>
    </row>
    <row r="480" spans="1:19" ht="16">
      <c r="A480" s="247"/>
      <c r="B480" s="247"/>
      <c r="C480" s="247"/>
      <c r="D480" s="247"/>
      <c r="E480" s="247"/>
      <c r="F480" s="247"/>
      <c r="G480" s="248"/>
      <c r="H480" s="247"/>
      <c r="I480" s="247"/>
      <c r="J480" s="247"/>
      <c r="K480" s="247"/>
      <c r="L480" s="247"/>
      <c r="M480" s="247"/>
      <c r="N480" s="247"/>
      <c r="O480" s="247"/>
      <c r="P480" s="247"/>
      <c r="Q480" s="247"/>
      <c r="R480" s="247"/>
      <c r="S480" s="249"/>
    </row>
    <row r="481" spans="1:19" ht="16">
      <c r="A481" s="247"/>
      <c r="B481" s="247"/>
      <c r="C481" s="247"/>
      <c r="D481" s="247"/>
      <c r="E481" s="247"/>
      <c r="F481" s="247"/>
      <c r="G481" s="248"/>
      <c r="H481" s="247"/>
      <c r="I481" s="247"/>
      <c r="J481" s="247"/>
      <c r="K481" s="247"/>
      <c r="L481" s="247"/>
      <c r="M481" s="247"/>
      <c r="N481" s="247"/>
      <c r="O481" s="247"/>
      <c r="P481" s="247"/>
      <c r="Q481" s="247"/>
      <c r="R481" s="247"/>
      <c r="S481" s="249"/>
    </row>
    <row r="482" spans="1:19" ht="16">
      <c r="A482" s="247"/>
      <c r="B482" s="247"/>
      <c r="C482" s="247"/>
      <c r="D482" s="247"/>
      <c r="E482" s="247"/>
      <c r="F482" s="247"/>
      <c r="G482" s="248"/>
      <c r="H482" s="247"/>
      <c r="I482" s="247"/>
      <c r="J482" s="247"/>
      <c r="K482" s="247"/>
      <c r="L482" s="247"/>
      <c r="M482" s="247"/>
      <c r="N482" s="247"/>
      <c r="O482" s="247"/>
      <c r="P482" s="247"/>
      <c r="Q482" s="247"/>
      <c r="R482" s="247"/>
      <c r="S482" s="249"/>
    </row>
    <row r="483" spans="1:19" ht="16">
      <c r="A483" s="247"/>
      <c r="B483" s="247"/>
      <c r="C483" s="247"/>
      <c r="D483" s="247"/>
      <c r="E483" s="247"/>
      <c r="F483" s="247"/>
      <c r="G483" s="248"/>
      <c r="H483" s="247"/>
      <c r="I483" s="247"/>
      <c r="J483" s="247"/>
      <c r="K483" s="247"/>
      <c r="L483" s="247"/>
      <c r="M483" s="247"/>
      <c r="N483" s="247"/>
      <c r="O483" s="247"/>
      <c r="P483" s="247"/>
      <c r="Q483" s="247"/>
      <c r="R483" s="247"/>
      <c r="S483" s="249"/>
    </row>
    <row r="484" spans="1:19" ht="16">
      <c r="A484" s="247"/>
      <c r="B484" s="247"/>
      <c r="C484" s="247"/>
      <c r="D484" s="247"/>
      <c r="E484" s="247"/>
      <c r="F484" s="247"/>
      <c r="G484" s="248"/>
      <c r="H484" s="247"/>
      <c r="I484" s="247"/>
      <c r="J484" s="247"/>
      <c r="K484" s="247"/>
      <c r="L484" s="247"/>
      <c r="M484" s="247"/>
      <c r="N484" s="247"/>
      <c r="O484" s="247"/>
      <c r="P484" s="247"/>
      <c r="Q484" s="247"/>
      <c r="R484" s="247"/>
      <c r="S484" s="249"/>
    </row>
    <row r="485" spans="1:19" ht="16">
      <c r="A485" s="247"/>
      <c r="B485" s="247"/>
      <c r="C485" s="247"/>
      <c r="D485" s="247"/>
      <c r="E485" s="247"/>
      <c r="F485" s="247"/>
      <c r="G485" s="248"/>
      <c r="H485" s="247"/>
      <c r="I485" s="247"/>
      <c r="J485" s="247"/>
      <c r="K485" s="247"/>
      <c r="L485" s="247"/>
      <c r="M485" s="247"/>
      <c r="N485" s="247"/>
      <c r="O485" s="247"/>
      <c r="P485" s="247"/>
      <c r="Q485" s="247"/>
      <c r="R485" s="247"/>
      <c r="S485" s="249"/>
    </row>
    <row r="486" spans="1:19" ht="16">
      <c r="A486" s="247"/>
      <c r="B486" s="247"/>
      <c r="C486" s="247"/>
      <c r="D486" s="247"/>
      <c r="E486" s="247"/>
      <c r="F486" s="247"/>
      <c r="G486" s="248"/>
      <c r="H486" s="247"/>
      <c r="I486" s="247"/>
      <c r="J486" s="247"/>
      <c r="K486" s="247"/>
      <c r="L486" s="247"/>
      <c r="M486" s="247"/>
      <c r="N486" s="247"/>
      <c r="O486" s="247"/>
      <c r="P486" s="247"/>
      <c r="Q486" s="247"/>
      <c r="R486" s="247"/>
      <c r="S486" s="249"/>
    </row>
    <row r="487" spans="1:19" ht="16">
      <c r="A487" s="247"/>
      <c r="B487" s="247"/>
      <c r="C487" s="247"/>
      <c r="D487" s="247"/>
      <c r="E487" s="247"/>
      <c r="F487" s="247"/>
      <c r="G487" s="248"/>
      <c r="H487" s="247"/>
      <c r="I487" s="247"/>
      <c r="J487" s="247"/>
      <c r="K487" s="247"/>
      <c r="L487" s="247"/>
      <c r="M487" s="247"/>
      <c r="N487" s="247"/>
      <c r="O487" s="247"/>
      <c r="P487" s="247"/>
      <c r="Q487" s="247"/>
      <c r="R487" s="247"/>
      <c r="S487" s="249"/>
    </row>
    <row r="488" spans="1:19" ht="16">
      <c r="A488" s="247"/>
      <c r="B488" s="247"/>
      <c r="C488" s="247"/>
      <c r="D488" s="247"/>
      <c r="E488" s="247"/>
      <c r="F488" s="247"/>
      <c r="G488" s="248"/>
      <c r="H488" s="247"/>
      <c r="I488" s="247"/>
      <c r="J488" s="247"/>
      <c r="K488" s="247"/>
      <c r="L488" s="247"/>
      <c r="M488" s="247"/>
      <c r="N488" s="247"/>
      <c r="O488" s="247"/>
      <c r="P488" s="247"/>
      <c r="Q488" s="247"/>
      <c r="R488" s="247"/>
      <c r="S488" s="249"/>
    </row>
    <row r="489" spans="1:19" ht="16">
      <c r="A489" s="247"/>
      <c r="B489" s="247"/>
      <c r="C489" s="247"/>
      <c r="D489" s="247"/>
      <c r="E489" s="247"/>
      <c r="F489" s="247"/>
      <c r="G489" s="248"/>
      <c r="H489" s="247"/>
      <c r="I489" s="247"/>
      <c r="J489" s="247"/>
      <c r="K489" s="247"/>
      <c r="L489" s="247"/>
      <c r="M489" s="247"/>
      <c r="N489" s="247"/>
      <c r="O489" s="247"/>
      <c r="P489" s="247"/>
      <c r="Q489" s="247"/>
      <c r="R489" s="247"/>
      <c r="S489" s="249"/>
    </row>
    <row r="490" spans="1:19" ht="16">
      <c r="A490" s="247"/>
      <c r="B490" s="247"/>
      <c r="C490" s="247"/>
      <c r="D490" s="247"/>
      <c r="E490" s="247"/>
      <c r="F490" s="247"/>
      <c r="G490" s="248"/>
      <c r="H490" s="247"/>
      <c r="I490" s="247"/>
      <c r="J490" s="247"/>
      <c r="K490" s="247"/>
      <c r="L490" s="247"/>
      <c r="M490" s="247"/>
      <c r="N490" s="247"/>
      <c r="O490" s="247"/>
      <c r="P490" s="247"/>
      <c r="Q490" s="247"/>
      <c r="R490" s="247"/>
      <c r="S490" s="249"/>
    </row>
    <row r="491" spans="1:19" ht="16">
      <c r="A491" s="247"/>
      <c r="B491" s="247"/>
      <c r="C491" s="247"/>
      <c r="D491" s="247"/>
      <c r="E491" s="247"/>
      <c r="F491" s="247"/>
      <c r="G491" s="248"/>
      <c r="H491" s="247"/>
      <c r="I491" s="247"/>
      <c r="J491" s="247"/>
      <c r="K491" s="247"/>
      <c r="L491" s="247"/>
      <c r="M491" s="247"/>
      <c r="N491" s="247"/>
      <c r="O491" s="247"/>
      <c r="P491" s="247"/>
      <c r="Q491" s="247"/>
      <c r="R491" s="247"/>
      <c r="S491" s="249"/>
    </row>
    <row r="492" spans="1:19" ht="16">
      <c r="A492" s="247"/>
      <c r="B492" s="247"/>
      <c r="C492" s="247"/>
      <c r="D492" s="247"/>
      <c r="E492" s="247"/>
      <c r="F492" s="247"/>
      <c r="G492" s="248"/>
      <c r="H492" s="247"/>
      <c r="I492" s="247"/>
      <c r="J492" s="247"/>
      <c r="K492" s="247"/>
      <c r="L492" s="247"/>
      <c r="M492" s="247"/>
      <c r="N492" s="247"/>
      <c r="O492" s="247"/>
      <c r="P492" s="247"/>
      <c r="Q492" s="247"/>
      <c r="R492" s="247"/>
      <c r="S492" s="249"/>
    </row>
    <row r="493" spans="1:19" ht="16">
      <c r="A493" s="247"/>
      <c r="B493" s="247"/>
      <c r="C493" s="247"/>
      <c r="D493" s="247"/>
      <c r="E493" s="247"/>
      <c r="F493" s="247"/>
      <c r="G493" s="248"/>
      <c r="H493" s="247"/>
      <c r="I493" s="247"/>
      <c r="J493" s="247"/>
      <c r="K493" s="247"/>
      <c r="L493" s="247"/>
      <c r="M493" s="247"/>
      <c r="N493" s="247"/>
      <c r="O493" s="247"/>
      <c r="P493" s="247"/>
      <c r="Q493" s="247"/>
      <c r="R493" s="247"/>
      <c r="S493" s="249"/>
    </row>
    <row r="494" spans="1:19" ht="16">
      <c r="A494" s="247"/>
      <c r="B494" s="247"/>
      <c r="C494" s="247"/>
      <c r="D494" s="247"/>
      <c r="E494" s="247"/>
      <c r="F494" s="247"/>
      <c r="G494" s="248"/>
      <c r="H494" s="247"/>
      <c r="I494" s="247"/>
      <c r="J494" s="247"/>
      <c r="K494" s="247"/>
      <c r="L494" s="247"/>
      <c r="M494" s="247"/>
      <c r="N494" s="247"/>
      <c r="O494" s="247"/>
      <c r="P494" s="247"/>
      <c r="Q494" s="247"/>
      <c r="R494" s="247"/>
      <c r="S494" s="249"/>
    </row>
    <row r="495" spans="1:19" ht="16">
      <c r="A495" s="247"/>
      <c r="B495" s="247"/>
      <c r="C495" s="247"/>
      <c r="D495" s="247"/>
      <c r="E495" s="247"/>
      <c r="F495" s="247"/>
      <c r="G495" s="248"/>
      <c r="H495" s="247"/>
      <c r="I495" s="247"/>
      <c r="J495" s="247"/>
      <c r="K495" s="247"/>
      <c r="L495" s="247"/>
      <c r="M495" s="247"/>
      <c r="N495" s="247"/>
      <c r="O495" s="247"/>
      <c r="P495" s="247"/>
      <c r="Q495" s="247"/>
      <c r="R495" s="247"/>
      <c r="S495" s="249"/>
    </row>
    <row r="496" spans="1:19" ht="16">
      <c r="A496" s="247"/>
      <c r="B496" s="247"/>
      <c r="C496" s="247"/>
      <c r="D496" s="247"/>
      <c r="E496" s="247"/>
      <c r="F496" s="247"/>
      <c r="G496" s="248"/>
      <c r="H496" s="247"/>
      <c r="I496" s="247"/>
      <c r="J496" s="247"/>
      <c r="K496" s="247"/>
      <c r="L496" s="247"/>
      <c r="M496" s="247"/>
      <c r="N496" s="247"/>
      <c r="O496" s="247"/>
      <c r="P496" s="247"/>
      <c r="Q496" s="247"/>
      <c r="R496" s="247"/>
      <c r="S496" s="249"/>
    </row>
    <row r="497" spans="1:19" ht="16">
      <c r="A497" s="247"/>
      <c r="B497" s="247"/>
      <c r="C497" s="247"/>
      <c r="D497" s="247"/>
      <c r="E497" s="247"/>
      <c r="F497" s="247"/>
      <c r="G497" s="248"/>
      <c r="H497" s="247"/>
      <c r="I497" s="247"/>
      <c r="J497" s="247"/>
      <c r="K497" s="247"/>
      <c r="L497" s="247"/>
      <c r="M497" s="247"/>
      <c r="N497" s="247"/>
      <c r="O497" s="247"/>
      <c r="P497" s="247"/>
      <c r="Q497" s="247"/>
      <c r="R497" s="247"/>
      <c r="S497" s="249"/>
    </row>
    <row r="498" spans="1:19" ht="16">
      <c r="A498" s="247"/>
      <c r="B498" s="247"/>
      <c r="C498" s="247"/>
      <c r="D498" s="247"/>
      <c r="E498" s="247"/>
      <c r="F498" s="247"/>
      <c r="G498" s="248"/>
      <c r="H498" s="247"/>
      <c r="I498" s="247"/>
      <c r="J498" s="247"/>
      <c r="K498" s="247"/>
      <c r="L498" s="247"/>
      <c r="M498" s="247"/>
      <c r="N498" s="247"/>
      <c r="O498" s="247"/>
      <c r="P498" s="247"/>
      <c r="Q498" s="247"/>
      <c r="R498" s="247"/>
      <c r="S498" s="249"/>
    </row>
    <row r="499" spans="1:19" ht="16">
      <c r="A499" s="247"/>
      <c r="B499" s="247"/>
      <c r="C499" s="247"/>
      <c r="D499" s="247"/>
      <c r="E499" s="247"/>
      <c r="F499" s="247"/>
      <c r="G499" s="248"/>
      <c r="H499" s="247"/>
      <c r="I499" s="247"/>
      <c r="J499" s="247"/>
      <c r="K499" s="247"/>
      <c r="L499" s="247"/>
      <c r="M499" s="247"/>
      <c r="N499" s="247"/>
      <c r="O499" s="247"/>
      <c r="P499" s="247"/>
      <c r="Q499" s="247"/>
      <c r="R499" s="247"/>
      <c r="S499" s="249"/>
    </row>
    <row r="500" spans="1:19" ht="16">
      <c r="A500" s="247"/>
      <c r="B500" s="247"/>
      <c r="C500" s="247"/>
      <c r="D500" s="247"/>
      <c r="E500" s="247"/>
      <c r="F500" s="247"/>
      <c r="G500" s="248"/>
      <c r="H500" s="247"/>
      <c r="I500" s="247"/>
      <c r="J500" s="247"/>
      <c r="K500" s="247"/>
      <c r="L500" s="247"/>
      <c r="M500" s="247"/>
      <c r="N500" s="247"/>
      <c r="O500" s="247"/>
      <c r="P500" s="247"/>
      <c r="Q500" s="247"/>
      <c r="R500" s="247"/>
      <c r="S500" s="249"/>
    </row>
    <row r="501" spans="1:19" ht="16">
      <c r="A501" s="247"/>
      <c r="B501" s="247"/>
      <c r="C501" s="247"/>
      <c r="D501" s="247"/>
      <c r="E501" s="247"/>
      <c r="F501" s="247"/>
      <c r="G501" s="248"/>
      <c r="H501" s="247"/>
      <c r="I501" s="247"/>
      <c r="J501" s="247"/>
      <c r="K501" s="247"/>
      <c r="L501" s="247"/>
      <c r="M501" s="247"/>
      <c r="N501" s="247"/>
      <c r="O501" s="247"/>
      <c r="P501" s="247"/>
      <c r="Q501" s="247"/>
      <c r="R501" s="247"/>
      <c r="S501" s="249"/>
    </row>
    <row r="502" spans="1:19" ht="16">
      <c r="A502" s="247"/>
      <c r="B502" s="247"/>
      <c r="C502" s="247"/>
      <c r="D502" s="247"/>
      <c r="E502" s="247"/>
      <c r="F502" s="247"/>
      <c r="G502" s="248"/>
      <c r="H502" s="247"/>
      <c r="I502" s="247"/>
      <c r="J502" s="247"/>
      <c r="K502" s="247"/>
      <c r="L502" s="247"/>
      <c r="M502" s="247"/>
      <c r="N502" s="247"/>
      <c r="O502" s="247"/>
      <c r="P502" s="247"/>
      <c r="Q502" s="247"/>
      <c r="R502" s="247"/>
      <c r="S502" s="249"/>
    </row>
    <row r="503" spans="1:19" ht="16">
      <c r="A503" s="247"/>
      <c r="B503" s="247"/>
      <c r="C503" s="247"/>
      <c r="D503" s="247"/>
      <c r="E503" s="247"/>
      <c r="F503" s="247"/>
      <c r="G503" s="248"/>
      <c r="H503" s="247"/>
      <c r="I503" s="247"/>
      <c r="J503" s="247"/>
      <c r="K503" s="247"/>
      <c r="L503" s="247"/>
      <c r="M503" s="247"/>
      <c r="N503" s="247"/>
      <c r="O503" s="247"/>
      <c r="P503" s="247"/>
      <c r="Q503" s="247"/>
      <c r="R503" s="247"/>
      <c r="S503" s="249"/>
    </row>
    <row r="504" spans="1:19" ht="16">
      <c r="A504" s="247"/>
      <c r="B504" s="247"/>
      <c r="C504" s="247"/>
      <c r="D504" s="247"/>
      <c r="E504" s="247"/>
      <c r="F504" s="247"/>
      <c r="G504" s="248"/>
      <c r="H504" s="247"/>
      <c r="I504" s="247"/>
      <c r="J504" s="247"/>
      <c r="K504" s="247"/>
      <c r="L504" s="247"/>
      <c r="M504" s="247"/>
      <c r="N504" s="247"/>
      <c r="O504" s="247"/>
      <c r="P504" s="247"/>
      <c r="Q504" s="247"/>
      <c r="R504" s="247"/>
      <c r="S504" s="249"/>
    </row>
    <row r="505" spans="1:19" ht="16">
      <c r="A505" s="247"/>
      <c r="B505" s="247"/>
      <c r="C505" s="247"/>
      <c r="D505" s="247"/>
      <c r="E505" s="247"/>
      <c r="F505" s="247"/>
      <c r="G505" s="248"/>
      <c r="H505" s="247"/>
      <c r="I505" s="247"/>
      <c r="J505" s="247"/>
      <c r="K505" s="247"/>
      <c r="L505" s="247"/>
      <c r="M505" s="247"/>
      <c r="N505" s="247"/>
      <c r="O505" s="247"/>
      <c r="P505" s="247"/>
      <c r="Q505" s="247"/>
      <c r="R505" s="247"/>
      <c r="S505" s="249"/>
    </row>
    <row r="506" spans="1:19" ht="16">
      <c r="A506" s="247"/>
      <c r="B506" s="247"/>
      <c r="C506" s="247"/>
      <c r="D506" s="247"/>
      <c r="E506" s="247"/>
      <c r="F506" s="247"/>
      <c r="G506" s="248"/>
      <c r="H506" s="247"/>
      <c r="I506" s="247"/>
      <c r="J506" s="247"/>
      <c r="K506" s="247"/>
      <c r="L506" s="247"/>
      <c r="M506" s="247"/>
      <c r="N506" s="247"/>
      <c r="O506" s="247"/>
      <c r="P506" s="247"/>
      <c r="Q506" s="247"/>
      <c r="R506" s="247"/>
      <c r="S506" s="249"/>
    </row>
    <row r="507" spans="1:19" ht="16">
      <c r="A507" s="247"/>
      <c r="B507" s="247"/>
      <c r="C507" s="247"/>
      <c r="D507" s="247"/>
      <c r="E507" s="247"/>
      <c r="F507" s="247"/>
      <c r="G507" s="248"/>
      <c r="H507" s="247"/>
      <c r="I507" s="247"/>
      <c r="J507" s="247"/>
      <c r="K507" s="247"/>
      <c r="L507" s="247"/>
      <c r="M507" s="247"/>
      <c r="N507" s="247"/>
      <c r="O507" s="247"/>
      <c r="P507" s="247"/>
      <c r="Q507" s="247"/>
      <c r="R507" s="247"/>
      <c r="S507" s="249"/>
    </row>
    <row r="508" spans="1:19" ht="16">
      <c r="A508" s="247"/>
      <c r="B508" s="247"/>
      <c r="C508" s="247"/>
      <c r="D508" s="247"/>
      <c r="E508" s="247"/>
      <c r="F508" s="247"/>
      <c r="G508" s="248"/>
      <c r="H508" s="247"/>
      <c r="I508" s="247"/>
      <c r="J508" s="247"/>
      <c r="K508" s="247"/>
      <c r="L508" s="247"/>
      <c r="M508" s="247"/>
      <c r="N508" s="247"/>
      <c r="O508" s="247"/>
      <c r="P508" s="247"/>
      <c r="Q508" s="247"/>
      <c r="R508" s="247"/>
      <c r="S508" s="249"/>
    </row>
    <row r="509" spans="1:19" ht="16">
      <c r="A509" s="247"/>
      <c r="B509" s="247"/>
      <c r="C509" s="247"/>
      <c r="D509" s="247"/>
      <c r="E509" s="247"/>
      <c r="F509" s="247"/>
      <c r="G509" s="248"/>
      <c r="H509" s="247"/>
      <c r="I509" s="247"/>
      <c r="J509" s="247"/>
      <c r="K509" s="247"/>
      <c r="L509" s="247"/>
      <c r="M509" s="247"/>
      <c r="N509" s="247"/>
      <c r="O509" s="247"/>
      <c r="P509" s="247"/>
      <c r="Q509" s="247"/>
      <c r="R509" s="247"/>
      <c r="S509" s="249"/>
    </row>
    <row r="510" spans="1:19" ht="16">
      <c r="A510" s="247"/>
      <c r="B510" s="247"/>
      <c r="C510" s="247"/>
      <c r="D510" s="247"/>
      <c r="E510" s="247"/>
      <c r="F510" s="247"/>
      <c r="G510" s="248"/>
      <c r="H510" s="247"/>
      <c r="I510" s="247"/>
      <c r="J510" s="247"/>
      <c r="K510" s="247"/>
      <c r="L510" s="247"/>
      <c r="M510" s="247"/>
      <c r="N510" s="247"/>
      <c r="O510" s="247"/>
      <c r="P510" s="247"/>
      <c r="Q510" s="247"/>
      <c r="R510" s="247"/>
      <c r="S510" s="249"/>
    </row>
    <row r="511" spans="1:19" ht="16">
      <c r="A511" s="247"/>
      <c r="B511" s="247"/>
      <c r="C511" s="247"/>
      <c r="D511" s="247"/>
      <c r="E511" s="247"/>
      <c r="F511" s="247"/>
      <c r="G511" s="248"/>
      <c r="H511" s="247"/>
      <c r="I511" s="247"/>
      <c r="J511" s="247"/>
      <c r="K511" s="247"/>
      <c r="L511" s="247"/>
      <c r="M511" s="247"/>
      <c r="N511" s="247"/>
      <c r="O511" s="247"/>
      <c r="P511" s="247"/>
      <c r="Q511" s="247"/>
      <c r="R511" s="247"/>
      <c r="S511" s="249"/>
    </row>
    <row r="512" spans="1:19" ht="16">
      <c r="A512" s="247"/>
      <c r="B512" s="247"/>
      <c r="C512" s="247"/>
      <c r="D512" s="247"/>
      <c r="E512" s="247"/>
      <c r="F512" s="247"/>
      <c r="G512" s="248"/>
      <c r="H512" s="247"/>
      <c r="I512" s="247"/>
      <c r="J512" s="247"/>
      <c r="K512" s="247"/>
      <c r="L512" s="247"/>
      <c r="M512" s="247"/>
      <c r="N512" s="247"/>
      <c r="O512" s="247"/>
      <c r="P512" s="247"/>
      <c r="Q512" s="247"/>
      <c r="R512" s="247"/>
      <c r="S512" s="249"/>
    </row>
    <row r="513" spans="1:19" ht="16">
      <c r="A513" s="247"/>
      <c r="B513" s="247"/>
      <c r="C513" s="247"/>
      <c r="D513" s="247"/>
      <c r="E513" s="247"/>
      <c r="F513" s="247"/>
      <c r="G513" s="248"/>
      <c r="H513" s="247"/>
      <c r="I513" s="247"/>
      <c r="J513" s="247"/>
      <c r="K513" s="247"/>
      <c r="L513" s="247"/>
      <c r="M513" s="247"/>
      <c r="N513" s="247"/>
      <c r="O513" s="247"/>
      <c r="P513" s="247"/>
      <c r="Q513" s="247"/>
      <c r="R513" s="247"/>
      <c r="S513" s="249"/>
    </row>
    <row r="514" spans="1:19" ht="16">
      <c r="A514" s="247"/>
      <c r="B514" s="247"/>
      <c r="C514" s="247"/>
      <c r="D514" s="247"/>
      <c r="E514" s="247"/>
      <c r="F514" s="247"/>
      <c r="G514" s="248"/>
      <c r="H514" s="247"/>
      <c r="I514" s="247"/>
      <c r="J514" s="247"/>
      <c r="K514" s="247"/>
      <c r="L514" s="247"/>
      <c r="M514" s="247"/>
      <c r="N514" s="247"/>
      <c r="O514" s="247"/>
      <c r="P514" s="247"/>
      <c r="Q514" s="247"/>
      <c r="R514" s="247"/>
      <c r="S514" s="249"/>
    </row>
    <row r="515" spans="1:19" ht="16">
      <c r="A515" s="247"/>
      <c r="B515" s="247"/>
      <c r="C515" s="247"/>
      <c r="D515" s="247"/>
      <c r="E515" s="247"/>
      <c r="F515" s="247"/>
      <c r="G515" s="248"/>
      <c r="H515" s="247"/>
      <c r="I515" s="247"/>
      <c r="J515" s="247"/>
      <c r="K515" s="247"/>
      <c r="L515" s="247"/>
      <c r="M515" s="247"/>
      <c r="N515" s="247"/>
      <c r="O515" s="247"/>
      <c r="P515" s="247"/>
      <c r="Q515" s="247"/>
      <c r="R515" s="247"/>
      <c r="S515" s="249"/>
    </row>
    <row r="516" spans="1:19" ht="16">
      <c r="A516" s="247"/>
      <c r="B516" s="247"/>
      <c r="C516" s="247"/>
      <c r="D516" s="247"/>
      <c r="E516" s="247"/>
      <c r="F516" s="247"/>
      <c r="G516" s="248"/>
      <c r="H516" s="247"/>
      <c r="I516" s="247"/>
      <c r="J516" s="247"/>
      <c r="K516" s="247"/>
      <c r="L516" s="247"/>
      <c r="M516" s="247"/>
      <c r="N516" s="247"/>
      <c r="O516" s="247"/>
      <c r="P516" s="247"/>
      <c r="Q516" s="247"/>
      <c r="R516" s="247"/>
      <c r="S516" s="249"/>
    </row>
    <row r="517" spans="1:19" ht="16">
      <c r="A517" s="247"/>
      <c r="B517" s="247"/>
      <c r="C517" s="247"/>
      <c r="D517" s="247"/>
      <c r="E517" s="247"/>
      <c r="F517" s="247"/>
      <c r="G517" s="248"/>
      <c r="H517" s="247"/>
      <c r="I517" s="247"/>
      <c r="J517" s="247"/>
      <c r="K517" s="247"/>
      <c r="L517" s="247"/>
      <c r="M517" s="247"/>
      <c r="N517" s="247"/>
      <c r="O517" s="247"/>
      <c r="P517" s="247"/>
      <c r="Q517" s="247"/>
      <c r="R517" s="247"/>
      <c r="S517" s="249"/>
    </row>
    <row r="518" spans="1:19" ht="16">
      <c r="A518" s="247"/>
      <c r="B518" s="247"/>
      <c r="C518" s="247"/>
      <c r="D518" s="247"/>
      <c r="E518" s="247"/>
      <c r="F518" s="247"/>
      <c r="G518" s="248"/>
      <c r="H518" s="247"/>
      <c r="I518" s="247"/>
      <c r="J518" s="247"/>
      <c r="K518" s="247"/>
      <c r="L518" s="247"/>
      <c r="M518" s="247"/>
      <c r="N518" s="247"/>
      <c r="O518" s="247"/>
      <c r="P518" s="247"/>
      <c r="Q518" s="247"/>
      <c r="R518" s="247"/>
      <c r="S518" s="249"/>
    </row>
    <row r="519" spans="1:19" ht="16">
      <c r="A519" s="247"/>
      <c r="B519" s="247"/>
      <c r="C519" s="247"/>
      <c r="D519" s="247"/>
      <c r="E519" s="247"/>
      <c r="F519" s="247"/>
      <c r="G519" s="248"/>
      <c r="H519" s="247"/>
      <c r="I519" s="247"/>
      <c r="J519" s="247"/>
      <c r="K519" s="247"/>
      <c r="L519" s="247"/>
      <c r="M519" s="247"/>
      <c r="N519" s="247"/>
      <c r="O519" s="247"/>
      <c r="P519" s="247"/>
      <c r="Q519" s="247"/>
      <c r="R519" s="247"/>
      <c r="S519" s="249"/>
    </row>
    <row r="520" spans="1:19" ht="16">
      <c r="A520" s="247"/>
      <c r="B520" s="247"/>
      <c r="C520" s="247"/>
      <c r="D520" s="247"/>
      <c r="E520" s="247"/>
      <c r="F520" s="247"/>
      <c r="G520" s="248"/>
      <c r="H520" s="247"/>
      <c r="I520" s="247"/>
      <c r="J520" s="247"/>
      <c r="K520" s="247"/>
      <c r="L520" s="247"/>
      <c r="M520" s="247"/>
      <c r="N520" s="247"/>
      <c r="O520" s="247"/>
      <c r="P520" s="247"/>
      <c r="Q520" s="247"/>
      <c r="R520" s="247"/>
      <c r="S520" s="249"/>
    </row>
    <row r="521" spans="1:19" ht="16">
      <c r="A521" s="247"/>
      <c r="B521" s="247"/>
      <c r="C521" s="247"/>
      <c r="D521" s="247"/>
      <c r="E521" s="247"/>
      <c r="F521" s="247"/>
      <c r="G521" s="248"/>
      <c r="H521" s="247"/>
      <c r="I521" s="247"/>
      <c r="J521" s="247"/>
      <c r="K521" s="247"/>
      <c r="L521" s="247"/>
      <c r="M521" s="247"/>
      <c r="N521" s="247"/>
      <c r="O521" s="247"/>
      <c r="P521" s="247"/>
      <c r="Q521" s="247"/>
      <c r="R521" s="247"/>
      <c r="S521" s="249"/>
    </row>
    <row r="522" spans="1:19" ht="16">
      <c r="A522" s="247"/>
      <c r="B522" s="247"/>
      <c r="C522" s="247"/>
      <c r="D522" s="247"/>
      <c r="E522" s="247"/>
      <c r="F522" s="247"/>
      <c r="G522" s="248"/>
      <c r="H522" s="247"/>
      <c r="I522" s="247"/>
      <c r="J522" s="247"/>
      <c r="K522" s="247"/>
      <c r="L522" s="247"/>
      <c r="M522" s="247"/>
      <c r="N522" s="247"/>
      <c r="O522" s="247"/>
      <c r="P522" s="247"/>
      <c r="Q522" s="247"/>
      <c r="R522" s="247"/>
      <c r="S522" s="249"/>
    </row>
    <row r="523" spans="1:19" ht="16">
      <c r="A523" s="247"/>
      <c r="B523" s="247"/>
      <c r="C523" s="247"/>
      <c r="D523" s="247"/>
      <c r="E523" s="247"/>
      <c r="F523" s="247"/>
      <c r="G523" s="248"/>
      <c r="H523" s="247"/>
      <c r="I523" s="247"/>
      <c r="J523" s="247"/>
      <c r="K523" s="247"/>
      <c r="L523" s="247"/>
      <c r="M523" s="247"/>
      <c r="N523" s="247"/>
      <c r="O523" s="247"/>
      <c r="P523" s="247"/>
      <c r="Q523" s="247"/>
      <c r="R523" s="247"/>
      <c r="S523" s="249"/>
    </row>
    <row r="524" spans="1:19" ht="16">
      <c r="A524" s="247"/>
      <c r="B524" s="247"/>
      <c r="C524" s="247"/>
      <c r="D524" s="247"/>
      <c r="E524" s="247"/>
      <c r="F524" s="247"/>
      <c r="G524" s="248"/>
      <c r="H524" s="247"/>
      <c r="I524" s="247"/>
      <c r="J524" s="247"/>
      <c r="K524" s="247"/>
      <c r="L524" s="247"/>
      <c r="M524" s="247"/>
      <c r="N524" s="247"/>
      <c r="O524" s="247"/>
      <c r="P524" s="247"/>
      <c r="Q524" s="247"/>
      <c r="R524" s="247"/>
      <c r="S524" s="249"/>
    </row>
    <row r="525" spans="1:19" ht="16">
      <c r="A525" s="247"/>
      <c r="B525" s="247"/>
      <c r="C525" s="247"/>
      <c r="D525" s="247"/>
      <c r="E525" s="247"/>
      <c r="F525" s="247"/>
      <c r="G525" s="248"/>
      <c r="H525" s="247"/>
      <c r="I525" s="247"/>
      <c r="J525" s="247"/>
      <c r="K525" s="247"/>
      <c r="L525" s="247"/>
      <c r="M525" s="247"/>
      <c r="N525" s="247"/>
      <c r="O525" s="247"/>
      <c r="P525" s="247"/>
      <c r="Q525" s="247"/>
      <c r="R525" s="247"/>
      <c r="S525" s="249"/>
    </row>
    <row r="526" spans="1:19" ht="16">
      <c r="A526" s="247"/>
      <c r="B526" s="247"/>
      <c r="C526" s="247"/>
      <c r="D526" s="247"/>
      <c r="E526" s="247"/>
      <c r="F526" s="247"/>
      <c r="G526" s="248"/>
      <c r="H526" s="247"/>
      <c r="I526" s="247"/>
      <c r="J526" s="247"/>
      <c r="K526" s="247"/>
      <c r="L526" s="247"/>
      <c r="M526" s="247"/>
      <c r="N526" s="247"/>
      <c r="O526" s="247"/>
      <c r="P526" s="247"/>
      <c r="Q526" s="247"/>
      <c r="R526" s="247"/>
      <c r="S526" s="249"/>
    </row>
    <row r="527" spans="1:19" ht="16">
      <c r="A527" s="247"/>
      <c r="B527" s="247"/>
      <c r="C527" s="247"/>
      <c r="D527" s="247"/>
      <c r="E527" s="247"/>
      <c r="F527" s="247"/>
      <c r="G527" s="248"/>
      <c r="H527" s="247"/>
      <c r="I527" s="247"/>
      <c r="J527" s="247"/>
      <c r="K527" s="247"/>
      <c r="L527" s="247"/>
      <c r="M527" s="247"/>
      <c r="N527" s="247"/>
      <c r="O527" s="247"/>
      <c r="P527" s="247"/>
      <c r="Q527" s="247"/>
      <c r="R527" s="247"/>
      <c r="S527" s="249"/>
    </row>
    <row r="528" spans="1:19" ht="16">
      <c r="A528" s="247"/>
      <c r="B528" s="247"/>
      <c r="C528" s="247"/>
      <c r="D528" s="247"/>
      <c r="E528" s="247"/>
      <c r="F528" s="247"/>
      <c r="G528" s="248"/>
      <c r="H528" s="247"/>
      <c r="I528" s="247"/>
      <c r="J528" s="247"/>
      <c r="K528" s="247"/>
      <c r="L528" s="247"/>
      <c r="M528" s="247"/>
      <c r="N528" s="247"/>
      <c r="O528" s="247"/>
      <c r="P528" s="247"/>
      <c r="Q528" s="247"/>
      <c r="R528" s="247"/>
      <c r="S528" s="249"/>
    </row>
    <row r="529" spans="1:19" ht="16">
      <c r="A529" s="247"/>
      <c r="B529" s="247"/>
      <c r="C529" s="247"/>
      <c r="D529" s="247"/>
      <c r="E529" s="247"/>
      <c r="F529" s="247"/>
      <c r="G529" s="248"/>
      <c r="H529" s="247"/>
      <c r="I529" s="247"/>
      <c r="J529" s="247"/>
      <c r="K529" s="247"/>
      <c r="L529" s="247"/>
      <c r="M529" s="247"/>
      <c r="N529" s="247"/>
      <c r="O529" s="247"/>
      <c r="P529" s="247"/>
      <c r="Q529" s="247"/>
      <c r="R529" s="247"/>
      <c r="S529" s="249"/>
    </row>
    <row r="530" spans="1:19" ht="16">
      <c r="A530" s="247"/>
      <c r="B530" s="247"/>
      <c r="C530" s="247"/>
      <c r="D530" s="247"/>
      <c r="E530" s="247"/>
      <c r="F530" s="247"/>
      <c r="G530" s="248"/>
      <c r="H530" s="247"/>
      <c r="I530" s="247"/>
      <c r="J530" s="247"/>
      <c r="K530" s="247"/>
      <c r="L530" s="247"/>
      <c r="M530" s="247"/>
      <c r="N530" s="247"/>
      <c r="O530" s="247"/>
      <c r="P530" s="247"/>
      <c r="Q530" s="247"/>
      <c r="R530" s="247"/>
      <c r="S530" s="249"/>
    </row>
    <row r="531" spans="1:19" ht="16">
      <c r="A531" s="247"/>
      <c r="B531" s="247"/>
      <c r="C531" s="247"/>
      <c r="D531" s="247"/>
      <c r="E531" s="247"/>
      <c r="F531" s="247"/>
      <c r="G531" s="248"/>
      <c r="H531" s="247"/>
      <c r="I531" s="247"/>
      <c r="J531" s="247"/>
      <c r="K531" s="247"/>
      <c r="L531" s="247"/>
      <c r="M531" s="247"/>
      <c r="N531" s="247"/>
      <c r="O531" s="247"/>
      <c r="P531" s="247"/>
      <c r="Q531" s="247"/>
      <c r="R531" s="247"/>
      <c r="S531" s="249"/>
    </row>
    <row r="532" spans="1:19" ht="16">
      <c r="A532" s="247"/>
      <c r="B532" s="247"/>
      <c r="C532" s="247"/>
      <c r="D532" s="247"/>
      <c r="E532" s="247"/>
      <c r="F532" s="247"/>
      <c r="G532" s="248"/>
      <c r="H532" s="247"/>
      <c r="I532" s="247"/>
      <c r="J532" s="247"/>
      <c r="K532" s="247"/>
      <c r="L532" s="247"/>
      <c r="M532" s="247"/>
      <c r="N532" s="247"/>
      <c r="O532" s="247"/>
      <c r="P532" s="247"/>
      <c r="Q532" s="247"/>
      <c r="R532" s="247"/>
      <c r="S532" s="249"/>
    </row>
    <row r="533" spans="1:19" ht="16">
      <c r="A533" s="247"/>
      <c r="B533" s="247"/>
      <c r="C533" s="247"/>
      <c r="D533" s="247"/>
      <c r="E533" s="247"/>
      <c r="F533" s="247"/>
      <c r="G533" s="248"/>
      <c r="H533" s="247"/>
      <c r="I533" s="247"/>
      <c r="J533" s="247"/>
      <c r="K533" s="247"/>
      <c r="L533" s="247"/>
      <c r="M533" s="247"/>
      <c r="N533" s="247"/>
      <c r="O533" s="247"/>
      <c r="P533" s="247"/>
      <c r="Q533" s="247"/>
      <c r="R533" s="247"/>
      <c r="S533" s="249"/>
    </row>
    <row r="534" spans="1:19" ht="16">
      <c r="A534" s="247"/>
      <c r="B534" s="247"/>
      <c r="C534" s="247"/>
      <c r="D534" s="247"/>
      <c r="E534" s="247"/>
      <c r="F534" s="247"/>
      <c r="G534" s="248"/>
      <c r="H534" s="247"/>
      <c r="I534" s="247"/>
      <c r="J534" s="247"/>
      <c r="K534" s="247"/>
      <c r="L534" s="247"/>
      <c r="M534" s="247"/>
      <c r="N534" s="247"/>
      <c r="O534" s="247"/>
      <c r="P534" s="247"/>
      <c r="Q534" s="247"/>
      <c r="R534" s="247"/>
      <c r="S534" s="249"/>
    </row>
    <row r="535" spans="1:19" ht="16">
      <c r="A535" s="247"/>
      <c r="B535" s="247"/>
      <c r="C535" s="247"/>
      <c r="D535" s="247"/>
      <c r="E535" s="247"/>
      <c r="F535" s="247"/>
      <c r="G535" s="248"/>
      <c r="H535" s="247"/>
      <c r="I535" s="247"/>
      <c r="J535" s="247"/>
      <c r="K535" s="247"/>
      <c r="L535" s="247"/>
      <c r="M535" s="247"/>
      <c r="N535" s="247"/>
      <c r="O535" s="247"/>
      <c r="P535" s="247"/>
      <c r="Q535" s="247"/>
      <c r="R535" s="247"/>
      <c r="S535" s="249"/>
    </row>
    <row r="536" spans="1:19" ht="16">
      <c r="A536" s="247"/>
      <c r="B536" s="247"/>
      <c r="C536" s="247"/>
      <c r="D536" s="247"/>
      <c r="E536" s="247"/>
      <c r="F536" s="247"/>
      <c r="G536" s="248"/>
      <c r="H536" s="247"/>
      <c r="I536" s="247"/>
      <c r="J536" s="247"/>
      <c r="K536" s="247"/>
      <c r="L536" s="247"/>
      <c r="M536" s="247"/>
      <c r="N536" s="247"/>
      <c r="O536" s="247"/>
      <c r="P536" s="247"/>
      <c r="Q536" s="247"/>
      <c r="R536" s="247"/>
      <c r="S536" s="249"/>
    </row>
    <row r="537" spans="1:19" ht="16">
      <c r="A537" s="247"/>
      <c r="B537" s="247"/>
      <c r="C537" s="247"/>
      <c r="D537" s="247"/>
      <c r="E537" s="247"/>
      <c r="F537" s="247"/>
      <c r="G537" s="248"/>
      <c r="H537" s="247"/>
      <c r="I537" s="247"/>
      <c r="J537" s="247"/>
      <c r="K537" s="247"/>
      <c r="L537" s="247"/>
      <c r="M537" s="247"/>
      <c r="N537" s="247"/>
      <c r="O537" s="247"/>
      <c r="P537" s="247"/>
      <c r="Q537" s="247"/>
      <c r="R537" s="247"/>
      <c r="S537" s="249"/>
    </row>
    <row r="538" spans="1:19" ht="16">
      <c r="A538" s="247"/>
      <c r="B538" s="247"/>
      <c r="C538" s="247"/>
      <c r="D538" s="247"/>
      <c r="E538" s="247"/>
      <c r="F538" s="247"/>
      <c r="G538" s="248"/>
      <c r="H538" s="247"/>
      <c r="I538" s="247"/>
      <c r="J538" s="247"/>
      <c r="K538" s="247"/>
      <c r="L538" s="247"/>
      <c r="M538" s="247"/>
      <c r="N538" s="247"/>
      <c r="O538" s="247"/>
      <c r="P538" s="247"/>
      <c r="Q538" s="247"/>
      <c r="R538" s="247"/>
      <c r="S538" s="249"/>
    </row>
    <row r="539" spans="1:19" ht="16">
      <c r="A539" s="247"/>
      <c r="B539" s="247"/>
      <c r="C539" s="247"/>
      <c r="D539" s="247"/>
      <c r="E539" s="247"/>
      <c r="F539" s="247"/>
      <c r="G539" s="248"/>
      <c r="H539" s="247"/>
      <c r="I539" s="247"/>
      <c r="J539" s="247"/>
      <c r="K539" s="247"/>
      <c r="L539" s="247"/>
      <c r="M539" s="247"/>
      <c r="N539" s="247"/>
      <c r="O539" s="247"/>
      <c r="P539" s="247"/>
      <c r="Q539" s="247"/>
      <c r="R539" s="247"/>
      <c r="S539" s="249"/>
    </row>
    <row r="540" spans="1:19" ht="16">
      <c r="A540" s="247"/>
      <c r="B540" s="247"/>
      <c r="C540" s="247"/>
      <c r="D540" s="247"/>
      <c r="E540" s="247"/>
      <c r="F540" s="247"/>
      <c r="G540" s="248"/>
      <c r="H540" s="247"/>
      <c r="I540" s="247"/>
      <c r="J540" s="247"/>
      <c r="K540" s="247"/>
      <c r="L540" s="247"/>
      <c r="M540" s="247"/>
      <c r="N540" s="247"/>
      <c r="O540" s="247"/>
      <c r="P540" s="247"/>
      <c r="Q540" s="247"/>
      <c r="R540" s="247"/>
      <c r="S540" s="249"/>
    </row>
    <row r="541" spans="1:19" ht="16">
      <c r="A541" s="247"/>
      <c r="B541" s="247"/>
      <c r="C541" s="247"/>
      <c r="D541" s="247"/>
      <c r="E541" s="247"/>
      <c r="F541" s="247"/>
      <c r="G541" s="248"/>
      <c r="H541" s="247"/>
      <c r="I541" s="247"/>
      <c r="J541" s="247"/>
      <c r="K541" s="247"/>
      <c r="L541" s="247"/>
      <c r="M541" s="247"/>
      <c r="N541" s="247"/>
      <c r="O541" s="247"/>
      <c r="P541" s="247"/>
      <c r="Q541" s="247"/>
      <c r="R541" s="247"/>
      <c r="S541" s="249"/>
    </row>
    <row r="542" spans="1:19" ht="16">
      <c r="A542" s="247"/>
      <c r="B542" s="247"/>
      <c r="C542" s="247"/>
      <c r="D542" s="247"/>
      <c r="E542" s="247"/>
      <c r="F542" s="247"/>
      <c r="G542" s="248"/>
      <c r="H542" s="247"/>
      <c r="I542" s="247"/>
      <c r="J542" s="247"/>
      <c r="K542" s="247"/>
      <c r="L542" s="247"/>
      <c r="M542" s="247"/>
      <c r="N542" s="247"/>
      <c r="O542" s="247"/>
      <c r="P542" s="247"/>
      <c r="Q542" s="247"/>
      <c r="R542" s="247"/>
      <c r="S542" s="249"/>
    </row>
    <row r="543" spans="1:19" ht="16">
      <c r="A543" s="247"/>
      <c r="B543" s="247"/>
      <c r="C543" s="247"/>
      <c r="D543" s="247"/>
      <c r="E543" s="247"/>
      <c r="F543" s="247"/>
      <c r="G543" s="248"/>
      <c r="H543" s="247"/>
      <c r="I543" s="247"/>
      <c r="J543" s="247"/>
      <c r="K543" s="247"/>
      <c r="L543" s="247"/>
      <c r="M543" s="247"/>
      <c r="N543" s="247"/>
      <c r="O543" s="247"/>
      <c r="P543" s="247"/>
      <c r="Q543" s="247"/>
      <c r="R543" s="247"/>
      <c r="S543" s="249"/>
    </row>
    <row r="544" spans="1:19" ht="16">
      <c r="A544" s="247"/>
      <c r="B544" s="247"/>
      <c r="C544" s="247"/>
      <c r="D544" s="247"/>
      <c r="E544" s="247"/>
      <c r="F544" s="247"/>
      <c r="G544" s="248"/>
      <c r="H544" s="247"/>
      <c r="I544" s="247"/>
      <c r="J544" s="247"/>
      <c r="K544" s="247"/>
      <c r="L544" s="247"/>
      <c r="M544" s="247"/>
      <c r="N544" s="247"/>
      <c r="O544" s="247"/>
      <c r="P544" s="247"/>
      <c r="Q544" s="247"/>
      <c r="R544" s="247"/>
      <c r="S544" s="249"/>
    </row>
    <row r="545" spans="1:19" ht="16">
      <c r="A545" s="247"/>
      <c r="B545" s="247"/>
      <c r="C545" s="247"/>
      <c r="D545" s="247"/>
      <c r="E545" s="247"/>
      <c r="F545" s="247"/>
      <c r="G545" s="248"/>
      <c r="H545" s="247"/>
      <c r="I545" s="247"/>
      <c r="J545" s="247"/>
      <c r="K545" s="247"/>
      <c r="L545" s="247"/>
      <c r="M545" s="247"/>
      <c r="N545" s="247"/>
      <c r="O545" s="247"/>
      <c r="P545" s="247"/>
      <c r="Q545" s="247"/>
      <c r="R545" s="247"/>
      <c r="S545" s="249"/>
    </row>
    <row r="546" spans="1:19" ht="16">
      <c r="A546" s="247"/>
      <c r="B546" s="247"/>
      <c r="C546" s="247"/>
      <c r="D546" s="247"/>
      <c r="E546" s="247"/>
      <c r="F546" s="247"/>
      <c r="G546" s="248"/>
      <c r="H546" s="247"/>
      <c r="I546" s="247"/>
      <c r="J546" s="247"/>
      <c r="K546" s="247"/>
      <c r="L546" s="247"/>
      <c r="M546" s="247"/>
      <c r="N546" s="247"/>
      <c r="O546" s="247"/>
      <c r="P546" s="247"/>
      <c r="Q546" s="247"/>
      <c r="R546" s="247"/>
      <c r="S546" s="249"/>
    </row>
    <row r="547" spans="1:19" ht="16">
      <c r="A547" s="247"/>
      <c r="B547" s="247"/>
      <c r="C547" s="247"/>
      <c r="D547" s="247"/>
      <c r="E547" s="247"/>
      <c r="F547" s="247"/>
      <c r="G547" s="248"/>
      <c r="H547" s="247"/>
      <c r="I547" s="247"/>
      <c r="J547" s="247"/>
      <c r="K547" s="247"/>
      <c r="L547" s="247"/>
      <c r="M547" s="247"/>
      <c r="N547" s="247"/>
      <c r="O547" s="247"/>
      <c r="P547" s="247"/>
      <c r="Q547" s="247"/>
      <c r="R547" s="247"/>
      <c r="S547" s="249"/>
    </row>
    <row r="548" spans="1:19" ht="16">
      <c r="A548" s="247"/>
      <c r="B548" s="247"/>
      <c r="C548" s="247"/>
      <c r="D548" s="247"/>
      <c r="E548" s="247"/>
      <c r="F548" s="247"/>
      <c r="G548" s="248"/>
      <c r="H548" s="247"/>
      <c r="I548" s="247"/>
      <c r="J548" s="247"/>
      <c r="K548" s="247"/>
      <c r="L548" s="247"/>
      <c r="M548" s="247"/>
      <c r="N548" s="247"/>
      <c r="O548" s="247"/>
      <c r="P548" s="247"/>
      <c r="Q548" s="247"/>
      <c r="R548" s="247"/>
      <c r="S548" s="249"/>
    </row>
    <row r="549" spans="1:19" ht="16">
      <c r="A549" s="247"/>
      <c r="B549" s="247"/>
      <c r="C549" s="247"/>
      <c r="D549" s="247"/>
      <c r="E549" s="247"/>
      <c r="F549" s="247"/>
      <c r="G549" s="248"/>
      <c r="H549" s="247"/>
      <c r="I549" s="247"/>
      <c r="J549" s="247"/>
      <c r="K549" s="247"/>
      <c r="L549" s="247"/>
      <c r="M549" s="247"/>
      <c r="N549" s="247"/>
      <c r="O549" s="247"/>
      <c r="P549" s="247"/>
      <c r="Q549" s="247"/>
      <c r="R549" s="247"/>
      <c r="S549" s="249"/>
    </row>
    <row r="550" spans="1:19" ht="16">
      <c r="A550" s="247"/>
      <c r="B550" s="247"/>
      <c r="C550" s="247"/>
      <c r="D550" s="247"/>
      <c r="E550" s="247"/>
      <c r="F550" s="247"/>
      <c r="G550" s="248"/>
      <c r="H550" s="247"/>
      <c r="I550" s="247"/>
      <c r="J550" s="247"/>
      <c r="K550" s="247"/>
      <c r="L550" s="247"/>
      <c r="M550" s="247"/>
      <c r="N550" s="247"/>
      <c r="O550" s="247"/>
      <c r="P550" s="247"/>
      <c r="Q550" s="247"/>
      <c r="R550" s="247"/>
      <c r="S550" s="249"/>
    </row>
    <row r="551" spans="1:19" ht="16">
      <c r="A551" s="247"/>
      <c r="B551" s="247"/>
      <c r="C551" s="247"/>
      <c r="D551" s="247"/>
      <c r="E551" s="247"/>
      <c r="F551" s="247"/>
      <c r="G551" s="248"/>
      <c r="H551" s="247"/>
      <c r="I551" s="247"/>
      <c r="J551" s="247"/>
      <c r="K551" s="247"/>
      <c r="L551" s="247"/>
      <c r="M551" s="247"/>
      <c r="N551" s="247"/>
      <c r="O551" s="247"/>
      <c r="P551" s="247"/>
      <c r="Q551" s="247"/>
      <c r="R551" s="247"/>
      <c r="S551" s="249"/>
    </row>
    <row r="552" spans="1:19" ht="16">
      <c r="A552" s="247"/>
      <c r="B552" s="247"/>
      <c r="C552" s="247"/>
      <c r="D552" s="247"/>
      <c r="E552" s="247"/>
      <c r="F552" s="247"/>
      <c r="G552" s="248"/>
      <c r="H552" s="247"/>
      <c r="I552" s="247"/>
      <c r="J552" s="247"/>
      <c r="K552" s="247"/>
      <c r="L552" s="247"/>
      <c r="M552" s="247"/>
      <c r="N552" s="247"/>
      <c r="O552" s="247"/>
      <c r="P552" s="247"/>
      <c r="Q552" s="247"/>
      <c r="R552" s="247"/>
      <c r="S552" s="249"/>
    </row>
    <row r="553" spans="1:19" ht="16">
      <c r="A553" s="247"/>
      <c r="B553" s="247"/>
      <c r="C553" s="247"/>
      <c r="D553" s="247"/>
      <c r="E553" s="247"/>
      <c r="F553" s="247"/>
      <c r="G553" s="248"/>
      <c r="H553" s="247"/>
      <c r="I553" s="247"/>
      <c r="J553" s="247"/>
      <c r="K553" s="247"/>
      <c r="L553" s="247"/>
      <c r="M553" s="247"/>
      <c r="N553" s="247"/>
      <c r="O553" s="247"/>
      <c r="P553" s="247"/>
      <c r="Q553" s="247"/>
      <c r="R553" s="247"/>
      <c r="S553" s="249"/>
    </row>
    <row r="554" spans="1:19" ht="16">
      <c r="A554" s="247"/>
      <c r="B554" s="247"/>
      <c r="C554" s="247"/>
      <c r="D554" s="247"/>
      <c r="E554" s="247"/>
      <c r="F554" s="247"/>
      <c r="G554" s="248"/>
      <c r="H554" s="247"/>
      <c r="I554" s="247"/>
      <c r="J554" s="247"/>
      <c r="K554" s="247"/>
      <c r="L554" s="247"/>
      <c r="M554" s="247"/>
      <c r="N554" s="247"/>
      <c r="O554" s="247"/>
      <c r="P554" s="247"/>
      <c r="Q554" s="247"/>
      <c r="R554" s="247"/>
      <c r="S554" s="249"/>
    </row>
    <row r="555" spans="1:19" ht="16">
      <c r="A555" s="247"/>
      <c r="B555" s="247"/>
      <c r="C555" s="247"/>
      <c r="D555" s="247"/>
      <c r="E555" s="247"/>
      <c r="F555" s="247"/>
      <c r="G555" s="248"/>
      <c r="H555" s="247"/>
      <c r="I555" s="247"/>
      <c r="J555" s="247"/>
      <c r="K555" s="247"/>
      <c r="L555" s="247"/>
      <c r="M555" s="247"/>
      <c r="N555" s="247"/>
      <c r="O555" s="247"/>
      <c r="P555" s="247"/>
      <c r="Q555" s="247"/>
      <c r="R555" s="247"/>
      <c r="S555" s="249"/>
    </row>
    <row r="556" spans="1:19" ht="16">
      <c r="A556" s="247"/>
      <c r="B556" s="247"/>
      <c r="C556" s="247"/>
      <c r="D556" s="247"/>
      <c r="E556" s="247"/>
      <c r="F556" s="247"/>
      <c r="G556" s="248"/>
      <c r="H556" s="247"/>
      <c r="I556" s="247"/>
      <c r="J556" s="247"/>
      <c r="K556" s="247"/>
      <c r="L556" s="247"/>
      <c r="M556" s="247"/>
      <c r="N556" s="247"/>
      <c r="O556" s="247"/>
      <c r="P556" s="247"/>
      <c r="Q556" s="247"/>
      <c r="R556" s="247"/>
      <c r="S556" s="249"/>
    </row>
    <row r="557" spans="1:19" ht="16">
      <c r="A557" s="247"/>
      <c r="B557" s="247"/>
      <c r="C557" s="247"/>
      <c r="D557" s="247"/>
      <c r="E557" s="247"/>
      <c r="F557" s="247"/>
      <c r="G557" s="248"/>
      <c r="H557" s="247"/>
      <c r="I557" s="247"/>
      <c r="J557" s="247"/>
      <c r="K557" s="247"/>
      <c r="L557" s="247"/>
      <c r="M557" s="247"/>
      <c r="N557" s="247"/>
      <c r="O557" s="247"/>
      <c r="P557" s="247"/>
      <c r="Q557" s="247"/>
      <c r="R557" s="247"/>
      <c r="S557" s="249"/>
    </row>
    <row r="558" spans="1:19" ht="16">
      <c r="A558" s="247"/>
      <c r="B558" s="247"/>
      <c r="C558" s="247"/>
      <c r="D558" s="247"/>
      <c r="E558" s="247"/>
      <c r="F558" s="247"/>
      <c r="G558" s="248"/>
      <c r="H558" s="247"/>
      <c r="I558" s="247"/>
      <c r="J558" s="247"/>
      <c r="K558" s="247"/>
      <c r="L558" s="247"/>
      <c r="M558" s="247"/>
      <c r="N558" s="247"/>
      <c r="O558" s="247"/>
      <c r="P558" s="247"/>
      <c r="Q558" s="247"/>
      <c r="R558" s="247"/>
      <c r="S558" s="249"/>
    </row>
    <row r="559" spans="1:19" ht="16">
      <c r="A559" s="247"/>
      <c r="B559" s="247"/>
      <c r="C559" s="247"/>
      <c r="D559" s="247"/>
      <c r="E559" s="247"/>
      <c r="F559" s="247"/>
      <c r="G559" s="248"/>
      <c r="H559" s="247"/>
      <c r="I559" s="247"/>
      <c r="J559" s="247"/>
      <c r="K559" s="247"/>
      <c r="L559" s="247"/>
      <c r="M559" s="247"/>
      <c r="N559" s="247"/>
      <c r="O559" s="247"/>
      <c r="P559" s="247"/>
      <c r="Q559" s="247"/>
      <c r="R559" s="247"/>
      <c r="S559" s="249"/>
    </row>
    <row r="560" spans="1:19" ht="16">
      <c r="A560" s="247"/>
      <c r="B560" s="247"/>
      <c r="C560" s="247"/>
      <c r="D560" s="247"/>
      <c r="E560" s="247"/>
      <c r="F560" s="247"/>
      <c r="G560" s="248"/>
      <c r="H560" s="247"/>
      <c r="I560" s="247"/>
      <c r="J560" s="247"/>
      <c r="K560" s="247"/>
      <c r="L560" s="247"/>
      <c r="M560" s="247"/>
      <c r="N560" s="247"/>
      <c r="O560" s="247"/>
      <c r="P560" s="247"/>
      <c r="Q560" s="247"/>
      <c r="R560" s="247"/>
      <c r="S560" s="249"/>
    </row>
    <row r="561" spans="1:19" ht="16">
      <c r="A561" s="247"/>
      <c r="B561" s="247"/>
      <c r="C561" s="247"/>
      <c r="D561" s="247"/>
      <c r="E561" s="247"/>
      <c r="F561" s="247"/>
      <c r="G561" s="248"/>
      <c r="H561" s="247"/>
      <c r="I561" s="247"/>
      <c r="J561" s="247"/>
      <c r="K561" s="247"/>
      <c r="L561" s="247"/>
      <c r="M561" s="247"/>
      <c r="N561" s="247"/>
      <c r="O561" s="247"/>
      <c r="P561" s="247"/>
      <c r="Q561" s="247"/>
      <c r="R561" s="247"/>
      <c r="S561" s="249"/>
    </row>
    <row r="562" spans="1:19" ht="16">
      <c r="A562" s="247"/>
      <c r="B562" s="247"/>
      <c r="C562" s="247"/>
      <c r="D562" s="247"/>
      <c r="E562" s="247"/>
      <c r="F562" s="247"/>
      <c r="G562" s="248"/>
      <c r="H562" s="247"/>
      <c r="I562" s="247"/>
      <c r="J562" s="247"/>
      <c r="K562" s="247"/>
      <c r="L562" s="247"/>
      <c r="M562" s="247"/>
      <c r="N562" s="247"/>
      <c r="O562" s="247"/>
      <c r="P562" s="247"/>
      <c r="Q562" s="247"/>
      <c r="R562" s="247"/>
      <c r="S562" s="249"/>
    </row>
    <row r="563" spans="1:19" ht="16">
      <c r="A563" s="247"/>
      <c r="B563" s="247"/>
      <c r="C563" s="247"/>
      <c r="D563" s="247"/>
      <c r="E563" s="247"/>
      <c r="F563" s="247"/>
      <c r="G563" s="248"/>
      <c r="H563" s="247"/>
      <c r="I563" s="247"/>
      <c r="J563" s="247"/>
      <c r="K563" s="247"/>
      <c r="L563" s="247"/>
      <c r="M563" s="247"/>
      <c r="N563" s="247"/>
      <c r="O563" s="247"/>
      <c r="P563" s="247"/>
      <c r="Q563" s="247"/>
      <c r="R563" s="247"/>
      <c r="S563" s="249"/>
    </row>
    <row r="564" spans="1:19" ht="16">
      <c r="A564" s="247"/>
      <c r="B564" s="247"/>
      <c r="C564" s="247"/>
      <c r="D564" s="247"/>
      <c r="E564" s="247"/>
      <c r="F564" s="247"/>
      <c r="G564" s="248"/>
      <c r="H564" s="247"/>
      <c r="I564" s="247"/>
      <c r="J564" s="247"/>
      <c r="K564" s="247"/>
      <c r="L564" s="247"/>
      <c r="M564" s="247"/>
      <c r="N564" s="247"/>
      <c r="O564" s="247"/>
      <c r="P564" s="247"/>
      <c r="Q564" s="247"/>
      <c r="R564" s="247"/>
      <c r="S564" s="249"/>
    </row>
    <row r="565" spans="1:19" ht="16">
      <c r="A565" s="247"/>
      <c r="B565" s="247"/>
      <c r="C565" s="247"/>
      <c r="D565" s="247"/>
      <c r="E565" s="247"/>
      <c r="F565" s="247"/>
      <c r="G565" s="248"/>
      <c r="H565" s="247"/>
      <c r="I565" s="247"/>
      <c r="J565" s="247"/>
      <c r="K565" s="247"/>
      <c r="L565" s="247"/>
      <c r="M565" s="247"/>
      <c r="N565" s="247"/>
      <c r="O565" s="247"/>
      <c r="P565" s="247"/>
      <c r="Q565" s="247"/>
      <c r="R565" s="247"/>
      <c r="S565" s="249"/>
    </row>
    <row r="566" spans="1:19" ht="16">
      <c r="A566" s="247"/>
      <c r="B566" s="247"/>
      <c r="C566" s="247"/>
      <c r="D566" s="247"/>
      <c r="E566" s="247"/>
      <c r="F566" s="247"/>
      <c r="G566" s="248"/>
      <c r="H566" s="247"/>
      <c r="I566" s="247"/>
      <c r="J566" s="247"/>
      <c r="K566" s="247"/>
      <c r="L566" s="247"/>
      <c r="M566" s="247"/>
      <c r="N566" s="247"/>
      <c r="O566" s="247"/>
      <c r="P566" s="247"/>
      <c r="Q566" s="247"/>
      <c r="R566" s="247"/>
      <c r="S566" s="249"/>
    </row>
    <row r="567" spans="1:19" ht="16">
      <c r="A567" s="247"/>
      <c r="B567" s="247"/>
      <c r="C567" s="247"/>
      <c r="D567" s="247"/>
      <c r="E567" s="247"/>
      <c r="F567" s="247"/>
      <c r="G567" s="248"/>
      <c r="H567" s="247"/>
      <c r="I567" s="247"/>
      <c r="J567" s="247"/>
      <c r="K567" s="247"/>
      <c r="L567" s="247"/>
      <c r="M567" s="247"/>
      <c r="N567" s="247"/>
      <c r="O567" s="247"/>
      <c r="P567" s="247"/>
      <c r="Q567" s="247"/>
      <c r="R567" s="247"/>
      <c r="S567" s="249"/>
    </row>
    <row r="568" spans="1:19" ht="16">
      <c r="A568" s="247"/>
      <c r="B568" s="247"/>
      <c r="C568" s="247"/>
      <c r="D568" s="247"/>
      <c r="E568" s="247"/>
      <c r="F568" s="247"/>
      <c r="G568" s="248"/>
      <c r="H568" s="247"/>
      <c r="I568" s="247"/>
      <c r="J568" s="247"/>
      <c r="K568" s="247"/>
      <c r="L568" s="247"/>
      <c r="M568" s="247"/>
      <c r="N568" s="247"/>
      <c r="O568" s="247"/>
      <c r="P568" s="247"/>
      <c r="Q568" s="247"/>
      <c r="R568" s="247"/>
      <c r="S568" s="249"/>
    </row>
    <row r="569" spans="1:19" ht="16">
      <c r="A569" s="247"/>
      <c r="B569" s="247"/>
      <c r="C569" s="247"/>
      <c r="D569" s="247"/>
      <c r="E569" s="247"/>
      <c r="F569" s="247"/>
      <c r="G569" s="248"/>
      <c r="H569" s="247"/>
      <c r="I569" s="247"/>
      <c r="J569" s="247"/>
      <c r="K569" s="247"/>
      <c r="L569" s="247"/>
      <c r="M569" s="247"/>
      <c r="N569" s="247"/>
      <c r="O569" s="247"/>
      <c r="P569" s="247"/>
      <c r="Q569" s="247"/>
      <c r="R569" s="247"/>
      <c r="S569" s="249"/>
    </row>
    <row r="570" spans="1:19" ht="16">
      <c r="A570" s="247"/>
      <c r="B570" s="247"/>
      <c r="C570" s="247"/>
      <c r="D570" s="247"/>
      <c r="E570" s="247"/>
      <c r="F570" s="247"/>
      <c r="G570" s="248"/>
      <c r="H570" s="247"/>
      <c r="I570" s="247"/>
      <c r="J570" s="247"/>
      <c r="K570" s="247"/>
      <c r="L570" s="247"/>
      <c r="M570" s="247"/>
      <c r="N570" s="247"/>
      <c r="O570" s="247"/>
      <c r="P570" s="247"/>
      <c r="Q570" s="247"/>
      <c r="R570" s="247"/>
      <c r="S570" s="249"/>
    </row>
    <row r="571" spans="1:19" ht="16">
      <c r="A571" s="247"/>
      <c r="B571" s="247"/>
      <c r="C571" s="247"/>
      <c r="D571" s="247"/>
      <c r="E571" s="247"/>
      <c r="F571" s="247"/>
      <c r="G571" s="248"/>
      <c r="H571" s="247"/>
      <c r="I571" s="247"/>
      <c r="J571" s="247"/>
      <c r="K571" s="247"/>
      <c r="L571" s="247"/>
      <c r="M571" s="247"/>
      <c r="N571" s="247"/>
      <c r="O571" s="247"/>
      <c r="P571" s="247"/>
      <c r="Q571" s="247"/>
      <c r="R571" s="247"/>
      <c r="S571" s="249"/>
    </row>
    <row r="572" spans="1:19" ht="16">
      <c r="A572" s="247"/>
      <c r="B572" s="247"/>
      <c r="C572" s="247"/>
      <c r="D572" s="247"/>
      <c r="E572" s="247"/>
      <c r="F572" s="247"/>
      <c r="G572" s="248"/>
      <c r="H572" s="247"/>
      <c r="I572" s="247"/>
      <c r="J572" s="247"/>
      <c r="K572" s="247"/>
      <c r="L572" s="247"/>
      <c r="M572" s="247"/>
      <c r="N572" s="247"/>
      <c r="O572" s="247"/>
      <c r="P572" s="247"/>
      <c r="Q572" s="247"/>
      <c r="R572" s="247"/>
      <c r="S572" s="249"/>
    </row>
    <row r="573" spans="1:19" ht="16">
      <c r="A573" s="247"/>
      <c r="B573" s="247"/>
      <c r="C573" s="247"/>
      <c r="D573" s="247"/>
      <c r="E573" s="247"/>
      <c r="F573" s="247"/>
      <c r="G573" s="248"/>
      <c r="H573" s="247"/>
      <c r="I573" s="247"/>
      <c r="J573" s="247"/>
      <c r="K573" s="247"/>
      <c r="L573" s="247"/>
      <c r="M573" s="247"/>
      <c r="N573" s="247"/>
      <c r="O573" s="247"/>
      <c r="P573" s="247"/>
      <c r="Q573" s="247"/>
      <c r="R573" s="247"/>
      <c r="S573" s="249"/>
    </row>
    <row r="574" spans="1:19" ht="16">
      <c r="A574" s="247"/>
      <c r="B574" s="247"/>
      <c r="C574" s="247"/>
      <c r="D574" s="247"/>
      <c r="E574" s="247"/>
      <c r="F574" s="247"/>
      <c r="G574" s="248"/>
      <c r="H574" s="247"/>
      <c r="I574" s="247"/>
      <c r="J574" s="247"/>
      <c r="K574" s="247"/>
      <c r="L574" s="247"/>
      <c r="M574" s="247"/>
      <c r="N574" s="247"/>
      <c r="O574" s="247"/>
      <c r="P574" s="247"/>
      <c r="Q574" s="247"/>
      <c r="R574" s="247"/>
      <c r="S574" s="249"/>
    </row>
    <row r="575" spans="1:19" ht="16">
      <c r="A575" s="247"/>
      <c r="B575" s="247"/>
      <c r="C575" s="247"/>
      <c r="D575" s="247"/>
      <c r="E575" s="247"/>
      <c r="F575" s="247"/>
      <c r="G575" s="248"/>
      <c r="H575" s="247"/>
      <c r="I575" s="247"/>
      <c r="J575" s="247"/>
      <c r="K575" s="247"/>
      <c r="L575" s="247"/>
      <c r="M575" s="247"/>
      <c r="N575" s="247"/>
      <c r="O575" s="247"/>
      <c r="P575" s="247"/>
      <c r="Q575" s="247"/>
      <c r="R575" s="247"/>
      <c r="S575" s="249"/>
    </row>
    <row r="576" spans="1:19" ht="16">
      <c r="A576" s="247"/>
      <c r="B576" s="247"/>
      <c r="C576" s="247"/>
      <c r="D576" s="247"/>
      <c r="E576" s="247"/>
      <c r="F576" s="247"/>
      <c r="G576" s="248"/>
      <c r="H576" s="247"/>
      <c r="I576" s="247"/>
      <c r="J576" s="247"/>
      <c r="K576" s="247"/>
      <c r="L576" s="247"/>
      <c r="M576" s="247"/>
      <c r="N576" s="247"/>
      <c r="O576" s="247"/>
      <c r="P576" s="247"/>
      <c r="Q576" s="247"/>
      <c r="R576" s="247"/>
      <c r="S576" s="249"/>
    </row>
    <row r="577" spans="1:19" ht="16">
      <c r="A577" s="247"/>
      <c r="B577" s="247"/>
      <c r="C577" s="247"/>
      <c r="D577" s="247"/>
      <c r="E577" s="247"/>
      <c r="F577" s="247"/>
      <c r="G577" s="248"/>
      <c r="H577" s="247"/>
      <c r="I577" s="247"/>
      <c r="J577" s="247"/>
      <c r="K577" s="247"/>
      <c r="L577" s="247"/>
      <c r="M577" s="247"/>
      <c r="N577" s="247"/>
      <c r="O577" s="247"/>
      <c r="P577" s="247"/>
      <c r="Q577" s="247"/>
      <c r="R577" s="247"/>
      <c r="S577" s="249"/>
    </row>
    <row r="578" spans="1:19" ht="16">
      <c r="A578" s="247"/>
      <c r="B578" s="247"/>
      <c r="C578" s="247"/>
      <c r="D578" s="247"/>
      <c r="E578" s="247"/>
      <c r="F578" s="247"/>
      <c r="G578" s="248"/>
      <c r="H578" s="247"/>
      <c r="I578" s="247"/>
      <c r="J578" s="247"/>
      <c r="K578" s="247"/>
      <c r="L578" s="247"/>
      <c r="M578" s="247"/>
      <c r="N578" s="247"/>
      <c r="O578" s="247"/>
      <c r="P578" s="247"/>
      <c r="Q578" s="247"/>
      <c r="R578" s="247"/>
      <c r="S578" s="249"/>
    </row>
    <row r="579" spans="1:19" ht="16">
      <c r="A579" s="247"/>
      <c r="B579" s="247"/>
      <c r="C579" s="247"/>
      <c r="D579" s="247"/>
      <c r="E579" s="247"/>
      <c r="F579" s="247"/>
      <c r="G579" s="248"/>
      <c r="H579" s="247"/>
      <c r="I579" s="247"/>
      <c r="J579" s="247"/>
      <c r="K579" s="247"/>
      <c r="L579" s="247"/>
      <c r="M579" s="247"/>
      <c r="N579" s="247"/>
      <c r="O579" s="247"/>
      <c r="P579" s="247"/>
      <c r="Q579" s="247"/>
      <c r="R579" s="247"/>
      <c r="S579" s="249"/>
    </row>
    <row r="580" spans="1:19" ht="16">
      <c r="A580" s="247"/>
      <c r="B580" s="247"/>
      <c r="C580" s="247"/>
      <c r="D580" s="247"/>
      <c r="E580" s="247"/>
      <c r="F580" s="247"/>
      <c r="G580" s="248"/>
      <c r="H580" s="247"/>
      <c r="I580" s="247"/>
      <c r="J580" s="247"/>
      <c r="K580" s="247"/>
      <c r="L580" s="247"/>
      <c r="M580" s="247"/>
      <c r="N580" s="247"/>
      <c r="O580" s="247"/>
      <c r="P580" s="247"/>
      <c r="Q580" s="247"/>
      <c r="R580" s="247"/>
      <c r="S580" s="249"/>
    </row>
    <row r="581" spans="1:19" ht="16">
      <c r="A581" s="247"/>
      <c r="B581" s="247"/>
      <c r="C581" s="247"/>
      <c r="D581" s="247"/>
      <c r="E581" s="247"/>
      <c r="F581" s="247"/>
      <c r="G581" s="248"/>
      <c r="H581" s="247"/>
      <c r="I581" s="247"/>
      <c r="J581" s="247"/>
      <c r="K581" s="247"/>
      <c r="L581" s="247"/>
      <c r="M581" s="247"/>
      <c r="N581" s="247"/>
      <c r="O581" s="247"/>
      <c r="P581" s="247"/>
      <c r="Q581" s="247"/>
      <c r="R581" s="247"/>
      <c r="S581" s="249"/>
    </row>
    <row r="582" spans="1:19" ht="16">
      <c r="A582" s="247"/>
      <c r="B582" s="247"/>
      <c r="C582" s="247"/>
      <c r="D582" s="247"/>
      <c r="E582" s="247"/>
      <c r="F582" s="247"/>
      <c r="G582" s="248"/>
      <c r="H582" s="247"/>
      <c r="I582" s="247"/>
      <c r="J582" s="247"/>
      <c r="K582" s="247"/>
      <c r="L582" s="247"/>
      <c r="M582" s="247"/>
      <c r="N582" s="247"/>
      <c r="O582" s="247"/>
      <c r="P582" s="247"/>
      <c r="Q582" s="247"/>
      <c r="R582" s="247"/>
      <c r="S582" s="249"/>
    </row>
    <row r="583" spans="1:19" ht="16">
      <c r="A583" s="247"/>
      <c r="B583" s="247"/>
      <c r="C583" s="247"/>
      <c r="D583" s="247"/>
      <c r="E583" s="247"/>
      <c r="F583" s="247"/>
      <c r="G583" s="248"/>
      <c r="H583" s="247"/>
      <c r="I583" s="247"/>
      <c r="J583" s="247"/>
      <c r="K583" s="247"/>
      <c r="L583" s="247"/>
      <c r="M583" s="247"/>
      <c r="N583" s="247"/>
      <c r="O583" s="247"/>
      <c r="P583" s="247"/>
      <c r="Q583" s="247"/>
      <c r="R583" s="247"/>
      <c r="S583" s="249"/>
    </row>
    <row r="584" spans="1:19" ht="16">
      <c r="A584" s="247"/>
      <c r="B584" s="247"/>
      <c r="C584" s="247"/>
      <c r="D584" s="247"/>
      <c r="E584" s="247"/>
      <c r="F584" s="247"/>
      <c r="G584" s="248"/>
      <c r="H584" s="247"/>
      <c r="I584" s="247"/>
      <c r="J584" s="247"/>
      <c r="K584" s="247"/>
      <c r="L584" s="247"/>
      <c r="M584" s="247"/>
      <c r="N584" s="247"/>
      <c r="O584" s="247"/>
      <c r="P584" s="247"/>
      <c r="Q584" s="247"/>
      <c r="R584" s="247"/>
      <c r="S584" s="249"/>
    </row>
    <row r="585" spans="1:19" ht="16">
      <c r="A585" s="247"/>
      <c r="B585" s="247"/>
      <c r="C585" s="247"/>
      <c r="D585" s="247"/>
      <c r="E585" s="247"/>
      <c r="F585" s="247"/>
      <c r="G585" s="248"/>
      <c r="H585" s="247"/>
      <c r="I585" s="247"/>
      <c r="J585" s="247"/>
      <c r="K585" s="247"/>
      <c r="L585" s="247"/>
      <c r="M585" s="247"/>
      <c r="N585" s="247"/>
      <c r="O585" s="247"/>
      <c r="P585" s="247"/>
      <c r="Q585" s="247"/>
      <c r="R585" s="247"/>
      <c r="S585" s="249"/>
    </row>
    <row r="586" spans="1:19" ht="16">
      <c r="A586" s="247"/>
      <c r="B586" s="247"/>
      <c r="C586" s="247"/>
      <c r="D586" s="247"/>
      <c r="E586" s="247"/>
      <c r="F586" s="247"/>
      <c r="G586" s="248"/>
      <c r="H586" s="247"/>
      <c r="I586" s="247"/>
      <c r="J586" s="247"/>
      <c r="K586" s="247"/>
      <c r="L586" s="247"/>
      <c r="M586" s="247"/>
      <c r="N586" s="247"/>
      <c r="O586" s="247"/>
      <c r="P586" s="247"/>
      <c r="Q586" s="247"/>
      <c r="R586" s="247"/>
      <c r="S586" s="249"/>
    </row>
    <row r="587" spans="1:19" ht="16">
      <c r="A587" s="247"/>
      <c r="B587" s="247"/>
      <c r="C587" s="247"/>
      <c r="D587" s="247"/>
      <c r="E587" s="247"/>
      <c r="F587" s="247"/>
      <c r="G587" s="248"/>
      <c r="H587" s="247"/>
      <c r="I587" s="247"/>
      <c r="J587" s="247"/>
      <c r="K587" s="247"/>
      <c r="L587" s="247"/>
      <c r="M587" s="247"/>
      <c r="N587" s="247"/>
      <c r="O587" s="247"/>
      <c r="P587" s="247"/>
      <c r="Q587" s="247"/>
      <c r="R587" s="247"/>
      <c r="S587" s="249"/>
    </row>
    <row r="588" spans="1:19" ht="16">
      <c r="A588" s="247"/>
      <c r="B588" s="247"/>
      <c r="C588" s="247"/>
      <c r="D588" s="247"/>
      <c r="E588" s="247"/>
      <c r="F588" s="247"/>
      <c r="G588" s="248"/>
      <c r="H588" s="247"/>
      <c r="I588" s="247"/>
      <c r="J588" s="247"/>
      <c r="K588" s="247"/>
      <c r="L588" s="247"/>
      <c r="M588" s="247"/>
      <c r="N588" s="247"/>
      <c r="O588" s="247"/>
      <c r="P588" s="247"/>
      <c r="Q588" s="247"/>
      <c r="R588" s="247"/>
      <c r="S588" s="249"/>
    </row>
    <row r="589" spans="1:19" ht="16">
      <c r="A589" s="247"/>
      <c r="B589" s="247"/>
      <c r="C589" s="247"/>
      <c r="D589" s="247"/>
      <c r="E589" s="247"/>
      <c r="F589" s="247"/>
      <c r="G589" s="248"/>
      <c r="H589" s="247"/>
      <c r="I589" s="247"/>
      <c r="J589" s="247"/>
      <c r="K589" s="247"/>
      <c r="L589" s="247"/>
      <c r="M589" s="247"/>
      <c r="N589" s="247"/>
      <c r="O589" s="247"/>
      <c r="P589" s="247"/>
      <c r="Q589" s="247"/>
      <c r="R589" s="247"/>
      <c r="S589" s="249"/>
    </row>
    <row r="590" spans="1:19" ht="16">
      <c r="A590" s="247"/>
      <c r="B590" s="247"/>
      <c r="C590" s="247"/>
      <c r="D590" s="247"/>
      <c r="E590" s="247"/>
      <c r="F590" s="247"/>
      <c r="G590" s="248"/>
      <c r="H590" s="247"/>
      <c r="I590" s="247"/>
      <c r="J590" s="247"/>
      <c r="K590" s="247"/>
      <c r="L590" s="247"/>
      <c r="M590" s="247"/>
      <c r="N590" s="247"/>
      <c r="O590" s="247"/>
      <c r="P590" s="247"/>
      <c r="Q590" s="247"/>
      <c r="R590" s="247"/>
      <c r="S590" s="249"/>
    </row>
    <row r="591" spans="1:19" ht="16">
      <c r="A591" s="247"/>
      <c r="B591" s="247"/>
      <c r="C591" s="247"/>
      <c r="D591" s="247"/>
      <c r="E591" s="247"/>
      <c r="F591" s="247"/>
      <c r="G591" s="248"/>
      <c r="H591" s="247"/>
      <c r="I591" s="247"/>
      <c r="J591" s="247"/>
      <c r="K591" s="247"/>
      <c r="L591" s="247"/>
      <c r="M591" s="247"/>
      <c r="N591" s="247"/>
      <c r="O591" s="247"/>
      <c r="P591" s="247"/>
      <c r="Q591" s="247"/>
      <c r="R591" s="247"/>
      <c r="S591" s="249"/>
    </row>
    <row r="592" spans="1:19" ht="16">
      <c r="A592" s="247"/>
      <c r="B592" s="247"/>
      <c r="C592" s="247"/>
      <c r="D592" s="247"/>
      <c r="E592" s="247"/>
      <c r="F592" s="247"/>
      <c r="G592" s="248"/>
      <c r="H592" s="247"/>
      <c r="I592" s="247"/>
      <c r="J592" s="247"/>
      <c r="K592" s="247"/>
      <c r="L592" s="247"/>
      <c r="M592" s="247"/>
      <c r="N592" s="247"/>
      <c r="O592" s="247"/>
      <c r="P592" s="247"/>
      <c r="Q592" s="247"/>
      <c r="R592" s="247"/>
      <c r="S592" s="249"/>
    </row>
    <row r="593" spans="1:19" ht="16">
      <c r="A593" s="247"/>
      <c r="B593" s="247"/>
      <c r="C593" s="247"/>
      <c r="D593" s="247"/>
      <c r="E593" s="247"/>
      <c r="F593" s="247"/>
      <c r="G593" s="248"/>
      <c r="H593" s="247"/>
      <c r="I593" s="247"/>
      <c r="J593" s="247"/>
      <c r="K593" s="247"/>
      <c r="L593" s="247"/>
      <c r="M593" s="247"/>
      <c r="N593" s="247"/>
      <c r="O593" s="247"/>
      <c r="P593" s="247"/>
      <c r="Q593" s="247"/>
      <c r="R593" s="247"/>
      <c r="S593" s="249"/>
    </row>
    <row r="594" spans="1:19" ht="16">
      <c r="A594" s="247"/>
      <c r="B594" s="247"/>
      <c r="C594" s="247"/>
      <c r="D594" s="247"/>
      <c r="E594" s="247"/>
      <c r="F594" s="247"/>
      <c r="G594" s="248"/>
      <c r="H594" s="247"/>
      <c r="I594" s="247"/>
      <c r="J594" s="247"/>
      <c r="K594" s="247"/>
      <c r="L594" s="247"/>
      <c r="M594" s="247"/>
      <c r="N594" s="247"/>
      <c r="O594" s="247"/>
      <c r="P594" s="247"/>
      <c r="Q594" s="247"/>
      <c r="R594" s="247"/>
      <c r="S594" s="249"/>
    </row>
    <row r="595" spans="1:19" ht="16">
      <c r="A595" s="247"/>
      <c r="B595" s="247"/>
      <c r="C595" s="247"/>
      <c r="D595" s="247"/>
      <c r="E595" s="247"/>
      <c r="F595" s="247"/>
      <c r="G595" s="248"/>
      <c r="H595" s="247"/>
      <c r="I595" s="247"/>
      <c r="J595" s="247"/>
      <c r="K595" s="247"/>
      <c r="L595" s="247"/>
      <c r="M595" s="247"/>
      <c r="N595" s="247"/>
      <c r="O595" s="247"/>
      <c r="P595" s="247"/>
      <c r="Q595" s="247"/>
      <c r="R595" s="247"/>
      <c r="S595" s="249"/>
    </row>
    <row r="596" spans="1:19" ht="16">
      <c r="A596" s="247"/>
      <c r="B596" s="247"/>
      <c r="C596" s="247"/>
      <c r="D596" s="247"/>
      <c r="E596" s="247"/>
      <c r="F596" s="247"/>
      <c r="G596" s="248"/>
      <c r="H596" s="247"/>
      <c r="I596" s="247"/>
      <c r="J596" s="247"/>
      <c r="K596" s="247"/>
      <c r="L596" s="247"/>
      <c r="M596" s="247"/>
      <c r="N596" s="247"/>
      <c r="O596" s="247"/>
      <c r="P596" s="247"/>
      <c r="Q596" s="247"/>
      <c r="R596" s="247"/>
      <c r="S596" s="249"/>
    </row>
    <row r="597" spans="1:19" ht="16">
      <c r="A597" s="247"/>
      <c r="B597" s="247"/>
      <c r="C597" s="247"/>
      <c r="D597" s="247"/>
      <c r="E597" s="247"/>
      <c r="F597" s="247"/>
      <c r="G597" s="248"/>
      <c r="H597" s="247"/>
      <c r="I597" s="247"/>
      <c r="J597" s="247"/>
      <c r="K597" s="247"/>
      <c r="L597" s="247"/>
      <c r="M597" s="247"/>
      <c r="N597" s="247"/>
      <c r="O597" s="247"/>
      <c r="P597" s="247"/>
      <c r="Q597" s="247"/>
      <c r="R597" s="247"/>
      <c r="S597" s="249"/>
    </row>
    <row r="598" spans="1:19" ht="16">
      <c r="A598" s="247"/>
      <c r="B598" s="247"/>
      <c r="C598" s="247"/>
      <c r="D598" s="247"/>
      <c r="E598" s="247"/>
      <c r="F598" s="247"/>
      <c r="G598" s="248"/>
      <c r="H598" s="247"/>
      <c r="I598" s="247"/>
      <c r="J598" s="247"/>
      <c r="K598" s="247"/>
      <c r="L598" s="247"/>
      <c r="M598" s="247"/>
      <c r="N598" s="247"/>
      <c r="O598" s="247"/>
      <c r="P598" s="247"/>
      <c r="Q598" s="247"/>
      <c r="R598" s="247"/>
      <c r="S598" s="249"/>
    </row>
    <row r="599" spans="1:19" ht="16">
      <c r="A599" s="247"/>
      <c r="B599" s="247"/>
      <c r="C599" s="247"/>
      <c r="D599" s="247"/>
      <c r="E599" s="247"/>
      <c r="F599" s="247"/>
      <c r="G599" s="248"/>
      <c r="H599" s="247"/>
      <c r="I599" s="247"/>
      <c r="J599" s="247"/>
      <c r="K599" s="247"/>
      <c r="L599" s="247"/>
      <c r="M599" s="247"/>
      <c r="N599" s="247"/>
      <c r="O599" s="247"/>
      <c r="P599" s="247"/>
      <c r="Q599" s="247"/>
      <c r="R599" s="247"/>
      <c r="S599" s="249"/>
    </row>
    <row r="600" spans="1:19" ht="16">
      <c r="A600" s="247"/>
      <c r="B600" s="247"/>
      <c r="C600" s="247"/>
      <c r="D600" s="247"/>
      <c r="E600" s="247"/>
      <c r="F600" s="247"/>
      <c r="G600" s="248"/>
      <c r="H600" s="247"/>
      <c r="I600" s="247"/>
      <c r="J600" s="247"/>
      <c r="K600" s="247"/>
      <c r="L600" s="247"/>
      <c r="M600" s="247"/>
      <c r="N600" s="247"/>
      <c r="O600" s="247"/>
      <c r="P600" s="247"/>
      <c r="Q600" s="247"/>
      <c r="R600" s="247"/>
      <c r="S600" s="249"/>
    </row>
    <row r="601" spans="1:19" ht="16">
      <c r="A601" s="247"/>
      <c r="B601" s="247"/>
      <c r="C601" s="247"/>
      <c r="D601" s="247"/>
      <c r="E601" s="247"/>
      <c r="F601" s="247"/>
      <c r="G601" s="248"/>
      <c r="H601" s="247"/>
      <c r="I601" s="247"/>
      <c r="J601" s="247"/>
      <c r="K601" s="247"/>
      <c r="L601" s="247"/>
      <c r="M601" s="247"/>
      <c r="N601" s="247"/>
      <c r="O601" s="247"/>
      <c r="P601" s="247"/>
      <c r="Q601" s="247"/>
      <c r="R601" s="247"/>
      <c r="S601" s="249"/>
    </row>
    <row r="602" spans="1:19" ht="16">
      <c r="A602" s="247"/>
      <c r="B602" s="247"/>
      <c r="C602" s="247"/>
      <c r="D602" s="247"/>
      <c r="E602" s="247"/>
      <c r="F602" s="247"/>
      <c r="G602" s="248"/>
      <c r="H602" s="247"/>
      <c r="I602" s="247"/>
      <c r="J602" s="247"/>
      <c r="K602" s="247"/>
      <c r="L602" s="247"/>
      <c r="M602" s="247"/>
      <c r="N602" s="247"/>
      <c r="O602" s="247"/>
      <c r="P602" s="247"/>
      <c r="Q602" s="247"/>
      <c r="R602" s="247"/>
      <c r="S602" s="249"/>
    </row>
    <row r="603" spans="1:19" ht="16">
      <c r="A603" s="247"/>
      <c r="B603" s="247"/>
      <c r="C603" s="247"/>
      <c r="D603" s="247"/>
      <c r="E603" s="247"/>
      <c r="F603" s="247"/>
      <c r="G603" s="248"/>
      <c r="H603" s="247"/>
      <c r="I603" s="247"/>
      <c r="J603" s="247"/>
      <c r="K603" s="247"/>
      <c r="L603" s="247"/>
      <c r="M603" s="247"/>
      <c r="N603" s="247"/>
      <c r="O603" s="247"/>
      <c r="P603" s="247"/>
      <c r="Q603" s="247"/>
      <c r="R603" s="247"/>
      <c r="S603" s="249"/>
    </row>
    <row r="604" spans="1:19" ht="16">
      <c r="A604" s="247"/>
      <c r="B604" s="247"/>
      <c r="C604" s="247"/>
      <c r="D604" s="247"/>
      <c r="E604" s="247"/>
      <c r="F604" s="247"/>
      <c r="G604" s="248"/>
      <c r="H604" s="247"/>
      <c r="I604" s="247"/>
      <c r="J604" s="247"/>
      <c r="K604" s="247"/>
      <c r="L604" s="247"/>
      <c r="M604" s="247"/>
      <c r="N604" s="247"/>
      <c r="O604" s="247"/>
      <c r="P604" s="247"/>
      <c r="Q604" s="247"/>
      <c r="R604" s="247"/>
      <c r="S604" s="249"/>
    </row>
    <row r="605" spans="1:19" ht="16">
      <c r="A605" s="247"/>
      <c r="B605" s="247"/>
      <c r="C605" s="247"/>
      <c r="D605" s="247"/>
      <c r="E605" s="247"/>
      <c r="F605" s="247"/>
      <c r="G605" s="248"/>
      <c r="H605" s="247"/>
      <c r="I605" s="247"/>
      <c r="J605" s="247"/>
      <c r="K605" s="247"/>
      <c r="L605" s="247"/>
      <c r="M605" s="247"/>
      <c r="N605" s="247"/>
      <c r="O605" s="247"/>
      <c r="P605" s="247"/>
      <c r="Q605" s="247"/>
      <c r="R605" s="247"/>
      <c r="S605" s="249"/>
    </row>
    <row r="606" spans="1:19" ht="16">
      <c r="A606" s="247"/>
      <c r="B606" s="247"/>
      <c r="C606" s="247"/>
      <c r="D606" s="247"/>
      <c r="E606" s="247"/>
      <c r="F606" s="247"/>
      <c r="G606" s="248"/>
      <c r="H606" s="247"/>
      <c r="I606" s="247"/>
      <c r="J606" s="247"/>
      <c r="K606" s="247"/>
      <c r="L606" s="247"/>
      <c r="M606" s="247"/>
      <c r="N606" s="247"/>
      <c r="O606" s="247"/>
      <c r="P606" s="247"/>
      <c r="Q606" s="247"/>
      <c r="R606" s="247"/>
      <c r="S606" s="249"/>
    </row>
    <row r="607" spans="1:19" ht="16">
      <c r="A607" s="247"/>
      <c r="B607" s="247"/>
      <c r="C607" s="247"/>
      <c r="D607" s="247"/>
      <c r="E607" s="247"/>
      <c r="F607" s="247"/>
      <c r="G607" s="248"/>
      <c r="H607" s="247"/>
      <c r="I607" s="247"/>
      <c r="J607" s="247"/>
      <c r="K607" s="247"/>
      <c r="L607" s="247"/>
      <c r="M607" s="247"/>
      <c r="N607" s="247"/>
      <c r="O607" s="247"/>
      <c r="P607" s="247"/>
      <c r="Q607" s="247"/>
      <c r="R607" s="247"/>
      <c r="S607" s="249"/>
    </row>
    <row r="608" spans="1:19" ht="16">
      <c r="A608" s="247"/>
      <c r="B608" s="247"/>
      <c r="C608" s="247"/>
      <c r="D608" s="247"/>
      <c r="E608" s="247"/>
      <c r="F608" s="247"/>
      <c r="G608" s="248"/>
      <c r="H608" s="247"/>
      <c r="I608" s="247"/>
      <c r="J608" s="247"/>
      <c r="K608" s="247"/>
      <c r="L608" s="247"/>
      <c r="M608" s="247"/>
      <c r="N608" s="247"/>
      <c r="O608" s="247"/>
      <c r="P608" s="247"/>
      <c r="Q608" s="247"/>
      <c r="R608" s="247"/>
      <c r="S608" s="249"/>
    </row>
    <row r="609" spans="1:19" ht="16">
      <c r="A609" s="247"/>
      <c r="B609" s="247"/>
      <c r="C609" s="247"/>
      <c r="D609" s="247"/>
      <c r="E609" s="247"/>
      <c r="F609" s="247"/>
      <c r="G609" s="248"/>
      <c r="H609" s="247"/>
      <c r="I609" s="247"/>
      <c r="J609" s="247"/>
      <c r="K609" s="247"/>
      <c r="L609" s="247"/>
      <c r="M609" s="247"/>
      <c r="N609" s="247"/>
      <c r="O609" s="247"/>
      <c r="P609" s="247"/>
      <c r="Q609" s="247"/>
      <c r="R609" s="247"/>
      <c r="S609" s="249"/>
    </row>
    <row r="610" spans="1:19" ht="16">
      <c r="A610" s="247"/>
      <c r="B610" s="247"/>
      <c r="C610" s="247"/>
      <c r="D610" s="247"/>
      <c r="E610" s="247"/>
      <c r="F610" s="247"/>
      <c r="G610" s="248"/>
      <c r="H610" s="247"/>
      <c r="I610" s="247"/>
      <c r="J610" s="247"/>
      <c r="K610" s="247"/>
      <c r="L610" s="247"/>
      <c r="M610" s="247"/>
      <c r="N610" s="247"/>
      <c r="O610" s="247"/>
      <c r="P610" s="247"/>
      <c r="Q610" s="247"/>
      <c r="R610" s="247"/>
      <c r="S610" s="249"/>
    </row>
    <row r="611" spans="1:19" ht="16">
      <c r="A611" s="247"/>
      <c r="B611" s="247"/>
      <c r="C611" s="247"/>
      <c r="D611" s="247"/>
      <c r="E611" s="247"/>
      <c r="F611" s="247"/>
      <c r="G611" s="248"/>
      <c r="H611" s="247"/>
      <c r="I611" s="247"/>
      <c r="J611" s="247"/>
      <c r="K611" s="247"/>
      <c r="L611" s="247"/>
      <c r="M611" s="247"/>
      <c r="N611" s="247"/>
      <c r="O611" s="247"/>
      <c r="P611" s="247"/>
      <c r="Q611" s="247"/>
      <c r="R611" s="247"/>
      <c r="S611" s="249"/>
    </row>
    <row r="612" spans="1:19" ht="16">
      <c r="A612" s="247"/>
      <c r="B612" s="247"/>
      <c r="C612" s="247"/>
      <c r="D612" s="247"/>
      <c r="E612" s="247"/>
      <c r="F612" s="247"/>
      <c r="G612" s="248"/>
      <c r="H612" s="247"/>
      <c r="I612" s="247"/>
      <c r="J612" s="247"/>
      <c r="K612" s="247"/>
      <c r="L612" s="247"/>
      <c r="M612" s="247"/>
      <c r="N612" s="247"/>
      <c r="O612" s="247"/>
      <c r="P612" s="247"/>
      <c r="Q612" s="247"/>
      <c r="R612" s="247"/>
      <c r="S612" s="249"/>
    </row>
    <row r="613" spans="1:19" ht="16">
      <c r="A613" s="247"/>
      <c r="B613" s="247"/>
      <c r="C613" s="247"/>
      <c r="D613" s="247"/>
      <c r="E613" s="247"/>
      <c r="F613" s="247"/>
      <c r="G613" s="248"/>
      <c r="H613" s="247"/>
      <c r="I613" s="247"/>
      <c r="J613" s="247"/>
      <c r="K613" s="247"/>
      <c r="L613" s="247"/>
      <c r="M613" s="247"/>
      <c r="N613" s="247"/>
      <c r="O613" s="247"/>
      <c r="P613" s="247"/>
      <c r="Q613" s="247"/>
      <c r="R613" s="247"/>
      <c r="S613" s="249"/>
    </row>
    <row r="614" spans="1:19" ht="16">
      <c r="A614" s="247"/>
      <c r="B614" s="247"/>
      <c r="C614" s="247"/>
      <c r="D614" s="247"/>
      <c r="E614" s="247"/>
      <c r="F614" s="247"/>
      <c r="G614" s="248"/>
      <c r="H614" s="247"/>
      <c r="I614" s="247"/>
      <c r="J614" s="247"/>
      <c r="K614" s="247"/>
      <c r="L614" s="247"/>
      <c r="M614" s="247"/>
      <c r="N614" s="247"/>
      <c r="O614" s="247"/>
      <c r="P614" s="247"/>
      <c r="Q614" s="247"/>
      <c r="R614" s="247"/>
      <c r="S614" s="249"/>
    </row>
    <row r="615" spans="1:19" ht="16">
      <c r="A615" s="247"/>
      <c r="B615" s="247"/>
      <c r="C615" s="247"/>
      <c r="D615" s="247"/>
      <c r="E615" s="247"/>
      <c r="F615" s="247"/>
      <c r="G615" s="248"/>
      <c r="H615" s="247"/>
      <c r="I615" s="247"/>
      <c r="J615" s="247"/>
      <c r="K615" s="247"/>
      <c r="L615" s="247"/>
      <c r="M615" s="247"/>
      <c r="N615" s="247"/>
      <c r="O615" s="247"/>
      <c r="P615" s="247"/>
      <c r="Q615" s="247"/>
      <c r="R615" s="247"/>
      <c r="S615" s="249"/>
    </row>
    <row r="616" spans="1:19" ht="16">
      <c r="A616" s="247"/>
      <c r="B616" s="247"/>
      <c r="C616" s="247"/>
      <c r="D616" s="247"/>
      <c r="E616" s="247"/>
      <c r="F616" s="247"/>
      <c r="G616" s="248"/>
      <c r="H616" s="247"/>
      <c r="I616" s="247"/>
      <c r="J616" s="247"/>
      <c r="K616" s="247"/>
      <c r="L616" s="247"/>
      <c r="M616" s="247"/>
      <c r="N616" s="247"/>
      <c r="O616" s="247"/>
      <c r="P616" s="247"/>
      <c r="Q616" s="247"/>
      <c r="R616" s="247"/>
      <c r="S616" s="249"/>
    </row>
    <row r="617" spans="1:19" ht="16">
      <c r="A617" s="247"/>
      <c r="B617" s="247"/>
      <c r="C617" s="247"/>
      <c r="D617" s="247"/>
      <c r="E617" s="247"/>
      <c r="F617" s="247"/>
      <c r="G617" s="248"/>
      <c r="H617" s="247"/>
      <c r="I617" s="247"/>
      <c r="J617" s="247"/>
      <c r="K617" s="247"/>
      <c r="L617" s="247"/>
      <c r="M617" s="247"/>
      <c r="N617" s="247"/>
      <c r="O617" s="247"/>
      <c r="P617" s="247"/>
      <c r="Q617" s="247"/>
      <c r="R617" s="247"/>
      <c r="S617" s="249"/>
    </row>
    <row r="618" spans="1:19" ht="16">
      <c r="A618" s="247"/>
      <c r="B618" s="247"/>
      <c r="C618" s="247"/>
      <c r="D618" s="247"/>
      <c r="E618" s="247"/>
      <c r="F618" s="247"/>
      <c r="G618" s="248"/>
      <c r="H618" s="247"/>
      <c r="I618" s="247"/>
      <c r="J618" s="247"/>
      <c r="K618" s="247"/>
      <c r="L618" s="247"/>
      <c r="M618" s="247"/>
      <c r="N618" s="247"/>
      <c r="O618" s="247"/>
      <c r="P618" s="247"/>
      <c r="Q618" s="247"/>
      <c r="R618" s="247"/>
      <c r="S618" s="249"/>
    </row>
    <row r="619" spans="1:19" ht="16">
      <c r="A619" s="247"/>
      <c r="B619" s="247"/>
      <c r="C619" s="247"/>
      <c r="D619" s="247"/>
      <c r="E619" s="247"/>
      <c r="F619" s="247"/>
      <c r="G619" s="248"/>
      <c r="H619" s="247"/>
      <c r="I619" s="247"/>
      <c r="J619" s="247"/>
      <c r="K619" s="247"/>
      <c r="L619" s="247"/>
      <c r="M619" s="247"/>
      <c r="N619" s="247"/>
      <c r="O619" s="247"/>
      <c r="P619" s="247"/>
      <c r="Q619" s="247"/>
      <c r="R619" s="247"/>
      <c r="S619" s="249"/>
    </row>
    <row r="620" spans="1:19" ht="16">
      <c r="A620" s="247"/>
      <c r="B620" s="247"/>
      <c r="C620" s="247"/>
      <c r="D620" s="247"/>
      <c r="E620" s="247"/>
      <c r="F620" s="247"/>
      <c r="G620" s="248"/>
      <c r="H620" s="247"/>
      <c r="I620" s="247"/>
      <c r="J620" s="247"/>
      <c r="K620" s="247"/>
      <c r="L620" s="247"/>
      <c r="M620" s="247"/>
      <c r="N620" s="247"/>
      <c r="O620" s="247"/>
      <c r="P620" s="247"/>
      <c r="Q620" s="247"/>
      <c r="R620" s="247"/>
      <c r="S620" s="249"/>
    </row>
    <row r="621" spans="1:19" ht="16">
      <c r="A621" s="247"/>
      <c r="B621" s="247"/>
      <c r="C621" s="247"/>
      <c r="D621" s="247"/>
      <c r="E621" s="247"/>
      <c r="F621" s="247"/>
      <c r="G621" s="248"/>
      <c r="H621" s="247"/>
      <c r="I621" s="247"/>
      <c r="J621" s="247"/>
      <c r="K621" s="247"/>
      <c r="L621" s="247"/>
      <c r="M621" s="247"/>
      <c r="N621" s="247"/>
      <c r="O621" s="247"/>
      <c r="P621" s="247"/>
      <c r="Q621" s="247"/>
      <c r="R621" s="247"/>
      <c r="S621" s="249"/>
    </row>
    <row r="622" spans="1:19" ht="16">
      <c r="A622" s="247"/>
      <c r="B622" s="247"/>
      <c r="C622" s="247"/>
      <c r="D622" s="247"/>
      <c r="E622" s="247"/>
      <c r="F622" s="247"/>
      <c r="G622" s="248"/>
      <c r="H622" s="247"/>
      <c r="I622" s="247"/>
      <c r="J622" s="247"/>
      <c r="K622" s="247"/>
      <c r="L622" s="247"/>
      <c r="M622" s="247"/>
      <c r="N622" s="247"/>
      <c r="O622" s="247"/>
      <c r="P622" s="247"/>
      <c r="Q622" s="247"/>
      <c r="R622" s="247"/>
      <c r="S622" s="249"/>
    </row>
    <row r="623" spans="1:19" ht="16">
      <c r="A623" s="247"/>
      <c r="B623" s="247"/>
      <c r="C623" s="247"/>
      <c r="D623" s="247"/>
      <c r="E623" s="247"/>
      <c r="F623" s="247"/>
      <c r="G623" s="248"/>
      <c r="H623" s="247"/>
      <c r="I623" s="247"/>
      <c r="J623" s="247"/>
      <c r="K623" s="247"/>
      <c r="L623" s="247"/>
      <c r="M623" s="247"/>
      <c r="N623" s="247"/>
      <c r="O623" s="247"/>
      <c r="P623" s="247"/>
      <c r="Q623" s="247"/>
      <c r="R623" s="247"/>
      <c r="S623" s="249"/>
    </row>
    <row r="624" spans="1:19" ht="16">
      <c r="A624" s="247"/>
      <c r="B624" s="247"/>
      <c r="C624" s="247"/>
      <c r="D624" s="247"/>
      <c r="E624" s="247"/>
      <c r="F624" s="247"/>
      <c r="G624" s="248"/>
      <c r="H624" s="247"/>
      <c r="I624" s="247"/>
      <c r="J624" s="247"/>
      <c r="K624" s="247"/>
      <c r="L624" s="247"/>
      <c r="M624" s="247"/>
      <c r="N624" s="247"/>
      <c r="O624" s="247"/>
      <c r="P624" s="247"/>
      <c r="Q624" s="247"/>
      <c r="R624" s="247"/>
      <c r="S624" s="249"/>
    </row>
    <row r="625" spans="1:19" ht="16">
      <c r="A625" s="247"/>
      <c r="B625" s="247"/>
      <c r="C625" s="247"/>
      <c r="D625" s="247"/>
      <c r="E625" s="247"/>
      <c r="F625" s="247"/>
      <c r="G625" s="248"/>
      <c r="H625" s="247"/>
      <c r="I625" s="247"/>
      <c r="J625" s="247"/>
      <c r="K625" s="247"/>
      <c r="L625" s="247"/>
      <c r="M625" s="247"/>
      <c r="N625" s="247"/>
      <c r="O625" s="247"/>
      <c r="P625" s="247"/>
      <c r="Q625" s="247"/>
      <c r="R625" s="247"/>
      <c r="S625" s="249"/>
    </row>
    <row r="626" spans="1:19" ht="16">
      <c r="A626" s="247"/>
      <c r="B626" s="247"/>
      <c r="C626" s="247"/>
      <c r="D626" s="247"/>
      <c r="E626" s="247"/>
      <c r="F626" s="247"/>
      <c r="G626" s="248"/>
      <c r="H626" s="247"/>
      <c r="I626" s="247"/>
      <c r="J626" s="247"/>
      <c r="K626" s="247"/>
      <c r="L626" s="247"/>
      <c r="M626" s="247"/>
      <c r="N626" s="247"/>
      <c r="O626" s="247"/>
      <c r="P626" s="247"/>
      <c r="Q626" s="247"/>
      <c r="R626" s="247"/>
      <c r="S626" s="249"/>
    </row>
    <row r="627" spans="1:19" ht="16">
      <c r="A627" s="247"/>
      <c r="B627" s="247"/>
      <c r="C627" s="247"/>
      <c r="D627" s="247"/>
      <c r="E627" s="247"/>
      <c r="F627" s="247"/>
      <c r="G627" s="248"/>
      <c r="H627" s="247"/>
      <c r="I627" s="247"/>
      <c r="J627" s="247"/>
      <c r="K627" s="247"/>
      <c r="L627" s="247"/>
      <c r="M627" s="247"/>
      <c r="N627" s="247"/>
      <c r="O627" s="247"/>
      <c r="P627" s="247"/>
      <c r="Q627" s="247"/>
      <c r="R627" s="247"/>
      <c r="S627" s="249"/>
    </row>
    <row r="628" spans="1:19" ht="16">
      <c r="A628" s="247"/>
      <c r="B628" s="247"/>
      <c r="C628" s="247"/>
      <c r="D628" s="247"/>
      <c r="E628" s="247"/>
      <c r="F628" s="247"/>
      <c r="G628" s="248"/>
      <c r="H628" s="247"/>
      <c r="I628" s="247"/>
      <c r="J628" s="247"/>
      <c r="K628" s="247"/>
      <c r="L628" s="247"/>
      <c r="M628" s="247"/>
      <c r="N628" s="247"/>
      <c r="O628" s="247"/>
      <c r="P628" s="247"/>
      <c r="Q628" s="247"/>
      <c r="R628" s="247"/>
      <c r="S628" s="249"/>
    </row>
    <row r="629" spans="1:19" ht="16">
      <c r="A629" s="247"/>
      <c r="B629" s="247"/>
      <c r="C629" s="247"/>
      <c r="D629" s="247"/>
      <c r="E629" s="247"/>
      <c r="F629" s="247"/>
      <c r="G629" s="248"/>
      <c r="H629" s="247"/>
      <c r="I629" s="247"/>
      <c r="J629" s="247"/>
      <c r="K629" s="247"/>
      <c r="L629" s="247"/>
      <c r="M629" s="247"/>
      <c r="N629" s="247"/>
      <c r="O629" s="247"/>
      <c r="P629" s="247"/>
      <c r="Q629" s="247"/>
      <c r="R629" s="247"/>
      <c r="S629" s="249"/>
    </row>
    <row r="630" spans="1:19" ht="16">
      <c r="A630" s="247"/>
      <c r="B630" s="247"/>
      <c r="C630" s="247"/>
      <c r="D630" s="247"/>
      <c r="E630" s="247"/>
      <c r="F630" s="247"/>
      <c r="G630" s="248"/>
      <c r="H630" s="247"/>
      <c r="I630" s="247"/>
      <c r="J630" s="247"/>
      <c r="K630" s="247"/>
      <c r="L630" s="247"/>
      <c r="M630" s="247"/>
      <c r="N630" s="247"/>
      <c r="O630" s="247"/>
      <c r="P630" s="247"/>
      <c r="Q630" s="247"/>
      <c r="R630" s="247"/>
      <c r="S630" s="249"/>
    </row>
    <row r="631" spans="1:19" ht="16">
      <c r="A631" s="247"/>
      <c r="B631" s="247"/>
      <c r="C631" s="247"/>
      <c r="D631" s="247"/>
      <c r="E631" s="247"/>
      <c r="F631" s="247"/>
      <c r="G631" s="248"/>
      <c r="H631" s="247"/>
      <c r="I631" s="247"/>
      <c r="J631" s="247"/>
      <c r="K631" s="247"/>
      <c r="L631" s="247"/>
      <c r="M631" s="247"/>
      <c r="N631" s="247"/>
      <c r="O631" s="247"/>
      <c r="P631" s="247"/>
      <c r="Q631" s="247"/>
      <c r="R631" s="247"/>
      <c r="S631" s="249"/>
    </row>
    <row r="632" spans="1:19" ht="16">
      <c r="A632" s="247"/>
      <c r="B632" s="247"/>
      <c r="C632" s="247"/>
      <c r="D632" s="247"/>
      <c r="E632" s="247"/>
      <c r="F632" s="247"/>
      <c r="G632" s="248"/>
      <c r="H632" s="247"/>
      <c r="I632" s="247"/>
      <c r="J632" s="247"/>
      <c r="K632" s="247"/>
      <c r="L632" s="247"/>
      <c r="M632" s="247"/>
      <c r="N632" s="247"/>
      <c r="O632" s="247"/>
      <c r="P632" s="247"/>
      <c r="Q632" s="247"/>
      <c r="R632" s="247"/>
      <c r="S632" s="249"/>
    </row>
    <row r="633" spans="1:19" ht="16">
      <c r="A633" s="247"/>
      <c r="B633" s="247"/>
      <c r="C633" s="247"/>
      <c r="D633" s="247"/>
      <c r="E633" s="247"/>
      <c r="F633" s="247"/>
      <c r="G633" s="248"/>
      <c r="H633" s="247"/>
      <c r="I633" s="247"/>
      <c r="J633" s="247"/>
      <c r="K633" s="247"/>
      <c r="L633" s="247"/>
      <c r="M633" s="247"/>
      <c r="N633" s="247"/>
      <c r="O633" s="247"/>
      <c r="P633" s="247"/>
      <c r="Q633" s="247"/>
      <c r="R633" s="247"/>
      <c r="S633" s="249"/>
    </row>
    <row r="634" spans="1:19" ht="16">
      <c r="A634" s="247"/>
      <c r="B634" s="247"/>
      <c r="C634" s="247"/>
      <c r="D634" s="247"/>
      <c r="E634" s="247"/>
      <c r="F634" s="247"/>
      <c r="G634" s="248"/>
      <c r="H634" s="247"/>
      <c r="I634" s="247"/>
      <c r="J634" s="247"/>
      <c r="K634" s="247"/>
      <c r="L634" s="247"/>
      <c r="M634" s="247"/>
      <c r="N634" s="247"/>
      <c r="O634" s="247"/>
      <c r="P634" s="247"/>
      <c r="Q634" s="247"/>
      <c r="R634" s="247"/>
      <c r="S634" s="249"/>
    </row>
    <row r="635" spans="1:19" ht="16">
      <c r="A635" s="247"/>
      <c r="B635" s="247"/>
      <c r="C635" s="247"/>
      <c r="D635" s="247"/>
      <c r="E635" s="247"/>
      <c r="F635" s="247"/>
      <c r="G635" s="248"/>
      <c r="H635" s="247"/>
      <c r="I635" s="247"/>
      <c r="J635" s="247"/>
      <c r="K635" s="247"/>
      <c r="L635" s="247"/>
      <c r="M635" s="247"/>
      <c r="N635" s="247"/>
      <c r="O635" s="247"/>
      <c r="P635" s="247"/>
      <c r="Q635" s="247"/>
      <c r="R635" s="247"/>
      <c r="S635" s="249"/>
    </row>
    <row r="636" spans="1:19" ht="16">
      <c r="A636" s="247"/>
      <c r="B636" s="247"/>
      <c r="C636" s="247"/>
      <c r="D636" s="247"/>
      <c r="E636" s="247"/>
      <c r="F636" s="247"/>
      <c r="G636" s="248"/>
      <c r="H636" s="247"/>
      <c r="I636" s="247"/>
      <c r="J636" s="247"/>
      <c r="K636" s="247"/>
      <c r="L636" s="247"/>
      <c r="M636" s="247"/>
      <c r="N636" s="247"/>
      <c r="O636" s="247"/>
      <c r="P636" s="247"/>
      <c r="Q636" s="247"/>
      <c r="R636" s="247"/>
      <c r="S636" s="249"/>
    </row>
    <row r="637" spans="1:19" ht="16">
      <c r="A637" s="247"/>
      <c r="B637" s="247"/>
      <c r="C637" s="247"/>
      <c r="D637" s="247"/>
      <c r="E637" s="247"/>
      <c r="F637" s="247"/>
      <c r="G637" s="248"/>
      <c r="H637" s="247"/>
      <c r="I637" s="247"/>
      <c r="J637" s="247"/>
      <c r="K637" s="247"/>
      <c r="L637" s="247"/>
      <c r="M637" s="247"/>
      <c r="N637" s="247"/>
      <c r="O637" s="247"/>
      <c r="P637" s="247"/>
      <c r="Q637" s="247"/>
      <c r="R637" s="247"/>
      <c r="S637" s="249"/>
    </row>
    <row r="638" spans="1:19" ht="16">
      <c r="A638" s="247"/>
      <c r="B638" s="247"/>
      <c r="C638" s="247"/>
      <c r="D638" s="247"/>
      <c r="E638" s="247"/>
      <c r="F638" s="247"/>
      <c r="G638" s="248"/>
      <c r="H638" s="247"/>
      <c r="I638" s="247"/>
      <c r="J638" s="247"/>
      <c r="K638" s="247"/>
      <c r="L638" s="247"/>
      <c r="M638" s="247"/>
      <c r="N638" s="247"/>
      <c r="O638" s="247"/>
      <c r="P638" s="247"/>
      <c r="Q638" s="247"/>
      <c r="R638" s="247"/>
      <c r="S638" s="249"/>
    </row>
    <row r="639" spans="1:19" ht="16">
      <c r="A639" s="247"/>
      <c r="B639" s="247"/>
      <c r="C639" s="247"/>
      <c r="D639" s="247"/>
      <c r="E639" s="247"/>
      <c r="F639" s="247"/>
      <c r="G639" s="248"/>
      <c r="H639" s="247"/>
      <c r="I639" s="247"/>
      <c r="J639" s="247"/>
      <c r="K639" s="247"/>
      <c r="L639" s="247"/>
      <c r="M639" s="247"/>
      <c r="N639" s="247"/>
      <c r="O639" s="247"/>
      <c r="P639" s="247"/>
      <c r="Q639" s="247"/>
      <c r="R639" s="247"/>
      <c r="S639" s="249"/>
    </row>
    <row r="640" spans="1:19" ht="16">
      <c r="A640" s="247"/>
      <c r="B640" s="247"/>
      <c r="C640" s="247"/>
      <c r="D640" s="247"/>
      <c r="E640" s="247"/>
      <c r="F640" s="247"/>
      <c r="G640" s="248"/>
      <c r="H640" s="247"/>
      <c r="I640" s="247"/>
      <c r="J640" s="247"/>
      <c r="K640" s="247"/>
      <c r="L640" s="247"/>
      <c r="M640" s="247"/>
      <c r="N640" s="247"/>
      <c r="O640" s="247"/>
      <c r="P640" s="247"/>
      <c r="Q640" s="247"/>
      <c r="R640" s="247"/>
      <c r="S640" s="249"/>
    </row>
    <row r="641" spans="1:19" ht="16">
      <c r="A641" s="247"/>
      <c r="B641" s="247"/>
      <c r="C641" s="247"/>
      <c r="D641" s="247"/>
      <c r="E641" s="247"/>
      <c r="F641" s="247"/>
      <c r="G641" s="248"/>
      <c r="H641" s="247"/>
      <c r="I641" s="247"/>
      <c r="J641" s="247"/>
      <c r="K641" s="247"/>
      <c r="L641" s="247"/>
      <c r="M641" s="247"/>
      <c r="N641" s="247"/>
      <c r="O641" s="247"/>
      <c r="P641" s="247"/>
      <c r="Q641" s="247"/>
      <c r="R641" s="247"/>
      <c r="S641" s="249"/>
    </row>
    <row r="642" spans="1:19" ht="16">
      <c r="A642" s="247"/>
      <c r="B642" s="247"/>
      <c r="C642" s="247"/>
      <c r="D642" s="247"/>
      <c r="E642" s="247"/>
      <c r="F642" s="247"/>
      <c r="G642" s="248"/>
      <c r="H642" s="247"/>
      <c r="I642" s="247"/>
      <c r="J642" s="247"/>
      <c r="K642" s="247"/>
      <c r="L642" s="247"/>
      <c r="M642" s="247"/>
      <c r="N642" s="247"/>
      <c r="O642" s="247"/>
      <c r="P642" s="247"/>
      <c r="Q642" s="247"/>
      <c r="R642" s="247"/>
      <c r="S642" s="249"/>
    </row>
    <row r="643" spans="1:19" ht="16">
      <c r="A643" s="247"/>
      <c r="B643" s="247"/>
      <c r="C643" s="247"/>
      <c r="D643" s="247"/>
      <c r="E643" s="247"/>
      <c r="F643" s="247"/>
      <c r="G643" s="248"/>
      <c r="H643" s="247"/>
      <c r="I643" s="247"/>
      <c r="J643" s="247"/>
      <c r="K643" s="247"/>
      <c r="L643" s="247"/>
      <c r="M643" s="247"/>
      <c r="N643" s="247"/>
      <c r="O643" s="247"/>
      <c r="P643" s="247"/>
      <c r="Q643" s="247"/>
      <c r="R643" s="247"/>
      <c r="S643" s="249"/>
    </row>
    <row r="644" spans="1:19" ht="16">
      <c r="A644" s="247"/>
      <c r="B644" s="247"/>
      <c r="C644" s="247"/>
      <c r="D644" s="247"/>
      <c r="E644" s="247"/>
      <c r="F644" s="247"/>
      <c r="G644" s="248"/>
      <c r="H644" s="247"/>
      <c r="I644" s="247"/>
      <c r="J644" s="247"/>
      <c r="K644" s="247"/>
      <c r="L644" s="247"/>
      <c r="M644" s="247"/>
      <c r="N644" s="247"/>
      <c r="O644" s="247"/>
      <c r="P644" s="247"/>
      <c r="Q644" s="247"/>
      <c r="R644" s="247"/>
      <c r="S644" s="249"/>
    </row>
    <row r="645" spans="1:19" ht="16">
      <c r="A645" s="247"/>
      <c r="B645" s="247"/>
      <c r="C645" s="247"/>
      <c r="D645" s="247"/>
      <c r="E645" s="247"/>
      <c r="F645" s="247"/>
      <c r="G645" s="248"/>
      <c r="H645" s="247"/>
      <c r="I645" s="247"/>
      <c r="J645" s="247"/>
      <c r="K645" s="247"/>
      <c r="L645" s="247"/>
      <c r="M645" s="247"/>
      <c r="N645" s="247"/>
      <c r="O645" s="247"/>
      <c r="P645" s="247"/>
      <c r="Q645" s="247"/>
      <c r="R645" s="247"/>
      <c r="S645" s="249"/>
    </row>
    <row r="646" spans="1:19" ht="16">
      <c r="A646" s="247"/>
      <c r="B646" s="247"/>
      <c r="C646" s="247"/>
      <c r="D646" s="247"/>
      <c r="E646" s="247"/>
      <c r="F646" s="247"/>
      <c r="G646" s="248"/>
      <c r="H646" s="247"/>
      <c r="I646" s="247"/>
      <c r="J646" s="247"/>
      <c r="K646" s="247"/>
      <c r="L646" s="247"/>
      <c r="M646" s="247"/>
      <c r="N646" s="247"/>
      <c r="O646" s="247"/>
      <c r="P646" s="247"/>
      <c r="Q646" s="247"/>
      <c r="R646" s="247"/>
      <c r="S646" s="249"/>
    </row>
    <row r="647" spans="1:19" ht="16">
      <c r="A647" s="247"/>
      <c r="B647" s="247"/>
      <c r="C647" s="247"/>
      <c r="D647" s="247"/>
      <c r="E647" s="247"/>
      <c r="F647" s="247"/>
      <c r="G647" s="248"/>
      <c r="H647" s="247"/>
      <c r="I647" s="247"/>
      <c r="J647" s="247"/>
      <c r="K647" s="247"/>
      <c r="L647" s="247"/>
      <c r="M647" s="247"/>
      <c r="N647" s="247"/>
      <c r="O647" s="247"/>
      <c r="P647" s="247"/>
      <c r="Q647" s="247"/>
      <c r="R647" s="247"/>
      <c r="S647" s="249"/>
    </row>
    <row r="648" spans="1:19" ht="16">
      <c r="A648" s="247"/>
      <c r="B648" s="247"/>
      <c r="C648" s="247"/>
      <c r="D648" s="247"/>
      <c r="E648" s="247"/>
      <c r="F648" s="247"/>
      <c r="G648" s="248"/>
      <c r="H648" s="247"/>
      <c r="I648" s="247"/>
      <c r="J648" s="247"/>
      <c r="K648" s="247"/>
      <c r="L648" s="247"/>
      <c r="M648" s="247"/>
      <c r="N648" s="247"/>
      <c r="O648" s="247"/>
      <c r="P648" s="247"/>
      <c r="Q648" s="247"/>
      <c r="R648" s="247"/>
      <c r="S648" s="249"/>
    </row>
    <row r="649" spans="1:19" ht="16">
      <c r="A649" s="247"/>
      <c r="B649" s="247"/>
      <c r="C649" s="247"/>
      <c r="D649" s="247"/>
      <c r="E649" s="247"/>
      <c r="F649" s="247"/>
      <c r="G649" s="248"/>
      <c r="H649" s="247"/>
      <c r="I649" s="247"/>
      <c r="J649" s="247"/>
      <c r="K649" s="247"/>
      <c r="L649" s="247"/>
      <c r="M649" s="247"/>
      <c r="N649" s="247"/>
      <c r="O649" s="247"/>
      <c r="P649" s="247"/>
      <c r="Q649" s="247"/>
      <c r="R649" s="247"/>
      <c r="S649" s="249"/>
    </row>
    <row r="650" spans="1:19" ht="16">
      <c r="A650" s="247"/>
      <c r="B650" s="247"/>
      <c r="C650" s="247"/>
      <c r="D650" s="247"/>
      <c r="E650" s="247"/>
      <c r="F650" s="247"/>
      <c r="G650" s="248"/>
      <c r="H650" s="247"/>
      <c r="I650" s="247"/>
      <c r="J650" s="247"/>
      <c r="K650" s="247"/>
      <c r="L650" s="247"/>
      <c r="M650" s="247"/>
      <c r="N650" s="247"/>
      <c r="O650" s="247"/>
      <c r="P650" s="247"/>
      <c r="Q650" s="247"/>
      <c r="R650" s="247"/>
      <c r="S650" s="249"/>
    </row>
    <row r="651" spans="1:19" ht="16">
      <c r="A651" s="247"/>
      <c r="B651" s="247"/>
      <c r="C651" s="247"/>
      <c r="D651" s="247"/>
      <c r="E651" s="247"/>
      <c r="F651" s="247"/>
      <c r="G651" s="248"/>
      <c r="H651" s="247"/>
      <c r="I651" s="247"/>
      <c r="J651" s="247"/>
      <c r="K651" s="247"/>
      <c r="L651" s="247"/>
      <c r="M651" s="247"/>
      <c r="N651" s="247"/>
      <c r="O651" s="247"/>
      <c r="P651" s="247"/>
      <c r="Q651" s="247"/>
      <c r="R651" s="247"/>
      <c r="S651" s="249"/>
    </row>
    <row r="652" spans="1:19" ht="16">
      <c r="A652" s="247"/>
      <c r="B652" s="247"/>
      <c r="C652" s="247"/>
      <c r="D652" s="247"/>
      <c r="E652" s="247"/>
      <c r="F652" s="247"/>
      <c r="G652" s="248"/>
      <c r="H652" s="247"/>
      <c r="I652" s="247"/>
      <c r="J652" s="247"/>
      <c r="K652" s="247"/>
      <c r="L652" s="247"/>
      <c r="M652" s="247"/>
      <c r="N652" s="247"/>
      <c r="O652" s="247"/>
      <c r="P652" s="247"/>
      <c r="Q652" s="247"/>
      <c r="R652" s="247"/>
      <c r="S652" s="249"/>
    </row>
    <row r="653" spans="1:19" ht="16">
      <c r="A653" s="247"/>
      <c r="B653" s="247"/>
      <c r="C653" s="247"/>
      <c r="D653" s="247"/>
      <c r="E653" s="247"/>
      <c r="F653" s="247"/>
      <c r="G653" s="248"/>
      <c r="H653" s="247"/>
      <c r="I653" s="247"/>
      <c r="J653" s="247"/>
      <c r="K653" s="247"/>
      <c r="L653" s="247"/>
      <c r="M653" s="247"/>
      <c r="N653" s="247"/>
      <c r="O653" s="247"/>
      <c r="P653" s="247"/>
      <c r="Q653" s="247"/>
      <c r="R653" s="247"/>
      <c r="S653" s="249"/>
    </row>
    <row r="654" spans="1:19" ht="16">
      <c r="A654" s="247"/>
      <c r="B654" s="247"/>
      <c r="C654" s="247"/>
      <c r="D654" s="247"/>
      <c r="E654" s="247"/>
      <c r="F654" s="247"/>
      <c r="G654" s="248"/>
      <c r="H654" s="247"/>
      <c r="I654" s="247"/>
      <c r="J654" s="247"/>
      <c r="K654" s="247"/>
      <c r="L654" s="247"/>
      <c r="M654" s="247"/>
      <c r="N654" s="247"/>
      <c r="O654" s="247"/>
      <c r="P654" s="247"/>
      <c r="Q654" s="247"/>
      <c r="R654" s="247"/>
      <c r="S654" s="249"/>
    </row>
    <row r="655" spans="1:19" ht="16">
      <c r="A655" s="247"/>
      <c r="B655" s="247"/>
      <c r="C655" s="247"/>
      <c r="D655" s="247"/>
      <c r="E655" s="247"/>
      <c r="F655" s="247"/>
      <c r="G655" s="248"/>
      <c r="H655" s="247"/>
      <c r="I655" s="247"/>
      <c r="J655" s="247"/>
      <c r="K655" s="247"/>
      <c r="L655" s="247"/>
      <c r="M655" s="247"/>
      <c r="N655" s="247"/>
      <c r="O655" s="247"/>
      <c r="P655" s="247"/>
      <c r="Q655" s="247"/>
      <c r="R655" s="247"/>
      <c r="S655" s="249"/>
    </row>
    <row r="656" spans="1:19" ht="16">
      <c r="A656" s="247"/>
      <c r="B656" s="247"/>
      <c r="C656" s="247"/>
      <c r="D656" s="247"/>
      <c r="E656" s="247"/>
      <c r="F656" s="247"/>
      <c r="G656" s="248"/>
      <c r="H656" s="247"/>
      <c r="I656" s="247"/>
      <c r="J656" s="247"/>
      <c r="K656" s="247"/>
      <c r="L656" s="247"/>
      <c r="M656" s="247"/>
      <c r="N656" s="247"/>
      <c r="O656" s="247"/>
      <c r="P656" s="247"/>
      <c r="Q656" s="247"/>
      <c r="R656" s="247"/>
      <c r="S656" s="249"/>
    </row>
    <row r="657" spans="1:19" ht="16">
      <c r="A657" s="247"/>
      <c r="B657" s="247"/>
      <c r="C657" s="247"/>
      <c r="D657" s="247"/>
      <c r="E657" s="247"/>
      <c r="F657" s="247"/>
      <c r="G657" s="248"/>
      <c r="H657" s="247"/>
      <c r="I657" s="247"/>
      <c r="J657" s="247"/>
      <c r="K657" s="247"/>
      <c r="L657" s="247"/>
      <c r="M657" s="247"/>
      <c r="N657" s="247"/>
      <c r="O657" s="247"/>
      <c r="P657" s="247"/>
      <c r="Q657" s="247"/>
      <c r="R657" s="247"/>
      <c r="S657" s="249"/>
    </row>
    <row r="658" spans="1:19" ht="16">
      <c r="A658" s="247"/>
      <c r="B658" s="247"/>
      <c r="C658" s="247"/>
      <c r="D658" s="247"/>
      <c r="E658" s="247"/>
      <c r="F658" s="247"/>
      <c r="G658" s="248"/>
      <c r="H658" s="247"/>
      <c r="I658" s="247"/>
      <c r="J658" s="247"/>
      <c r="K658" s="247"/>
      <c r="L658" s="247"/>
      <c r="M658" s="247"/>
      <c r="N658" s="247"/>
      <c r="O658" s="247"/>
      <c r="P658" s="247"/>
      <c r="Q658" s="247"/>
      <c r="R658" s="247"/>
      <c r="S658" s="249"/>
    </row>
    <row r="659" spans="1:19" ht="16">
      <c r="A659" s="247"/>
      <c r="B659" s="247"/>
      <c r="C659" s="247"/>
      <c r="D659" s="247"/>
      <c r="E659" s="247"/>
      <c r="F659" s="247"/>
      <c r="G659" s="248"/>
      <c r="H659" s="247"/>
      <c r="I659" s="247"/>
      <c r="J659" s="247"/>
      <c r="K659" s="247"/>
      <c r="L659" s="247"/>
      <c r="M659" s="247"/>
      <c r="N659" s="247"/>
      <c r="O659" s="247"/>
      <c r="P659" s="247"/>
      <c r="Q659" s="247"/>
      <c r="R659" s="247"/>
      <c r="S659" s="249"/>
    </row>
    <row r="660" spans="1:19" ht="16">
      <c r="A660" s="247"/>
      <c r="B660" s="247"/>
      <c r="C660" s="247"/>
      <c r="D660" s="247"/>
      <c r="E660" s="247"/>
      <c r="F660" s="247"/>
      <c r="G660" s="248"/>
      <c r="H660" s="247"/>
      <c r="I660" s="247"/>
      <c r="J660" s="247"/>
      <c r="K660" s="247"/>
      <c r="L660" s="247"/>
      <c r="M660" s="247"/>
      <c r="N660" s="247"/>
      <c r="O660" s="247"/>
      <c r="P660" s="247"/>
      <c r="Q660" s="247"/>
      <c r="R660" s="247"/>
      <c r="S660" s="249"/>
    </row>
    <row r="661" spans="1:19" ht="16">
      <c r="A661" s="247"/>
      <c r="B661" s="247"/>
      <c r="C661" s="247"/>
      <c r="D661" s="247"/>
      <c r="E661" s="247"/>
      <c r="F661" s="247"/>
      <c r="G661" s="248"/>
      <c r="H661" s="247"/>
      <c r="I661" s="247"/>
      <c r="J661" s="247"/>
      <c r="K661" s="247"/>
      <c r="L661" s="247"/>
      <c r="M661" s="247"/>
      <c r="N661" s="247"/>
      <c r="O661" s="247"/>
      <c r="P661" s="247"/>
      <c r="Q661" s="247"/>
      <c r="R661" s="247"/>
      <c r="S661" s="249"/>
    </row>
    <row r="662" spans="1:19" ht="16">
      <c r="A662" s="247"/>
      <c r="B662" s="247"/>
      <c r="C662" s="247"/>
      <c r="D662" s="247"/>
      <c r="E662" s="247"/>
      <c r="F662" s="247"/>
      <c r="G662" s="248"/>
      <c r="H662" s="247"/>
      <c r="I662" s="247"/>
      <c r="J662" s="247"/>
      <c r="K662" s="247"/>
      <c r="L662" s="247"/>
      <c r="M662" s="247"/>
      <c r="N662" s="247"/>
      <c r="O662" s="247"/>
      <c r="P662" s="247"/>
      <c r="Q662" s="247"/>
      <c r="R662" s="247"/>
    </row>
    <row r="663" spans="1:19" ht="16">
      <c r="A663" s="247"/>
      <c r="B663" s="247"/>
      <c r="C663" s="247"/>
      <c r="D663" s="247"/>
      <c r="E663" s="247"/>
      <c r="F663" s="247"/>
      <c r="G663" s="248"/>
      <c r="H663" s="247"/>
      <c r="I663" s="247"/>
      <c r="J663" s="247"/>
      <c r="K663" s="247"/>
      <c r="L663" s="247"/>
      <c r="M663" s="247"/>
      <c r="N663" s="247"/>
      <c r="O663" s="247"/>
      <c r="P663" s="247"/>
      <c r="Q663" s="247"/>
      <c r="R663" s="247"/>
    </row>
    <row r="664" spans="1:19" ht="16">
      <c r="A664" s="247"/>
      <c r="B664" s="247"/>
      <c r="C664" s="247"/>
      <c r="D664" s="247"/>
      <c r="E664" s="247"/>
      <c r="F664" s="247"/>
      <c r="G664" s="248"/>
      <c r="H664" s="247"/>
      <c r="I664" s="247"/>
      <c r="J664" s="247"/>
      <c r="K664" s="247"/>
      <c r="L664" s="247"/>
      <c r="M664" s="247"/>
      <c r="N664" s="247"/>
      <c r="O664" s="247"/>
      <c r="P664" s="247"/>
      <c r="Q664" s="247"/>
      <c r="R664" s="247"/>
    </row>
    <row r="665" spans="1:19" ht="16">
      <c r="A665" s="247"/>
      <c r="B665" s="247"/>
      <c r="C665" s="247"/>
      <c r="D665" s="247"/>
      <c r="E665" s="247"/>
      <c r="F665" s="247"/>
      <c r="G665" s="248"/>
      <c r="H665" s="247"/>
      <c r="I665" s="247"/>
      <c r="J665" s="247"/>
      <c r="K665" s="247"/>
      <c r="L665" s="247"/>
      <c r="M665" s="247"/>
      <c r="N665" s="247"/>
      <c r="O665" s="247"/>
      <c r="P665" s="247"/>
      <c r="Q665" s="247"/>
      <c r="R665" s="247"/>
    </row>
    <row r="666" spans="1:19" ht="16">
      <c r="A666" s="247"/>
      <c r="B666" s="247"/>
      <c r="C666" s="247"/>
      <c r="D666" s="247"/>
      <c r="E666" s="247"/>
      <c r="F666" s="247"/>
      <c r="G666" s="248"/>
      <c r="H666" s="247"/>
      <c r="I666" s="247"/>
      <c r="J666" s="247"/>
      <c r="K666" s="247"/>
      <c r="L666" s="247"/>
      <c r="M666" s="247"/>
      <c r="N666" s="247"/>
      <c r="O666" s="247"/>
      <c r="P666" s="247"/>
      <c r="Q666" s="247"/>
      <c r="R666" s="247"/>
    </row>
    <row r="667" spans="1:19" ht="16">
      <c r="A667" s="247"/>
      <c r="B667" s="247"/>
      <c r="C667" s="247"/>
      <c r="D667" s="247"/>
      <c r="E667" s="247"/>
      <c r="F667" s="247"/>
      <c r="G667" s="248"/>
      <c r="H667" s="247"/>
      <c r="I667" s="247"/>
      <c r="J667" s="247"/>
      <c r="K667" s="247"/>
      <c r="L667" s="247"/>
      <c r="M667" s="247"/>
      <c r="N667" s="247"/>
      <c r="O667" s="247"/>
      <c r="P667" s="247"/>
      <c r="Q667" s="247"/>
      <c r="R667" s="247"/>
    </row>
    <row r="668" spans="1:19" ht="16">
      <c r="A668" s="247"/>
      <c r="B668" s="247"/>
      <c r="C668" s="247"/>
      <c r="D668" s="247"/>
      <c r="E668" s="247"/>
      <c r="F668" s="247"/>
      <c r="G668" s="248"/>
      <c r="H668" s="247"/>
      <c r="I668" s="247"/>
      <c r="J668" s="247"/>
      <c r="K668" s="247"/>
      <c r="L668" s="247"/>
      <c r="M668" s="247"/>
      <c r="N668" s="247"/>
      <c r="O668" s="247"/>
      <c r="P668" s="247"/>
      <c r="Q668" s="247"/>
      <c r="R668" s="247"/>
    </row>
    <row r="669" spans="1:19" ht="16">
      <c r="A669" s="247"/>
      <c r="B669" s="247"/>
      <c r="C669" s="247"/>
      <c r="D669" s="247"/>
      <c r="E669" s="247"/>
      <c r="F669" s="247"/>
      <c r="G669" s="248"/>
      <c r="H669" s="247"/>
      <c r="I669" s="247"/>
      <c r="J669" s="247"/>
      <c r="K669" s="247"/>
      <c r="L669" s="247"/>
      <c r="M669" s="247"/>
      <c r="N669" s="247"/>
      <c r="O669" s="247"/>
      <c r="P669" s="247"/>
      <c r="Q669" s="247"/>
      <c r="R669" s="247"/>
    </row>
    <row r="670" spans="1:19" ht="16">
      <c r="A670" s="247"/>
      <c r="B670" s="247"/>
      <c r="C670" s="247"/>
      <c r="D670" s="247"/>
      <c r="E670" s="247"/>
      <c r="F670" s="247"/>
      <c r="G670" s="248"/>
      <c r="H670" s="247"/>
      <c r="I670" s="247"/>
      <c r="J670" s="247"/>
      <c r="K670" s="247"/>
      <c r="L670" s="247"/>
      <c r="M670" s="247"/>
      <c r="N670" s="247"/>
      <c r="O670" s="247"/>
      <c r="P670" s="247"/>
      <c r="Q670" s="247"/>
      <c r="R670" s="247"/>
    </row>
    <row r="671" spans="1:19" ht="16">
      <c r="A671" s="247"/>
      <c r="B671" s="247"/>
      <c r="C671" s="247"/>
      <c r="D671" s="247"/>
      <c r="E671" s="247"/>
      <c r="F671" s="247"/>
      <c r="G671" s="248"/>
      <c r="H671" s="247"/>
      <c r="I671" s="247"/>
      <c r="J671" s="247"/>
      <c r="K671" s="247"/>
      <c r="L671" s="247"/>
      <c r="M671" s="247"/>
      <c r="N671" s="247"/>
      <c r="O671" s="247"/>
      <c r="P671" s="247"/>
      <c r="Q671" s="247"/>
      <c r="R671" s="247"/>
    </row>
    <row r="672" spans="1:19" ht="16">
      <c r="A672" s="247"/>
      <c r="B672" s="247"/>
      <c r="C672" s="247"/>
      <c r="D672" s="247"/>
      <c r="E672" s="247"/>
      <c r="F672" s="247"/>
      <c r="G672" s="248"/>
      <c r="H672" s="247"/>
      <c r="I672" s="247"/>
      <c r="J672" s="247"/>
      <c r="K672" s="247"/>
      <c r="L672" s="247"/>
      <c r="M672" s="247"/>
      <c r="N672" s="247"/>
      <c r="O672" s="247"/>
      <c r="P672" s="247"/>
      <c r="Q672" s="247"/>
      <c r="R672" s="247"/>
    </row>
    <row r="673" spans="1:18" ht="16">
      <c r="A673" s="247"/>
      <c r="B673" s="247"/>
      <c r="C673" s="247"/>
      <c r="D673" s="247"/>
      <c r="E673" s="247"/>
      <c r="F673" s="247"/>
      <c r="G673" s="248"/>
      <c r="H673" s="247"/>
      <c r="I673" s="247"/>
      <c r="J673" s="247"/>
      <c r="K673" s="247"/>
      <c r="L673" s="247"/>
      <c r="M673" s="247"/>
      <c r="N673" s="247"/>
      <c r="O673" s="247"/>
      <c r="P673" s="247"/>
      <c r="Q673" s="247"/>
      <c r="R673" s="247"/>
    </row>
    <row r="674" spans="1:18" ht="16">
      <c r="A674" s="247"/>
      <c r="B674" s="247"/>
      <c r="C674" s="247"/>
      <c r="D674" s="247"/>
      <c r="E674" s="247"/>
      <c r="F674" s="247"/>
      <c r="G674" s="248"/>
      <c r="H674" s="247"/>
      <c r="I674" s="247"/>
      <c r="J674" s="247"/>
      <c r="K674" s="247"/>
      <c r="L674" s="247"/>
      <c r="M674" s="247"/>
      <c r="N674" s="247"/>
      <c r="O674" s="247"/>
      <c r="P674" s="247"/>
      <c r="Q674" s="247"/>
      <c r="R674" s="247"/>
    </row>
    <row r="675" spans="1:18" ht="16">
      <c r="A675" s="247"/>
      <c r="B675" s="247"/>
      <c r="C675" s="247"/>
      <c r="D675" s="247"/>
      <c r="E675" s="247"/>
      <c r="F675" s="247"/>
      <c r="G675" s="248"/>
      <c r="H675" s="247"/>
      <c r="I675" s="247"/>
      <c r="J675" s="247"/>
      <c r="K675" s="247"/>
      <c r="L675" s="247"/>
      <c r="M675" s="247"/>
      <c r="N675" s="247"/>
      <c r="O675" s="247"/>
      <c r="P675" s="247"/>
      <c r="Q675" s="247"/>
      <c r="R675" s="247"/>
    </row>
    <row r="676" spans="1:18" ht="16">
      <c r="A676" s="247"/>
      <c r="B676" s="247"/>
      <c r="C676" s="247"/>
      <c r="D676" s="247"/>
      <c r="E676" s="247"/>
      <c r="F676" s="247"/>
      <c r="G676" s="248"/>
      <c r="H676" s="247"/>
      <c r="I676" s="247"/>
      <c r="J676" s="247"/>
      <c r="K676" s="247"/>
      <c r="L676" s="247"/>
      <c r="M676" s="247"/>
      <c r="N676" s="247"/>
      <c r="O676" s="247"/>
      <c r="P676" s="247"/>
      <c r="Q676" s="247"/>
      <c r="R676" s="247"/>
    </row>
    <row r="677" spans="1:18" ht="16">
      <c r="A677" s="247"/>
      <c r="B677" s="247"/>
      <c r="C677" s="247"/>
      <c r="D677" s="247"/>
      <c r="E677" s="247"/>
      <c r="F677" s="247"/>
      <c r="G677" s="248"/>
      <c r="H677" s="247"/>
      <c r="I677" s="247"/>
      <c r="J677" s="247"/>
      <c r="K677" s="247"/>
      <c r="L677" s="247"/>
      <c r="M677" s="247"/>
      <c r="N677" s="247"/>
      <c r="O677" s="247"/>
      <c r="P677" s="247"/>
      <c r="Q677" s="247"/>
      <c r="R677" s="247"/>
    </row>
    <row r="678" spans="1:18" ht="16">
      <c r="A678" s="247"/>
      <c r="B678" s="247"/>
      <c r="C678" s="247"/>
      <c r="D678" s="247"/>
      <c r="E678" s="247"/>
      <c r="F678" s="247"/>
      <c r="G678" s="248"/>
      <c r="H678" s="247"/>
      <c r="I678" s="247"/>
      <c r="J678" s="247"/>
      <c r="K678" s="247"/>
      <c r="L678" s="247"/>
      <c r="M678" s="247"/>
      <c r="N678" s="247"/>
      <c r="O678" s="247"/>
      <c r="P678" s="247"/>
      <c r="Q678" s="247"/>
      <c r="R678" s="247"/>
    </row>
    <row r="679" spans="1:18" ht="16">
      <c r="A679" s="247"/>
      <c r="B679" s="247"/>
      <c r="C679" s="247"/>
      <c r="D679" s="247"/>
      <c r="E679" s="247"/>
      <c r="F679" s="247"/>
      <c r="G679" s="248"/>
      <c r="H679" s="247"/>
      <c r="I679" s="247"/>
      <c r="J679" s="247"/>
      <c r="K679" s="247"/>
      <c r="L679" s="247"/>
      <c r="M679" s="247"/>
      <c r="N679" s="247"/>
      <c r="O679" s="247"/>
      <c r="P679" s="247"/>
      <c r="Q679" s="247"/>
      <c r="R679" s="247"/>
    </row>
    <row r="680" spans="1:18" ht="16">
      <c r="A680" s="247"/>
      <c r="B680" s="247"/>
      <c r="C680" s="247"/>
      <c r="D680" s="247"/>
      <c r="E680" s="247"/>
      <c r="F680" s="247"/>
      <c r="G680" s="248"/>
      <c r="H680" s="247"/>
      <c r="I680" s="247"/>
      <c r="J680" s="247"/>
      <c r="K680" s="247"/>
      <c r="L680" s="247"/>
      <c r="M680" s="247"/>
      <c r="N680" s="247"/>
      <c r="O680" s="247"/>
      <c r="P680" s="247"/>
      <c r="Q680" s="247"/>
      <c r="R680" s="247"/>
    </row>
    <row r="681" spans="1:18" ht="16">
      <c r="A681" s="247"/>
      <c r="B681" s="247"/>
      <c r="C681" s="247"/>
      <c r="D681" s="247"/>
      <c r="E681" s="247"/>
      <c r="F681" s="247"/>
      <c r="G681" s="248"/>
      <c r="H681" s="247"/>
      <c r="I681" s="247"/>
      <c r="J681" s="247"/>
      <c r="K681" s="247"/>
      <c r="L681" s="247"/>
      <c r="M681" s="247"/>
      <c r="N681" s="247"/>
      <c r="O681" s="247"/>
      <c r="P681" s="247"/>
      <c r="Q681" s="247"/>
      <c r="R681" s="247"/>
    </row>
    <row r="682" spans="1:18" ht="16">
      <c r="A682" s="247"/>
      <c r="B682" s="247"/>
      <c r="C682" s="247"/>
      <c r="D682" s="247"/>
      <c r="E682" s="247"/>
      <c r="F682" s="247"/>
      <c r="G682" s="248"/>
      <c r="H682" s="247"/>
      <c r="I682" s="247"/>
      <c r="J682" s="247"/>
      <c r="K682" s="247"/>
      <c r="L682" s="247"/>
      <c r="M682" s="247"/>
      <c r="N682" s="247"/>
      <c r="O682" s="247"/>
      <c r="P682" s="247"/>
      <c r="Q682" s="247"/>
      <c r="R682" s="247"/>
    </row>
    <row r="683" spans="1:18" ht="16">
      <c r="A683" s="247"/>
      <c r="B683" s="247"/>
      <c r="C683" s="247"/>
      <c r="D683" s="247"/>
      <c r="E683" s="247"/>
      <c r="F683" s="247"/>
      <c r="G683" s="248"/>
      <c r="H683" s="247"/>
      <c r="I683" s="247"/>
      <c r="J683" s="247"/>
      <c r="K683" s="247"/>
      <c r="L683" s="247"/>
      <c r="M683" s="247"/>
      <c r="N683" s="247"/>
      <c r="O683" s="247"/>
      <c r="P683" s="247"/>
      <c r="Q683" s="247"/>
      <c r="R683" s="247"/>
    </row>
    <row r="684" spans="1:18" ht="16">
      <c r="A684" s="247"/>
      <c r="B684" s="247"/>
      <c r="C684" s="247"/>
      <c r="D684" s="247"/>
      <c r="E684" s="247"/>
      <c r="F684" s="247"/>
      <c r="G684" s="248"/>
      <c r="H684" s="247"/>
      <c r="I684" s="247"/>
      <c r="J684" s="247"/>
      <c r="K684" s="247"/>
      <c r="L684" s="247"/>
      <c r="M684" s="247"/>
      <c r="N684" s="247"/>
      <c r="O684" s="247"/>
      <c r="P684" s="247"/>
      <c r="Q684" s="247"/>
      <c r="R684" s="247"/>
    </row>
    <row r="685" spans="1:18" ht="16">
      <c r="A685" s="247"/>
      <c r="B685" s="247"/>
      <c r="C685" s="247"/>
      <c r="D685" s="247"/>
      <c r="E685" s="247"/>
      <c r="F685" s="247"/>
      <c r="G685" s="248"/>
      <c r="H685" s="247"/>
      <c r="I685" s="247"/>
      <c r="J685" s="247"/>
      <c r="K685" s="247"/>
      <c r="L685" s="247"/>
      <c r="M685" s="247"/>
      <c r="N685" s="247"/>
      <c r="O685" s="247"/>
      <c r="P685" s="247"/>
      <c r="Q685" s="247"/>
      <c r="R685" s="247"/>
    </row>
    <row r="686" spans="1:18" ht="16">
      <c r="A686" s="247"/>
      <c r="B686" s="247"/>
      <c r="C686" s="247"/>
      <c r="D686" s="247"/>
      <c r="E686" s="247"/>
      <c r="F686" s="247"/>
      <c r="G686" s="248"/>
      <c r="H686" s="247"/>
      <c r="I686" s="247"/>
      <c r="J686" s="247"/>
      <c r="K686" s="247"/>
      <c r="L686" s="247"/>
      <c r="M686" s="247"/>
      <c r="N686" s="247"/>
      <c r="O686" s="247"/>
      <c r="P686" s="247"/>
      <c r="Q686" s="247"/>
      <c r="R686" s="247"/>
    </row>
    <row r="687" spans="1:18" ht="16">
      <c r="A687" s="247"/>
      <c r="B687" s="247"/>
      <c r="C687" s="247"/>
      <c r="D687" s="247"/>
      <c r="E687" s="247"/>
      <c r="F687" s="247"/>
      <c r="G687" s="248"/>
      <c r="H687" s="247"/>
      <c r="I687" s="247"/>
      <c r="J687" s="247"/>
      <c r="K687" s="247"/>
      <c r="L687" s="247"/>
      <c r="M687" s="247"/>
      <c r="N687" s="247"/>
      <c r="O687" s="247"/>
      <c r="P687" s="247"/>
      <c r="Q687" s="247"/>
      <c r="R687" s="247"/>
    </row>
    <row r="688" spans="1:18" ht="16">
      <c r="A688" s="247"/>
      <c r="B688" s="247"/>
      <c r="C688" s="247"/>
      <c r="D688" s="247"/>
      <c r="E688" s="247"/>
      <c r="F688" s="247"/>
      <c r="G688" s="248"/>
      <c r="H688" s="247"/>
      <c r="I688" s="247"/>
      <c r="J688" s="247"/>
      <c r="K688" s="247"/>
      <c r="L688" s="247"/>
      <c r="M688" s="247"/>
      <c r="N688" s="247"/>
      <c r="O688" s="247"/>
      <c r="P688" s="247"/>
      <c r="Q688" s="247"/>
      <c r="R688" s="247"/>
    </row>
    <row r="689" spans="1:18" ht="16">
      <c r="A689" s="247"/>
      <c r="B689" s="247"/>
      <c r="C689" s="247"/>
      <c r="D689" s="247"/>
      <c r="E689" s="247"/>
      <c r="F689" s="247"/>
      <c r="G689" s="248"/>
      <c r="H689" s="247"/>
      <c r="I689" s="247"/>
      <c r="J689" s="247"/>
      <c r="K689" s="247"/>
      <c r="L689" s="247"/>
      <c r="M689" s="247"/>
      <c r="N689" s="247"/>
      <c r="O689" s="247"/>
      <c r="P689" s="247"/>
      <c r="Q689" s="247"/>
      <c r="R689" s="247"/>
    </row>
    <row r="690" spans="1:18" ht="16">
      <c r="A690" s="247"/>
      <c r="B690" s="247"/>
      <c r="C690" s="247"/>
      <c r="D690" s="247"/>
      <c r="E690" s="247"/>
      <c r="F690" s="247"/>
      <c r="G690" s="248"/>
      <c r="H690" s="247"/>
      <c r="I690" s="247"/>
      <c r="J690" s="247"/>
      <c r="K690" s="247"/>
      <c r="L690" s="247"/>
      <c r="M690" s="247"/>
      <c r="N690" s="247"/>
      <c r="O690" s="247"/>
      <c r="P690" s="247"/>
      <c r="Q690" s="247"/>
      <c r="R690" s="247"/>
    </row>
    <row r="691" spans="1:18" ht="16">
      <c r="A691" s="247"/>
      <c r="B691" s="247"/>
      <c r="C691" s="247"/>
      <c r="D691" s="247"/>
      <c r="E691" s="247"/>
      <c r="F691" s="247"/>
      <c r="G691" s="248"/>
      <c r="H691" s="247"/>
      <c r="I691" s="247"/>
      <c r="J691" s="247"/>
      <c r="K691" s="247"/>
      <c r="L691" s="247"/>
      <c r="M691" s="247"/>
      <c r="N691" s="247"/>
      <c r="O691" s="247"/>
      <c r="P691" s="247"/>
      <c r="Q691" s="247"/>
      <c r="R691" s="247"/>
    </row>
    <row r="692" spans="1:18" ht="16">
      <c r="A692" s="247"/>
      <c r="B692" s="247"/>
      <c r="C692" s="247"/>
      <c r="D692" s="247"/>
      <c r="E692" s="247"/>
      <c r="F692" s="247"/>
      <c r="G692" s="248"/>
      <c r="H692" s="247"/>
      <c r="I692" s="247"/>
      <c r="J692" s="247"/>
      <c r="K692" s="247"/>
      <c r="L692" s="247"/>
      <c r="M692" s="247"/>
      <c r="N692" s="247"/>
      <c r="O692" s="247"/>
      <c r="P692" s="247"/>
      <c r="Q692" s="247"/>
      <c r="R692" s="247"/>
    </row>
    <row r="693" spans="1:18" ht="16">
      <c r="A693" s="247"/>
      <c r="B693" s="247"/>
      <c r="C693" s="247"/>
      <c r="D693" s="247"/>
      <c r="E693" s="247"/>
      <c r="F693" s="247"/>
      <c r="G693" s="248"/>
      <c r="H693" s="247"/>
      <c r="I693" s="247"/>
      <c r="J693" s="247"/>
      <c r="K693" s="247"/>
      <c r="L693" s="247"/>
      <c r="M693" s="247"/>
      <c r="N693" s="247"/>
      <c r="O693" s="247"/>
      <c r="P693" s="247"/>
      <c r="Q693" s="247"/>
      <c r="R693" s="247"/>
    </row>
    <row r="694" spans="1:18" ht="16">
      <c r="A694" s="247"/>
      <c r="B694" s="247"/>
      <c r="C694" s="247"/>
      <c r="D694" s="247"/>
      <c r="E694" s="247"/>
      <c r="F694" s="247"/>
      <c r="G694" s="248"/>
      <c r="H694" s="247"/>
      <c r="I694" s="247"/>
      <c r="J694" s="247"/>
      <c r="K694" s="247"/>
      <c r="L694" s="247"/>
      <c r="M694" s="247"/>
      <c r="N694" s="247"/>
      <c r="O694" s="247"/>
      <c r="P694" s="247"/>
      <c r="Q694" s="247"/>
      <c r="R694" s="247"/>
    </row>
    <row r="695" spans="1:18" ht="16">
      <c r="A695" s="247"/>
      <c r="B695" s="247"/>
      <c r="C695" s="247"/>
      <c r="D695" s="247"/>
      <c r="E695" s="247"/>
      <c r="F695" s="247"/>
      <c r="G695" s="248"/>
      <c r="H695" s="247"/>
      <c r="I695" s="247"/>
      <c r="J695" s="247"/>
      <c r="K695" s="247"/>
      <c r="L695" s="247"/>
      <c r="M695" s="247"/>
      <c r="N695" s="247"/>
      <c r="O695" s="247"/>
      <c r="P695" s="247"/>
      <c r="Q695" s="247"/>
      <c r="R695" s="247"/>
    </row>
    <row r="696" spans="1:18" ht="16">
      <c r="A696" s="247"/>
      <c r="B696" s="247"/>
      <c r="C696" s="247"/>
      <c r="D696" s="247"/>
      <c r="E696" s="247"/>
      <c r="F696" s="247"/>
      <c r="G696" s="248"/>
      <c r="H696" s="247"/>
      <c r="I696" s="247"/>
      <c r="J696" s="247"/>
      <c r="K696" s="247"/>
      <c r="L696" s="247"/>
      <c r="M696" s="247"/>
      <c r="N696" s="247"/>
      <c r="O696" s="247"/>
      <c r="P696" s="247"/>
      <c r="Q696" s="247"/>
      <c r="R696" s="247"/>
    </row>
    <row r="697" spans="1:18" ht="16">
      <c r="A697" s="247"/>
      <c r="B697" s="247"/>
      <c r="C697" s="247"/>
      <c r="D697" s="247"/>
      <c r="E697" s="247"/>
      <c r="F697" s="247"/>
      <c r="G697" s="248"/>
      <c r="H697" s="247"/>
      <c r="I697" s="247"/>
      <c r="J697" s="247"/>
      <c r="K697" s="247"/>
      <c r="L697" s="247"/>
      <c r="M697" s="247"/>
      <c r="N697" s="247"/>
      <c r="O697" s="247"/>
      <c r="P697" s="247"/>
      <c r="Q697" s="247"/>
      <c r="R697" s="247"/>
    </row>
    <row r="698" spans="1:18" ht="16">
      <c r="A698" s="247"/>
      <c r="B698" s="247"/>
      <c r="C698" s="247"/>
      <c r="D698" s="247"/>
      <c r="E698" s="247"/>
      <c r="F698" s="247"/>
      <c r="G698" s="248"/>
      <c r="H698" s="247"/>
      <c r="I698" s="247"/>
      <c r="J698" s="247"/>
      <c r="K698" s="247"/>
      <c r="L698" s="247"/>
      <c r="M698" s="247"/>
      <c r="N698" s="247"/>
      <c r="O698" s="247"/>
      <c r="P698" s="247"/>
      <c r="Q698" s="247"/>
      <c r="R698" s="247"/>
    </row>
    <row r="699" spans="1:18" ht="16">
      <c r="A699" s="247"/>
      <c r="B699" s="247"/>
      <c r="C699" s="247"/>
      <c r="D699" s="247"/>
      <c r="E699" s="247"/>
      <c r="F699" s="247"/>
      <c r="G699" s="248"/>
      <c r="H699" s="247"/>
      <c r="I699" s="247"/>
      <c r="J699" s="247"/>
      <c r="K699" s="247"/>
      <c r="L699" s="247"/>
      <c r="M699" s="247"/>
      <c r="N699" s="247"/>
      <c r="O699" s="247"/>
      <c r="P699" s="247"/>
      <c r="Q699" s="247"/>
      <c r="R699" s="247"/>
    </row>
    <row r="700" spans="1:18" ht="16">
      <c r="A700" s="247"/>
      <c r="B700" s="247"/>
      <c r="C700" s="247"/>
      <c r="D700" s="247"/>
      <c r="E700" s="247"/>
      <c r="F700" s="247"/>
      <c r="G700" s="248"/>
      <c r="H700" s="247"/>
      <c r="I700" s="247"/>
      <c r="J700" s="247"/>
      <c r="K700" s="247"/>
      <c r="L700" s="247"/>
      <c r="M700" s="247"/>
      <c r="N700" s="247"/>
      <c r="O700" s="247"/>
      <c r="P700" s="247"/>
      <c r="Q700" s="247"/>
      <c r="R700" s="247"/>
    </row>
    <row r="701" spans="1:18" ht="16">
      <c r="A701" s="247"/>
      <c r="B701" s="247"/>
      <c r="C701" s="247"/>
      <c r="D701" s="247"/>
      <c r="E701" s="247"/>
      <c r="F701" s="247"/>
      <c r="G701" s="248"/>
      <c r="H701" s="247"/>
      <c r="I701" s="247"/>
      <c r="J701" s="247"/>
      <c r="K701" s="247"/>
      <c r="L701" s="247"/>
      <c r="M701" s="247"/>
      <c r="N701" s="247"/>
      <c r="O701" s="247"/>
      <c r="P701" s="247"/>
      <c r="Q701" s="247"/>
      <c r="R701" s="247"/>
    </row>
    <row r="702" spans="1:18" ht="16">
      <c r="A702" s="247"/>
      <c r="B702" s="247"/>
      <c r="C702" s="247"/>
      <c r="D702" s="247"/>
      <c r="E702" s="247"/>
      <c r="F702" s="247"/>
      <c r="G702" s="248"/>
      <c r="H702" s="247"/>
      <c r="I702" s="247"/>
      <c r="J702" s="247"/>
      <c r="K702" s="247"/>
      <c r="L702" s="247"/>
      <c r="M702" s="247"/>
      <c r="N702" s="247"/>
      <c r="O702" s="247"/>
      <c r="P702" s="247"/>
      <c r="Q702" s="247"/>
      <c r="R702" s="247"/>
    </row>
    <row r="703" spans="1:18" ht="16">
      <c r="A703" s="247"/>
      <c r="B703" s="247"/>
      <c r="C703" s="247"/>
      <c r="D703" s="247"/>
      <c r="E703" s="247"/>
      <c r="F703" s="247"/>
      <c r="G703" s="248"/>
      <c r="H703" s="247"/>
      <c r="I703" s="247"/>
      <c r="J703" s="247"/>
      <c r="K703" s="247"/>
      <c r="L703" s="247"/>
      <c r="M703" s="247"/>
      <c r="N703" s="247"/>
      <c r="O703" s="247"/>
      <c r="P703" s="247"/>
      <c r="Q703" s="247"/>
      <c r="R703" s="247"/>
    </row>
    <row r="704" spans="1:18" ht="16">
      <c r="A704" s="247"/>
      <c r="B704" s="247"/>
      <c r="C704" s="247"/>
      <c r="D704" s="247"/>
      <c r="E704" s="247"/>
      <c r="F704" s="247"/>
      <c r="G704" s="248"/>
      <c r="H704" s="247"/>
      <c r="I704" s="247"/>
      <c r="J704" s="247"/>
      <c r="K704" s="247"/>
      <c r="L704" s="247"/>
      <c r="M704" s="247"/>
      <c r="N704" s="247"/>
      <c r="O704" s="247"/>
      <c r="P704" s="247"/>
      <c r="Q704" s="247"/>
      <c r="R704" s="247"/>
    </row>
    <row r="705" spans="1:18" ht="16">
      <c r="A705" s="247"/>
      <c r="B705" s="247"/>
      <c r="C705" s="247"/>
      <c r="D705" s="247"/>
      <c r="E705" s="247"/>
      <c r="F705" s="247"/>
      <c r="G705" s="248"/>
      <c r="H705" s="247"/>
      <c r="I705" s="247"/>
      <c r="J705" s="247"/>
      <c r="K705" s="247"/>
      <c r="L705" s="247"/>
      <c r="M705" s="247"/>
      <c r="N705" s="247"/>
      <c r="O705" s="247"/>
      <c r="P705" s="247"/>
      <c r="Q705" s="247"/>
      <c r="R705" s="247"/>
    </row>
    <row r="706" spans="1:18" ht="16">
      <c r="A706" s="247"/>
      <c r="B706" s="247"/>
      <c r="C706" s="247"/>
      <c r="D706" s="247"/>
      <c r="E706" s="247"/>
      <c r="F706" s="247"/>
      <c r="G706" s="248"/>
      <c r="H706" s="247"/>
      <c r="I706" s="247"/>
      <c r="J706" s="247"/>
      <c r="K706" s="247"/>
      <c r="L706" s="247"/>
      <c r="M706" s="247"/>
      <c r="N706" s="247"/>
      <c r="O706" s="247"/>
      <c r="P706" s="247"/>
      <c r="Q706" s="247"/>
      <c r="R706" s="247"/>
    </row>
    <row r="707" spans="1:18" ht="16">
      <c r="A707" s="247"/>
      <c r="B707" s="247"/>
      <c r="C707" s="247"/>
      <c r="D707" s="247"/>
      <c r="E707" s="247"/>
      <c r="F707" s="247"/>
      <c r="G707" s="248"/>
      <c r="H707" s="247"/>
      <c r="I707" s="247"/>
      <c r="J707" s="247"/>
      <c r="K707" s="247"/>
      <c r="L707" s="247"/>
      <c r="M707" s="247"/>
      <c r="N707" s="247"/>
      <c r="O707" s="247"/>
      <c r="P707" s="247"/>
      <c r="Q707" s="247"/>
      <c r="R707" s="247"/>
    </row>
    <row r="708" spans="1:18" ht="16">
      <c r="A708" s="247"/>
      <c r="B708" s="247"/>
      <c r="C708" s="247"/>
      <c r="D708" s="247"/>
      <c r="E708" s="247"/>
      <c r="F708" s="247"/>
      <c r="G708" s="248"/>
      <c r="H708" s="247"/>
      <c r="I708" s="247"/>
      <c r="J708" s="247"/>
      <c r="K708" s="247"/>
      <c r="L708" s="247"/>
      <c r="M708" s="247"/>
      <c r="N708" s="247"/>
      <c r="O708" s="247"/>
      <c r="P708" s="247"/>
      <c r="Q708" s="247"/>
      <c r="R708" s="247"/>
    </row>
    <row r="709" spans="1:18" ht="16">
      <c r="A709" s="247"/>
      <c r="B709" s="247"/>
      <c r="C709" s="247"/>
      <c r="D709" s="247"/>
      <c r="E709" s="247"/>
      <c r="F709" s="247"/>
      <c r="G709" s="248"/>
      <c r="H709" s="247"/>
      <c r="I709" s="247"/>
      <c r="J709" s="247"/>
      <c r="K709" s="247"/>
      <c r="L709" s="247"/>
      <c r="M709" s="247"/>
      <c r="N709" s="247"/>
      <c r="O709" s="247"/>
      <c r="P709" s="247"/>
      <c r="Q709" s="247"/>
      <c r="R709" s="247"/>
    </row>
    <row r="710" spans="1:18" ht="16">
      <c r="A710" s="247"/>
      <c r="B710" s="247"/>
      <c r="C710" s="247"/>
      <c r="D710" s="247"/>
      <c r="E710" s="247"/>
      <c r="F710" s="247"/>
      <c r="G710" s="248"/>
      <c r="H710" s="247"/>
      <c r="I710" s="247"/>
      <c r="J710" s="247"/>
      <c r="K710" s="247"/>
      <c r="L710" s="247"/>
      <c r="M710" s="247"/>
      <c r="N710" s="247"/>
      <c r="O710" s="247"/>
      <c r="P710" s="247"/>
      <c r="Q710" s="247"/>
      <c r="R710" s="247"/>
    </row>
    <row r="711" spans="1:18" ht="16">
      <c r="A711" s="247"/>
      <c r="B711" s="247"/>
      <c r="C711" s="247"/>
      <c r="D711" s="247"/>
      <c r="E711" s="247"/>
      <c r="F711" s="247"/>
      <c r="G711" s="248"/>
      <c r="H711" s="247"/>
      <c r="I711" s="247"/>
      <c r="J711" s="247"/>
      <c r="K711" s="247"/>
      <c r="L711" s="247"/>
      <c r="M711" s="247"/>
      <c r="N711" s="247"/>
      <c r="O711" s="247"/>
      <c r="P711" s="247"/>
      <c r="Q711" s="247"/>
      <c r="R711" s="247"/>
    </row>
    <row r="712" spans="1:18" ht="16">
      <c r="A712" s="247"/>
      <c r="B712" s="247"/>
      <c r="C712" s="247"/>
      <c r="D712" s="247"/>
      <c r="E712" s="247"/>
      <c r="F712" s="247"/>
      <c r="G712" s="248"/>
      <c r="H712" s="247"/>
      <c r="I712" s="247"/>
      <c r="J712" s="247"/>
      <c r="K712" s="247"/>
      <c r="L712" s="247"/>
      <c r="M712" s="247"/>
      <c r="N712" s="247"/>
      <c r="O712" s="247"/>
      <c r="P712" s="247"/>
      <c r="Q712" s="247"/>
      <c r="R712" s="247"/>
    </row>
    <row r="713" spans="1:18" ht="16">
      <c r="A713" s="247"/>
      <c r="B713" s="247"/>
      <c r="C713" s="247"/>
      <c r="D713" s="247"/>
      <c r="E713" s="247"/>
      <c r="F713" s="247"/>
      <c r="G713" s="248"/>
      <c r="H713" s="247"/>
      <c r="I713" s="247"/>
      <c r="J713" s="247"/>
      <c r="K713" s="247"/>
      <c r="L713" s="247"/>
      <c r="M713" s="247"/>
      <c r="N713" s="247"/>
      <c r="O713" s="247"/>
      <c r="P713" s="247"/>
      <c r="Q713" s="247"/>
      <c r="R713" s="247"/>
    </row>
    <row r="714" spans="1:18" ht="16">
      <c r="A714" s="247"/>
      <c r="B714" s="247"/>
      <c r="C714" s="247"/>
      <c r="D714" s="247"/>
      <c r="E714" s="247"/>
      <c r="F714" s="247"/>
      <c r="G714" s="248"/>
      <c r="H714" s="247"/>
      <c r="I714" s="247"/>
      <c r="J714" s="247"/>
      <c r="K714" s="247"/>
      <c r="L714" s="247"/>
      <c r="M714" s="247"/>
      <c r="N714" s="247"/>
      <c r="O714" s="247"/>
      <c r="P714" s="247"/>
      <c r="Q714" s="247"/>
      <c r="R714" s="247"/>
    </row>
    <row r="715" spans="1:18" ht="16">
      <c r="A715" s="247"/>
      <c r="B715" s="247"/>
      <c r="C715" s="247"/>
      <c r="D715" s="247"/>
      <c r="E715" s="247"/>
      <c r="F715" s="247"/>
      <c r="G715" s="248"/>
      <c r="H715" s="247"/>
      <c r="I715" s="247"/>
      <c r="J715" s="247"/>
      <c r="K715" s="247"/>
      <c r="L715" s="247"/>
      <c r="M715" s="247"/>
      <c r="N715" s="247"/>
      <c r="O715" s="247"/>
      <c r="P715" s="247"/>
      <c r="Q715" s="247"/>
      <c r="R715" s="247"/>
    </row>
    <row r="716" spans="1:18" ht="16">
      <c r="A716" s="247"/>
      <c r="B716" s="247"/>
      <c r="C716" s="247"/>
      <c r="D716" s="247"/>
      <c r="E716" s="247"/>
      <c r="F716" s="247"/>
      <c r="G716" s="248"/>
      <c r="H716" s="247"/>
      <c r="I716" s="247"/>
      <c r="J716" s="247"/>
      <c r="K716" s="247"/>
      <c r="L716" s="247"/>
      <c r="M716" s="247"/>
      <c r="N716" s="247"/>
      <c r="O716" s="247"/>
      <c r="P716" s="247"/>
      <c r="Q716" s="247"/>
      <c r="R716" s="247"/>
    </row>
    <row r="717" spans="1:18" ht="16">
      <c r="A717" s="247"/>
      <c r="B717" s="247"/>
      <c r="C717" s="247"/>
      <c r="D717" s="247"/>
      <c r="E717" s="247"/>
      <c r="F717" s="247"/>
      <c r="G717" s="248"/>
      <c r="H717" s="247"/>
      <c r="I717" s="247"/>
      <c r="J717" s="247"/>
      <c r="K717" s="247"/>
      <c r="L717" s="247"/>
      <c r="M717" s="247"/>
      <c r="N717" s="247"/>
      <c r="O717" s="247"/>
      <c r="P717" s="247"/>
      <c r="Q717" s="247"/>
      <c r="R717" s="247"/>
    </row>
    <row r="718" spans="1:18" ht="16">
      <c r="A718" s="247"/>
      <c r="B718" s="247"/>
      <c r="C718" s="247"/>
      <c r="D718" s="247"/>
      <c r="E718" s="247"/>
      <c r="F718" s="247"/>
      <c r="G718" s="248"/>
      <c r="H718" s="247"/>
      <c r="I718" s="247"/>
      <c r="J718" s="247"/>
      <c r="K718" s="247"/>
      <c r="L718" s="247"/>
      <c r="M718" s="247"/>
      <c r="N718" s="247"/>
      <c r="O718" s="247"/>
      <c r="P718" s="247"/>
      <c r="Q718" s="247"/>
      <c r="R718" s="247"/>
    </row>
    <row r="719" spans="1:18" ht="16">
      <c r="A719" s="247"/>
      <c r="B719" s="247"/>
      <c r="C719" s="247"/>
      <c r="D719" s="247"/>
      <c r="E719" s="247"/>
      <c r="F719" s="247"/>
      <c r="G719" s="248"/>
      <c r="H719" s="247"/>
      <c r="I719" s="247"/>
      <c r="J719" s="247"/>
      <c r="K719" s="247"/>
      <c r="L719" s="247"/>
      <c r="M719" s="247"/>
      <c r="N719" s="247"/>
      <c r="O719" s="247"/>
      <c r="P719" s="247"/>
      <c r="Q719" s="247"/>
      <c r="R719" s="247"/>
    </row>
    <row r="720" spans="1:18" ht="16">
      <c r="A720" s="247"/>
      <c r="B720" s="247"/>
      <c r="C720" s="247"/>
      <c r="D720" s="247"/>
      <c r="E720" s="247"/>
      <c r="F720" s="247"/>
      <c r="G720" s="248"/>
      <c r="H720" s="247"/>
      <c r="I720" s="247"/>
      <c r="J720" s="247"/>
      <c r="K720" s="247"/>
      <c r="L720" s="247"/>
      <c r="M720" s="247"/>
      <c r="N720" s="247"/>
      <c r="O720" s="247"/>
      <c r="P720" s="247"/>
      <c r="Q720" s="247"/>
      <c r="R720" s="247"/>
    </row>
    <row r="721" spans="1:18" ht="16">
      <c r="A721" s="247"/>
      <c r="B721" s="247"/>
      <c r="C721" s="247"/>
      <c r="D721" s="247"/>
      <c r="E721" s="247"/>
      <c r="F721" s="247"/>
      <c r="G721" s="248"/>
      <c r="H721" s="247"/>
      <c r="I721" s="247"/>
      <c r="J721" s="247"/>
      <c r="K721" s="247"/>
      <c r="L721" s="247"/>
      <c r="M721" s="247"/>
      <c r="N721" s="247"/>
      <c r="O721" s="247"/>
      <c r="P721" s="247"/>
      <c r="Q721" s="247"/>
      <c r="R721" s="247"/>
    </row>
    <row r="722" spans="1:18" ht="16">
      <c r="A722" s="247"/>
      <c r="B722" s="247"/>
      <c r="C722" s="247"/>
      <c r="D722" s="247"/>
      <c r="E722" s="247"/>
      <c r="F722" s="247"/>
      <c r="G722" s="248"/>
      <c r="H722" s="247"/>
      <c r="I722" s="247"/>
      <c r="J722" s="247"/>
      <c r="K722" s="247"/>
      <c r="L722" s="247"/>
      <c r="M722" s="247"/>
      <c r="N722" s="247"/>
      <c r="O722" s="247"/>
      <c r="P722" s="247"/>
      <c r="Q722" s="247"/>
      <c r="R722" s="247"/>
    </row>
    <row r="723" spans="1:18" ht="16">
      <c r="A723" s="247"/>
      <c r="B723" s="247"/>
      <c r="C723" s="247"/>
      <c r="D723" s="247"/>
      <c r="E723" s="247"/>
      <c r="F723" s="247"/>
      <c r="G723" s="248"/>
      <c r="H723" s="247"/>
      <c r="I723" s="247"/>
      <c r="J723" s="247"/>
      <c r="K723" s="247"/>
      <c r="L723" s="247"/>
      <c r="M723" s="247"/>
      <c r="N723" s="247"/>
      <c r="O723" s="247"/>
      <c r="P723" s="247"/>
      <c r="Q723" s="247"/>
      <c r="R723" s="247"/>
    </row>
    <row r="724" spans="1:18" ht="16">
      <c r="A724" s="247"/>
      <c r="B724" s="247"/>
      <c r="C724" s="247"/>
      <c r="D724" s="247"/>
      <c r="E724" s="247"/>
      <c r="F724" s="247"/>
      <c r="G724" s="248"/>
      <c r="H724" s="247"/>
      <c r="I724" s="247"/>
      <c r="J724" s="247"/>
      <c r="K724" s="247"/>
      <c r="L724" s="247"/>
      <c r="M724" s="247"/>
      <c r="N724" s="247"/>
      <c r="O724" s="247"/>
      <c r="P724" s="247"/>
      <c r="Q724" s="247"/>
      <c r="R724" s="247"/>
    </row>
    <row r="725" spans="1:18" ht="16">
      <c r="A725" s="247"/>
      <c r="B725" s="247"/>
      <c r="C725" s="247"/>
      <c r="D725" s="247"/>
      <c r="E725" s="247"/>
      <c r="F725" s="247"/>
      <c r="G725" s="248"/>
      <c r="H725" s="247"/>
      <c r="I725" s="247"/>
      <c r="J725" s="247"/>
      <c r="K725" s="247"/>
      <c r="L725" s="247"/>
      <c r="M725" s="247"/>
      <c r="N725" s="247"/>
      <c r="O725" s="247"/>
      <c r="P725" s="247"/>
      <c r="Q725" s="247"/>
      <c r="R725" s="247"/>
    </row>
    <row r="726" spans="1:18" ht="16">
      <c r="A726" s="247"/>
      <c r="B726" s="247"/>
      <c r="C726" s="247"/>
      <c r="D726" s="247"/>
      <c r="E726" s="247"/>
      <c r="F726" s="247"/>
      <c r="G726" s="248"/>
      <c r="H726" s="247"/>
      <c r="I726" s="247"/>
      <c r="J726" s="247"/>
      <c r="K726" s="247"/>
      <c r="L726" s="247"/>
      <c r="M726" s="247"/>
      <c r="N726" s="247"/>
      <c r="O726" s="247"/>
      <c r="P726" s="247"/>
      <c r="Q726" s="247"/>
      <c r="R726" s="247"/>
    </row>
    <row r="727" spans="1:18" ht="16">
      <c r="A727" s="247"/>
      <c r="B727" s="247"/>
      <c r="C727" s="247"/>
      <c r="D727" s="247"/>
      <c r="E727" s="247"/>
      <c r="F727" s="247"/>
      <c r="G727" s="248"/>
      <c r="H727" s="247"/>
      <c r="I727" s="247"/>
      <c r="J727" s="247"/>
      <c r="K727" s="247"/>
      <c r="L727" s="247"/>
      <c r="M727" s="247"/>
      <c r="N727" s="247"/>
      <c r="O727" s="247"/>
      <c r="P727" s="247"/>
      <c r="Q727" s="247"/>
      <c r="R727" s="247"/>
    </row>
    <row r="728" spans="1:18" ht="16">
      <c r="A728" s="247"/>
      <c r="B728" s="247"/>
      <c r="C728" s="247"/>
      <c r="D728" s="247"/>
      <c r="E728" s="247"/>
      <c r="F728" s="247"/>
      <c r="G728" s="248"/>
      <c r="H728" s="247"/>
      <c r="I728" s="247"/>
      <c r="J728" s="247"/>
      <c r="K728" s="247"/>
      <c r="L728" s="247"/>
      <c r="M728" s="247"/>
      <c r="N728" s="247"/>
      <c r="O728" s="247"/>
      <c r="P728" s="247"/>
      <c r="Q728" s="247"/>
      <c r="R728" s="247"/>
    </row>
    <row r="729" spans="1:18" ht="16">
      <c r="A729" s="247"/>
      <c r="B729" s="247"/>
      <c r="C729" s="247"/>
      <c r="D729" s="247"/>
      <c r="E729" s="247"/>
      <c r="F729" s="247"/>
      <c r="G729" s="248"/>
      <c r="H729" s="247"/>
      <c r="I729" s="247"/>
      <c r="J729" s="247"/>
      <c r="K729" s="247"/>
      <c r="L729" s="247"/>
      <c r="M729" s="247"/>
      <c r="N729" s="247"/>
      <c r="O729" s="247"/>
      <c r="P729" s="247"/>
      <c r="Q729" s="247"/>
      <c r="R729" s="247"/>
    </row>
    <row r="730" spans="1:18" ht="16">
      <c r="A730" s="247"/>
      <c r="B730" s="247"/>
      <c r="C730" s="247"/>
      <c r="D730" s="247"/>
      <c r="E730" s="247"/>
      <c r="F730" s="247"/>
      <c r="G730" s="248"/>
      <c r="H730" s="247"/>
      <c r="I730" s="247"/>
      <c r="J730" s="247"/>
      <c r="K730" s="247"/>
      <c r="L730" s="247"/>
      <c r="M730" s="247"/>
      <c r="N730" s="247"/>
      <c r="O730" s="247"/>
      <c r="P730" s="247"/>
      <c r="Q730" s="247"/>
      <c r="R730" s="247"/>
    </row>
    <row r="731" spans="1:18" ht="16">
      <c r="A731" s="247"/>
      <c r="B731" s="247"/>
      <c r="C731" s="247"/>
      <c r="D731" s="247"/>
      <c r="E731" s="247"/>
      <c r="F731" s="247"/>
      <c r="G731" s="248"/>
      <c r="H731" s="247"/>
      <c r="I731" s="247"/>
      <c r="J731" s="247"/>
      <c r="K731" s="247"/>
      <c r="L731" s="247"/>
      <c r="M731" s="247"/>
      <c r="N731" s="247"/>
      <c r="O731" s="247"/>
      <c r="P731" s="247"/>
      <c r="Q731" s="247"/>
      <c r="R731" s="247"/>
    </row>
    <row r="732" spans="1:18" ht="16">
      <c r="A732" s="247"/>
      <c r="B732" s="247"/>
      <c r="C732" s="247"/>
      <c r="D732" s="247"/>
      <c r="E732" s="247"/>
      <c r="F732" s="247"/>
      <c r="G732" s="248"/>
      <c r="H732" s="247"/>
      <c r="I732" s="247"/>
      <c r="J732" s="247"/>
      <c r="K732" s="247"/>
      <c r="L732" s="247"/>
      <c r="M732" s="247"/>
      <c r="N732" s="247"/>
      <c r="O732" s="247"/>
      <c r="P732" s="247"/>
      <c r="Q732" s="247"/>
      <c r="R732" s="247"/>
    </row>
    <row r="733" spans="1:18" ht="16">
      <c r="A733" s="247"/>
      <c r="B733" s="247"/>
      <c r="C733" s="247"/>
      <c r="D733" s="247"/>
      <c r="E733" s="247"/>
      <c r="F733" s="247"/>
      <c r="G733" s="248"/>
      <c r="H733" s="247"/>
      <c r="I733" s="247"/>
      <c r="J733" s="247"/>
      <c r="K733" s="247"/>
      <c r="L733" s="247"/>
      <c r="M733" s="247"/>
      <c r="N733" s="247"/>
      <c r="O733" s="247"/>
      <c r="P733" s="247"/>
      <c r="Q733" s="247"/>
      <c r="R733" s="247"/>
    </row>
    <row r="734" spans="1:18" ht="16">
      <c r="A734" s="247"/>
      <c r="B734" s="247"/>
      <c r="C734" s="247"/>
      <c r="D734" s="247"/>
      <c r="E734" s="247"/>
      <c r="F734" s="247"/>
      <c r="G734" s="248"/>
      <c r="H734" s="247"/>
      <c r="I734" s="247"/>
      <c r="J734" s="247"/>
      <c r="K734" s="247"/>
      <c r="L734" s="247"/>
      <c r="M734" s="247"/>
      <c r="N734" s="247"/>
      <c r="O734" s="247"/>
      <c r="P734" s="247"/>
      <c r="Q734" s="247"/>
      <c r="R734" s="247"/>
    </row>
    <row r="735" spans="1:18" ht="16">
      <c r="A735" s="247"/>
      <c r="B735" s="247"/>
      <c r="C735" s="247"/>
      <c r="D735" s="247"/>
      <c r="E735" s="247"/>
      <c r="F735" s="247"/>
      <c r="G735" s="248"/>
      <c r="H735" s="247"/>
      <c r="I735" s="247"/>
      <c r="J735" s="247"/>
      <c r="K735" s="247"/>
      <c r="L735" s="247"/>
      <c r="M735" s="247"/>
      <c r="N735" s="247"/>
      <c r="O735" s="247"/>
      <c r="P735" s="247"/>
      <c r="Q735" s="247"/>
      <c r="R735" s="247"/>
    </row>
    <row r="736" spans="1:18" ht="16">
      <c r="A736" s="247"/>
      <c r="B736" s="247"/>
      <c r="C736" s="247"/>
      <c r="D736" s="247"/>
      <c r="E736" s="247"/>
      <c r="F736" s="247"/>
      <c r="G736" s="248"/>
      <c r="H736" s="247"/>
      <c r="I736" s="247"/>
      <c r="J736" s="247"/>
      <c r="K736" s="247"/>
      <c r="L736" s="247"/>
      <c r="M736" s="247"/>
      <c r="N736" s="247"/>
      <c r="O736" s="247"/>
      <c r="P736" s="247"/>
      <c r="Q736" s="247"/>
      <c r="R736" s="247"/>
    </row>
    <row r="737" spans="1:18" ht="16">
      <c r="A737" s="247"/>
      <c r="B737" s="247"/>
      <c r="C737" s="247"/>
      <c r="D737" s="247"/>
      <c r="E737" s="247"/>
      <c r="F737" s="247"/>
      <c r="G737" s="248"/>
      <c r="H737" s="247"/>
      <c r="I737" s="247"/>
      <c r="J737" s="247"/>
      <c r="K737" s="247"/>
      <c r="L737" s="247"/>
      <c r="M737" s="247"/>
      <c r="N737" s="247"/>
      <c r="O737" s="247"/>
      <c r="P737" s="247"/>
      <c r="Q737" s="247"/>
      <c r="R737" s="247"/>
    </row>
    <row r="738" spans="1:18" ht="16">
      <c r="A738" s="247"/>
      <c r="B738" s="247"/>
      <c r="C738" s="247"/>
      <c r="D738" s="247"/>
      <c r="E738" s="247"/>
      <c r="F738" s="247"/>
      <c r="G738" s="248"/>
      <c r="H738" s="247"/>
      <c r="I738" s="247"/>
      <c r="J738" s="247"/>
      <c r="K738" s="247"/>
      <c r="L738" s="247"/>
      <c r="M738" s="247"/>
      <c r="N738" s="247"/>
      <c r="O738" s="247"/>
      <c r="P738" s="247"/>
      <c r="Q738" s="247"/>
      <c r="R738" s="247"/>
    </row>
    <row r="739" spans="1:18" ht="16">
      <c r="A739" s="247"/>
      <c r="B739" s="247"/>
      <c r="C739" s="247"/>
      <c r="D739" s="247"/>
      <c r="E739" s="247"/>
      <c r="F739" s="247"/>
      <c r="G739" s="248"/>
      <c r="H739" s="247"/>
      <c r="I739" s="247"/>
      <c r="J739" s="247"/>
      <c r="K739" s="247"/>
      <c r="L739" s="247"/>
      <c r="M739" s="247"/>
      <c r="N739" s="247"/>
      <c r="O739" s="247"/>
      <c r="P739" s="247"/>
      <c r="Q739" s="247"/>
      <c r="R739" s="247"/>
    </row>
    <row r="740" spans="1:18" ht="16">
      <c r="A740" s="247"/>
      <c r="B740" s="247"/>
      <c r="C740" s="247"/>
      <c r="D740" s="247"/>
      <c r="E740" s="247"/>
      <c r="F740" s="247"/>
      <c r="G740" s="248"/>
      <c r="H740" s="247"/>
      <c r="I740" s="247"/>
      <c r="J740" s="247"/>
      <c r="K740" s="247"/>
      <c r="L740" s="247"/>
      <c r="M740" s="247"/>
      <c r="N740" s="247"/>
      <c r="O740" s="247"/>
      <c r="P740" s="247"/>
      <c r="Q740" s="247"/>
      <c r="R740" s="247"/>
    </row>
    <row r="741" spans="1:18" ht="16">
      <c r="A741" s="247"/>
      <c r="B741" s="247"/>
      <c r="C741" s="247"/>
      <c r="D741" s="247"/>
      <c r="E741" s="247"/>
      <c r="F741" s="247"/>
      <c r="G741" s="248"/>
      <c r="H741" s="247"/>
      <c r="I741" s="247"/>
      <c r="J741" s="247"/>
      <c r="K741" s="247"/>
      <c r="L741" s="247"/>
      <c r="M741" s="247"/>
      <c r="N741" s="247"/>
      <c r="O741" s="247"/>
      <c r="P741" s="247"/>
      <c r="Q741" s="247"/>
      <c r="R741" s="247"/>
    </row>
    <row r="742" spans="1:18" ht="16">
      <c r="A742" s="247"/>
      <c r="B742" s="247"/>
      <c r="C742" s="247"/>
      <c r="D742" s="247"/>
      <c r="E742" s="247"/>
      <c r="F742" s="247"/>
      <c r="G742" s="248"/>
      <c r="H742" s="247"/>
      <c r="I742" s="247"/>
      <c r="J742" s="247"/>
      <c r="K742" s="247"/>
      <c r="L742" s="247"/>
      <c r="M742" s="247"/>
      <c r="N742" s="247"/>
      <c r="O742" s="247"/>
      <c r="P742" s="247"/>
      <c r="Q742" s="247"/>
      <c r="R742" s="247"/>
    </row>
    <row r="743" spans="1:18" ht="16">
      <c r="A743" s="247"/>
      <c r="B743" s="247"/>
      <c r="C743" s="247"/>
      <c r="D743" s="247"/>
      <c r="E743" s="247"/>
      <c r="F743" s="247"/>
      <c r="G743" s="248"/>
      <c r="H743" s="247"/>
      <c r="I743" s="247"/>
      <c r="J743" s="247"/>
      <c r="K743" s="247"/>
      <c r="L743" s="247"/>
      <c r="M743" s="247"/>
      <c r="N743" s="247"/>
      <c r="O743" s="247"/>
      <c r="P743" s="247"/>
      <c r="Q743" s="247"/>
      <c r="R743" s="247"/>
    </row>
    <row r="744" spans="1:18" ht="16">
      <c r="A744" s="247"/>
      <c r="B744" s="247"/>
      <c r="C744" s="247"/>
      <c r="D744" s="247"/>
      <c r="E744" s="247"/>
      <c r="F744" s="247"/>
      <c r="G744" s="248"/>
      <c r="H744" s="247"/>
      <c r="I744" s="247"/>
      <c r="J744" s="247"/>
      <c r="K744" s="247"/>
      <c r="L744" s="247"/>
      <c r="M744" s="247"/>
      <c r="N744" s="247"/>
      <c r="O744" s="247"/>
      <c r="P744" s="247"/>
      <c r="Q744" s="247"/>
      <c r="R744" s="247"/>
    </row>
    <row r="745" spans="1:18" ht="16">
      <c r="A745" s="247"/>
      <c r="B745" s="247"/>
      <c r="C745" s="247"/>
      <c r="D745" s="247"/>
      <c r="E745" s="247"/>
      <c r="F745" s="247"/>
      <c r="G745" s="248"/>
      <c r="H745" s="247"/>
      <c r="I745" s="247"/>
      <c r="J745" s="247"/>
      <c r="K745" s="247"/>
      <c r="L745" s="247"/>
      <c r="M745" s="247"/>
      <c r="N745" s="247"/>
      <c r="O745" s="247"/>
      <c r="P745" s="247"/>
      <c r="Q745" s="247"/>
      <c r="R745" s="247"/>
    </row>
    <row r="746" spans="1:18" ht="16">
      <c r="A746" s="247"/>
      <c r="B746" s="247"/>
      <c r="C746" s="247"/>
      <c r="D746" s="247"/>
      <c r="E746" s="247"/>
      <c r="F746" s="247"/>
      <c r="G746" s="248"/>
      <c r="H746" s="247"/>
      <c r="I746" s="247"/>
      <c r="J746" s="247"/>
      <c r="K746" s="247"/>
      <c r="L746" s="247"/>
      <c r="M746" s="247"/>
      <c r="N746" s="247"/>
      <c r="O746" s="247"/>
      <c r="P746" s="247"/>
      <c r="Q746" s="247"/>
      <c r="R746" s="247"/>
    </row>
    <row r="747" spans="1:18" ht="16">
      <c r="A747" s="247"/>
      <c r="B747" s="247"/>
      <c r="C747" s="247"/>
      <c r="D747" s="247"/>
      <c r="E747" s="247"/>
      <c r="F747" s="247"/>
      <c r="G747" s="248"/>
      <c r="H747" s="247"/>
      <c r="I747" s="247"/>
      <c r="J747" s="247"/>
      <c r="K747" s="247"/>
      <c r="L747" s="247"/>
      <c r="M747" s="247"/>
      <c r="N747" s="247"/>
      <c r="O747" s="247"/>
      <c r="P747" s="247"/>
      <c r="Q747" s="247"/>
      <c r="R747" s="247"/>
    </row>
    <row r="748" spans="1:18" ht="16">
      <c r="A748" s="247"/>
      <c r="B748" s="247"/>
      <c r="C748" s="247"/>
      <c r="D748" s="247"/>
      <c r="E748" s="247"/>
      <c r="F748" s="247"/>
      <c r="G748" s="248"/>
      <c r="H748" s="247"/>
      <c r="I748" s="247"/>
      <c r="J748" s="247"/>
      <c r="K748" s="247"/>
      <c r="L748" s="247"/>
      <c r="M748" s="247"/>
      <c r="N748" s="247"/>
      <c r="O748" s="247"/>
      <c r="P748" s="247"/>
      <c r="Q748" s="247"/>
      <c r="R748" s="247"/>
    </row>
    <row r="749" spans="1:18" ht="16">
      <c r="A749" s="247"/>
      <c r="B749" s="247"/>
      <c r="C749" s="247"/>
      <c r="D749" s="247"/>
      <c r="E749" s="247"/>
      <c r="F749" s="247"/>
      <c r="G749" s="248"/>
      <c r="H749" s="247"/>
      <c r="I749" s="247"/>
      <c r="J749" s="247"/>
      <c r="K749" s="247"/>
      <c r="L749" s="247"/>
      <c r="M749" s="247"/>
      <c r="N749" s="247"/>
      <c r="O749" s="247"/>
      <c r="P749" s="247"/>
      <c r="Q749" s="247"/>
      <c r="R749" s="247"/>
    </row>
    <row r="750" spans="1:18" ht="16">
      <c r="A750" s="247"/>
      <c r="B750" s="247"/>
      <c r="C750" s="247"/>
      <c r="D750" s="247"/>
      <c r="E750" s="247"/>
      <c r="F750" s="247"/>
      <c r="G750" s="248"/>
      <c r="H750" s="247"/>
      <c r="I750" s="247"/>
      <c r="J750" s="247"/>
      <c r="K750" s="247"/>
      <c r="L750" s="247"/>
      <c r="M750" s="247"/>
      <c r="N750" s="247"/>
      <c r="O750" s="247"/>
      <c r="P750" s="247"/>
      <c r="Q750" s="247"/>
      <c r="R750" s="247"/>
    </row>
    <row r="751" spans="1:18" ht="16">
      <c r="A751" s="247"/>
      <c r="B751" s="247"/>
      <c r="C751" s="247"/>
      <c r="D751" s="247"/>
      <c r="E751" s="247"/>
      <c r="F751" s="247"/>
      <c r="G751" s="248"/>
      <c r="H751" s="247"/>
      <c r="I751" s="247"/>
      <c r="J751" s="247"/>
      <c r="K751" s="247"/>
      <c r="L751" s="247"/>
      <c r="M751" s="247"/>
      <c r="N751" s="247"/>
      <c r="O751" s="247"/>
      <c r="P751" s="247"/>
      <c r="Q751" s="247"/>
      <c r="R751" s="247"/>
    </row>
    <row r="752" spans="1:18" ht="16">
      <c r="A752" s="247"/>
      <c r="B752" s="247"/>
      <c r="C752" s="247"/>
      <c r="D752" s="247"/>
      <c r="E752" s="247"/>
      <c r="F752" s="247"/>
      <c r="G752" s="248"/>
      <c r="H752" s="247"/>
      <c r="I752" s="247"/>
      <c r="J752" s="247"/>
      <c r="K752" s="247"/>
      <c r="L752" s="247"/>
      <c r="M752" s="247"/>
      <c r="N752" s="247"/>
      <c r="O752" s="247"/>
      <c r="P752" s="247"/>
      <c r="Q752" s="247"/>
      <c r="R752" s="247"/>
    </row>
  </sheetData>
  <autoFilter ref="A19:Q23" xr:uid="{00000000-0009-0000-0000-000002000000}">
    <filterColumn colId="0" showButton="0"/>
    <filterColumn colId="1" showButton="0"/>
    <filterColumn colId="2" showButton="0"/>
    <filterColumn colId="4" showButton="0"/>
    <filterColumn colId="5" showButton="0"/>
    <filterColumn colId="6" showButton="0"/>
    <filterColumn colId="7" showButton="0"/>
    <filterColumn colId="12" showButton="0"/>
  </autoFilter>
  <mergeCells count="591">
    <mergeCell ref="A5:E8"/>
    <mergeCell ref="F5:P6"/>
    <mergeCell ref="F7:P7"/>
    <mergeCell ref="Q7:Q8"/>
    <mergeCell ref="F8:P8"/>
    <mergeCell ref="A9:N9"/>
    <mergeCell ref="E19:I20"/>
    <mergeCell ref="A21:N21"/>
    <mergeCell ref="A10:D10"/>
    <mergeCell ref="E10:I10"/>
    <mergeCell ref="M11:P12"/>
    <mergeCell ref="A12:D13"/>
    <mergeCell ref="E12:I13"/>
    <mergeCell ref="M14:P15"/>
    <mergeCell ref="A15:D17"/>
    <mergeCell ref="E15:I17"/>
    <mergeCell ref="M17:N19"/>
    <mergeCell ref="A19:D20"/>
    <mergeCell ref="B25:C25"/>
    <mergeCell ref="H25:J25"/>
    <mergeCell ref="L25:M25"/>
    <mergeCell ref="O25:P25"/>
    <mergeCell ref="A24:E24"/>
    <mergeCell ref="F24:M24"/>
    <mergeCell ref="N24:Q24"/>
    <mergeCell ref="A26:A32"/>
    <mergeCell ref="B26:C32"/>
    <mergeCell ref="L26:M32"/>
    <mergeCell ref="N26:N32"/>
    <mergeCell ref="O26:P32"/>
    <mergeCell ref="Q26:Q32"/>
    <mergeCell ref="D26:D32"/>
    <mergeCell ref="E26:E32"/>
    <mergeCell ref="F26:F32"/>
    <mergeCell ref="G26:G32"/>
    <mergeCell ref="H26:J32"/>
    <mergeCell ref="K26:K32"/>
    <mergeCell ref="Q33:Q39"/>
    <mergeCell ref="G33:G39"/>
    <mergeCell ref="H33:J39"/>
    <mergeCell ref="K33:K39"/>
    <mergeCell ref="L33:M39"/>
    <mergeCell ref="N33:N39"/>
    <mergeCell ref="O33:P39"/>
    <mergeCell ref="A33:A39"/>
    <mergeCell ref="B33:C39"/>
    <mergeCell ref="D33:D39"/>
    <mergeCell ref="E33:E39"/>
    <mergeCell ref="F33:F39"/>
    <mergeCell ref="L40:M46"/>
    <mergeCell ref="N40:N46"/>
    <mergeCell ref="O40:P46"/>
    <mergeCell ref="Q40:Q46"/>
    <mergeCell ref="A40:A46"/>
    <mergeCell ref="B40:C46"/>
    <mergeCell ref="D40:D46"/>
    <mergeCell ref="E40:E46"/>
    <mergeCell ref="F40:F46"/>
    <mergeCell ref="G40:G46"/>
    <mergeCell ref="H40:J46"/>
    <mergeCell ref="K40:K46"/>
    <mergeCell ref="Q47:Q53"/>
    <mergeCell ref="G47:G53"/>
    <mergeCell ref="H47:J53"/>
    <mergeCell ref="K47:K53"/>
    <mergeCell ref="L47:M53"/>
    <mergeCell ref="N47:N53"/>
    <mergeCell ref="O47:P53"/>
    <mergeCell ref="A47:A53"/>
    <mergeCell ref="B47:C53"/>
    <mergeCell ref="D47:D53"/>
    <mergeCell ref="E47:E53"/>
    <mergeCell ref="F47:F53"/>
    <mergeCell ref="L54:M60"/>
    <mergeCell ref="N54:N60"/>
    <mergeCell ref="O54:P60"/>
    <mergeCell ref="Q54:Q60"/>
    <mergeCell ref="A54:A60"/>
    <mergeCell ref="B54:C60"/>
    <mergeCell ref="D54:D60"/>
    <mergeCell ref="E54:E60"/>
    <mergeCell ref="F54:F60"/>
    <mergeCell ref="G54:G60"/>
    <mergeCell ref="H54:J60"/>
    <mergeCell ref="K54:K60"/>
    <mergeCell ref="Q61:Q67"/>
    <mergeCell ref="G61:G67"/>
    <mergeCell ref="H61:J67"/>
    <mergeCell ref="K61:K67"/>
    <mergeCell ref="L61:M67"/>
    <mergeCell ref="N61:N67"/>
    <mergeCell ref="O61:P67"/>
    <mergeCell ref="A61:A67"/>
    <mergeCell ref="B61:C67"/>
    <mergeCell ref="D61:D67"/>
    <mergeCell ref="E61:E67"/>
    <mergeCell ref="F61:F67"/>
    <mergeCell ref="L68:M74"/>
    <mergeCell ref="N68:N74"/>
    <mergeCell ref="O68:P74"/>
    <mergeCell ref="Q68:Q74"/>
    <mergeCell ref="A68:A74"/>
    <mergeCell ref="B68:C74"/>
    <mergeCell ref="D68:D74"/>
    <mergeCell ref="E68:E74"/>
    <mergeCell ref="F68:F74"/>
    <mergeCell ref="G68:G74"/>
    <mergeCell ref="H68:J74"/>
    <mergeCell ref="K68:K74"/>
    <mergeCell ref="Q75:Q81"/>
    <mergeCell ref="G75:G81"/>
    <mergeCell ref="H75:J81"/>
    <mergeCell ref="K75:K81"/>
    <mergeCell ref="L75:M81"/>
    <mergeCell ref="N75:N81"/>
    <mergeCell ref="O75:P81"/>
    <mergeCell ref="A75:A81"/>
    <mergeCell ref="B75:C81"/>
    <mergeCell ref="D75:D81"/>
    <mergeCell ref="E75:E81"/>
    <mergeCell ref="F75:F81"/>
    <mergeCell ref="L82:M88"/>
    <mergeCell ref="N82:N88"/>
    <mergeCell ref="O82:P88"/>
    <mergeCell ref="Q82:Q88"/>
    <mergeCell ref="A82:A88"/>
    <mergeCell ref="B82:C88"/>
    <mergeCell ref="D82:D88"/>
    <mergeCell ref="E82:E88"/>
    <mergeCell ref="F82:F88"/>
    <mergeCell ref="G82:G88"/>
    <mergeCell ref="H82:J88"/>
    <mergeCell ref="K82:K88"/>
    <mergeCell ref="Q89:Q95"/>
    <mergeCell ref="G89:G95"/>
    <mergeCell ref="H89:J95"/>
    <mergeCell ref="K89:K95"/>
    <mergeCell ref="L89:M95"/>
    <mergeCell ref="N89:N95"/>
    <mergeCell ref="O89:P95"/>
    <mergeCell ref="A89:A95"/>
    <mergeCell ref="B89:C95"/>
    <mergeCell ref="D89:D95"/>
    <mergeCell ref="E89:E95"/>
    <mergeCell ref="F89:F95"/>
    <mergeCell ref="L96:M102"/>
    <mergeCell ref="N96:N102"/>
    <mergeCell ref="O96:P102"/>
    <mergeCell ref="Q96:Q102"/>
    <mergeCell ref="A96:A102"/>
    <mergeCell ref="B96:C102"/>
    <mergeCell ref="D96:D102"/>
    <mergeCell ref="E96:E102"/>
    <mergeCell ref="F96:F102"/>
    <mergeCell ref="G96:G102"/>
    <mergeCell ref="H96:J102"/>
    <mergeCell ref="K96:K102"/>
    <mergeCell ref="Q103:Q109"/>
    <mergeCell ref="G103:G109"/>
    <mergeCell ref="H103:J109"/>
    <mergeCell ref="K103:K109"/>
    <mergeCell ref="L103:M109"/>
    <mergeCell ref="N103:N109"/>
    <mergeCell ref="O103:P109"/>
    <mergeCell ref="A103:A109"/>
    <mergeCell ref="B103:C109"/>
    <mergeCell ref="D103:D109"/>
    <mergeCell ref="E103:E109"/>
    <mergeCell ref="F103:F109"/>
    <mergeCell ref="L110:M116"/>
    <mergeCell ref="N110:N116"/>
    <mergeCell ref="O110:P116"/>
    <mergeCell ref="Q110:Q116"/>
    <mergeCell ref="A110:A116"/>
    <mergeCell ref="B110:C116"/>
    <mergeCell ref="D110:D116"/>
    <mergeCell ref="E110:E116"/>
    <mergeCell ref="F110:F116"/>
    <mergeCell ref="G110:G116"/>
    <mergeCell ref="H110:J116"/>
    <mergeCell ref="K110:K116"/>
    <mergeCell ref="Q117:Q123"/>
    <mergeCell ref="G117:G123"/>
    <mergeCell ref="H117:J123"/>
    <mergeCell ref="K117:K123"/>
    <mergeCell ref="L117:M123"/>
    <mergeCell ref="N117:N123"/>
    <mergeCell ref="O117:P123"/>
    <mergeCell ref="A117:A123"/>
    <mergeCell ref="B117:C123"/>
    <mergeCell ref="D117:D123"/>
    <mergeCell ref="E117:E123"/>
    <mergeCell ref="F117:F123"/>
    <mergeCell ref="L124:M130"/>
    <mergeCell ref="N124:N130"/>
    <mergeCell ref="O124:P130"/>
    <mergeCell ref="Q124:Q130"/>
    <mergeCell ref="A124:A130"/>
    <mergeCell ref="B124:C130"/>
    <mergeCell ref="D124:D130"/>
    <mergeCell ref="E124:E130"/>
    <mergeCell ref="F124:F130"/>
    <mergeCell ref="G124:G130"/>
    <mergeCell ref="H124:J130"/>
    <mergeCell ref="K124:K130"/>
    <mergeCell ref="Q131:Q137"/>
    <mergeCell ref="G131:G137"/>
    <mergeCell ref="H131:J137"/>
    <mergeCell ref="K131:K137"/>
    <mergeCell ref="L131:M137"/>
    <mergeCell ref="N131:N137"/>
    <mergeCell ref="O131:P137"/>
    <mergeCell ref="A131:A137"/>
    <mergeCell ref="B131:C137"/>
    <mergeCell ref="D131:D137"/>
    <mergeCell ref="E131:E137"/>
    <mergeCell ref="F131:F137"/>
    <mergeCell ref="L138:M144"/>
    <mergeCell ref="N138:N144"/>
    <mergeCell ref="O138:P144"/>
    <mergeCell ref="Q138:Q144"/>
    <mergeCell ref="A138:A144"/>
    <mergeCell ref="B138:C144"/>
    <mergeCell ref="D138:D144"/>
    <mergeCell ref="E138:E144"/>
    <mergeCell ref="F138:F144"/>
    <mergeCell ref="G138:G144"/>
    <mergeCell ref="H138:J144"/>
    <mergeCell ref="K138:K144"/>
    <mergeCell ref="Q145:Q151"/>
    <mergeCell ref="G145:G151"/>
    <mergeCell ref="H145:J151"/>
    <mergeCell ref="K145:K151"/>
    <mergeCell ref="L145:M151"/>
    <mergeCell ref="N145:N151"/>
    <mergeCell ref="O145:P151"/>
    <mergeCell ref="A145:A151"/>
    <mergeCell ref="B145:C151"/>
    <mergeCell ref="D145:D151"/>
    <mergeCell ref="E145:E151"/>
    <mergeCell ref="F145:F151"/>
    <mergeCell ref="L152:M158"/>
    <mergeCell ref="N152:N158"/>
    <mergeCell ref="O152:P158"/>
    <mergeCell ref="Q152:Q158"/>
    <mergeCell ref="A152:A158"/>
    <mergeCell ref="B152:C158"/>
    <mergeCell ref="D152:D158"/>
    <mergeCell ref="E152:E158"/>
    <mergeCell ref="F152:F158"/>
    <mergeCell ref="G152:G158"/>
    <mergeCell ref="H152:J158"/>
    <mergeCell ref="K152:K158"/>
    <mergeCell ref="Q159:Q165"/>
    <mergeCell ref="G159:G165"/>
    <mergeCell ref="H159:J165"/>
    <mergeCell ref="K159:K165"/>
    <mergeCell ref="L159:M165"/>
    <mergeCell ref="N159:N165"/>
    <mergeCell ref="O159:P165"/>
    <mergeCell ref="A159:A165"/>
    <mergeCell ref="B159:C165"/>
    <mergeCell ref="D159:D165"/>
    <mergeCell ref="E159:E165"/>
    <mergeCell ref="F159:F165"/>
    <mergeCell ref="L166:M172"/>
    <mergeCell ref="N166:N172"/>
    <mergeCell ref="O166:P172"/>
    <mergeCell ref="Q166:Q172"/>
    <mergeCell ref="A166:A172"/>
    <mergeCell ref="B166:C172"/>
    <mergeCell ref="D166:D172"/>
    <mergeCell ref="E166:E172"/>
    <mergeCell ref="F166:F172"/>
    <mergeCell ref="G166:G172"/>
    <mergeCell ref="H166:J172"/>
    <mergeCell ref="K166:K172"/>
    <mergeCell ref="Q173:Q179"/>
    <mergeCell ref="G173:G179"/>
    <mergeCell ref="H173:J179"/>
    <mergeCell ref="K173:K179"/>
    <mergeCell ref="L173:M179"/>
    <mergeCell ref="N173:N179"/>
    <mergeCell ref="O173:P179"/>
    <mergeCell ref="A173:A179"/>
    <mergeCell ref="B173:C179"/>
    <mergeCell ref="D173:D179"/>
    <mergeCell ref="E173:E179"/>
    <mergeCell ref="F173:F179"/>
    <mergeCell ref="L180:M186"/>
    <mergeCell ref="N180:N186"/>
    <mergeCell ref="O180:P186"/>
    <mergeCell ref="Q180:Q186"/>
    <mergeCell ref="A180:A186"/>
    <mergeCell ref="B180:C186"/>
    <mergeCell ref="D180:D186"/>
    <mergeCell ref="E180:E186"/>
    <mergeCell ref="F180:F186"/>
    <mergeCell ref="G180:G186"/>
    <mergeCell ref="H180:J186"/>
    <mergeCell ref="K180:K186"/>
    <mergeCell ref="Q187:Q193"/>
    <mergeCell ref="G187:G193"/>
    <mergeCell ref="H187:J193"/>
    <mergeCell ref="K187:K193"/>
    <mergeCell ref="L187:M193"/>
    <mergeCell ref="N187:N193"/>
    <mergeCell ref="O187:P193"/>
    <mergeCell ref="A187:A193"/>
    <mergeCell ref="B187:C193"/>
    <mergeCell ref="D187:D193"/>
    <mergeCell ref="E187:E193"/>
    <mergeCell ref="F187:F193"/>
    <mergeCell ref="L194:M200"/>
    <mergeCell ref="N194:N200"/>
    <mergeCell ref="O194:P200"/>
    <mergeCell ref="Q194:Q200"/>
    <mergeCell ref="A194:A200"/>
    <mergeCell ref="B194:C200"/>
    <mergeCell ref="D194:D200"/>
    <mergeCell ref="E194:E200"/>
    <mergeCell ref="F194:F200"/>
    <mergeCell ref="G194:G200"/>
    <mergeCell ref="H194:J200"/>
    <mergeCell ref="K194:K200"/>
    <mergeCell ref="Q201:Q207"/>
    <mergeCell ref="G201:G207"/>
    <mergeCell ref="H201:J207"/>
    <mergeCell ref="K201:K207"/>
    <mergeCell ref="L201:M207"/>
    <mergeCell ref="N201:N207"/>
    <mergeCell ref="O201:P207"/>
    <mergeCell ref="A201:A207"/>
    <mergeCell ref="B201:C207"/>
    <mergeCell ref="D201:D207"/>
    <mergeCell ref="E201:E207"/>
    <mergeCell ref="F201:F207"/>
    <mergeCell ref="L208:M214"/>
    <mergeCell ref="N208:N214"/>
    <mergeCell ref="O208:P214"/>
    <mergeCell ref="Q208:Q214"/>
    <mergeCell ref="A208:A214"/>
    <mergeCell ref="B208:C214"/>
    <mergeCell ref="D208:D214"/>
    <mergeCell ref="E208:E214"/>
    <mergeCell ref="F208:F214"/>
    <mergeCell ref="G208:G214"/>
    <mergeCell ref="H208:J214"/>
    <mergeCell ref="K208:K214"/>
    <mergeCell ref="Q215:Q221"/>
    <mergeCell ref="G215:G221"/>
    <mergeCell ref="H215:J221"/>
    <mergeCell ref="K215:K221"/>
    <mergeCell ref="L215:M221"/>
    <mergeCell ref="N215:N221"/>
    <mergeCell ref="O215:P221"/>
    <mergeCell ref="A215:A221"/>
    <mergeCell ref="B215:C221"/>
    <mergeCell ref="D215:D221"/>
    <mergeCell ref="E215:E221"/>
    <mergeCell ref="F215:F221"/>
    <mergeCell ref="L222:M228"/>
    <mergeCell ref="N222:N228"/>
    <mergeCell ref="O222:P228"/>
    <mergeCell ref="Q222:Q228"/>
    <mergeCell ref="A222:A228"/>
    <mergeCell ref="B222:C228"/>
    <mergeCell ref="D222:D228"/>
    <mergeCell ref="E222:E228"/>
    <mergeCell ref="F222:F228"/>
    <mergeCell ref="G222:G228"/>
    <mergeCell ref="H222:J228"/>
    <mergeCell ref="K222:K228"/>
    <mergeCell ref="Q229:Q235"/>
    <mergeCell ref="G229:G235"/>
    <mergeCell ref="H229:J235"/>
    <mergeCell ref="K229:K235"/>
    <mergeCell ref="L229:M235"/>
    <mergeCell ref="N229:N235"/>
    <mergeCell ref="O229:P235"/>
    <mergeCell ref="A229:A235"/>
    <mergeCell ref="B229:C235"/>
    <mergeCell ref="D229:D235"/>
    <mergeCell ref="E229:E235"/>
    <mergeCell ref="F229:F235"/>
    <mergeCell ref="L236:M242"/>
    <mergeCell ref="N236:N242"/>
    <mergeCell ref="O236:P242"/>
    <mergeCell ref="Q236:Q242"/>
    <mergeCell ref="A236:A242"/>
    <mergeCell ref="B236:C242"/>
    <mergeCell ref="D236:D242"/>
    <mergeCell ref="E236:E242"/>
    <mergeCell ref="F236:F242"/>
    <mergeCell ref="G236:G242"/>
    <mergeCell ref="H236:J242"/>
    <mergeCell ref="K236:K242"/>
    <mergeCell ref="Q243:Q249"/>
    <mergeCell ref="G243:G249"/>
    <mergeCell ref="H243:J249"/>
    <mergeCell ref="K243:K249"/>
    <mergeCell ref="L243:M249"/>
    <mergeCell ref="N243:N249"/>
    <mergeCell ref="O243:P249"/>
    <mergeCell ref="A243:A249"/>
    <mergeCell ref="B243:C249"/>
    <mergeCell ref="D243:D249"/>
    <mergeCell ref="E243:E249"/>
    <mergeCell ref="F243:F249"/>
    <mergeCell ref="L250:M256"/>
    <mergeCell ref="N250:N256"/>
    <mergeCell ref="O250:P256"/>
    <mergeCell ref="Q250:Q256"/>
    <mergeCell ref="A250:A256"/>
    <mergeCell ref="B250:C256"/>
    <mergeCell ref="D250:D256"/>
    <mergeCell ref="E250:E256"/>
    <mergeCell ref="F250:F256"/>
    <mergeCell ref="G250:G256"/>
    <mergeCell ref="H250:J256"/>
    <mergeCell ref="K250:K256"/>
    <mergeCell ref="Q257:Q263"/>
    <mergeCell ref="G257:G263"/>
    <mergeCell ref="H257:J263"/>
    <mergeCell ref="K257:K263"/>
    <mergeCell ref="L257:M263"/>
    <mergeCell ref="N257:N263"/>
    <mergeCell ref="O257:P263"/>
    <mergeCell ref="A257:A263"/>
    <mergeCell ref="B257:C263"/>
    <mergeCell ref="D257:D263"/>
    <mergeCell ref="E257:E263"/>
    <mergeCell ref="F257:F263"/>
    <mergeCell ref="L264:M270"/>
    <mergeCell ref="N264:N270"/>
    <mergeCell ref="O264:P270"/>
    <mergeCell ref="Q264:Q270"/>
    <mergeCell ref="A264:A270"/>
    <mergeCell ref="B264:C270"/>
    <mergeCell ref="D264:D270"/>
    <mergeCell ref="E264:E270"/>
    <mergeCell ref="F264:F270"/>
    <mergeCell ref="G264:G270"/>
    <mergeCell ref="H264:J270"/>
    <mergeCell ref="K264:K270"/>
    <mergeCell ref="Q271:Q277"/>
    <mergeCell ref="G271:G277"/>
    <mergeCell ref="H271:J277"/>
    <mergeCell ref="K271:K277"/>
    <mergeCell ref="L271:M277"/>
    <mergeCell ref="N271:N277"/>
    <mergeCell ref="O271:P277"/>
    <mergeCell ref="A271:A277"/>
    <mergeCell ref="B271:C277"/>
    <mergeCell ref="D271:D277"/>
    <mergeCell ref="E271:E277"/>
    <mergeCell ref="F271:F277"/>
    <mergeCell ref="L278:M284"/>
    <mergeCell ref="N278:N284"/>
    <mergeCell ref="O278:P284"/>
    <mergeCell ref="Q278:Q284"/>
    <mergeCell ref="A278:A284"/>
    <mergeCell ref="B278:C284"/>
    <mergeCell ref="D278:D284"/>
    <mergeCell ref="E278:E284"/>
    <mergeCell ref="F278:F284"/>
    <mergeCell ref="G278:G284"/>
    <mergeCell ref="H278:J284"/>
    <mergeCell ref="K278:K284"/>
    <mergeCell ref="Q285:Q291"/>
    <mergeCell ref="G285:G291"/>
    <mergeCell ref="H285:J291"/>
    <mergeCell ref="K285:K291"/>
    <mergeCell ref="L285:M291"/>
    <mergeCell ref="N285:N291"/>
    <mergeCell ref="O285:P291"/>
    <mergeCell ref="A285:A291"/>
    <mergeCell ref="B285:C291"/>
    <mergeCell ref="D285:D291"/>
    <mergeCell ref="E285:E291"/>
    <mergeCell ref="F285:F291"/>
    <mergeCell ref="L292:M298"/>
    <mergeCell ref="N292:N298"/>
    <mergeCell ref="O292:P298"/>
    <mergeCell ref="Q292:Q298"/>
    <mergeCell ref="A292:A298"/>
    <mergeCell ref="B292:C298"/>
    <mergeCell ref="D292:D298"/>
    <mergeCell ref="E292:E298"/>
    <mergeCell ref="F292:F298"/>
    <mergeCell ref="G292:G298"/>
    <mergeCell ref="H292:J298"/>
    <mergeCell ref="K292:K298"/>
    <mergeCell ref="Q299:Q305"/>
    <mergeCell ref="G299:G305"/>
    <mergeCell ref="H299:J305"/>
    <mergeCell ref="K299:K305"/>
    <mergeCell ref="L299:M305"/>
    <mergeCell ref="N299:N305"/>
    <mergeCell ref="O299:P305"/>
    <mergeCell ref="A299:A305"/>
    <mergeCell ref="B299:C305"/>
    <mergeCell ref="D299:D305"/>
    <mergeCell ref="E299:E305"/>
    <mergeCell ref="F299:F305"/>
    <mergeCell ref="L306:M312"/>
    <mergeCell ref="N306:N312"/>
    <mergeCell ref="O306:P312"/>
    <mergeCell ref="Q306:Q312"/>
    <mergeCell ref="A306:A312"/>
    <mergeCell ref="B306:C312"/>
    <mergeCell ref="D306:D312"/>
    <mergeCell ref="E306:E312"/>
    <mergeCell ref="F306:F312"/>
    <mergeCell ref="G306:G312"/>
    <mergeCell ref="H306:J312"/>
    <mergeCell ref="K306:K312"/>
    <mergeCell ref="Q313:Q319"/>
    <mergeCell ref="G313:G319"/>
    <mergeCell ref="H313:J319"/>
    <mergeCell ref="K313:K319"/>
    <mergeCell ref="L313:M319"/>
    <mergeCell ref="N313:N319"/>
    <mergeCell ref="O313:P319"/>
    <mergeCell ref="A313:A319"/>
    <mergeCell ref="B313:C319"/>
    <mergeCell ref="D313:D319"/>
    <mergeCell ref="E313:E319"/>
    <mergeCell ref="F313:F319"/>
    <mergeCell ref="L320:M326"/>
    <mergeCell ref="N320:N326"/>
    <mergeCell ref="O320:P326"/>
    <mergeCell ref="Q320:Q326"/>
    <mergeCell ref="A320:A326"/>
    <mergeCell ref="B320:C326"/>
    <mergeCell ref="D320:D326"/>
    <mergeCell ref="E320:E326"/>
    <mergeCell ref="F320:F326"/>
    <mergeCell ref="G320:G326"/>
    <mergeCell ref="H320:J326"/>
    <mergeCell ref="K320:K326"/>
    <mergeCell ref="Q327:Q333"/>
    <mergeCell ref="G327:G333"/>
    <mergeCell ref="H327:J333"/>
    <mergeCell ref="K327:K333"/>
    <mergeCell ref="L327:M333"/>
    <mergeCell ref="N327:N333"/>
    <mergeCell ref="O327:P333"/>
    <mergeCell ref="A327:A333"/>
    <mergeCell ref="B327:C333"/>
    <mergeCell ref="D327:D333"/>
    <mergeCell ref="E327:E333"/>
    <mergeCell ref="F327:F333"/>
    <mergeCell ref="E341:E347"/>
    <mergeCell ref="F341:F347"/>
    <mergeCell ref="L334:M340"/>
    <mergeCell ref="N334:N340"/>
    <mergeCell ref="O334:P340"/>
    <mergeCell ref="Q334:Q340"/>
    <mergeCell ref="A334:A340"/>
    <mergeCell ref="B334:C340"/>
    <mergeCell ref="D334:D340"/>
    <mergeCell ref="E334:E340"/>
    <mergeCell ref="F334:F340"/>
    <mergeCell ref="G334:G340"/>
    <mergeCell ref="H334:J340"/>
    <mergeCell ref="K334:K340"/>
    <mergeCell ref="A22:Q22"/>
    <mergeCell ref="A23:Q23"/>
    <mergeCell ref="L348:M354"/>
    <mergeCell ref="N348:N354"/>
    <mergeCell ref="O348:P354"/>
    <mergeCell ref="Q348:Q354"/>
    <mergeCell ref="A348:A354"/>
    <mergeCell ref="B348:C354"/>
    <mergeCell ref="D348:D354"/>
    <mergeCell ref="E348:E354"/>
    <mergeCell ref="F348:F354"/>
    <mergeCell ref="G348:G354"/>
    <mergeCell ref="H348:J354"/>
    <mergeCell ref="K348:K354"/>
    <mergeCell ref="Q341:Q347"/>
    <mergeCell ref="G341:G347"/>
    <mergeCell ref="H341:J347"/>
    <mergeCell ref="K341:K347"/>
    <mergeCell ref="L341:M347"/>
    <mergeCell ref="N341:N347"/>
    <mergeCell ref="O341:P347"/>
    <mergeCell ref="A341:A347"/>
    <mergeCell ref="B341:C347"/>
    <mergeCell ref="D341:D347"/>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tabSelected="1" topLeftCell="A21" zoomScale="89" zoomScaleNormal="89" workbookViewId="0">
      <selection activeCell="H25" sqref="H25:H28"/>
    </sheetView>
  </sheetViews>
  <sheetFormatPr baseColWidth="10" defaultRowHeight="15"/>
  <cols>
    <col min="1" max="1" width="31.5" customWidth="1"/>
    <col min="2" max="2" width="4.83203125" customWidth="1"/>
    <col min="3" max="3" width="34.83203125" customWidth="1"/>
    <col min="4" max="4" width="26.33203125" customWidth="1"/>
    <col min="5" max="5" width="22.1640625" customWidth="1"/>
    <col min="6" max="6" width="5.33203125" customWidth="1"/>
    <col min="7" max="7" width="6.5" customWidth="1"/>
    <col min="8" max="14" width="5.33203125" customWidth="1"/>
    <col min="256" max="256" width="31.5" customWidth="1"/>
    <col min="257" max="257" width="4.83203125" customWidth="1"/>
    <col min="258" max="258" width="29.5" customWidth="1"/>
    <col min="259" max="259" width="21.33203125" customWidth="1"/>
    <col min="260" max="260" width="22.1640625" customWidth="1"/>
    <col min="261" max="261" width="20.5" customWidth="1"/>
    <col min="262" max="262" width="28.6640625" customWidth="1"/>
    <col min="263" max="263" width="23" customWidth="1"/>
    <col min="264" max="264" width="35.33203125" bestFit="1" customWidth="1"/>
    <col min="265" max="265" width="0" hidden="1" customWidth="1"/>
    <col min="512" max="512" width="31.5" customWidth="1"/>
    <col min="513" max="513" width="4.83203125" customWidth="1"/>
    <col min="514" max="514" width="29.5" customWidth="1"/>
    <col min="515" max="515" width="21.33203125" customWidth="1"/>
    <col min="516" max="516" width="22.1640625" customWidth="1"/>
    <col min="517" max="517" width="20.5" customWidth="1"/>
    <col min="518" max="518" width="28.6640625" customWidth="1"/>
    <col min="519" max="519" width="23" customWidth="1"/>
    <col min="520" max="520" width="35.33203125" bestFit="1" customWidth="1"/>
    <col min="521" max="521" width="0" hidden="1" customWidth="1"/>
    <col min="768" max="768" width="31.5" customWidth="1"/>
    <col min="769" max="769" width="4.83203125" customWidth="1"/>
    <col min="770" max="770" width="29.5" customWidth="1"/>
    <col min="771" max="771" width="21.33203125" customWidth="1"/>
    <col min="772" max="772" width="22.1640625" customWidth="1"/>
    <col min="773" max="773" width="20.5" customWidth="1"/>
    <col min="774" max="774" width="28.6640625" customWidth="1"/>
    <col min="775" max="775" width="23" customWidth="1"/>
    <col min="776" max="776" width="35.33203125" bestFit="1" customWidth="1"/>
    <col min="777" max="777" width="0" hidden="1" customWidth="1"/>
    <col min="1024" max="1024" width="31.5" customWidth="1"/>
    <col min="1025" max="1025" width="4.83203125" customWidth="1"/>
    <col min="1026" max="1026" width="29.5" customWidth="1"/>
    <col min="1027" max="1027" width="21.33203125" customWidth="1"/>
    <col min="1028" max="1028" width="22.1640625" customWidth="1"/>
    <col min="1029" max="1029" width="20.5" customWidth="1"/>
    <col min="1030" max="1030" width="28.6640625" customWidth="1"/>
    <col min="1031" max="1031" width="23" customWidth="1"/>
    <col min="1032" max="1032" width="35.33203125" bestFit="1" customWidth="1"/>
    <col min="1033" max="1033" width="0" hidden="1" customWidth="1"/>
    <col min="1280" max="1280" width="31.5" customWidth="1"/>
    <col min="1281" max="1281" width="4.83203125" customWidth="1"/>
    <col min="1282" max="1282" width="29.5" customWidth="1"/>
    <col min="1283" max="1283" width="21.33203125" customWidth="1"/>
    <col min="1284" max="1284" width="22.1640625" customWidth="1"/>
    <col min="1285" max="1285" width="20.5" customWidth="1"/>
    <col min="1286" max="1286" width="28.6640625" customWidth="1"/>
    <col min="1287" max="1287" width="23" customWidth="1"/>
    <col min="1288" max="1288" width="35.33203125" bestFit="1" customWidth="1"/>
    <col min="1289" max="1289" width="0" hidden="1" customWidth="1"/>
    <col min="1536" max="1536" width="31.5" customWidth="1"/>
    <col min="1537" max="1537" width="4.83203125" customWidth="1"/>
    <col min="1538" max="1538" width="29.5" customWidth="1"/>
    <col min="1539" max="1539" width="21.33203125" customWidth="1"/>
    <col min="1540" max="1540" width="22.1640625" customWidth="1"/>
    <col min="1541" max="1541" width="20.5" customWidth="1"/>
    <col min="1542" max="1542" width="28.6640625" customWidth="1"/>
    <col min="1543" max="1543" width="23" customWidth="1"/>
    <col min="1544" max="1544" width="35.33203125" bestFit="1" customWidth="1"/>
    <col min="1545" max="1545" width="0" hidden="1" customWidth="1"/>
    <col min="1792" max="1792" width="31.5" customWidth="1"/>
    <col min="1793" max="1793" width="4.83203125" customWidth="1"/>
    <col min="1794" max="1794" width="29.5" customWidth="1"/>
    <col min="1795" max="1795" width="21.33203125" customWidth="1"/>
    <col min="1796" max="1796" width="22.1640625" customWidth="1"/>
    <col min="1797" max="1797" width="20.5" customWidth="1"/>
    <col min="1798" max="1798" width="28.6640625" customWidth="1"/>
    <col min="1799" max="1799" width="23" customWidth="1"/>
    <col min="1800" max="1800" width="35.33203125" bestFit="1" customWidth="1"/>
    <col min="1801" max="1801" width="0" hidden="1" customWidth="1"/>
    <col min="2048" max="2048" width="31.5" customWidth="1"/>
    <col min="2049" max="2049" width="4.83203125" customWidth="1"/>
    <col min="2050" max="2050" width="29.5" customWidth="1"/>
    <col min="2051" max="2051" width="21.33203125" customWidth="1"/>
    <col min="2052" max="2052" width="22.1640625" customWidth="1"/>
    <col min="2053" max="2053" width="20.5" customWidth="1"/>
    <col min="2054" max="2054" width="28.6640625" customWidth="1"/>
    <col min="2055" max="2055" width="23" customWidth="1"/>
    <col min="2056" max="2056" width="35.33203125" bestFit="1" customWidth="1"/>
    <col min="2057" max="2057" width="0" hidden="1" customWidth="1"/>
    <col min="2304" max="2304" width="31.5" customWidth="1"/>
    <col min="2305" max="2305" width="4.83203125" customWidth="1"/>
    <col min="2306" max="2306" width="29.5" customWidth="1"/>
    <col min="2307" max="2307" width="21.33203125" customWidth="1"/>
    <col min="2308" max="2308" width="22.1640625" customWidth="1"/>
    <col min="2309" max="2309" width="20.5" customWidth="1"/>
    <col min="2310" max="2310" width="28.6640625" customWidth="1"/>
    <col min="2311" max="2311" width="23" customWidth="1"/>
    <col min="2312" max="2312" width="35.33203125" bestFit="1" customWidth="1"/>
    <col min="2313" max="2313" width="0" hidden="1" customWidth="1"/>
    <col min="2560" max="2560" width="31.5" customWidth="1"/>
    <col min="2561" max="2561" width="4.83203125" customWidth="1"/>
    <col min="2562" max="2562" width="29.5" customWidth="1"/>
    <col min="2563" max="2563" width="21.33203125" customWidth="1"/>
    <col min="2564" max="2564" width="22.1640625" customWidth="1"/>
    <col min="2565" max="2565" width="20.5" customWidth="1"/>
    <col min="2566" max="2566" width="28.6640625" customWidth="1"/>
    <col min="2567" max="2567" width="23" customWidth="1"/>
    <col min="2568" max="2568" width="35.33203125" bestFit="1" customWidth="1"/>
    <col min="2569" max="2569" width="0" hidden="1" customWidth="1"/>
    <col min="2816" max="2816" width="31.5" customWidth="1"/>
    <col min="2817" max="2817" width="4.83203125" customWidth="1"/>
    <col min="2818" max="2818" width="29.5" customWidth="1"/>
    <col min="2819" max="2819" width="21.33203125" customWidth="1"/>
    <col min="2820" max="2820" width="22.1640625" customWidth="1"/>
    <col min="2821" max="2821" width="20.5" customWidth="1"/>
    <col min="2822" max="2822" width="28.6640625" customWidth="1"/>
    <col min="2823" max="2823" width="23" customWidth="1"/>
    <col min="2824" max="2824" width="35.33203125" bestFit="1" customWidth="1"/>
    <col min="2825" max="2825" width="0" hidden="1" customWidth="1"/>
    <col min="3072" max="3072" width="31.5" customWidth="1"/>
    <col min="3073" max="3073" width="4.83203125" customWidth="1"/>
    <col min="3074" max="3074" width="29.5" customWidth="1"/>
    <col min="3075" max="3075" width="21.33203125" customWidth="1"/>
    <col min="3076" max="3076" width="22.1640625" customWidth="1"/>
    <col min="3077" max="3077" width="20.5" customWidth="1"/>
    <col min="3078" max="3078" width="28.6640625" customWidth="1"/>
    <col min="3079" max="3079" width="23" customWidth="1"/>
    <col min="3080" max="3080" width="35.33203125" bestFit="1" customWidth="1"/>
    <col min="3081" max="3081" width="0" hidden="1" customWidth="1"/>
    <col min="3328" max="3328" width="31.5" customWidth="1"/>
    <col min="3329" max="3329" width="4.83203125" customWidth="1"/>
    <col min="3330" max="3330" width="29.5" customWidth="1"/>
    <col min="3331" max="3331" width="21.33203125" customWidth="1"/>
    <col min="3332" max="3332" width="22.1640625" customWidth="1"/>
    <col min="3333" max="3333" width="20.5" customWidth="1"/>
    <col min="3334" max="3334" width="28.6640625" customWidth="1"/>
    <col min="3335" max="3335" width="23" customWidth="1"/>
    <col min="3336" max="3336" width="35.33203125" bestFit="1" customWidth="1"/>
    <col min="3337" max="3337" width="0" hidden="1" customWidth="1"/>
    <col min="3584" max="3584" width="31.5" customWidth="1"/>
    <col min="3585" max="3585" width="4.83203125" customWidth="1"/>
    <col min="3586" max="3586" width="29.5" customWidth="1"/>
    <col min="3587" max="3587" width="21.33203125" customWidth="1"/>
    <col min="3588" max="3588" width="22.1640625" customWidth="1"/>
    <col min="3589" max="3589" width="20.5" customWidth="1"/>
    <col min="3590" max="3590" width="28.6640625" customWidth="1"/>
    <col min="3591" max="3591" width="23" customWidth="1"/>
    <col min="3592" max="3592" width="35.33203125" bestFit="1" customWidth="1"/>
    <col min="3593" max="3593" width="0" hidden="1" customWidth="1"/>
    <col min="3840" max="3840" width="31.5" customWidth="1"/>
    <col min="3841" max="3841" width="4.83203125" customWidth="1"/>
    <col min="3842" max="3842" width="29.5" customWidth="1"/>
    <col min="3843" max="3843" width="21.33203125" customWidth="1"/>
    <col min="3844" max="3844" width="22.1640625" customWidth="1"/>
    <col min="3845" max="3845" width="20.5" customWidth="1"/>
    <col min="3846" max="3846" width="28.6640625" customWidth="1"/>
    <col min="3847" max="3847" width="23" customWidth="1"/>
    <col min="3848" max="3848" width="35.33203125" bestFit="1" customWidth="1"/>
    <col min="3849" max="3849" width="0" hidden="1" customWidth="1"/>
    <col min="4096" max="4096" width="31.5" customWidth="1"/>
    <col min="4097" max="4097" width="4.83203125" customWidth="1"/>
    <col min="4098" max="4098" width="29.5" customWidth="1"/>
    <col min="4099" max="4099" width="21.33203125" customWidth="1"/>
    <col min="4100" max="4100" width="22.1640625" customWidth="1"/>
    <col min="4101" max="4101" width="20.5" customWidth="1"/>
    <col min="4102" max="4102" width="28.6640625" customWidth="1"/>
    <col min="4103" max="4103" width="23" customWidth="1"/>
    <col min="4104" max="4104" width="35.33203125" bestFit="1" customWidth="1"/>
    <col min="4105" max="4105" width="0" hidden="1" customWidth="1"/>
    <col min="4352" max="4352" width="31.5" customWidth="1"/>
    <col min="4353" max="4353" width="4.83203125" customWidth="1"/>
    <col min="4354" max="4354" width="29.5" customWidth="1"/>
    <col min="4355" max="4355" width="21.33203125" customWidth="1"/>
    <col min="4356" max="4356" width="22.1640625" customWidth="1"/>
    <col min="4357" max="4357" width="20.5" customWidth="1"/>
    <col min="4358" max="4358" width="28.6640625" customWidth="1"/>
    <col min="4359" max="4359" width="23" customWidth="1"/>
    <col min="4360" max="4360" width="35.33203125" bestFit="1" customWidth="1"/>
    <col min="4361" max="4361" width="0" hidden="1" customWidth="1"/>
    <col min="4608" max="4608" width="31.5" customWidth="1"/>
    <col min="4609" max="4609" width="4.83203125" customWidth="1"/>
    <col min="4610" max="4610" width="29.5" customWidth="1"/>
    <col min="4611" max="4611" width="21.33203125" customWidth="1"/>
    <col min="4612" max="4612" width="22.1640625" customWidth="1"/>
    <col min="4613" max="4613" width="20.5" customWidth="1"/>
    <col min="4614" max="4614" width="28.6640625" customWidth="1"/>
    <col min="4615" max="4615" width="23" customWidth="1"/>
    <col min="4616" max="4616" width="35.33203125" bestFit="1" customWidth="1"/>
    <col min="4617" max="4617" width="0" hidden="1" customWidth="1"/>
    <col min="4864" max="4864" width="31.5" customWidth="1"/>
    <col min="4865" max="4865" width="4.83203125" customWidth="1"/>
    <col min="4866" max="4866" width="29.5" customWidth="1"/>
    <col min="4867" max="4867" width="21.33203125" customWidth="1"/>
    <col min="4868" max="4868" width="22.1640625" customWidth="1"/>
    <col min="4869" max="4869" width="20.5" customWidth="1"/>
    <col min="4870" max="4870" width="28.6640625" customWidth="1"/>
    <col min="4871" max="4871" width="23" customWidth="1"/>
    <col min="4872" max="4872" width="35.33203125" bestFit="1" customWidth="1"/>
    <col min="4873" max="4873" width="0" hidden="1" customWidth="1"/>
    <col min="5120" max="5120" width="31.5" customWidth="1"/>
    <col min="5121" max="5121" width="4.83203125" customWidth="1"/>
    <col min="5122" max="5122" width="29.5" customWidth="1"/>
    <col min="5123" max="5123" width="21.33203125" customWidth="1"/>
    <col min="5124" max="5124" width="22.1640625" customWidth="1"/>
    <col min="5125" max="5125" width="20.5" customWidth="1"/>
    <col min="5126" max="5126" width="28.6640625" customWidth="1"/>
    <col min="5127" max="5127" width="23" customWidth="1"/>
    <col min="5128" max="5128" width="35.33203125" bestFit="1" customWidth="1"/>
    <col min="5129" max="5129" width="0" hidden="1" customWidth="1"/>
    <col min="5376" max="5376" width="31.5" customWidth="1"/>
    <col min="5377" max="5377" width="4.83203125" customWidth="1"/>
    <col min="5378" max="5378" width="29.5" customWidth="1"/>
    <col min="5379" max="5379" width="21.33203125" customWidth="1"/>
    <col min="5380" max="5380" width="22.1640625" customWidth="1"/>
    <col min="5381" max="5381" width="20.5" customWidth="1"/>
    <col min="5382" max="5382" width="28.6640625" customWidth="1"/>
    <col min="5383" max="5383" width="23" customWidth="1"/>
    <col min="5384" max="5384" width="35.33203125" bestFit="1" customWidth="1"/>
    <col min="5385" max="5385" width="0" hidden="1" customWidth="1"/>
    <col min="5632" max="5632" width="31.5" customWidth="1"/>
    <col min="5633" max="5633" width="4.83203125" customWidth="1"/>
    <col min="5634" max="5634" width="29.5" customWidth="1"/>
    <col min="5635" max="5635" width="21.33203125" customWidth="1"/>
    <col min="5636" max="5636" width="22.1640625" customWidth="1"/>
    <col min="5637" max="5637" width="20.5" customWidth="1"/>
    <col min="5638" max="5638" width="28.6640625" customWidth="1"/>
    <col min="5639" max="5639" width="23" customWidth="1"/>
    <col min="5640" max="5640" width="35.33203125" bestFit="1" customWidth="1"/>
    <col min="5641" max="5641" width="0" hidden="1" customWidth="1"/>
    <col min="5888" max="5888" width="31.5" customWidth="1"/>
    <col min="5889" max="5889" width="4.83203125" customWidth="1"/>
    <col min="5890" max="5890" width="29.5" customWidth="1"/>
    <col min="5891" max="5891" width="21.33203125" customWidth="1"/>
    <col min="5892" max="5892" width="22.1640625" customWidth="1"/>
    <col min="5893" max="5893" width="20.5" customWidth="1"/>
    <col min="5894" max="5894" width="28.6640625" customWidth="1"/>
    <col min="5895" max="5895" width="23" customWidth="1"/>
    <col min="5896" max="5896" width="35.33203125" bestFit="1" customWidth="1"/>
    <col min="5897" max="5897" width="0" hidden="1" customWidth="1"/>
    <col min="6144" max="6144" width="31.5" customWidth="1"/>
    <col min="6145" max="6145" width="4.83203125" customWidth="1"/>
    <col min="6146" max="6146" width="29.5" customWidth="1"/>
    <col min="6147" max="6147" width="21.33203125" customWidth="1"/>
    <col min="6148" max="6148" width="22.1640625" customWidth="1"/>
    <col min="6149" max="6149" width="20.5" customWidth="1"/>
    <col min="6150" max="6150" width="28.6640625" customWidth="1"/>
    <col min="6151" max="6151" width="23" customWidth="1"/>
    <col min="6152" max="6152" width="35.33203125" bestFit="1" customWidth="1"/>
    <col min="6153" max="6153" width="0" hidden="1" customWidth="1"/>
    <col min="6400" max="6400" width="31.5" customWidth="1"/>
    <col min="6401" max="6401" width="4.83203125" customWidth="1"/>
    <col min="6402" max="6402" width="29.5" customWidth="1"/>
    <col min="6403" max="6403" width="21.33203125" customWidth="1"/>
    <col min="6404" max="6404" width="22.1640625" customWidth="1"/>
    <col min="6405" max="6405" width="20.5" customWidth="1"/>
    <col min="6406" max="6406" width="28.6640625" customWidth="1"/>
    <col min="6407" max="6407" width="23" customWidth="1"/>
    <col min="6408" max="6408" width="35.33203125" bestFit="1" customWidth="1"/>
    <col min="6409" max="6409" width="0" hidden="1" customWidth="1"/>
    <col min="6656" max="6656" width="31.5" customWidth="1"/>
    <col min="6657" max="6657" width="4.83203125" customWidth="1"/>
    <col min="6658" max="6658" width="29.5" customWidth="1"/>
    <col min="6659" max="6659" width="21.33203125" customWidth="1"/>
    <col min="6660" max="6660" width="22.1640625" customWidth="1"/>
    <col min="6661" max="6661" width="20.5" customWidth="1"/>
    <col min="6662" max="6662" width="28.6640625" customWidth="1"/>
    <col min="6663" max="6663" width="23" customWidth="1"/>
    <col min="6664" max="6664" width="35.33203125" bestFit="1" customWidth="1"/>
    <col min="6665" max="6665" width="0" hidden="1" customWidth="1"/>
    <col min="6912" max="6912" width="31.5" customWidth="1"/>
    <col min="6913" max="6913" width="4.83203125" customWidth="1"/>
    <col min="6914" max="6914" width="29.5" customWidth="1"/>
    <col min="6915" max="6915" width="21.33203125" customWidth="1"/>
    <col min="6916" max="6916" width="22.1640625" customWidth="1"/>
    <col min="6917" max="6917" width="20.5" customWidth="1"/>
    <col min="6918" max="6918" width="28.6640625" customWidth="1"/>
    <col min="6919" max="6919" width="23" customWidth="1"/>
    <col min="6920" max="6920" width="35.33203125" bestFit="1" customWidth="1"/>
    <col min="6921" max="6921" width="0" hidden="1" customWidth="1"/>
    <col min="7168" max="7168" width="31.5" customWidth="1"/>
    <col min="7169" max="7169" width="4.83203125" customWidth="1"/>
    <col min="7170" max="7170" width="29.5" customWidth="1"/>
    <col min="7171" max="7171" width="21.33203125" customWidth="1"/>
    <col min="7172" max="7172" width="22.1640625" customWidth="1"/>
    <col min="7173" max="7173" width="20.5" customWidth="1"/>
    <col min="7174" max="7174" width="28.6640625" customWidth="1"/>
    <col min="7175" max="7175" width="23" customWidth="1"/>
    <col min="7176" max="7176" width="35.33203125" bestFit="1" customWidth="1"/>
    <col min="7177" max="7177" width="0" hidden="1" customWidth="1"/>
    <col min="7424" max="7424" width="31.5" customWidth="1"/>
    <col min="7425" max="7425" width="4.83203125" customWidth="1"/>
    <col min="7426" max="7426" width="29.5" customWidth="1"/>
    <col min="7427" max="7427" width="21.33203125" customWidth="1"/>
    <col min="7428" max="7428" width="22.1640625" customWidth="1"/>
    <col min="7429" max="7429" width="20.5" customWidth="1"/>
    <col min="7430" max="7430" width="28.6640625" customWidth="1"/>
    <col min="7431" max="7431" width="23" customWidth="1"/>
    <col min="7432" max="7432" width="35.33203125" bestFit="1" customWidth="1"/>
    <col min="7433" max="7433" width="0" hidden="1" customWidth="1"/>
    <col min="7680" max="7680" width="31.5" customWidth="1"/>
    <col min="7681" max="7681" width="4.83203125" customWidth="1"/>
    <col min="7682" max="7682" width="29.5" customWidth="1"/>
    <col min="7683" max="7683" width="21.33203125" customWidth="1"/>
    <col min="7684" max="7684" width="22.1640625" customWidth="1"/>
    <col min="7685" max="7685" width="20.5" customWidth="1"/>
    <col min="7686" max="7686" width="28.6640625" customWidth="1"/>
    <col min="7687" max="7687" width="23" customWidth="1"/>
    <col min="7688" max="7688" width="35.33203125" bestFit="1" customWidth="1"/>
    <col min="7689" max="7689" width="0" hidden="1" customWidth="1"/>
    <col min="7936" max="7936" width="31.5" customWidth="1"/>
    <col min="7937" max="7937" width="4.83203125" customWidth="1"/>
    <col min="7938" max="7938" width="29.5" customWidth="1"/>
    <col min="7939" max="7939" width="21.33203125" customWidth="1"/>
    <col min="7940" max="7940" width="22.1640625" customWidth="1"/>
    <col min="7941" max="7941" width="20.5" customWidth="1"/>
    <col min="7942" max="7942" width="28.6640625" customWidth="1"/>
    <col min="7943" max="7943" width="23" customWidth="1"/>
    <col min="7944" max="7944" width="35.33203125" bestFit="1" customWidth="1"/>
    <col min="7945" max="7945" width="0" hidden="1" customWidth="1"/>
    <col min="8192" max="8192" width="31.5" customWidth="1"/>
    <col min="8193" max="8193" width="4.83203125" customWidth="1"/>
    <col min="8194" max="8194" width="29.5" customWidth="1"/>
    <col min="8195" max="8195" width="21.33203125" customWidth="1"/>
    <col min="8196" max="8196" width="22.1640625" customWidth="1"/>
    <col min="8197" max="8197" width="20.5" customWidth="1"/>
    <col min="8198" max="8198" width="28.6640625" customWidth="1"/>
    <col min="8199" max="8199" width="23" customWidth="1"/>
    <col min="8200" max="8200" width="35.33203125" bestFit="1" customWidth="1"/>
    <col min="8201" max="8201" width="0" hidden="1" customWidth="1"/>
    <col min="8448" max="8448" width="31.5" customWidth="1"/>
    <col min="8449" max="8449" width="4.83203125" customWidth="1"/>
    <col min="8450" max="8450" width="29.5" customWidth="1"/>
    <col min="8451" max="8451" width="21.33203125" customWidth="1"/>
    <col min="8452" max="8452" width="22.1640625" customWidth="1"/>
    <col min="8453" max="8453" width="20.5" customWidth="1"/>
    <col min="8454" max="8454" width="28.6640625" customWidth="1"/>
    <col min="8455" max="8455" width="23" customWidth="1"/>
    <col min="8456" max="8456" width="35.33203125" bestFit="1" customWidth="1"/>
    <col min="8457" max="8457" width="0" hidden="1" customWidth="1"/>
    <col min="8704" max="8704" width="31.5" customWidth="1"/>
    <col min="8705" max="8705" width="4.83203125" customWidth="1"/>
    <col min="8706" max="8706" width="29.5" customWidth="1"/>
    <col min="8707" max="8707" width="21.33203125" customWidth="1"/>
    <col min="8708" max="8708" width="22.1640625" customWidth="1"/>
    <col min="8709" max="8709" width="20.5" customWidth="1"/>
    <col min="8710" max="8710" width="28.6640625" customWidth="1"/>
    <col min="8711" max="8711" width="23" customWidth="1"/>
    <col min="8712" max="8712" width="35.33203125" bestFit="1" customWidth="1"/>
    <col min="8713" max="8713" width="0" hidden="1" customWidth="1"/>
    <col min="8960" max="8960" width="31.5" customWidth="1"/>
    <col min="8961" max="8961" width="4.83203125" customWidth="1"/>
    <col min="8962" max="8962" width="29.5" customWidth="1"/>
    <col min="8963" max="8963" width="21.33203125" customWidth="1"/>
    <col min="8964" max="8964" width="22.1640625" customWidth="1"/>
    <col min="8965" max="8965" width="20.5" customWidth="1"/>
    <col min="8966" max="8966" width="28.6640625" customWidth="1"/>
    <col min="8967" max="8967" width="23" customWidth="1"/>
    <col min="8968" max="8968" width="35.33203125" bestFit="1" customWidth="1"/>
    <col min="8969" max="8969" width="0" hidden="1" customWidth="1"/>
    <col min="9216" max="9216" width="31.5" customWidth="1"/>
    <col min="9217" max="9217" width="4.83203125" customWidth="1"/>
    <col min="9218" max="9218" width="29.5" customWidth="1"/>
    <col min="9219" max="9219" width="21.33203125" customWidth="1"/>
    <col min="9220" max="9220" width="22.1640625" customWidth="1"/>
    <col min="9221" max="9221" width="20.5" customWidth="1"/>
    <col min="9222" max="9222" width="28.6640625" customWidth="1"/>
    <col min="9223" max="9223" width="23" customWidth="1"/>
    <col min="9224" max="9224" width="35.33203125" bestFit="1" customWidth="1"/>
    <col min="9225" max="9225" width="0" hidden="1" customWidth="1"/>
    <col min="9472" max="9472" width="31.5" customWidth="1"/>
    <col min="9473" max="9473" width="4.83203125" customWidth="1"/>
    <col min="9474" max="9474" width="29.5" customWidth="1"/>
    <col min="9475" max="9475" width="21.33203125" customWidth="1"/>
    <col min="9476" max="9476" width="22.1640625" customWidth="1"/>
    <col min="9477" max="9477" width="20.5" customWidth="1"/>
    <col min="9478" max="9478" width="28.6640625" customWidth="1"/>
    <col min="9479" max="9479" width="23" customWidth="1"/>
    <col min="9480" max="9480" width="35.33203125" bestFit="1" customWidth="1"/>
    <col min="9481" max="9481" width="0" hidden="1" customWidth="1"/>
    <col min="9728" max="9728" width="31.5" customWidth="1"/>
    <col min="9729" max="9729" width="4.83203125" customWidth="1"/>
    <col min="9730" max="9730" width="29.5" customWidth="1"/>
    <col min="9731" max="9731" width="21.33203125" customWidth="1"/>
    <col min="9732" max="9732" width="22.1640625" customWidth="1"/>
    <col min="9733" max="9733" width="20.5" customWidth="1"/>
    <col min="9734" max="9734" width="28.6640625" customWidth="1"/>
    <col min="9735" max="9735" width="23" customWidth="1"/>
    <col min="9736" max="9736" width="35.33203125" bestFit="1" customWidth="1"/>
    <col min="9737" max="9737" width="0" hidden="1" customWidth="1"/>
    <col min="9984" max="9984" width="31.5" customWidth="1"/>
    <col min="9985" max="9985" width="4.83203125" customWidth="1"/>
    <col min="9986" max="9986" width="29.5" customWidth="1"/>
    <col min="9987" max="9987" width="21.33203125" customWidth="1"/>
    <col min="9988" max="9988" width="22.1640625" customWidth="1"/>
    <col min="9989" max="9989" width="20.5" customWidth="1"/>
    <col min="9990" max="9990" width="28.6640625" customWidth="1"/>
    <col min="9991" max="9991" width="23" customWidth="1"/>
    <col min="9992" max="9992" width="35.33203125" bestFit="1" customWidth="1"/>
    <col min="9993" max="9993" width="0" hidden="1" customWidth="1"/>
    <col min="10240" max="10240" width="31.5" customWidth="1"/>
    <col min="10241" max="10241" width="4.83203125" customWidth="1"/>
    <col min="10242" max="10242" width="29.5" customWidth="1"/>
    <col min="10243" max="10243" width="21.33203125" customWidth="1"/>
    <col min="10244" max="10244" width="22.1640625" customWidth="1"/>
    <col min="10245" max="10245" width="20.5" customWidth="1"/>
    <col min="10246" max="10246" width="28.6640625" customWidth="1"/>
    <col min="10247" max="10247" width="23" customWidth="1"/>
    <col min="10248" max="10248" width="35.33203125" bestFit="1" customWidth="1"/>
    <col min="10249" max="10249" width="0" hidden="1" customWidth="1"/>
    <col min="10496" max="10496" width="31.5" customWidth="1"/>
    <col min="10497" max="10497" width="4.83203125" customWidth="1"/>
    <col min="10498" max="10498" width="29.5" customWidth="1"/>
    <col min="10499" max="10499" width="21.33203125" customWidth="1"/>
    <col min="10500" max="10500" width="22.1640625" customWidth="1"/>
    <col min="10501" max="10501" width="20.5" customWidth="1"/>
    <col min="10502" max="10502" width="28.6640625" customWidth="1"/>
    <col min="10503" max="10503" width="23" customWidth="1"/>
    <col min="10504" max="10504" width="35.33203125" bestFit="1" customWidth="1"/>
    <col min="10505" max="10505" width="0" hidden="1" customWidth="1"/>
    <col min="10752" max="10752" width="31.5" customWidth="1"/>
    <col min="10753" max="10753" width="4.83203125" customWidth="1"/>
    <col min="10754" max="10754" width="29.5" customWidth="1"/>
    <col min="10755" max="10755" width="21.33203125" customWidth="1"/>
    <col min="10756" max="10756" width="22.1640625" customWidth="1"/>
    <col min="10757" max="10757" width="20.5" customWidth="1"/>
    <col min="10758" max="10758" width="28.6640625" customWidth="1"/>
    <col min="10759" max="10759" width="23" customWidth="1"/>
    <col min="10760" max="10760" width="35.33203125" bestFit="1" customWidth="1"/>
    <col min="10761" max="10761" width="0" hidden="1" customWidth="1"/>
    <col min="11008" max="11008" width="31.5" customWidth="1"/>
    <col min="11009" max="11009" width="4.83203125" customWidth="1"/>
    <col min="11010" max="11010" width="29.5" customWidth="1"/>
    <col min="11011" max="11011" width="21.33203125" customWidth="1"/>
    <col min="11012" max="11012" width="22.1640625" customWidth="1"/>
    <col min="11013" max="11013" width="20.5" customWidth="1"/>
    <col min="11014" max="11014" width="28.6640625" customWidth="1"/>
    <col min="11015" max="11015" width="23" customWidth="1"/>
    <col min="11016" max="11016" width="35.33203125" bestFit="1" customWidth="1"/>
    <col min="11017" max="11017" width="0" hidden="1" customWidth="1"/>
    <col min="11264" max="11264" width="31.5" customWidth="1"/>
    <col min="11265" max="11265" width="4.83203125" customWidth="1"/>
    <col min="11266" max="11266" width="29.5" customWidth="1"/>
    <col min="11267" max="11267" width="21.33203125" customWidth="1"/>
    <col min="11268" max="11268" width="22.1640625" customWidth="1"/>
    <col min="11269" max="11269" width="20.5" customWidth="1"/>
    <col min="11270" max="11270" width="28.6640625" customWidth="1"/>
    <col min="11271" max="11271" width="23" customWidth="1"/>
    <col min="11272" max="11272" width="35.33203125" bestFit="1" customWidth="1"/>
    <col min="11273" max="11273" width="0" hidden="1" customWidth="1"/>
    <col min="11520" max="11520" width="31.5" customWidth="1"/>
    <col min="11521" max="11521" width="4.83203125" customWidth="1"/>
    <col min="11522" max="11522" width="29.5" customWidth="1"/>
    <col min="11523" max="11523" width="21.33203125" customWidth="1"/>
    <col min="11524" max="11524" width="22.1640625" customWidth="1"/>
    <col min="11525" max="11525" width="20.5" customWidth="1"/>
    <col min="11526" max="11526" width="28.6640625" customWidth="1"/>
    <col min="11527" max="11527" width="23" customWidth="1"/>
    <col min="11528" max="11528" width="35.33203125" bestFit="1" customWidth="1"/>
    <col min="11529" max="11529" width="0" hidden="1" customWidth="1"/>
    <col min="11776" max="11776" width="31.5" customWidth="1"/>
    <col min="11777" max="11777" width="4.83203125" customWidth="1"/>
    <col min="11778" max="11778" width="29.5" customWidth="1"/>
    <col min="11779" max="11779" width="21.33203125" customWidth="1"/>
    <col min="11780" max="11780" width="22.1640625" customWidth="1"/>
    <col min="11781" max="11781" width="20.5" customWidth="1"/>
    <col min="11782" max="11782" width="28.6640625" customWidth="1"/>
    <col min="11783" max="11783" width="23" customWidth="1"/>
    <col min="11784" max="11784" width="35.33203125" bestFit="1" customWidth="1"/>
    <col min="11785" max="11785" width="0" hidden="1" customWidth="1"/>
    <col min="12032" max="12032" width="31.5" customWidth="1"/>
    <col min="12033" max="12033" width="4.83203125" customWidth="1"/>
    <col min="12034" max="12034" width="29.5" customWidth="1"/>
    <col min="12035" max="12035" width="21.33203125" customWidth="1"/>
    <col min="12036" max="12036" width="22.1640625" customWidth="1"/>
    <col min="12037" max="12037" width="20.5" customWidth="1"/>
    <col min="12038" max="12038" width="28.6640625" customWidth="1"/>
    <col min="12039" max="12039" width="23" customWidth="1"/>
    <col min="12040" max="12040" width="35.33203125" bestFit="1" customWidth="1"/>
    <col min="12041" max="12041" width="0" hidden="1" customWidth="1"/>
    <col min="12288" max="12288" width="31.5" customWidth="1"/>
    <col min="12289" max="12289" width="4.83203125" customWidth="1"/>
    <col min="12290" max="12290" width="29.5" customWidth="1"/>
    <col min="12291" max="12291" width="21.33203125" customWidth="1"/>
    <col min="12292" max="12292" width="22.1640625" customWidth="1"/>
    <col min="12293" max="12293" width="20.5" customWidth="1"/>
    <col min="12294" max="12294" width="28.6640625" customWidth="1"/>
    <col min="12295" max="12295" width="23" customWidth="1"/>
    <col min="12296" max="12296" width="35.33203125" bestFit="1" customWidth="1"/>
    <col min="12297" max="12297" width="0" hidden="1" customWidth="1"/>
    <col min="12544" max="12544" width="31.5" customWidth="1"/>
    <col min="12545" max="12545" width="4.83203125" customWidth="1"/>
    <col min="12546" max="12546" width="29.5" customWidth="1"/>
    <col min="12547" max="12547" width="21.33203125" customWidth="1"/>
    <col min="12548" max="12548" width="22.1640625" customWidth="1"/>
    <col min="12549" max="12549" width="20.5" customWidth="1"/>
    <col min="12550" max="12550" width="28.6640625" customWidth="1"/>
    <col min="12551" max="12551" width="23" customWidth="1"/>
    <col min="12552" max="12552" width="35.33203125" bestFit="1" customWidth="1"/>
    <col min="12553" max="12553" width="0" hidden="1" customWidth="1"/>
    <col min="12800" max="12800" width="31.5" customWidth="1"/>
    <col min="12801" max="12801" width="4.83203125" customWidth="1"/>
    <col min="12802" max="12802" width="29.5" customWidth="1"/>
    <col min="12803" max="12803" width="21.33203125" customWidth="1"/>
    <col min="12804" max="12804" width="22.1640625" customWidth="1"/>
    <col min="12805" max="12805" width="20.5" customWidth="1"/>
    <col min="12806" max="12806" width="28.6640625" customWidth="1"/>
    <col min="12807" max="12807" width="23" customWidth="1"/>
    <col min="12808" max="12808" width="35.33203125" bestFit="1" customWidth="1"/>
    <col min="12809" max="12809" width="0" hidden="1" customWidth="1"/>
    <col min="13056" max="13056" width="31.5" customWidth="1"/>
    <col min="13057" max="13057" width="4.83203125" customWidth="1"/>
    <col min="13058" max="13058" width="29.5" customWidth="1"/>
    <col min="13059" max="13059" width="21.33203125" customWidth="1"/>
    <col min="13060" max="13060" width="22.1640625" customWidth="1"/>
    <col min="13061" max="13061" width="20.5" customWidth="1"/>
    <col min="13062" max="13062" width="28.6640625" customWidth="1"/>
    <col min="13063" max="13063" width="23" customWidth="1"/>
    <col min="13064" max="13064" width="35.33203125" bestFit="1" customWidth="1"/>
    <col min="13065" max="13065" width="0" hidden="1" customWidth="1"/>
    <col min="13312" max="13312" width="31.5" customWidth="1"/>
    <col min="13313" max="13313" width="4.83203125" customWidth="1"/>
    <col min="13314" max="13314" width="29.5" customWidth="1"/>
    <col min="13315" max="13315" width="21.33203125" customWidth="1"/>
    <col min="13316" max="13316" width="22.1640625" customWidth="1"/>
    <col min="13317" max="13317" width="20.5" customWidth="1"/>
    <col min="13318" max="13318" width="28.6640625" customWidth="1"/>
    <col min="13319" max="13319" width="23" customWidth="1"/>
    <col min="13320" max="13320" width="35.33203125" bestFit="1" customWidth="1"/>
    <col min="13321" max="13321" width="0" hidden="1" customWidth="1"/>
    <col min="13568" max="13568" width="31.5" customWidth="1"/>
    <col min="13569" max="13569" width="4.83203125" customWidth="1"/>
    <col min="13570" max="13570" width="29.5" customWidth="1"/>
    <col min="13571" max="13571" width="21.33203125" customWidth="1"/>
    <col min="13572" max="13572" width="22.1640625" customWidth="1"/>
    <col min="13573" max="13573" width="20.5" customWidth="1"/>
    <col min="13574" max="13574" width="28.6640625" customWidth="1"/>
    <col min="13575" max="13575" width="23" customWidth="1"/>
    <col min="13576" max="13576" width="35.33203125" bestFit="1" customWidth="1"/>
    <col min="13577" max="13577" width="0" hidden="1" customWidth="1"/>
    <col min="13824" max="13824" width="31.5" customWidth="1"/>
    <col min="13825" max="13825" width="4.83203125" customWidth="1"/>
    <col min="13826" max="13826" width="29.5" customWidth="1"/>
    <col min="13827" max="13827" width="21.33203125" customWidth="1"/>
    <col min="13828" max="13828" width="22.1640625" customWidth="1"/>
    <col min="13829" max="13829" width="20.5" customWidth="1"/>
    <col min="13830" max="13830" width="28.6640625" customWidth="1"/>
    <col min="13831" max="13831" width="23" customWidth="1"/>
    <col min="13832" max="13832" width="35.33203125" bestFit="1" customWidth="1"/>
    <col min="13833" max="13833" width="0" hidden="1" customWidth="1"/>
    <col min="14080" max="14080" width="31.5" customWidth="1"/>
    <col min="14081" max="14081" width="4.83203125" customWidth="1"/>
    <col min="14082" max="14082" width="29.5" customWidth="1"/>
    <col min="14083" max="14083" width="21.33203125" customWidth="1"/>
    <col min="14084" max="14084" width="22.1640625" customWidth="1"/>
    <col min="14085" max="14085" width="20.5" customWidth="1"/>
    <col min="14086" max="14086" width="28.6640625" customWidth="1"/>
    <col min="14087" max="14087" width="23" customWidth="1"/>
    <col min="14088" max="14088" width="35.33203125" bestFit="1" customWidth="1"/>
    <col min="14089" max="14089" width="0" hidden="1" customWidth="1"/>
    <col min="14336" max="14336" width="31.5" customWidth="1"/>
    <col min="14337" max="14337" width="4.83203125" customWidth="1"/>
    <col min="14338" max="14338" width="29.5" customWidth="1"/>
    <col min="14339" max="14339" width="21.33203125" customWidth="1"/>
    <col min="14340" max="14340" width="22.1640625" customWidth="1"/>
    <col min="14341" max="14341" width="20.5" customWidth="1"/>
    <col min="14342" max="14342" width="28.6640625" customWidth="1"/>
    <col min="14343" max="14343" width="23" customWidth="1"/>
    <col min="14344" max="14344" width="35.33203125" bestFit="1" customWidth="1"/>
    <col min="14345" max="14345" width="0" hidden="1" customWidth="1"/>
    <col min="14592" max="14592" width="31.5" customWidth="1"/>
    <col min="14593" max="14593" width="4.83203125" customWidth="1"/>
    <col min="14594" max="14594" width="29.5" customWidth="1"/>
    <col min="14595" max="14595" width="21.33203125" customWidth="1"/>
    <col min="14596" max="14596" width="22.1640625" customWidth="1"/>
    <col min="14597" max="14597" width="20.5" customWidth="1"/>
    <col min="14598" max="14598" width="28.6640625" customWidth="1"/>
    <col min="14599" max="14599" width="23" customWidth="1"/>
    <col min="14600" max="14600" width="35.33203125" bestFit="1" customWidth="1"/>
    <col min="14601" max="14601" width="0" hidden="1" customWidth="1"/>
    <col min="14848" max="14848" width="31.5" customWidth="1"/>
    <col min="14849" max="14849" width="4.83203125" customWidth="1"/>
    <col min="14850" max="14850" width="29.5" customWidth="1"/>
    <col min="14851" max="14851" width="21.33203125" customWidth="1"/>
    <col min="14852" max="14852" width="22.1640625" customWidth="1"/>
    <col min="14853" max="14853" width="20.5" customWidth="1"/>
    <col min="14854" max="14854" width="28.6640625" customWidth="1"/>
    <col min="14855" max="14855" width="23" customWidth="1"/>
    <col min="14856" max="14856" width="35.33203125" bestFit="1" customWidth="1"/>
    <col min="14857" max="14857" width="0" hidden="1" customWidth="1"/>
    <col min="15104" max="15104" width="31.5" customWidth="1"/>
    <col min="15105" max="15105" width="4.83203125" customWidth="1"/>
    <col min="15106" max="15106" width="29.5" customWidth="1"/>
    <col min="15107" max="15107" width="21.33203125" customWidth="1"/>
    <col min="15108" max="15108" width="22.1640625" customWidth="1"/>
    <col min="15109" max="15109" width="20.5" customWidth="1"/>
    <col min="15110" max="15110" width="28.6640625" customWidth="1"/>
    <col min="15111" max="15111" width="23" customWidth="1"/>
    <col min="15112" max="15112" width="35.33203125" bestFit="1" customWidth="1"/>
    <col min="15113" max="15113" width="0" hidden="1" customWidth="1"/>
    <col min="15360" max="15360" width="31.5" customWidth="1"/>
    <col min="15361" max="15361" width="4.83203125" customWidth="1"/>
    <col min="15362" max="15362" width="29.5" customWidth="1"/>
    <col min="15363" max="15363" width="21.33203125" customWidth="1"/>
    <col min="15364" max="15364" width="22.1640625" customWidth="1"/>
    <col min="15365" max="15365" width="20.5" customWidth="1"/>
    <col min="15366" max="15366" width="28.6640625" customWidth="1"/>
    <col min="15367" max="15367" width="23" customWidth="1"/>
    <col min="15368" max="15368" width="35.33203125" bestFit="1" customWidth="1"/>
    <col min="15369" max="15369" width="0" hidden="1" customWidth="1"/>
    <col min="15616" max="15616" width="31.5" customWidth="1"/>
    <col min="15617" max="15617" width="4.83203125" customWidth="1"/>
    <col min="15618" max="15618" width="29.5" customWidth="1"/>
    <col min="15619" max="15619" width="21.33203125" customWidth="1"/>
    <col min="15620" max="15620" width="22.1640625" customWidth="1"/>
    <col min="15621" max="15621" width="20.5" customWidth="1"/>
    <col min="15622" max="15622" width="28.6640625" customWidth="1"/>
    <col min="15623" max="15623" width="23" customWidth="1"/>
    <col min="15624" max="15624" width="35.33203125" bestFit="1" customWidth="1"/>
    <col min="15625" max="15625" width="0" hidden="1" customWidth="1"/>
    <col min="15872" max="15872" width="31.5" customWidth="1"/>
    <col min="15873" max="15873" width="4.83203125" customWidth="1"/>
    <col min="15874" max="15874" width="29.5" customWidth="1"/>
    <col min="15875" max="15875" width="21.33203125" customWidth="1"/>
    <col min="15876" max="15876" width="22.1640625" customWidth="1"/>
    <col min="15877" max="15877" width="20.5" customWidth="1"/>
    <col min="15878" max="15878" width="28.6640625" customWidth="1"/>
    <col min="15879" max="15879" width="23" customWidth="1"/>
    <col min="15880" max="15880" width="35.33203125" bestFit="1" customWidth="1"/>
    <col min="15881" max="15881" width="0" hidden="1" customWidth="1"/>
    <col min="16128" max="16128" width="31.5" customWidth="1"/>
    <col min="16129" max="16129" width="4.83203125" customWidth="1"/>
    <col min="16130" max="16130" width="29.5" customWidth="1"/>
    <col min="16131" max="16131" width="21.33203125" customWidth="1"/>
    <col min="16132" max="16132" width="22.1640625" customWidth="1"/>
    <col min="16133" max="16133" width="20.5" customWidth="1"/>
    <col min="16134" max="16134" width="28.6640625" customWidth="1"/>
    <col min="16135" max="16135" width="23" customWidth="1"/>
    <col min="16136" max="16136" width="35.33203125" bestFit="1" customWidth="1"/>
    <col min="16137" max="16137" width="0" hidden="1" customWidth="1"/>
  </cols>
  <sheetData>
    <row r="1" spans="1:14" s="33" customFormat="1">
      <c r="A1" s="264"/>
      <c r="B1" s="569" t="s">
        <v>33</v>
      </c>
      <c r="C1" s="569"/>
      <c r="D1" s="569"/>
      <c r="E1" s="569"/>
      <c r="F1" s="566" t="s">
        <v>455</v>
      </c>
      <c r="G1" s="566"/>
      <c r="H1" s="566"/>
      <c r="I1" s="566"/>
      <c r="J1" s="566"/>
      <c r="K1" s="566"/>
      <c r="L1" s="566"/>
      <c r="M1" s="566"/>
      <c r="N1" s="566"/>
    </row>
    <row r="2" spans="1:14" s="33" customFormat="1">
      <c r="A2" s="264"/>
      <c r="B2" s="569"/>
      <c r="C2" s="569"/>
      <c r="D2" s="569"/>
      <c r="E2" s="569"/>
      <c r="F2" s="566" t="s">
        <v>456</v>
      </c>
      <c r="G2" s="566"/>
      <c r="H2" s="566"/>
      <c r="I2" s="566"/>
      <c r="J2" s="566"/>
      <c r="K2" s="566"/>
      <c r="L2" s="566"/>
      <c r="M2" s="566"/>
      <c r="N2" s="566"/>
    </row>
    <row r="3" spans="1:14" s="33" customFormat="1" ht="14.25" customHeight="1">
      <c r="A3" s="264"/>
      <c r="B3" s="569" t="s">
        <v>34</v>
      </c>
      <c r="C3" s="569"/>
      <c r="D3" s="569"/>
      <c r="E3" s="569"/>
      <c r="F3" s="567" t="s">
        <v>457</v>
      </c>
      <c r="G3" s="567"/>
      <c r="H3" s="567"/>
      <c r="I3" s="567"/>
      <c r="J3" s="567"/>
      <c r="K3" s="567"/>
      <c r="L3" s="567"/>
      <c r="M3" s="567"/>
      <c r="N3" s="567"/>
    </row>
    <row r="4" spans="1:14" s="33" customFormat="1" ht="15" customHeight="1">
      <c r="A4" s="264"/>
      <c r="B4" s="569"/>
      <c r="C4" s="569"/>
      <c r="D4" s="569"/>
      <c r="E4" s="569"/>
      <c r="F4" s="567"/>
      <c r="G4" s="567"/>
      <c r="H4" s="567"/>
      <c r="I4" s="567"/>
      <c r="J4" s="567"/>
      <c r="K4" s="567"/>
      <c r="L4" s="567"/>
      <c r="M4" s="567"/>
      <c r="N4" s="567"/>
    </row>
    <row r="5" spans="1:14" ht="18.75" customHeight="1">
      <c r="A5" s="568" t="s">
        <v>458</v>
      </c>
      <c r="B5" s="568"/>
      <c r="C5" s="568"/>
      <c r="D5" s="568"/>
      <c r="E5" s="568"/>
      <c r="F5" s="568"/>
      <c r="G5" s="568"/>
      <c r="H5" s="568"/>
      <c r="I5" s="568"/>
      <c r="J5" s="568"/>
      <c r="K5" s="568"/>
      <c r="L5" s="568"/>
      <c r="M5" s="568"/>
      <c r="N5" s="568"/>
    </row>
    <row r="6" spans="1:14" ht="19.5" customHeight="1">
      <c r="A6" s="568"/>
      <c r="B6" s="568"/>
      <c r="C6" s="568"/>
      <c r="D6" s="568"/>
      <c r="E6" s="568"/>
      <c r="F6" s="568"/>
      <c r="G6" s="568"/>
      <c r="H6" s="568"/>
      <c r="I6" s="568"/>
      <c r="J6" s="568"/>
      <c r="K6" s="568"/>
      <c r="L6" s="568"/>
      <c r="M6" s="568"/>
      <c r="N6" s="568"/>
    </row>
    <row r="7" spans="1:14" ht="22.5" customHeight="1" thickBot="1">
      <c r="A7" s="564" t="s">
        <v>0</v>
      </c>
      <c r="B7" s="564" t="s">
        <v>459</v>
      </c>
      <c r="C7" s="564"/>
      <c r="D7" s="564" t="s">
        <v>1</v>
      </c>
      <c r="E7" s="564" t="s">
        <v>41</v>
      </c>
      <c r="F7" s="549" t="s">
        <v>996</v>
      </c>
      <c r="G7" s="550"/>
      <c r="H7" s="550"/>
      <c r="I7" s="550"/>
      <c r="J7" s="550"/>
      <c r="K7" s="550"/>
      <c r="L7" s="550"/>
      <c r="M7" s="550"/>
      <c r="N7" s="551"/>
    </row>
    <row r="8" spans="1:14" ht="62.25" customHeight="1" thickBot="1">
      <c r="A8" s="565"/>
      <c r="B8" s="565"/>
      <c r="C8" s="565"/>
      <c r="D8" s="565"/>
      <c r="E8" s="565"/>
      <c r="F8" s="261" t="s">
        <v>986</v>
      </c>
      <c r="G8" s="260" t="s">
        <v>987</v>
      </c>
      <c r="H8" s="260" t="s">
        <v>988</v>
      </c>
      <c r="I8" s="260" t="s">
        <v>989</v>
      </c>
      <c r="J8" s="260" t="s">
        <v>990</v>
      </c>
      <c r="K8" s="260" t="s">
        <v>991</v>
      </c>
      <c r="L8" s="260" t="s">
        <v>992</v>
      </c>
      <c r="M8" s="260" t="s">
        <v>993</v>
      </c>
      <c r="N8" s="260" t="s">
        <v>994</v>
      </c>
    </row>
    <row r="9" spans="1:14" ht="60.75" customHeight="1" thickBot="1">
      <c r="A9" s="556" t="s">
        <v>460</v>
      </c>
      <c r="B9" s="257" t="s">
        <v>3</v>
      </c>
      <c r="C9" s="265" t="s">
        <v>939</v>
      </c>
      <c r="D9" s="262" t="s">
        <v>940</v>
      </c>
      <c r="E9" s="262" t="s">
        <v>45</v>
      </c>
      <c r="F9" s="263"/>
      <c r="G9" s="263"/>
      <c r="H9" s="263" t="s">
        <v>995</v>
      </c>
      <c r="I9" s="263"/>
      <c r="J9" s="263"/>
      <c r="K9" s="263"/>
      <c r="L9" s="263"/>
      <c r="M9" s="263"/>
      <c r="N9" s="263"/>
    </row>
    <row r="10" spans="1:14" ht="102.75" customHeight="1" thickBot="1">
      <c r="A10" s="556"/>
      <c r="B10" s="257" t="s">
        <v>4</v>
      </c>
      <c r="C10" s="266" t="s">
        <v>941</v>
      </c>
      <c r="D10" s="82" t="s">
        <v>942</v>
      </c>
      <c r="E10" s="82" t="s">
        <v>45</v>
      </c>
      <c r="F10" s="263"/>
      <c r="G10" s="263" t="s">
        <v>995</v>
      </c>
      <c r="H10" s="263"/>
      <c r="I10" s="263"/>
      <c r="J10" s="263"/>
      <c r="K10" s="263"/>
      <c r="L10" s="263"/>
      <c r="M10" s="263"/>
      <c r="N10" s="263"/>
    </row>
    <row r="11" spans="1:14" ht="87.75" customHeight="1" thickBot="1">
      <c r="A11" s="556"/>
      <c r="B11" s="257" t="s">
        <v>461</v>
      </c>
      <c r="C11" s="266" t="s">
        <v>943</v>
      </c>
      <c r="D11" s="82" t="s">
        <v>944</v>
      </c>
      <c r="E11" s="82" t="s">
        <v>45</v>
      </c>
      <c r="F11" s="263"/>
      <c r="G11" s="263"/>
      <c r="H11" s="263" t="s">
        <v>995</v>
      </c>
      <c r="I11" s="263"/>
      <c r="J11" s="263" t="s">
        <v>995</v>
      </c>
      <c r="K11" s="263"/>
      <c r="L11" s="263" t="s">
        <v>995</v>
      </c>
      <c r="M11" s="263"/>
      <c r="N11" s="263"/>
    </row>
    <row r="12" spans="1:14" ht="42.75" customHeight="1" thickBot="1">
      <c r="A12" s="556"/>
      <c r="B12" s="257" t="s">
        <v>463</v>
      </c>
      <c r="C12" s="266" t="s">
        <v>945</v>
      </c>
      <c r="D12" s="82" t="s">
        <v>944</v>
      </c>
      <c r="E12" s="82" t="s">
        <v>45</v>
      </c>
      <c r="F12" s="263"/>
      <c r="G12" s="263"/>
      <c r="H12" s="263"/>
      <c r="I12" s="263"/>
      <c r="J12" s="263"/>
      <c r="K12" s="263"/>
      <c r="L12" s="263"/>
      <c r="M12" s="263" t="s">
        <v>995</v>
      </c>
      <c r="N12" s="263"/>
    </row>
    <row r="13" spans="1:14" ht="46" thickBot="1">
      <c r="A13" s="556"/>
      <c r="B13" s="257" t="s">
        <v>502</v>
      </c>
      <c r="C13" s="266" t="s">
        <v>946</v>
      </c>
      <c r="D13" s="82" t="s">
        <v>944</v>
      </c>
      <c r="E13" s="82" t="s">
        <v>465</v>
      </c>
      <c r="F13" s="263"/>
      <c r="G13" s="263"/>
      <c r="H13" s="263"/>
      <c r="I13" s="263"/>
      <c r="J13" s="263"/>
      <c r="K13" s="263"/>
      <c r="L13" s="263" t="s">
        <v>995</v>
      </c>
      <c r="M13" s="263" t="s">
        <v>995</v>
      </c>
      <c r="N13" s="263"/>
    </row>
    <row r="14" spans="1:14" ht="46" thickBot="1">
      <c r="A14" s="556"/>
      <c r="B14" s="257" t="s">
        <v>947</v>
      </c>
      <c r="C14" s="266" t="s">
        <v>948</v>
      </c>
      <c r="D14" s="82" t="s">
        <v>949</v>
      </c>
      <c r="E14" s="82" t="s">
        <v>45</v>
      </c>
      <c r="F14" s="263"/>
      <c r="G14" s="263"/>
      <c r="H14" s="263" t="s">
        <v>995</v>
      </c>
      <c r="I14" s="263"/>
      <c r="J14" s="263" t="s">
        <v>995</v>
      </c>
      <c r="K14" s="263"/>
      <c r="L14" s="263" t="s">
        <v>995</v>
      </c>
      <c r="M14" s="263" t="s">
        <v>995</v>
      </c>
      <c r="N14" s="263"/>
    </row>
    <row r="15" spans="1:14" ht="46" thickBot="1">
      <c r="A15" s="556"/>
      <c r="B15" s="258" t="s">
        <v>950</v>
      </c>
      <c r="C15" s="266" t="s">
        <v>948</v>
      </c>
      <c r="D15" s="82" t="s">
        <v>949</v>
      </c>
      <c r="E15" s="82" t="s">
        <v>465</v>
      </c>
      <c r="F15" s="263"/>
      <c r="G15" s="263"/>
      <c r="H15" s="263"/>
      <c r="I15" s="263"/>
      <c r="J15" s="263"/>
      <c r="K15" s="263"/>
      <c r="L15" s="263" t="s">
        <v>995</v>
      </c>
      <c r="M15" s="263" t="s">
        <v>995</v>
      </c>
      <c r="N15" s="263"/>
    </row>
    <row r="16" spans="1:14" ht="121" thickBot="1">
      <c r="A16" s="557"/>
      <c r="B16" s="257" t="s">
        <v>951</v>
      </c>
      <c r="C16" s="266" t="s">
        <v>952</v>
      </c>
      <c r="D16" s="82" t="s">
        <v>953</v>
      </c>
      <c r="E16" s="82" t="s">
        <v>954</v>
      </c>
      <c r="F16" s="263"/>
      <c r="G16" s="263"/>
      <c r="H16" s="263" t="s">
        <v>995</v>
      </c>
      <c r="I16" s="263"/>
      <c r="J16" s="263" t="s">
        <v>995</v>
      </c>
      <c r="K16" s="263"/>
      <c r="L16" s="263" t="s">
        <v>995</v>
      </c>
      <c r="M16" s="263" t="s">
        <v>995</v>
      </c>
      <c r="N16" s="263"/>
    </row>
    <row r="17" spans="1:14" ht="68.25" customHeight="1" thickBot="1">
      <c r="A17" s="558" t="s">
        <v>464</v>
      </c>
      <c r="B17" s="257" t="s">
        <v>5</v>
      </c>
      <c r="C17" s="266" t="s">
        <v>955</v>
      </c>
      <c r="D17" s="82" t="s">
        <v>956</v>
      </c>
      <c r="E17" s="82" t="s">
        <v>756</v>
      </c>
      <c r="F17" s="263"/>
      <c r="G17" s="263"/>
      <c r="H17" s="263" t="s">
        <v>995</v>
      </c>
      <c r="I17" s="263"/>
      <c r="J17" s="263"/>
      <c r="K17" s="263" t="s">
        <v>995</v>
      </c>
      <c r="L17" s="263"/>
      <c r="M17" s="263" t="s">
        <v>995</v>
      </c>
      <c r="N17" s="263"/>
    </row>
    <row r="18" spans="1:14" ht="34.5" customHeight="1">
      <c r="A18" s="556"/>
      <c r="B18" s="559" t="s">
        <v>6</v>
      </c>
      <c r="C18" s="554" t="s">
        <v>957</v>
      </c>
      <c r="D18" s="555" t="s">
        <v>958</v>
      </c>
      <c r="E18" s="555" t="s">
        <v>959</v>
      </c>
      <c r="F18" s="544"/>
      <c r="G18" s="544"/>
      <c r="H18" s="544"/>
      <c r="I18" s="544"/>
      <c r="J18" s="544"/>
      <c r="K18" s="544"/>
      <c r="L18" s="544"/>
      <c r="M18" s="544"/>
      <c r="N18" s="544" t="s">
        <v>995</v>
      </c>
    </row>
    <row r="19" spans="1:14" ht="15" customHeight="1">
      <c r="A19" s="556"/>
      <c r="B19" s="560"/>
      <c r="C19" s="554"/>
      <c r="D19" s="555"/>
      <c r="E19" s="555"/>
      <c r="F19" s="545"/>
      <c r="G19" s="545"/>
      <c r="H19" s="545"/>
      <c r="I19" s="545"/>
      <c r="J19" s="545"/>
      <c r="K19" s="545"/>
      <c r="L19" s="545"/>
      <c r="M19" s="545"/>
      <c r="N19" s="545"/>
    </row>
    <row r="20" spans="1:14" ht="81.75" customHeight="1" thickBot="1">
      <c r="A20" s="556"/>
      <c r="B20" s="561"/>
      <c r="C20" s="554"/>
      <c r="D20" s="555"/>
      <c r="E20" s="555"/>
      <c r="F20" s="546"/>
      <c r="G20" s="546"/>
      <c r="H20" s="546"/>
      <c r="I20" s="546"/>
      <c r="J20" s="546"/>
      <c r="K20" s="546"/>
      <c r="L20" s="546"/>
      <c r="M20" s="546"/>
      <c r="N20" s="546"/>
    </row>
    <row r="21" spans="1:14" ht="42" customHeight="1">
      <c r="A21" s="556"/>
      <c r="B21" s="559" t="s">
        <v>7</v>
      </c>
      <c r="C21" s="554" t="s">
        <v>960</v>
      </c>
      <c r="D21" s="555" t="s">
        <v>958</v>
      </c>
      <c r="E21" s="555" t="s">
        <v>465</v>
      </c>
      <c r="F21" s="547"/>
      <c r="G21" s="544"/>
      <c r="H21" s="544"/>
      <c r="I21" s="544"/>
      <c r="J21" s="544"/>
      <c r="K21" s="544"/>
      <c r="L21" s="544"/>
      <c r="M21" s="544"/>
      <c r="N21" s="544" t="s">
        <v>995</v>
      </c>
    </row>
    <row r="22" spans="1:14" ht="15" customHeight="1">
      <c r="A22" s="556"/>
      <c r="B22" s="560"/>
      <c r="C22" s="554"/>
      <c r="D22" s="555"/>
      <c r="E22" s="555"/>
      <c r="F22" s="563"/>
      <c r="G22" s="545"/>
      <c r="H22" s="545"/>
      <c r="I22" s="545"/>
      <c r="J22" s="545"/>
      <c r="K22" s="545"/>
      <c r="L22" s="545"/>
      <c r="M22" s="545"/>
      <c r="N22" s="545"/>
    </row>
    <row r="23" spans="1:14" ht="15" customHeight="1">
      <c r="A23" s="556"/>
      <c r="B23" s="560"/>
      <c r="C23" s="554"/>
      <c r="D23" s="555"/>
      <c r="E23" s="555"/>
      <c r="F23" s="563"/>
      <c r="G23" s="545"/>
      <c r="H23" s="545"/>
      <c r="I23" s="545"/>
      <c r="J23" s="545"/>
      <c r="K23" s="545"/>
      <c r="L23" s="545"/>
      <c r="M23" s="545"/>
      <c r="N23" s="545"/>
    </row>
    <row r="24" spans="1:14" ht="15" customHeight="1" thickBot="1">
      <c r="A24" s="556"/>
      <c r="B24" s="561"/>
      <c r="C24" s="554"/>
      <c r="D24" s="555"/>
      <c r="E24" s="555"/>
      <c r="F24" s="548"/>
      <c r="G24" s="546"/>
      <c r="H24" s="546"/>
      <c r="I24" s="546"/>
      <c r="J24" s="546"/>
      <c r="K24" s="546"/>
      <c r="L24" s="546"/>
      <c r="M24" s="546"/>
      <c r="N24" s="546"/>
    </row>
    <row r="25" spans="1:14" ht="48.75" customHeight="1">
      <c r="A25" s="556"/>
      <c r="B25" s="559" t="s">
        <v>466</v>
      </c>
      <c r="C25" s="554" t="s">
        <v>961</v>
      </c>
      <c r="D25" s="555" t="s">
        <v>962</v>
      </c>
      <c r="E25" s="562" t="s">
        <v>462</v>
      </c>
      <c r="F25" s="547"/>
      <c r="G25" s="544"/>
      <c r="H25" s="544" t="s">
        <v>995</v>
      </c>
      <c r="I25" s="544" t="s">
        <v>995</v>
      </c>
      <c r="J25" s="544" t="s">
        <v>995</v>
      </c>
      <c r="K25" s="544" t="s">
        <v>995</v>
      </c>
      <c r="L25" s="544" t="s">
        <v>995</v>
      </c>
      <c r="M25" s="544" t="s">
        <v>995</v>
      </c>
      <c r="N25" s="544"/>
    </row>
    <row r="26" spans="1:14" ht="15" customHeight="1">
      <c r="A26" s="556"/>
      <c r="B26" s="560"/>
      <c r="C26" s="554"/>
      <c r="D26" s="555"/>
      <c r="E26" s="562"/>
      <c r="F26" s="563"/>
      <c r="G26" s="545"/>
      <c r="H26" s="545"/>
      <c r="I26" s="545"/>
      <c r="J26" s="545"/>
      <c r="K26" s="545"/>
      <c r="L26" s="545"/>
      <c r="M26" s="545"/>
      <c r="N26" s="545"/>
    </row>
    <row r="27" spans="1:14" ht="49.5" customHeight="1">
      <c r="A27" s="556"/>
      <c r="B27" s="560"/>
      <c r="C27" s="554"/>
      <c r="D27" s="555"/>
      <c r="E27" s="562"/>
      <c r="F27" s="563"/>
      <c r="G27" s="545"/>
      <c r="H27" s="545"/>
      <c r="I27" s="545"/>
      <c r="J27" s="545"/>
      <c r="K27" s="545"/>
      <c r="L27" s="545"/>
      <c r="M27" s="545"/>
      <c r="N27" s="545"/>
    </row>
    <row r="28" spans="1:14" ht="16" thickBot="1">
      <c r="A28" s="556"/>
      <c r="B28" s="560"/>
      <c r="C28" s="554"/>
      <c r="D28" s="555"/>
      <c r="E28" s="562"/>
      <c r="F28" s="548"/>
      <c r="G28" s="546"/>
      <c r="H28" s="546"/>
      <c r="I28" s="546"/>
      <c r="J28" s="546"/>
      <c r="K28" s="546"/>
      <c r="L28" s="546"/>
      <c r="M28" s="546"/>
      <c r="N28" s="546"/>
    </row>
    <row r="29" spans="1:14" ht="44.25" customHeight="1">
      <c r="A29" s="552" t="s">
        <v>985</v>
      </c>
      <c r="B29" s="553" t="s">
        <v>8</v>
      </c>
      <c r="C29" s="554" t="s">
        <v>963</v>
      </c>
      <c r="D29" s="555" t="s">
        <v>964</v>
      </c>
      <c r="E29" s="555" t="s">
        <v>965</v>
      </c>
      <c r="F29" s="547"/>
      <c r="G29" s="547" t="s">
        <v>995</v>
      </c>
      <c r="H29" s="547" t="s">
        <v>995</v>
      </c>
      <c r="I29" s="547" t="s">
        <v>995</v>
      </c>
      <c r="J29" s="547" t="s">
        <v>995</v>
      </c>
      <c r="K29" s="547" t="s">
        <v>995</v>
      </c>
      <c r="L29" s="547" t="s">
        <v>995</v>
      </c>
      <c r="M29" s="547"/>
      <c r="N29" s="547"/>
    </row>
    <row r="30" spans="1:14" ht="44.25" customHeight="1" thickBot="1">
      <c r="A30" s="552"/>
      <c r="B30" s="553"/>
      <c r="C30" s="554"/>
      <c r="D30" s="555"/>
      <c r="E30" s="555"/>
      <c r="F30" s="548"/>
      <c r="G30" s="548"/>
      <c r="H30" s="548"/>
      <c r="I30" s="548"/>
      <c r="J30" s="548"/>
      <c r="K30" s="548"/>
      <c r="L30" s="548"/>
      <c r="M30" s="548"/>
      <c r="N30" s="548"/>
    </row>
    <row r="31" spans="1:14" ht="61" thickBot="1">
      <c r="A31" s="552"/>
      <c r="B31" s="259" t="s">
        <v>17</v>
      </c>
      <c r="C31" s="266" t="s">
        <v>966</v>
      </c>
      <c r="D31" s="82" t="s">
        <v>967</v>
      </c>
      <c r="E31" s="82" t="s">
        <v>968</v>
      </c>
      <c r="F31" s="263"/>
      <c r="G31" s="263"/>
      <c r="H31" s="263"/>
      <c r="I31" s="263" t="s">
        <v>995</v>
      </c>
      <c r="J31" s="263" t="s">
        <v>995</v>
      </c>
      <c r="K31" s="263" t="s">
        <v>995</v>
      </c>
      <c r="L31" s="263" t="s">
        <v>995</v>
      </c>
      <c r="M31" s="263" t="s">
        <v>995</v>
      </c>
      <c r="N31" s="263"/>
    </row>
    <row r="32" spans="1:14" ht="61" thickBot="1">
      <c r="A32" s="552"/>
      <c r="B32" s="259" t="s">
        <v>785</v>
      </c>
      <c r="C32" s="266" t="s">
        <v>969</v>
      </c>
      <c r="D32" s="82" t="s">
        <v>970</v>
      </c>
      <c r="E32" s="82" t="s">
        <v>971</v>
      </c>
      <c r="F32" s="263"/>
      <c r="G32" s="263"/>
      <c r="H32" s="263"/>
      <c r="I32" s="263"/>
      <c r="J32" s="263" t="s">
        <v>995</v>
      </c>
      <c r="K32" s="263" t="s">
        <v>995</v>
      </c>
      <c r="L32" s="263" t="s">
        <v>995</v>
      </c>
      <c r="M32" s="263" t="s">
        <v>995</v>
      </c>
      <c r="N32" s="263" t="s">
        <v>995</v>
      </c>
    </row>
    <row r="33" spans="1:14" ht="46" thickBot="1">
      <c r="A33" s="552"/>
      <c r="B33" s="259" t="s">
        <v>517</v>
      </c>
      <c r="C33" s="266" t="s">
        <v>972</v>
      </c>
      <c r="D33" s="82" t="s">
        <v>973</v>
      </c>
      <c r="E33" s="82" t="s">
        <v>45</v>
      </c>
      <c r="F33" s="263"/>
      <c r="G33" s="263"/>
      <c r="H33" s="263"/>
      <c r="I33" s="263"/>
      <c r="J33" s="263" t="s">
        <v>995</v>
      </c>
      <c r="K33" s="263" t="s">
        <v>995</v>
      </c>
      <c r="L33" s="263" t="s">
        <v>995</v>
      </c>
      <c r="M33" s="263" t="s">
        <v>995</v>
      </c>
      <c r="N33" s="263" t="s">
        <v>995</v>
      </c>
    </row>
    <row r="34" spans="1:14" ht="31" thickBot="1">
      <c r="A34" s="552"/>
      <c r="B34" s="259" t="s">
        <v>520</v>
      </c>
      <c r="C34" s="266" t="s">
        <v>974</v>
      </c>
      <c r="D34" s="82" t="s">
        <v>975</v>
      </c>
      <c r="E34" s="82" t="s">
        <v>45</v>
      </c>
      <c r="F34" s="263"/>
      <c r="G34" s="263"/>
      <c r="H34" s="263"/>
      <c r="I34" s="263" t="s">
        <v>995</v>
      </c>
      <c r="J34" s="263" t="s">
        <v>995</v>
      </c>
      <c r="K34" s="263" t="s">
        <v>995</v>
      </c>
      <c r="L34" s="263" t="s">
        <v>995</v>
      </c>
      <c r="M34" s="263" t="s">
        <v>995</v>
      </c>
      <c r="N34" s="263" t="s">
        <v>995</v>
      </c>
    </row>
    <row r="35" spans="1:14" ht="31" thickBot="1">
      <c r="A35" s="552"/>
      <c r="B35" s="259" t="s">
        <v>976</v>
      </c>
      <c r="C35" s="266" t="s">
        <v>977</v>
      </c>
      <c r="D35" s="82" t="s">
        <v>975</v>
      </c>
      <c r="E35" s="82" t="s">
        <v>465</v>
      </c>
      <c r="F35" s="263"/>
      <c r="G35" s="263"/>
      <c r="H35" s="263"/>
      <c r="I35" s="263"/>
      <c r="J35" s="263"/>
      <c r="K35" s="263"/>
      <c r="L35" s="263"/>
      <c r="M35" s="263" t="s">
        <v>995</v>
      </c>
      <c r="N35" s="263" t="s">
        <v>995</v>
      </c>
    </row>
    <row r="36" spans="1:14" ht="76" thickBot="1">
      <c r="A36" s="552"/>
      <c r="B36" s="259" t="s">
        <v>978</v>
      </c>
      <c r="C36" s="266" t="s">
        <v>980</v>
      </c>
      <c r="D36" s="82" t="s">
        <v>981</v>
      </c>
      <c r="E36" s="82" t="s">
        <v>982</v>
      </c>
      <c r="F36" s="263"/>
      <c r="G36" s="263"/>
      <c r="H36" s="263"/>
      <c r="I36" s="263"/>
      <c r="J36" s="263"/>
      <c r="K36" s="263"/>
      <c r="L36" s="263"/>
      <c r="M36" s="263"/>
      <c r="N36" s="263" t="s">
        <v>995</v>
      </c>
    </row>
    <row r="37" spans="1:14" ht="60.75" customHeight="1" thickBot="1">
      <c r="A37" s="552"/>
      <c r="B37" s="259" t="s">
        <v>979</v>
      </c>
      <c r="C37" s="266" t="s">
        <v>983</v>
      </c>
      <c r="D37" s="82" t="s">
        <v>984</v>
      </c>
      <c r="E37" s="82" t="s">
        <v>45</v>
      </c>
      <c r="F37" s="263"/>
      <c r="G37" s="263"/>
      <c r="H37" s="263"/>
      <c r="I37" s="263"/>
      <c r="J37" s="263"/>
      <c r="K37" s="263"/>
      <c r="L37" s="263"/>
      <c r="M37" s="263"/>
      <c r="N37" s="263" t="s">
        <v>995</v>
      </c>
    </row>
    <row r="38" spans="1:14" ht="16">
      <c r="A38" s="34"/>
    </row>
    <row r="39" spans="1:14" ht="16">
      <c r="A39" s="34"/>
    </row>
    <row r="40" spans="1:14">
      <c r="A40" s="35"/>
    </row>
    <row r="41" spans="1:14">
      <c r="A41" s="35"/>
    </row>
    <row r="42" spans="1:14">
      <c r="A42" s="35"/>
    </row>
    <row r="43" spans="1:14">
      <c r="A43" s="35"/>
    </row>
  </sheetData>
  <mergeCells count="66">
    <mergeCell ref="A7:A8"/>
    <mergeCell ref="F1:N1"/>
    <mergeCell ref="F2:N2"/>
    <mergeCell ref="F3:N4"/>
    <mergeCell ref="A5:N6"/>
    <mergeCell ref="B1:E2"/>
    <mergeCell ref="B3:E4"/>
    <mergeCell ref="E7:E8"/>
    <mergeCell ref="D7:D8"/>
    <mergeCell ref="B7:C8"/>
    <mergeCell ref="H25:H28"/>
    <mergeCell ref="I25:I28"/>
    <mergeCell ref="H29:H30"/>
    <mergeCell ref="I29:I30"/>
    <mergeCell ref="D18:D20"/>
    <mergeCell ref="E18:E20"/>
    <mergeCell ref="D21:D24"/>
    <mergeCell ref="E21:E24"/>
    <mergeCell ref="E25:E28"/>
    <mergeCell ref="D25:D28"/>
    <mergeCell ref="F25:F28"/>
    <mergeCell ref="G25:G28"/>
    <mergeCell ref="F29:F30"/>
    <mergeCell ref="G29:G30"/>
    <mergeCell ref="F18:F20"/>
    <mergeCell ref="F21:F24"/>
    <mergeCell ref="A9:A16"/>
    <mergeCell ref="A17:A28"/>
    <mergeCell ref="B18:B20"/>
    <mergeCell ref="C18:C20"/>
    <mergeCell ref="B25:B28"/>
    <mergeCell ref="C25:C28"/>
    <mergeCell ref="B21:B24"/>
    <mergeCell ref="C21:C24"/>
    <mergeCell ref="A29:A37"/>
    <mergeCell ref="B29:B30"/>
    <mergeCell ref="C29:C30"/>
    <mergeCell ref="D29:D30"/>
    <mergeCell ref="E29:E30"/>
    <mergeCell ref="G21:G24"/>
    <mergeCell ref="G18:G20"/>
    <mergeCell ref="F7:N7"/>
    <mergeCell ref="M18:M20"/>
    <mergeCell ref="N18:N20"/>
    <mergeCell ref="H21:H24"/>
    <mergeCell ref="I21:I24"/>
    <mergeCell ref="J21:J24"/>
    <mergeCell ref="K21:K24"/>
    <mergeCell ref="L21:L24"/>
    <mergeCell ref="M21:M24"/>
    <mergeCell ref="N21:N24"/>
    <mergeCell ref="H18:H20"/>
    <mergeCell ref="I18:I20"/>
    <mergeCell ref="J18:J20"/>
    <mergeCell ref="K18:K20"/>
    <mergeCell ref="L18:L20"/>
    <mergeCell ref="J25:J28"/>
    <mergeCell ref="K25:K28"/>
    <mergeCell ref="L25:L28"/>
    <mergeCell ref="M25:M28"/>
    <mergeCell ref="N25:N28"/>
    <mergeCell ref="J29:J30"/>
    <mergeCell ref="K29:K30"/>
    <mergeCell ref="L29:L30"/>
    <mergeCell ref="M29:M30"/>
    <mergeCell ref="N29:N30"/>
  </mergeCells>
  <phoneticPr fontId="56" type="noConversion"/>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G19"/>
  <sheetViews>
    <sheetView topLeftCell="A15" zoomScale="57" zoomScaleNormal="57" workbookViewId="0">
      <selection activeCell="D18" sqref="D18"/>
    </sheetView>
  </sheetViews>
  <sheetFormatPr baseColWidth="10" defaultRowHeight="15"/>
  <cols>
    <col min="1" max="1" width="31" customWidth="1"/>
    <col min="2" max="2" width="8.1640625" customWidth="1"/>
    <col min="3" max="3" width="55" customWidth="1"/>
    <col min="4" max="4" width="70.33203125" customWidth="1"/>
    <col min="5" max="5" width="28.83203125" customWidth="1"/>
    <col min="6" max="6" width="43.83203125" customWidth="1"/>
    <col min="7" max="7" width="19.1640625" customWidth="1"/>
    <col min="256" max="256" width="31" customWidth="1"/>
    <col min="257" max="257" width="5.1640625" bestFit="1" customWidth="1"/>
    <col min="258" max="258" width="51.6640625" customWidth="1"/>
    <col min="259" max="259" width="31.5" customWidth="1"/>
    <col min="260" max="260" width="20.83203125" customWidth="1"/>
    <col min="261" max="261" width="41.1640625" customWidth="1"/>
    <col min="262" max="262" width="19.1640625" customWidth="1"/>
    <col min="263" max="263" width="26" customWidth="1"/>
    <col min="512" max="512" width="31" customWidth="1"/>
    <col min="513" max="513" width="5.1640625" bestFit="1" customWidth="1"/>
    <col min="514" max="514" width="51.6640625" customWidth="1"/>
    <col min="515" max="515" width="31.5" customWidth="1"/>
    <col min="516" max="516" width="20.83203125" customWidth="1"/>
    <col min="517" max="517" width="41.1640625" customWidth="1"/>
    <col min="518" max="518" width="19.1640625" customWidth="1"/>
    <col min="519" max="519" width="26" customWidth="1"/>
    <col min="768" max="768" width="31" customWidth="1"/>
    <col min="769" max="769" width="5.1640625" bestFit="1" customWidth="1"/>
    <col min="770" max="770" width="51.6640625" customWidth="1"/>
    <col min="771" max="771" width="31.5" customWidth="1"/>
    <col min="772" max="772" width="20.83203125" customWidth="1"/>
    <col min="773" max="773" width="41.1640625" customWidth="1"/>
    <col min="774" max="774" width="19.1640625" customWidth="1"/>
    <col min="775" max="775" width="26" customWidth="1"/>
    <col min="1024" max="1024" width="31" customWidth="1"/>
    <col min="1025" max="1025" width="5.1640625" bestFit="1" customWidth="1"/>
    <col min="1026" max="1026" width="51.6640625" customWidth="1"/>
    <col min="1027" max="1027" width="31.5" customWidth="1"/>
    <col min="1028" max="1028" width="20.83203125" customWidth="1"/>
    <col min="1029" max="1029" width="41.1640625" customWidth="1"/>
    <col min="1030" max="1030" width="19.1640625" customWidth="1"/>
    <col min="1031" max="1031" width="26" customWidth="1"/>
    <col min="1280" max="1280" width="31" customWidth="1"/>
    <col min="1281" max="1281" width="5.1640625" bestFit="1" customWidth="1"/>
    <col min="1282" max="1282" width="51.6640625" customWidth="1"/>
    <col min="1283" max="1283" width="31.5" customWidth="1"/>
    <col min="1284" max="1284" width="20.83203125" customWidth="1"/>
    <col min="1285" max="1285" width="41.1640625" customWidth="1"/>
    <col min="1286" max="1286" width="19.1640625" customWidth="1"/>
    <col min="1287" max="1287" width="26" customWidth="1"/>
    <col min="1536" max="1536" width="31" customWidth="1"/>
    <col min="1537" max="1537" width="5.1640625" bestFit="1" customWidth="1"/>
    <col min="1538" max="1538" width="51.6640625" customWidth="1"/>
    <col min="1539" max="1539" width="31.5" customWidth="1"/>
    <col min="1540" max="1540" width="20.83203125" customWidth="1"/>
    <col min="1541" max="1541" width="41.1640625" customWidth="1"/>
    <col min="1542" max="1542" width="19.1640625" customWidth="1"/>
    <col min="1543" max="1543" width="26" customWidth="1"/>
    <col min="1792" max="1792" width="31" customWidth="1"/>
    <col min="1793" max="1793" width="5.1640625" bestFit="1" customWidth="1"/>
    <col min="1794" max="1794" width="51.6640625" customWidth="1"/>
    <col min="1795" max="1795" width="31.5" customWidth="1"/>
    <col min="1796" max="1796" width="20.83203125" customWidth="1"/>
    <col min="1797" max="1797" width="41.1640625" customWidth="1"/>
    <col min="1798" max="1798" width="19.1640625" customWidth="1"/>
    <col min="1799" max="1799" width="26" customWidth="1"/>
    <col min="2048" max="2048" width="31" customWidth="1"/>
    <col min="2049" max="2049" width="5.1640625" bestFit="1" customWidth="1"/>
    <col min="2050" max="2050" width="51.6640625" customWidth="1"/>
    <col min="2051" max="2051" width="31.5" customWidth="1"/>
    <col min="2052" max="2052" width="20.83203125" customWidth="1"/>
    <col min="2053" max="2053" width="41.1640625" customWidth="1"/>
    <col min="2054" max="2054" width="19.1640625" customWidth="1"/>
    <col min="2055" max="2055" width="26" customWidth="1"/>
    <col min="2304" max="2304" width="31" customWidth="1"/>
    <col min="2305" max="2305" width="5.1640625" bestFit="1" customWidth="1"/>
    <col min="2306" max="2306" width="51.6640625" customWidth="1"/>
    <col min="2307" max="2307" width="31.5" customWidth="1"/>
    <col min="2308" max="2308" width="20.83203125" customWidth="1"/>
    <col min="2309" max="2309" width="41.1640625" customWidth="1"/>
    <col min="2310" max="2310" width="19.1640625" customWidth="1"/>
    <col min="2311" max="2311" width="26" customWidth="1"/>
    <col min="2560" max="2560" width="31" customWidth="1"/>
    <col min="2561" max="2561" width="5.1640625" bestFit="1" customWidth="1"/>
    <col min="2562" max="2562" width="51.6640625" customWidth="1"/>
    <col min="2563" max="2563" width="31.5" customWidth="1"/>
    <col min="2564" max="2564" width="20.83203125" customWidth="1"/>
    <col min="2565" max="2565" width="41.1640625" customWidth="1"/>
    <col min="2566" max="2566" width="19.1640625" customWidth="1"/>
    <col min="2567" max="2567" width="26" customWidth="1"/>
    <col min="2816" max="2816" width="31" customWidth="1"/>
    <col min="2817" max="2817" width="5.1640625" bestFit="1" customWidth="1"/>
    <col min="2818" max="2818" width="51.6640625" customWidth="1"/>
    <col min="2819" max="2819" width="31.5" customWidth="1"/>
    <col min="2820" max="2820" width="20.83203125" customWidth="1"/>
    <col min="2821" max="2821" width="41.1640625" customWidth="1"/>
    <col min="2822" max="2822" width="19.1640625" customWidth="1"/>
    <col min="2823" max="2823" width="26" customWidth="1"/>
    <col min="3072" max="3072" width="31" customWidth="1"/>
    <col min="3073" max="3073" width="5.1640625" bestFit="1" customWidth="1"/>
    <col min="3074" max="3074" width="51.6640625" customWidth="1"/>
    <col min="3075" max="3075" width="31.5" customWidth="1"/>
    <col min="3076" max="3076" width="20.83203125" customWidth="1"/>
    <col min="3077" max="3077" width="41.1640625" customWidth="1"/>
    <col min="3078" max="3078" width="19.1640625" customWidth="1"/>
    <col min="3079" max="3079" width="26" customWidth="1"/>
    <col min="3328" max="3328" width="31" customWidth="1"/>
    <col min="3329" max="3329" width="5.1640625" bestFit="1" customWidth="1"/>
    <col min="3330" max="3330" width="51.6640625" customWidth="1"/>
    <col min="3331" max="3331" width="31.5" customWidth="1"/>
    <col min="3332" max="3332" width="20.83203125" customWidth="1"/>
    <col min="3333" max="3333" width="41.1640625" customWidth="1"/>
    <col min="3334" max="3334" width="19.1640625" customWidth="1"/>
    <col min="3335" max="3335" width="26" customWidth="1"/>
    <col min="3584" max="3584" width="31" customWidth="1"/>
    <col min="3585" max="3585" width="5.1640625" bestFit="1" customWidth="1"/>
    <col min="3586" max="3586" width="51.6640625" customWidth="1"/>
    <col min="3587" max="3587" width="31.5" customWidth="1"/>
    <col min="3588" max="3588" width="20.83203125" customWidth="1"/>
    <col min="3589" max="3589" width="41.1640625" customWidth="1"/>
    <col min="3590" max="3590" width="19.1640625" customWidth="1"/>
    <col min="3591" max="3591" width="26" customWidth="1"/>
    <col min="3840" max="3840" width="31" customWidth="1"/>
    <col min="3841" max="3841" width="5.1640625" bestFit="1" customWidth="1"/>
    <col min="3842" max="3842" width="51.6640625" customWidth="1"/>
    <col min="3843" max="3843" width="31.5" customWidth="1"/>
    <col min="3844" max="3844" width="20.83203125" customWidth="1"/>
    <col min="3845" max="3845" width="41.1640625" customWidth="1"/>
    <col min="3846" max="3846" width="19.1640625" customWidth="1"/>
    <col min="3847" max="3847" width="26" customWidth="1"/>
    <col min="4096" max="4096" width="31" customWidth="1"/>
    <col min="4097" max="4097" width="5.1640625" bestFit="1" customWidth="1"/>
    <col min="4098" max="4098" width="51.6640625" customWidth="1"/>
    <col min="4099" max="4099" width="31.5" customWidth="1"/>
    <col min="4100" max="4100" width="20.83203125" customWidth="1"/>
    <col min="4101" max="4101" width="41.1640625" customWidth="1"/>
    <col min="4102" max="4102" width="19.1640625" customWidth="1"/>
    <col min="4103" max="4103" width="26" customWidth="1"/>
    <col min="4352" max="4352" width="31" customWidth="1"/>
    <col min="4353" max="4353" width="5.1640625" bestFit="1" customWidth="1"/>
    <col min="4354" max="4354" width="51.6640625" customWidth="1"/>
    <col min="4355" max="4355" width="31.5" customWidth="1"/>
    <col min="4356" max="4356" width="20.83203125" customWidth="1"/>
    <col min="4357" max="4357" width="41.1640625" customWidth="1"/>
    <col min="4358" max="4358" width="19.1640625" customWidth="1"/>
    <col min="4359" max="4359" width="26" customWidth="1"/>
    <col min="4608" max="4608" width="31" customWidth="1"/>
    <col min="4609" max="4609" width="5.1640625" bestFit="1" customWidth="1"/>
    <col min="4610" max="4610" width="51.6640625" customWidth="1"/>
    <col min="4611" max="4611" width="31.5" customWidth="1"/>
    <col min="4612" max="4612" width="20.83203125" customWidth="1"/>
    <col min="4613" max="4613" width="41.1640625" customWidth="1"/>
    <col min="4614" max="4614" width="19.1640625" customWidth="1"/>
    <col min="4615" max="4615" width="26" customWidth="1"/>
    <col min="4864" max="4864" width="31" customWidth="1"/>
    <col min="4865" max="4865" width="5.1640625" bestFit="1" customWidth="1"/>
    <col min="4866" max="4866" width="51.6640625" customWidth="1"/>
    <col min="4867" max="4867" width="31.5" customWidth="1"/>
    <col min="4868" max="4868" width="20.83203125" customWidth="1"/>
    <col min="4869" max="4869" width="41.1640625" customWidth="1"/>
    <col min="4870" max="4870" width="19.1640625" customWidth="1"/>
    <col min="4871" max="4871" width="26" customWidth="1"/>
    <col min="5120" max="5120" width="31" customWidth="1"/>
    <col min="5121" max="5121" width="5.1640625" bestFit="1" customWidth="1"/>
    <col min="5122" max="5122" width="51.6640625" customWidth="1"/>
    <col min="5123" max="5123" width="31.5" customWidth="1"/>
    <col min="5124" max="5124" width="20.83203125" customWidth="1"/>
    <col min="5125" max="5125" width="41.1640625" customWidth="1"/>
    <col min="5126" max="5126" width="19.1640625" customWidth="1"/>
    <col min="5127" max="5127" width="26" customWidth="1"/>
    <col min="5376" max="5376" width="31" customWidth="1"/>
    <col min="5377" max="5377" width="5.1640625" bestFit="1" customWidth="1"/>
    <col min="5378" max="5378" width="51.6640625" customWidth="1"/>
    <col min="5379" max="5379" width="31.5" customWidth="1"/>
    <col min="5380" max="5380" width="20.83203125" customWidth="1"/>
    <col min="5381" max="5381" width="41.1640625" customWidth="1"/>
    <col min="5382" max="5382" width="19.1640625" customWidth="1"/>
    <col min="5383" max="5383" width="26" customWidth="1"/>
    <col min="5632" max="5632" width="31" customWidth="1"/>
    <col min="5633" max="5633" width="5.1640625" bestFit="1" customWidth="1"/>
    <col min="5634" max="5634" width="51.6640625" customWidth="1"/>
    <col min="5635" max="5635" width="31.5" customWidth="1"/>
    <col min="5636" max="5636" width="20.83203125" customWidth="1"/>
    <col min="5637" max="5637" width="41.1640625" customWidth="1"/>
    <col min="5638" max="5638" width="19.1640625" customWidth="1"/>
    <col min="5639" max="5639" width="26" customWidth="1"/>
    <col min="5888" max="5888" width="31" customWidth="1"/>
    <col min="5889" max="5889" width="5.1640625" bestFit="1" customWidth="1"/>
    <col min="5890" max="5890" width="51.6640625" customWidth="1"/>
    <col min="5891" max="5891" width="31.5" customWidth="1"/>
    <col min="5892" max="5892" width="20.83203125" customWidth="1"/>
    <col min="5893" max="5893" width="41.1640625" customWidth="1"/>
    <col min="5894" max="5894" width="19.1640625" customWidth="1"/>
    <col min="5895" max="5895" width="26" customWidth="1"/>
    <col min="6144" max="6144" width="31" customWidth="1"/>
    <col min="6145" max="6145" width="5.1640625" bestFit="1" customWidth="1"/>
    <col min="6146" max="6146" width="51.6640625" customWidth="1"/>
    <col min="6147" max="6147" width="31.5" customWidth="1"/>
    <col min="6148" max="6148" width="20.83203125" customWidth="1"/>
    <col min="6149" max="6149" width="41.1640625" customWidth="1"/>
    <col min="6150" max="6150" width="19.1640625" customWidth="1"/>
    <col min="6151" max="6151" width="26" customWidth="1"/>
    <col min="6400" max="6400" width="31" customWidth="1"/>
    <col min="6401" max="6401" width="5.1640625" bestFit="1" customWidth="1"/>
    <col min="6402" max="6402" width="51.6640625" customWidth="1"/>
    <col min="6403" max="6403" width="31.5" customWidth="1"/>
    <col min="6404" max="6404" width="20.83203125" customWidth="1"/>
    <col min="6405" max="6405" width="41.1640625" customWidth="1"/>
    <col min="6406" max="6406" width="19.1640625" customWidth="1"/>
    <col min="6407" max="6407" width="26" customWidth="1"/>
    <col min="6656" max="6656" width="31" customWidth="1"/>
    <col min="6657" max="6657" width="5.1640625" bestFit="1" customWidth="1"/>
    <col min="6658" max="6658" width="51.6640625" customWidth="1"/>
    <col min="6659" max="6659" width="31.5" customWidth="1"/>
    <col min="6660" max="6660" width="20.83203125" customWidth="1"/>
    <col min="6661" max="6661" width="41.1640625" customWidth="1"/>
    <col min="6662" max="6662" width="19.1640625" customWidth="1"/>
    <col min="6663" max="6663" width="26" customWidth="1"/>
    <col min="6912" max="6912" width="31" customWidth="1"/>
    <col min="6913" max="6913" width="5.1640625" bestFit="1" customWidth="1"/>
    <col min="6914" max="6914" width="51.6640625" customWidth="1"/>
    <col min="6915" max="6915" width="31.5" customWidth="1"/>
    <col min="6916" max="6916" width="20.83203125" customWidth="1"/>
    <col min="6917" max="6917" width="41.1640625" customWidth="1"/>
    <col min="6918" max="6918" width="19.1640625" customWidth="1"/>
    <col min="6919" max="6919" width="26" customWidth="1"/>
    <col min="7168" max="7168" width="31" customWidth="1"/>
    <col min="7169" max="7169" width="5.1640625" bestFit="1" customWidth="1"/>
    <col min="7170" max="7170" width="51.6640625" customWidth="1"/>
    <col min="7171" max="7171" width="31.5" customWidth="1"/>
    <col min="7172" max="7172" width="20.83203125" customWidth="1"/>
    <col min="7173" max="7173" width="41.1640625" customWidth="1"/>
    <col min="7174" max="7174" width="19.1640625" customWidth="1"/>
    <col min="7175" max="7175" width="26" customWidth="1"/>
    <col min="7424" max="7424" width="31" customWidth="1"/>
    <col min="7425" max="7425" width="5.1640625" bestFit="1" customWidth="1"/>
    <col min="7426" max="7426" width="51.6640625" customWidth="1"/>
    <col min="7427" max="7427" width="31.5" customWidth="1"/>
    <col min="7428" max="7428" width="20.83203125" customWidth="1"/>
    <col min="7429" max="7429" width="41.1640625" customWidth="1"/>
    <col min="7430" max="7430" width="19.1640625" customWidth="1"/>
    <col min="7431" max="7431" width="26" customWidth="1"/>
    <col min="7680" max="7680" width="31" customWidth="1"/>
    <col min="7681" max="7681" width="5.1640625" bestFit="1" customWidth="1"/>
    <col min="7682" max="7682" width="51.6640625" customWidth="1"/>
    <col min="7683" max="7683" width="31.5" customWidth="1"/>
    <col min="7684" max="7684" width="20.83203125" customWidth="1"/>
    <col min="7685" max="7685" width="41.1640625" customWidth="1"/>
    <col min="7686" max="7686" width="19.1640625" customWidth="1"/>
    <col min="7687" max="7687" width="26" customWidth="1"/>
    <col min="7936" max="7936" width="31" customWidth="1"/>
    <col min="7937" max="7937" width="5.1640625" bestFit="1" customWidth="1"/>
    <col min="7938" max="7938" width="51.6640625" customWidth="1"/>
    <col min="7939" max="7939" width="31.5" customWidth="1"/>
    <col min="7940" max="7940" width="20.83203125" customWidth="1"/>
    <col min="7941" max="7941" width="41.1640625" customWidth="1"/>
    <col min="7942" max="7942" width="19.1640625" customWidth="1"/>
    <col min="7943" max="7943" width="26" customWidth="1"/>
    <col min="8192" max="8192" width="31" customWidth="1"/>
    <col min="8193" max="8193" width="5.1640625" bestFit="1" customWidth="1"/>
    <col min="8194" max="8194" width="51.6640625" customWidth="1"/>
    <col min="8195" max="8195" width="31.5" customWidth="1"/>
    <col min="8196" max="8196" width="20.83203125" customWidth="1"/>
    <col min="8197" max="8197" width="41.1640625" customWidth="1"/>
    <col min="8198" max="8198" width="19.1640625" customWidth="1"/>
    <col min="8199" max="8199" width="26" customWidth="1"/>
    <col min="8448" max="8448" width="31" customWidth="1"/>
    <col min="8449" max="8449" width="5.1640625" bestFit="1" customWidth="1"/>
    <col min="8450" max="8450" width="51.6640625" customWidth="1"/>
    <col min="8451" max="8451" width="31.5" customWidth="1"/>
    <col min="8452" max="8452" width="20.83203125" customWidth="1"/>
    <col min="8453" max="8453" width="41.1640625" customWidth="1"/>
    <col min="8454" max="8454" width="19.1640625" customWidth="1"/>
    <col min="8455" max="8455" width="26" customWidth="1"/>
    <col min="8704" max="8704" width="31" customWidth="1"/>
    <col min="8705" max="8705" width="5.1640625" bestFit="1" customWidth="1"/>
    <col min="8706" max="8706" width="51.6640625" customWidth="1"/>
    <col min="8707" max="8707" width="31.5" customWidth="1"/>
    <col min="8708" max="8708" width="20.83203125" customWidth="1"/>
    <col min="8709" max="8709" width="41.1640625" customWidth="1"/>
    <col min="8710" max="8710" width="19.1640625" customWidth="1"/>
    <col min="8711" max="8711" width="26" customWidth="1"/>
    <col min="8960" max="8960" width="31" customWidth="1"/>
    <col min="8961" max="8961" width="5.1640625" bestFit="1" customWidth="1"/>
    <col min="8962" max="8962" width="51.6640625" customWidth="1"/>
    <col min="8963" max="8963" width="31.5" customWidth="1"/>
    <col min="8964" max="8964" width="20.83203125" customWidth="1"/>
    <col min="8965" max="8965" width="41.1640625" customWidth="1"/>
    <col min="8966" max="8966" width="19.1640625" customWidth="1"/>
    <col min="8967" max="8967" width="26" customWidth="1"/>
    <col min="9216" max="9216" width="31" customWidth="1"/>
    <col min="9217" max="9217" width="5.1640625" bestFit="1" customWidth="1"/>
    <col min="9218" max="9218" width="51.6640625" customWidth="1"/>
    <col min="9219" max="9219" width="31.5" customWidth="1"/>
    <col min="9220" max="9220" width="20.83203125" customWidth="1"/>
    <col min="9221" max="9221" width="41.1640625" customWidth="1"/>
    <col min="9222" max="9222" width="19.1640625" customWidth="1"/>
    <col min="9223" max="9223" width="26" customWidth="1"/>
    <col min="9472" max="9472" width="31" customWidth="1"/>
    <col min="9473" max="9473" width="5.1640625" bestFit="1" customWidth="1"/>
    <col min="9474" max="9474" width="51.6640625" customWidth="1"/>
    <col min="9475" max="9475" width="31.5" customWidth="1"/>
    <col min="9476" max="9476" width="20.83203125" customWidth="1"/>
    <col min="9477" max="9477" width="41.1640625" customWidth="1"/>
    <col min="9478" max="9478" width="19.1640625" customWidth="1"/>
    <col min="9479" max="9479" width="26" customWidth="1"/>
    <col min="9728" max="9728" width="31" customWidth="1"/>
    <col min="9729" max="9729" width="5.1640625" bestFit="1" customWidth="1"/>
    <col min="9730" max="9730" width="51.6640625" customWidth="1"/>
    <col min="9731" max="9731" width="31.5" customWidth="1"/>
    <col min="9732" max="9732" width="20.83203125" customWidth="1"/>
    <col min="9733" max="9733" width="41.1640625" customWidth="1"/>
    <col min="9734" max="9734" width="19.1640625" customWidth="1"/>
    <col min="9735" max="9735" width="26" customWidth="1"/>
    <col min="9984" max="9984" width="31" customWidth="1"/>
    <col min="9985" max="9985" width="5.1640625" bestFit="1" customWidth="1"/>
    <col min="9986" max="9986" width="51.6640625" customWidth="1"/>
    <col min="9987" max="9987" width="31.5" customWidth="1"/>
    <col min="9988" max="9988" width="20.83203125" customWidth="1"/>
    <col min="9989" max="9989" width="41.1640625" customWidth="1"/>
    <col min="9990" max="9990" width="19.1640625" customWidth="1"/>
    <col min="9991" max="9991" width="26" customWidth="1"/>
    <col min="10240" max="10240" width="31" customWidth="1"/>
    <col min="10241" max="10241" width="5.1640625" bestFit="1" customWidth="1"/>
    <col min="10242" max="10242" width="51.6640625" customWidth="1"/>
    <col min="10243" max="10243" width="31.5" customWidth="1"/>
    <col min="10244" max="10244" width="20.83203125" customWidth="1"/>
    <col min="10245" max="10245" width="41.1640625" customWidth="1"/>
    <col min="10246" max="10246" width="19.1640625" customWidth="1"/>
    <col min="10247" max="10247" width="26" customWidth="1"/>
    <col min="10496" max="10496" width="31" customWidth="1"/>
    <col min="10497" max="10497" width="5.1640625" bestFit="1" customWidth="1"/>
    <col min="10498" max="10498" width="51.6640625" customWidth="1"/>
    <col min="10499" max="10499" width="31.5" customWidth="1"/>
    <col min="10500" max="10500" width="20.83203125" customWidth="1"/>
    <col min="10501" max="10501" width="41.1640625" customWidth="1"/>
    <col min="10502" max="10502" width="19.1640625" customWidth="1"/>
    <col min="10503" max="10503" width="26" customWidth="1"/>
    <col min="10752" max="10752" width="31" customWidth="1"/>
    <col min="10753" max="10753" width="5.1640625" bestFit="1" customWidth="1"/>
    <col min="10754" max="10754" width="51.6640625" customWidth="1"/>
    <col min="10755" max="10755" width="31.5" customWidth="1"/>
    <col min="10756" max="10756" width="20.83203125" customWidth="1"/>
    <col min="10757" max="10757" width="41.1640625" customWidth="1"/>
    <col min="10758" max="10758" width="19.1640625" customWidth="1"/>
    <col min="10759" max="10759" width="26" customWidth="1"/>
    <col min="11008" max="11008" width="31" customWidth="1"/>
    <col min="11009" max="11009" width="5.1640625" bestFit="1" customWidth="1"/>
    <col min="11010" max="11010" width="51.6640625" customWidth="1"/>
    <col min="11011" max="11011" width="31.5" customWidth="1"/>
    <col min="11012" max="11012" width="20.83203125" customWidth="1"/>
    <col min="11013" max="11013" width="41.1640625" customWidth="1"/>
    <col min="11014" max="11014" width="19.1640625" customWidth="1"/>
    <col min="11015" max="11015" width="26" customWidth="1"/>
    <col min="11264" max="11264" width="31" customWidth="1"/>
    <col min="11265" max="11265" width="5.1640625" bestFit="1" customWidth="1"/>
    <col min="11266" max="11266" width="51.6640625" customWidth="1"/>
    <col min="11267" max="11267" width="31.5" customWidth="1"/>
    <col min="11268" max="11268" width="20.83203125" customWidth="1"/>
    <col min="11269" max="11269" width="41.1640625" customWidth="1"/>
    <col min="11270" max="11270" width="19.1640625" customWidth="1"/>
    <col min="11271" max="11271" width="26" customWidth="1"/>
    <col min="11520" max="11520" width="31" customWidth="1"/>
    <col min="11521" max="11521" width="5.1640625" bestFit="1" customWidth="1"/>
    <col min="11522" max="11522" width="51.6640625" customWidth="1"/>
    <col min="11523" max="11523" width="31.5" customWidth="1"/>
    <col min="11524" max="11524" width="20.83203125" customWidth="1"/>
    <col min="11525" max="11525" width="41.1640625" customWidth="1"/>
    <col min="11526" max="11526" width="19.1640625" customWidth="1"/>
    <col min="11527" max="11527" width="26" customWidth="1"/>
    <col min="11776" max="11776" width="31" customWidth="1"/>
    <col min="11777" max="11777" width="5.1640625" bestFit="1" customWidth="1"/>
    <col min="11778" max="11778" width="51.6640625" customWidth="1"/>
    <col min="11779" max="11779" width="31.5" customWidth="1"/>
    <col min="11780" max="11780" width="20.83203125" customWidth="1"/>
    <col min="11781" max="11781" width="41.1640625" customWidth="1"/>
    <col min="11782" max="11782" width="19.1640625" customWidth="1"/>
    <col min="11783" max="11783" width="26" customWidth="1"/>
    <col min="12032" max="12032" width="31" customWidth="1"/>
    <col min="12033" max="12033" width="5.1640625" bestFit="1" customWidth="1"/>
    <col min="12034" max="12034" width="51.6640625" customWidth="1"/>
    <col min="12035" max="12035" width="31.5" customWidth="1"/>
    <col min="12036" max="12036" width="20.83203125" customWidth="1"/>
    <col min="12037" max="12037" width="41.1640625" customWidth="1"/>
    <col min="12038" max="12038" width="19.1640625" customWidth="1"/>
    <col min="12039" max="12039" width="26" customWidth="1"/>
    <col min="12288" max="12288" width="31" customWidth="1"/>
    <col min="12289" max="12289" width="5.1640625" bestFit="1" customWidth="1"/>
    <col min="12290" max="12290" width="51.6640625" customWidth="1"/>
    <col min="12291" max="12291" width="31.5" customWidth="1"/>
    <col min="12292" max="12292" width="20.83203125" customWidth="1"/>
    <col min="12293" max="12293" width="41.1640625" customWidth="1"/>
    <col min="12294" max="12294" width="19.1640625" customWidth="1"/>
    <col min="12295" max="12295" width="26" customWidth="1"/>
    <col min="12544" max="12544" width="31" customWidth="1"/>
    <col min="12545" max="12545" width="5.1640625" bestFit="1" customWidth="1"/>
    <col min="12546" max="12546" width="51.6640625" customWidth="1"/>
    <col min="12547" max="12547" width="31.5" customWidth="1"/>
    <col min="12548" max="12548" width="20.83203125" customWidth="1"/>
    <col min="12549" max="12549" width="41.1640625" customWidth="1"/>
    <col min="12550" max="12550" width="19.1640625" customWidth="1"/>
    <col min="12551" max="12551" width="26" customWidth="1"/>
    <col min="12800" max="12800" width="31" customWidth="1"/>
    <col min="12801" max="12801" width="5.1640625" bestFit="1" customWidth="1"/>
    <col min="12802" max="12802" width="51.6640625" customWidth="1"/>
    <col min="12803" max="12803" width="31.5" customWidth="1"/>
    <col min="12804" max="12804" width="20.83203125" customWidth="1"/>
    <col min="12805" max="12805" width="41.1640625" customWidth="1"/>
    <col min="12806" max="12806" width="19.1640625" customWidth="1"/>
    <col min="12807" max="12807" width="26" customWidth="1"/>
    <col min="13056" max="13056" width="31" customWidth="1"/>
    <col min="13057" max="13057" width="5.1640625" bestFit="1" customWidth="1"/>
    <col min="13058" max="13058" width="51.6640625" customWidth="1"/>
    <col min="13059" max="13059" width="31.5" customWidth="1"/>
    <col min="13060" max="13060" width="20.83203125" customWidth="1"/>
    <col min="13061" max="13061" width="41.1640625" customWidth="1"/>
    <col min="13062" max="13062" width="19.1640625" customWidth="1"/>
    <col min="13063" max="13063" width="26" customWidth="1"/>
    <col min="13312" max="13312" width="31" customWidth="1"/>
    <col min="13313" max="13313" width="5.1640625" bestFit="1" customWidth="1"/>
    <col min="13314" max="13314" width="51.6640625" customWidth="1"/>
    <col min="13315" max="13315" width="31.5" customWidth="1"/>
    <col min="13316" max="13316" width="20.83203125" customWidth="1"/>
    <col min="13317" max="13317" width="41.1640625" customWidth="1"/>
    <col min="13318" max="13318" width="19.1640625" customWidth="1"/>
    <col min="13319" max="13319" width="26" customWidth="1"/>
    <col min="13568" max="13568" width="31" customWidth="1"/>
    <col min="13569" max="13569" width="5.1640625" bestFit="1" customWidth="1"/>
    <col min="13570" max="13570" width="51.6640625" customWidth="1"/>
    <col min="13571" max="13571" width="31.5" customWidth="1"/>
    <col min="13572" max="13572" width="20.83203125" customWidth="1"/>
    <col min="13573" max="13573" width="41.1640625" customWidth="1"/>
    <col min="13574" max="13574" width="19.1640625" customWidth="1"/>
    <col min="13575" max="13575" width="26" customWidth="1"/>
    <col min="13824" max="13824" width="31" customWidth="1"/>
    <col min="13825" max="13825" width="5.1640625" bestFit="1" customWidth="1"/>
    <col min="13826" max="13826" width="51.6640625" customWidth="1"/>
    <col min="13827" max="13827" width="31.5" customWidth="1"/>
    <col min="13828" max="13828" width="20.83203125" customWidth="1"/>
    <col min="13829" max="13829" width="41.1640625" customWidth="1"/>
    <col min="13830" max="13830" width="19.1640625" customWidth="1"/>
    <col min="13831" max="13831" width="26" customWidth="1"/>
    <col min="14080" max="14080" width="31" customWidth="1"/>
    <col min="14081" max="14081" width="5.1640625" bestFit="1" customWidth="1"/>
    <col min="14082" max="14082" width="51.6640625" customWidth="1"/>
    <col min="14083" max="14083" width="31.5" customWidth="1"/>
    <col min="14084" max="14084" width="20.83203125" customWidth="1"/>
    <col min="14085" max="14085" width="41.1640625" customWidth="1"/>
    <col min="14086" max="14086" width="19.1640625" customWidth="1"/>
    <col min="14087" max="14087" width="26" customWidth="1"/>
    <col min="14336" max="14336" width="31" customWidth="1"/>
    <col min="14337" max="14337" width="5.1640625" bestFit="1" customWidth="1"/>
    <col min="14338" max="14338" width="51.6640625" customWidth="1"/>
    <col min="14339" max="14339" width="31.5" customWidth="1"/>
    <col min="14340" max="14340" width="20.83203125" customWidth="1"/>
    <col min="14341" max="14341" width="41.1640625" customWidth="1"/>
    <col min="14342" max="14342" width="19.1640625" customWidth="1"/>
    <col min="14343" max="14343" width="26" customWidth="1"/>
    <col min="14592" max="14592" width="31" customWidth="1"/>
    <col min="14593" max="14593" width="5.1640625" bestFit="1" customWidth="1"/>
    <col min="14594" max="14594" width="51.6640625" customWidth="1"/>
    <col min="14595" max="14595" width="31.5" customWidth="1"/>
    <col min="14596" max="14596" width="20.83203125" customWidth="1"/>
    <col min="14597" max="14597" width="41.1640625" customWidth="1"/>
    <col min="14598" max="14598" width="19.1640625" customWidth="1"/>
    <col min="14599" max="14599" width="26" customWidth="1"/>
    <col min="14848" max="14848" width="31" customWidth="1"/>
    <col min="14849" max="14849" width="5.1640625" bestFit="1" customWidth="1"/>
    <col min="14850" max="14850" width="51.6640625" customWidth="1"/>
    <col min="14851" max="14851" width="31.5" customWidth="1"/>
    <col min="14852" max="14852" width="20.83203125" customWidth="1"/>
    <col min="14853" max="14853" width="41.1640625" customWidth="1"/>
    <col min="14854" max="14854" width="19.1640625" customWidth="1"/>
    <col min="14855" max="14855" width="26" customWidth="1"/>
    <col min="15104" max="15104" width="31" customWidth="1"/>
    <col min="15105" max="15105" width="5.1640625" bestFit="1" customWidth="1"/>
    <col min="15106" max="15106" width="51.6640625" customWidth="1"/>
    <col min="15107" max="15107" width="31.5" customWidth="1"/>
    <col min="15108" max="15108" width="20.83203125" customWidth="1"/>
    <col min="15109" max="15109" width="41.1640625" customWidth="1"/>
    <col min="15110" max="15110" width="19.1640625" customWidth="1"/>
    <col min="15111" max="15111" width="26" customWidth="1"/>
    <col min="15360" max="15360" width="31" customWidth="1"/>
    <col min="15361" max="15361" width="5.1640625" bestFit="1" customWidth="1"/>
    <col min="15362" max="15362" width="51.6640625" customWidth="1"/>
    <col min="15363" max="15363" width="31.5" customWidth="1"/>
    <col min="15364" max="15364" width="20.83203125" customWidth="1"/>
    <col min="15365" max="15365" width="41.1640625" customWidth="1"/>
    <col min="15366" max="15366" width="19.1640625" customWidth="1"/>
    <col min="15367" max="15367" width="26" customWidth="1"/>
    <col min="15616" max="15616" width="31" customWidth="1"/>
    <col min="15617" max="15617" width="5.1640625" bestFit="1" customWidth="1"/>
    <col min="15618" max="15618" width="51.6640625" customWidth="1"/>
    <col min="15619" max="15619" width="31.5" customWidth="1"/>
    <col min="15620" max="15620" width="20.83203125" customWidth="1"/>
    <col min="15621" max="15621" width="41.1640625" customWidth="1"/>
    <col min="15622" max="15622" width="19.1640625" customWidth="1"/>
    <col min="15623" max="15623" width="26" customWidth="1"/>
    <col min="15872" max="15872" width="31" customWidth="1"/>
    <col min="15873" max="15873" width="5.1640625" bestFit="1" customWidth="1"/>
    <col min="15874" max="15874" width="51.6640625" customWidth="1"/>
    <col min="15875" max="15875" width="31.5" customWidth="1"/>
    <col min="15876" max="15876" width="20.83203125" customWidth="1"/>
    <col min="15877" max="15877" width="41.1640625" customWidth="1"/>
    <col min="15878" max="15878" width="19.1640625" customWidth="1"/>
    <col min="15879" max="15879" width="26" customWidth="1"/>
    <col min="16128" max="16128" width="31" customWidth="1"/>
    <col min="16129" max="16129" width="5.1640625" bestFit="1" customWidth="1"/>
    <col min="16130" max="16130" width="51.6640625" customWidth="1"/>
    <col min="16131" max="16131" width="31.5" customWidth="1"/>
    <col min="16132" max="16132" width="20.83203125" customWidth="1"/>
    <col min="16133" max="16133" width="41.1640625" customWidth="1"/>
    <col min="16134" max="16134" width="19.1640625" customWidth="1"/>
    <col min="16135" max="16135" width="26" customWidth="1"/>
  </cols>
  <sheetData>
    <row r="1" spans="1:7" ht="16" thickBot="1">
      <c r="A1" s="578"/>
      <c r="B1" s="580" t="s">
        <v>33</v>
      </c>
      <c r="C1" s="581"/>
      <c r="D1" s="581"/>
      <c r="E1" s="582"/>
      <c r="F1" s="36" t="s">
        <v>468</v>
      </c>
      <c r="G1" s="37"/>
    </row>
    <row r="2" spans="1:7" ht="16" thickBot="1">
      <c r="A2" s="578"/>
      <c r="B2" s="580"/>
      <c r="C2" s="581"/>
      <c r="D2" s="581"/>
      <c r="E2" s="582"/>
      <c r="F2" s="38" t="s">
        <v>469</v>
      </c>
      <c r="G2" s="39"/>
    </row>
    <row r="3" spans="1:7" ht="16" thickBot="1">
      <c r="A3" s="578"/>
      <c r="B3" s="580" t="s">
        <v>34</v>
      </c>
      <c r="C3" s="581"/>
      <c r="D3" s="581"/>
      <c r="E3" s="582"/>
      <c r="F3" s="40" t="s">
        <v>470</v>
      </c>
      <c r="G3" s="39"/>
    </row>
    <row r="4" spans="1:7" ht="16" thickBot="1">
      <c r="A4" s="579"/>
      <c r="B4" s="580"/>
      <c r="C4" s="581"/>
      <c r="D4" s="581"/>
      <c r="E4" s="582"/>
      <c r="F4" s="570"/>
      <c r="G4" s="571"/>
    </row>
    <row r="5" spans="1:7" ht="22" thickBot="1">
      <c r="A5" s="572" t="s">
        <v>471</v>
      </c>
      <c r="B5" s="572"/>
      <c r="C5" s="572"/>
      <c r="D5" s="572"/>
      <c r="E5" s="572"/>
      <c r="F5" s="572"/>
      <c r="G5" s="572"/>
    </row>
    <row r="6" spans="1:7" ht="35" thickBot="1">
      <c r="A6" s="41" t="s">
        <v>0</v>
      </c>
      <c r="B6" s="573" t="s">
        <v>459</v>
      </c>
      <c r="C6" s="573"/>
      <c r="D6" s="42" t="s">
        <v>1</v>
      </c>
      <c r="E6" s="41" t="s">
        <v>15</v>
      </c>
      <c r="F6" s="42" t="s">
        <v>757</v>
      </c>
      <c r="G6" s="49" t="s">
        <v>2</v>
      </c>
    </row>
    <row r="7" spans="1:7" ht="131.25" customHeight="1" thickBot="1">
      <c r="A7" s="575" t="s">
        <v>472</v>
      </c>
      <c r="B7" s="43" t="s">
        <v>3</v>
      </c>
      <c r="C7" s="45" t="s">
        <v>737</v>
      </c>
      <c r="D7" s="45" t="s">
        <v>694</v>
      </c>
      <c r="E7" s="45" t="s">
        <v>473</v>
      </c>
      <c r="F7" s="45" t="s">
        <v>695</v>
      </c>
      <c r="G7" s="252">
        <v>44377</v>
      </c>
    </row>
    <row r="8" spans="1:7" ht="190.5" customHeight="1" thickBot="1">
      <c r="A8" s="576"/>
      <c r="B8" s="43" t="s">
        <v>4</v>
      </c>
      <c r="C8" s="45" t="s">
        <v>696</v>
      </c>
      <c r="D8" s="79" t="s">
        <v>745</v>
      </c>
      <c r="E8" s="45" t="s">
        <v>473</v>
      </c>
      <c r="F8" s="45" t="s">
        <v>733</v>
      </c>
      <c r="G8" s="44" t="s">
        <v>702</v>
      </c>
    </row>
    <row r="9" spans="1:7" ht="138.75" customHeight="1" thickBot="1">
      <c r="A9" s="574" t="s">
        <v>474</v>
      </c>
      <c r="B9" s="43" t="s">
        <v>5</v>
      </c>
      <c r="C9" s="45" t="s">
        <v>738</v>
      </c>
      <c r="D9" s="45" t="s">
        <v>698</v>
      </c>
      <c r="E9" s="45" t="s">
        <v>734</v>
      </c>
      <c r="F9" s="45" t="s">
        <v>697</v>
      </c>
      <c r="G9" s="44" t="s">
        <v>699</v>
      </c>
    </row>
    <row r="10" spans="1:7" ht="129.75" customHeight="1" thickBot="1">
      <c r="A10" s="574"/>
      <c r="B10" s="43" t="s">
        <v>6</v>
      </c>
      <c r="C10" s="45" t="s">
        <v>476</v>
      </c>
      <c r="D10" s="45" t="s">
        <v>477</v>
      </c>
      <c r="E10" s="45" t="s">
        <v>462</v>
      </c>
      <c r="F10" s="45" t="s">
        <v>475</v>
      </c>
      <c r="G10" s="44">
        <v>44561</v>
      </c>
    </row>
    <row r="11" spans="1:7" ht="134" thickBot="1">
      <c r="A11" s="574"/>
      <c r="B11" s="43" t="s">
        <v>7</v>
      </c>
      <c r="C11" s="251" t="s">
        <v>929</v>
      </c>
      <c r="D11" s="45" t="s">
        <v>746</v>
      </c>
      <c r="E11" s="45" t="s">
        <v>700</v>
      </c>
      <c r="F11" s="45" t="s">
        <v>614</v>
      </c>
      <c r="G11" s="83">
        <v>44560</v>
      </c>
    </row>
    <row r="12" spans="1:7" ht="104.25" customHeight="1" thickBot="1">
      <c r="A12" s="574"/>
      <c r="B12" s="43" t="s">
        <v>466</v>
      </c>
      <c r="C12" s="45" t="s">
        <v>701</v>
      </c>
      <c r="D12" s="45" t="s">
        <v>747</v>
      </c>
      <c r="E12" s="45" t="s">
        <v>473</v>
      </c>
      <c r="F12" s="45" t="s">
        <v>473</v>
      </c>
      <c r="G12" s="44" t="s">
        <v>702</v>
      </c>
    </row>
    <row r="13" spans="1:7" ht="358.5" customHeight="1" thickBot="1">
      <c r="A13" s="574"/>
      <c r="B13" s="43" t="s">
        <v>478</v>
      </c>
      <c r="C13" s="45" t="s">
        <v>703</v>
      </c>
      <c r="D13" s="80" t="s">
        <v>748</v>
      </c>
      <c r="E13" s="45" t="s">
        <v>479</v>
      </c>
      <c r="F13" s="45" t="s">
        <v>704</v>
      </c>
      <c r="G13" s="84" t="s">
        <v>789</v>
      </c>
    </row>
    <row r="14" spans="1:7" ht="152.25" customHeight="1" thickBot="1">
      <c r="A14" s="575" t="s">
        <v>658</v>
      </c>
      <c r="B14" s="43" t="s">
        <v>8</v>
      </c>
      <c r="C14" s="45" t="s">
        <v>705</v>
      </c>
      <c r="D14" s="80" t="s">
        <v>739</v>
      </c>
      <c r="E14" s="45" t="s">
        <v>481</v>
      </c>
      <c r="F14" s="45" t="s">
        <v>480</v>
      </c>
      <c r="G14" s="44" t="s">
        <v>758</v>
      </c>
    </row>
    <row r="15" spans="1:7" ht="152.25" customHeight="1" thickBot="1">
      <c r="A15" s="577"/>
      <c r="B15" s="253" t="s">
        <v>17</v>
      </c>
      <c r="C15" s="251" t="s">
        <v>930</v>
      </c>
      <c r="D15" s="254" t="s">
        <v>934</v>
      </c>
      <c r="E15" s="251" t="s">
        <v>932</v>
      </c>
      <c r="F15" s="251" t="s">
        <v>931</v>
      </c>
      <c r="G15" s="252" t="s">
        <v>933</v>
      </c>
    </row>
    <row r="16" spans="1:7" ht="111.75" customHeight="1" thickBot="1">
      <c r="A16" s="574" t="s">
        <v>482</v>
      </c>
      <c r="B16" s="43" t="s">
        <v>9</v>
      </c>
      <c r="C16" s="45" t="s">
        <v>706</v>
      </c>
      <c r="D16" s="45" t="s">
        <v>740</v>
      </c>
      <c r="E16" s="45" t="s">
        <v>483</v>
      </c>
      <c r="F16" s="45" t="s">
        <v>484</v>
      </c>
      <c r="G16" s="44">
        <v>44561</v>
      </c>
    </row>
    <row r="17" spans="1:7" ht="133.5" customHeight="1" thickBot="1">
      <c r="A17" s="574"/>
      <c r="B17" s="43" t="s">
        <v>10</v>
      </c>
      <c r="C17" s="45" t="s">
        <v>735</v>
      </c>
      <c r="D17" s="80" t="s">
        <v>749</v>
      </c>
      <c r="E17" s="45" t="s">
        <v>473</v>
      </c>
      <c r="F17" s="45" t="s">
        <v>485</v>
      </c>
      <c r="G17" s="44" t="s">
        <v>788</v>
      </c>
    </row>
    <row r="18" spans="1:7" ht="118.5" customHeight="1" thickBot="1">
      <c r="A18" s="575" t="s">
        <v>486</v>
      </c>
      <c r="B18" s="43" t="s">
        <v>44</v>
      </c>
      <c r="C18" s="45" t="s">
        <v>741</v>
      </c>
      <c r="D18" s="80" t="s">
        <v>743</v>
      </c>
      <c r="E18" s="45" t="s">
        <v>473</v>
      </c>
      <c r="F18" s="45" t="s">
        <v>467</v>
      </c>
      <c r="G18" s="44">
        <v>44561</v>
      </c>
    </row>
    <row r="19" spans="1:7" ht="99" customHeight="1" thickBot="1">
      <c r="A19" s="577"/>
      <c r="B19" s="43" t="s">
        <v>46</v>
      </c>
      <c r="C19" s="45" t="s">
        <v>742</v>
      </c>
      <c r="D19" s="80" t="s">
        <v>744</v>
      </c>
      <c r="E19" s="45" t="s">
        <v>473</v>
      </c>
      <c r="F19" s="45" t="s">
        <v>707</v>
      </c>
      <c r="G19" s="44">
        <v>44561</v>
      </c>
    </row>
  </sheetData>
  <mergeCells count="11">
    <mergeCell ref="A18:A19"/>
    <mergeCell ref="A16:A17"/>
    <mergeCell ref="A1:A4"/>
    <mergeCell ref="B1:E2"/>
    <mergeCell ref="B3:E4"/>
    <mergeCell ref="A14:A15"/>
    <mergeCell ref="F4:G4"/>
    <mergeCell ref="A5:G5"/>
    <mergeCell ref="B6:C6"/>
    <mergeCell ref="A9:A13"/>
    <mergeCell ref="A7:A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
  <sheetViews>
    <sheetView topLeftCell="A18" zoomScale="59" zoomScaleNormal="53" workbookViewId="0">
      <selection activeCell="G20" sqref="G20"/>
    </sheetView>
  </sheetViews>
  <sheetFormatPr baseColWidth="10" defaultRowHeight="15"/>
  <cols>
    <col min="1" max="1" width="27" customWidth="1"/>
    <col min="2" max="2" width="7.33203125" customWidth="1"/>
    <col min="3" max="3" width="40.6640625" customWidth="1"/>
    <col min="4" max="4" width="36" customWidth="1"/>
    <col min="5" max="5" width="41.83203125" customWidth="1"/>
    <col min="6" max="6" width="20.83203125" customWidth="1"/>
    <col min="7" max="7" width="35.6640625" customWidth="1"/>
    <col min="8" max="8" width="26.5" customWidth="1"/>
    <col min="9" max="9" width="32.33203125" customWidth="1"/>
    <col min="257" max="257" width="27" customWidth="1"/>
    <col min="258" max="258" width="7.33203125" customWidth="1"/>
    <col min="259" max="259" width="34.5" customWidth="1"/>
    <col min="260" max="260" width="28" customWidth="1"/>
    <col min="261" max="261" width="37.33203125" customWidth="1"/>
    <col min="262" max="262" width="20.83203125" customWidth="1"/>
    <col min="263" max="263" width="35.6640625" customWidth="1"/>
    <col min="264" max="264" width="26.5" customWidth="1"/>
    <col min="265" max="265" width="32.33203125" customWidth="1"/>
    <col min="513" max="513" width="27" customWidth="1"/>
    <col min="514" max="514" width="7.33203125" customWidth="1"/>
    <col min="515" max="515" width="34.5" customWidth="1"/>
    <col min="516" max="516" width="28" customWidth="1"/>
    <col min="517" max="517" width="37.33203125" customWidth="1"/>
    <col min="518" max="518" width="20.83203125" customWidth="1"/>
    <col min="519" max="519" width="35.6640625" customWidth="1"/>
    <col min="520" max="520" width="26.5" customWidth="1"/>
    <col min="521" max="521" width="32.33203125" customWidth="1"/>
    <col min="769" max="769" width="27" customWidth="1"/>
    <col min="770" max="770" width="7.33203125" customWidth="1"/>
    <col min="771" max="771" width="34.5" customWidth="1"/>
    <col min="772" max="772" width="28" customWidth="1"/>
    <col min="773" max="773" width="37.33203125" customWidth="1"/>
    <col min="774" max="774" width="20.83203125" customWidth="1"/>
    <col min="775" max="775" width="35.6640625" customWidth="1"/>
    <col min="776" max="776" width="26.5" customWidth="1"/>
    <col min="777" max="777" width="32.33203125" customWidth="1"/>
    <col min="1025" max="1025" width="27" customWidth="1"/>
    <col min="1026" max="1026" width="7.33203125" customWidth="1"/>
    <col min="1027" max="1027" width="34.5" customWidth="1"/>
    <col min="1028" max="1028" width="28" customWidth="1"/>
    <col min="1029" max="1029" width="37.33203125" customWidth="1"/>
    <col min="1030" max="1030" width="20.83203125" customWidth="1"/>
    <col min="1031" max="1031" width="35.6640625" customWidth="1"/>
    <col min="1032" max="1032" width="26.5" customWidth="1"/>
    <col min="1033" max="1033" width="32.33203125" customWidth="1"/>
    <col min="1281" max="1281" width="27" customWidth="1"/>
    <col min="1282" max="1282" width="7.33203125" customWidth="1"/>
    <col min="1283" max="1283" width="34.5" customWidth="1"/>
    <col min="1284" max="1284" width="28" customWidth="1"/>
    <col min="1285" max="1285" width="37.33203125" customWidth="1"/>
    <col min="1286" max="1286" width="20.83203125" customWidth="1"/>
    <col min="1287" max="1287" width="35.6640625" customWidth="1"/>
    <col min="1288" max="1288" width="26.5" customWidth="1"/>
    <col min="1289" max="1289" width="32.33203125" customWidth="1"/>
    <col min="1537" max="1537" width="27" customWidth="1"/>
    <col min="1538" max="1538" width="7.33203125" customWidth="1"/>
    <col min="1539" max="1539" width="34.5" customWidth="1"/>
    <col min="1540" max="1540" width="28" customWidth="1"/>
    <col min="1541" max="1541" width="37.33203125" customWidth="1"/>
    <col min="1542" max="1542" width="20.83203125" customWidth="1"/>
    <col min="1543" max="1543" width="35.6640625" customWidth="1"/>
    <col min="1544" max="1544" width="26.5" customWidth="1"/>
    <col min="1545" max="1545" width="32.33203125" customWidth="1"/>
    <col min="1793" max="1793" width="27" customWidth="1"/>
    <col min="1794" max="1794" width="7.33203125" customWidth="1"/>
    <col min="1795" max="1795" width="34.5" customWidth="1"/>
    <col min="1796" max="1796" width="28" customWidth="1"/>
    <col min="1797" max="1797" width="37.33203125" customWidth="1"/>
    <col min="1798" max="1798" width="20.83203125" customWidth="1"/>
    <col min="1799" max="1799" width="35.6640625" customWidth="1"/>
    <col min="1800" max="1800" width="26.5" customWidth="1"/>
    <col min="1801" max="1801" width="32.33203125" customWidth="1"/>
    <col min="2049" max="2049" width="27" customWidth="1"/>
    <col min="2050" max="2050" width="7.33203125" customWidth="1"/>
    <col min="2051" max="2051" width="34.5" customWidth="1"/>
    <col min="2052" max="2052" width="28" customWidth="1"/>
    <col min="2053" max="2053" width="37.33203125" customWidth="1"/>
    <col min="2054" max="2054" width="20.83203125" customWidth="1"/>
    <col min="2055" max="2055" width="35.6640625" customWidth="1"/>
    <col min="2056" max="2056" width="26.5" customWidth="1"/>
    <col min="2057" max="2057" width="32.33203125" customWidth="1"/>
    <col min="2305" max="2305" width="27" customWidth="1"/>
    <col min="2306" max="2306" width="7.33203125" customWidth="1"/>
    <col min="2307" max="2307" width="34.5" customWidth="1"/>
    <col min="2308" max="2308" width="28" customWidth="1"/>
    <col min="2309" max="2309" width="37.33203125" customWidth="1"/>
    <col min="2310" max="2310" width="20.83203125" customWidth="1"/>
    <col min="2311" max="2311" width="35.6640625" customWidth="1"/>
    <col min="2312" max="2312" width="26.5" customWidth="1"/>
    <col min="2313" max="2313" width="32.33203125" customWidth="1"/>
    <col min="2561" max="2561" width="27" customWidth="1"/>
    <col min="2562" max="2562" width="7.33203125" customWidth="1"/>
    <col min="2563" max="2563" width="34.5" customWidth="1"/>
    <col min="2564" max="2564" width="28" customWidth="1"/>
    <col min="2565" max="2565" width="37.33203125" customWidth="1"/>
    <col min="2566" max="2566" width="20.83203125" customWidth="1"/>
    <col min="2567" max="2567" width="35.6640625" customWidth="1"/>
    <col min="2568" max="2568" width="26.5" customWidth="1"/>
    <col min="2569" max="2569" width="32.33203125" customWidth="1"/>
    <col min="2817" max="2817" width="27" customWidth="1"/>
    <col min="2818" max="2818" width="7.33203125" customWidth="1"/>
    <col min="2819" max="2819" width="34.5" customWidth="1"/>
    <col min="2820" max="2820" width="28" customWidth="1"/>
    <col min="2821" max="2821" width="37.33203125" customWidth="1"/>
    <col min="2822" max="2822" width="20.83203125" customWidth="1"/>
    <col min="2823" max="2823" width="35.6640625" customWidth="1"/>
    <col min="2824" max="2824" width="26.5" customWidth="1"/>
    <col min="2825" max="2825" width="32.33203125" customWidth="1"/>
    <col min="3073" max="3073" width="27" customWidth="1"/>
    <col min="3074" max="3074" width="7.33203125" customWidth="1"/>
    <col min="3075" max="3075" width="34.5" customWidth="1"/>
    <col min="3076" max="3076" width="28" customWidth="1"/>
    <col min="3077" max="3077" width="37.33203125" customWidth="1"/>
    <col min="3078" max="3078" width="20.83203125" customWidth="1"/>
    <col min="3079" max="3079" width="35.6640625" customWidth="1"/>
    <col min="3080" max="3080" width="26.5" customWidth="1"/>
    <col min="3081" max="3081" width="32.33203125" customWidth="1"/>
    <col min="3329" max="3329" width="27" customWidth="1"/>
    <col min="3330" max="3330" width="7.33203125" customWidth="1"/>
    <col min="3331" max="3331" width="34.5" customWidth="1"/>
    <col min="3332" max="3332" width="28" customWidth="1"/>
    <col min="3333" max="3333" width="37.33203125" customWidth="1"/>
    <col min="3334" max="3334" width="20.83203125" customWidth="1"/>
    <col min="3335" max="3335" width="35.6640625" customWidth="1"/>
    <col min="3336" max="3336" width="26.5" customWidth="1"/>
    <col min="3337" max="3337" width="32.33203125" customWidth="1"/>
    <col min="3585" max="3585" width="27" customWidth="1"/>
    <col min="3586" max="3586" width="7.33203125" customWidth="1"/>
    <col min="3587" max="3587" width="34.5" customWidth="1"/>
    <col min="3588" max="3588" width="28" customWidth="1"/>
    <col min="3589" max="3589" width="37.33203125" customWidth="1"/>
    <col min="3590" max="3590" width="20.83203125" customWidth="1"/>
    <col min="3591" max="3591" width="35.6640625" customWidth="1"/>
    <col min="3592" max="3592" width="26.5" customWidth="1"/>
    <col min="3593" max="3593" width="32.33203125" customWidth="1"/>
    <col min="3841" max="3841" width="27" customWidth="1"/>
    <col min="3842" max="3842" width="7.33203125" customWidth="1"/>
    <col min="3843" max="3843" width="34.5" customWidth="1"/>
    <col min="3844" max="3844" width="28" customWidth="1"/>
    <col min="3845" max="3845" width="37.33203125" customWidth="1"/>
    <col min="3846" max="3846" width="20.83203125" customWidth="1"/>
    <col min="3847" max="3847" width="35.6640625" customWidth="1"/>
    <col min="3848" max="3848" width="26.5" customWidth="1"/>
    <col min="3849" max="3849" width="32.33203125" customWidth="1"/>
    <col min="4097" max="4097" width="27" customWidth="1"/>
    <col min="4098" max="4098" width="7.33203125" customWidth="1"/>
    <col min="4099" max="4099" width="34.5" customWidth="1"/>
    <col min="4100" max="4100" width="28" customWidth="1"/>
    <col min="4101" max="4101" width="37.33203125" customWidth="1"/>
    <col min="4102" max="4102" width="20.83203125" customWidth="1"/>
    <col min="4103" max="4103" width="35.6640625" customWidth="1"/>
    <col min="4104" max="4104" width="26.5" customWidth="1"/>
    <col min="4105" max="4105" width="32.33203125" customWidth="1"/>
    <col min="4353" max="4353" width="27" customWidth="1"/>
    <col min="4354" max="4354" width="7.33203125" customWidth="1"/>
    <col min="4355" max="4355" width="34.5" customWidth="1"/>
    <col min="4356" max="4356" width="28" customWidth="1"/>
    <col min="4357" max="4357" width="37.33203125" customWidth="1"/>
    <col min="4358" max="4358" width="20.83203125" customWidth="1"/>
    <col min="4359" max="4359" width="35.6640625" customWidth="1"/>
    <col min="4360" max="4360" width="26.5" customWidth="1"/>
    <col min="4361" max="4361" width="32.33203125" customWidth="1"/>
    <col min="4609" max="4609" width="27" customWidth="1"/>
    <col min="4610" max="4610" width="7.33203125" customWidth="1"/>
    <col min="4611" max="4611" width="34.5" customWidth="1"/>
    <col min="4612" max="4612" width="28" customWidth="1"/>
    <col min="4613" max="4613" width="37.33203125" customWidth="1"/>
    <col min="4614" max="4614" width="20.83203125" customWidth="1"/>
    <col min="4615" max="4615" width="35.6640625" customWidth="1"/>
    <col min="4616" max="4616" width="26.5" customWidth="1"/>
    <col min="4617" max="4617" width="32.33203125" customWidth="1"/>
    <col min="4865" max="4865" width="27" customWidth="1"/>
    <col min="4866" max="4866" width="7.33203125" customWidth="1"/>
    <col min="4867" max="4867" width="34.5" customWidth="1"/>
    <col min="4868" max="4868" width="28" customWidth="1"/>
    <col min="4869" max="4869" width="37.33203125" customWidth="1"/>
    <col min="4870" max="4870" width="20.83203125" customWidth="1"/>
    <col min="4871" max="4871" width="35.6640625" customWidth="1"/>
    <col min="4872" max="4872" width="26.5" customWidth="1"/>
    <col min="4873" max="4873" width="32.33203125" customWidth="1"/>
    <col min="5121" max="5121" width="27" customWidth="1"/>
    <col min="5122" max="5122" width="7.33203125" customWidth="1"/>
    <col min="5123" max="5123" width="34.5" customWidth="1"/>
    <col min="5124" max="5124" width="28" customWidth="1"/>
    <col min="5125" max="5125" width="37.33203125" customWidth="1"/>
    <col min="5126" max="5126" width="20.83203125" customWidth="1"/>
    <col min="5127" max="5127" width="35.6640625" customWidth="1"/>
    <col min="5128" max="5128" width="26.5" customWidth="1"/>
    <col min="5129" max="5129" width="32.33203125" customWidth="1"/>
    <col min="5377" max="5377" width="27" customWidth="1"/>
    <col min="5378" max="5378" width="7.33203125" customWidth="1"/>
    <col min="5379" max="5379" width="34.5" customWidth="1"/>
    <col min="5380" max="5380" width="28" customWidth="1"/>
    <col min="5381" max="5381" width="37.33203125" customWidth="1"/>
    <col min="5382" max="5382" width="20.83203125" customWidth="1"/>
    <col min="5383" max="5383" width="35.6640625" customWidth="1"/>
    <col min="5384" max="5384" width="26.5" customWidth="1"/>
    <col min="5385" max="5385" width="32.33203125" customWidth="1"/>
    <col min="5633" max="5633" width="27" customWidth="1"/>
    <col min="5634" max="5634" width="7.33203125" customWidth="1"/>
    <col min="5635" max="5635" width="34.5" customWidth="1"/>
    <col min="5636" max="5636" width="28" customWidth="1"/>
    <col min="5637" max="5637" width="37.33203125" customWidth="1"/>
    <col min="5638" max="5638" width="20.83203125" customWidth="1"/>
    <col min="5639" max="5639" width="35.6640625" customWidth="1"/>
    <col min="5640" max="5640" width="26.5" customWidth="1"/>
    <col min="5641" max="5641" width="32.33203125" customWidth="1"/>
    <col min="5889" max="5889" width="27" customWidth="1"/>
    <col min="5890" max="5890" width="7.33203125" customWidth="1"/>
    <col min="5891" max="5891" width="34.5" customWidth="1"/>
    <col min="5892" max="5892" width="28" customWidth="1"/>
    <col min="5893" max="5893" width="37.33203125" customWidth="1"/>
    <col min="5894" max="5894" width="20.83203125" customWidth="1"/>
    <col min="5895" max="5895" width="35.6640625" customWidth="1"/>
    <col min="5896" max="5896" width="26.5" customWidth="1"/>
    <col min="5897" max="5897" width="32.33203125" customWidth="1"/>
    <col min="6145" max="6145" width="27" customWidth="1"/>
    <col min="6146" max="6146" width="7.33203125" customWidth="1"/>
    <col min="6147" max="6147" width="34.5" customWidth="1"/>
    <col min="6148" max="6148" width="28" customWidth="1"/>
    <col min="6149" max="6149" width="37.33203125" customWidth="1"/>
    <col min="6150" max="6150" width="20.83203125" customWidth="1"/>
    <col min="6151" max="6151" width="35.6640625" customWidth="1"/>
    <col min="6152" max="6152" width="26.5" customWidth="1"/>
    <col min="6153" max="6153" width="32.33203125" customWidth="1"/>
    <col min="6401" max="6401" width="27" customWidth="1"/>
    <col min="6402" max="6402" width="7.33203125" customWidth="1"/>
    <col min="6403" max="6403" width="34.5" customWidth="1"/>
    <col min="6404" max="6404" width="28" customWidth="1"/>
    <col min="6405" max="6405" width="37.33203125" customWidth="1"/>
    <col min="6406" max="6406" width="20.83203125" customWidth="1"/>
    <col min="6407" max="6407" width="35.6640625" customWidth="1"/>
    <col min="6408" max="6408" width="26.5" customWidth="1"/>
    <col min="6409" max="6409" width="32.33203125" customWidth="1"/>
    <col min="6657" max="6657" width="27" customWidth="1"/>
    <col min="6658" max="6658" width="7.33203125" customWidth="1"/>
    <col min="6659" max="6659" width="34.5" customWidth="1"/>
    <col min="6660" max="6660" width="28" customWidth="1"/>
    <col min="6661" max="6661" width="37.33203125" customWidth="1"/>
    <col min="6662" max="6662" width="20.83203125" customWidth="1"/>
    <col min="6663" max="6663" width="35.6640625" customWidth="1"/>
    <col min="6664" max="6664" width="26.5" customWidth="1"/>
    <col min="6665" max="6665" width="32.33203125" customWidth="1"/>
    <col min="6913" max="6913" width="27" customWidth="1"/>
    <col min="6914" max="6914" width="7.33203125" customWidth="1"/>
    <col min="6915" max="6915" width="34.5" customWidth="1"/>
    <col min="6916" max="6916" width="28" customWidth="1"/>
    <col min="6917" max="6917" width="37.33203125" customWidth="1"/>
    <col min="6918" max="6918" width="20.83203125" customWidth="1"/>
    <col min="6919" max="6919" width="35.6640625" customWidth="1"/>
    <col min="6920" max="6920" width="26.5" customWidth="1"/>
    <col min="6921" max="6921" width="32.33203125" customWidth="1"/>
    <col min="7169" max="7169" width="27" customWidth="1"/>
    <col min="7170" max="7170" width="7.33203125" customWidth="1"/>
    <col min="7171" max="7171" width="34.5" customWidth="1"/>
    <col min="7172" max="7172" width="28" customWidth="1"/>
    <col min="7173" max="7173" width="37.33203125" customWidth="1"/>
    <col min="7174" max="7174" width="20.83203125" customWidth="1"/>
    <col min="7175" max="7175" width="35.6640625" customWidth="1"/>
    <col min="7176" max="7176" width="26.5" customWidth="1"/>
    <col min="7177" max="7177" width="32.33203125" customWidth="1"/>
    <col min="7425" max="7425" width="27" customWidth="1"/>
    <col min="7426" max="7426" width="7.33203125" customWidth="1"/>
    <col min="7427" max="7427" width="34.5" customWidth="1"/>
    <col min="7428" max="7428" width="28" customWidth="1"/>
    <col min="7429" max="7429" width="37.33203125" customWidth="1"/>
    <col min="7430" max="7430" width="20.83203125" customWidth="1"/>
    <col min="7431" max="7431" width="35.6640625" customWidth="1"/>
    <col min="7432" max="7432" width="26.5" customWidth="1"/>
    <col min="7433" max="7433" width="32.33203125" customWidth="1"/>
    <col min="7681" max="7681" width="27" customWidth="1"/>
    <col min="7682" max="7682" width="7.33203125" customWidth="1"/>
    <col min="7683" max="7683" width="34.5" customWidth="1"/>
    <col min="7684" max="7684" width="28" customWidth="1"/>
    <col min="7685" max="7685" width="37.33203125" customWidth="1"/>
    <col min="7686" max="7686" width="20.83203125" customWidth="1"/>
    <col min="7687" max="7687" width="35.6640625" customWidth="1"/>
    <col min="7688" max="7688" width="26.5" customWidth="1"/>
    <col min="7689" max="7689" width="32.33203125" customWidth="1"/>
    <col min="7937" max="7937" width="27" customWidth="1"/>
    <col min="7938" max="7938" width="7.33203125" customWidth="1"/>
    <col min="7939" max="7939" width="34.5" customWidth="1"/>
    <col min="7940" max="7940" width="28" customWidth="1"/>
    <col min="7941" max="7941" width="37.33203125" customWidth="1"/>
    <col min="7942" max="7942" width="20.83203125" customWidth="1"/>
    <col min="7943" max="7943" width="35.6640625" customWidth="1"/>
    <col min="7944" max="7944" width="26.5" customWidth="1"/>
    <col min="7945" max="7945" width="32.33203125" customWidth="1"/>
    <col min="8193" max="8193" width="27" customWidth="1"/>
    <col min="8194" max="8194" width="7.33203125" customWidth="1"/>
    <col min="8195" max="8195" width="34.5" customWidth="1"/>
    <col min="8196" max="8196" width="28" customWidth="1"/>
    <col min="8197" max="8197" width="37.33203125" customWidth="1"/>
    <col min="8198" max="8198" width="20.83203125" customWidth="1"/>
    <col min="8199" max="8199" width="35.6640625" customWidth="1"/>
    <col min="8200" max="8200" width="26.5" customWidth="1"/>
    <col min="8201" max="8201" width="32.33203125" customWidth="1"/>
    <col min="8449" max="8449" width="27" customWidth="1"/>
    <col min="8450" max="8450" width="7.33203125" customWidth="1"/>
    <col min="8451" max="8451" width="34.5" customWidth="1"/>
    <col min="8452" max="8452" width="28" customWidth="1"/>
    <col min="8453" max="8453" width="37.33203125" customWidth="1"/>
    <col min="8454" max="8454" width="20.83203125" customWidth="1"/>
    <col min="8455" max="8455" width="35.6640625" customWidth="1"/>
    <col min="8456" max="8456" width="26.5" customWidth="1"/>
    <col min="8457" max="8457" width="32.33203125" customWidth="1"/>
    <col min="8705" max="8705" width="27" customWidth="1"/>
    <col min="8706" max="8706" width="7.33203125" customWidth="1"/>
    <col min="8707" max="8707" width="34.5" customWidth="1"/>
    <col min="8708" max="8708" width="28" customWidth="1"/>
    <col min="8709" max="8709" width="37.33203125" customWidth="1"/>
    <col min="8710" max="8710" width="20.83203125" customWidth="1"/>
    <col min="8711" max="8711" width="35.6640625" customWidth="1"/>
    <col min="8712" max="8712" width="26.5" customWidth="1"/>
    <col min="8713" max="8713" width="32.33203125" customWidth="1"/>
    <col min="8961" max="8961" width="27" customWidth="1"/>
    <col min="8962" max="8962" width="7.33203125" customWidth="1"/>
    <col min="8963" max="8963" width="34.5" customWidth="1"/>
    <col min="8964" max="8964" width="28" customWidth="1"/>
    <col min="8965" max="8965" width="37.33203125" customWidth="1"/>
    <col min="8966" max="8966" width="20.83203125" customWidth="1"/>
    <col min="8967" max="8967" width="35.6640625" customWidth="1"/>
    <col min="8968" max="8968" width="26.5" customWidth="1"/>
    <col min="8969" max="8969" width="32.33203125" customWidth="1"/>
    <col min="9217" max="9217" width="27" customWidth="1"/>
    <col min="9218" max="9218" width="7.33203125" customWidth="1"/>
    <col min="9219" max="9219" width="34.5" customWidth="1"/>
    <col min="9220" max="9220" width="28" customWidth="1"/>
    <col min="9221" max="9221" width="37.33203125" customWidth="1"/>
    <col min="9222" max="9222" width="20.83203125" customWidth="1"/>
    <col min="9223" max="9223" width="35.6640625" customWidth="1"/>
    <col min="9224" max="9224" width="26.5" customWidth="1"/>
    <col min="9225" max="9225" width="32.33203125" customWidth="1"/>
    <col min="9473" max="9473" width="27" customWidth="1"/>
    <col min="9474" max="9474" width="7.33203125" customWidth="1"/>
    <col min="9475" max="9475" width="34.5" customWidth="1"/>
    <col min="9476" max="9476" width="28" customWidth="1"/>
    <col min="9477" max="9477" width="37.33203125" customWidth="1"/>
    <col min="9478" max="9478" width="20.83203125" customWidth="1"/>
    <col min="9479" max="9479" width="35.6640625" customWidth="1"/>
    <col min="9480" max="9480" width="26.5" customWidth="1"/>
    <col min="9481" max="9481" width="32.33203125" customWidth="1"/>
    <col min="9729" max="9729" width="27" customWidth="1"/>
    <col min="9730" max="9730" width="7.33203125" customWidth="1"/>
    <col min="9731" max="9731" width="34.5" customWidth="1"/>
    <col min="9732" max="9732" width="28" customWidth="1"/>
    <col min="9733" max="9733" width="37.33203125" customWidth="1"/>
    <col min="9734" max="9734" width="20.83203125" customWidth="1"/>
    <col min="9735" max="9735" width="35.6640625" customWidth="1"/>
    <col min="9736" max="9736" width="26.5" customWidth="1"/>
    <col min="9737" max="9737" width="32.33203125" customWidth="1"/>
    <col min="9985" max="9985" width="27" customWidth="1"/>
    <col min="9986" max="9986" width="7.33203125" customWidth="1"/>
    <col min="9987" max="9987" width="34.5" customWidth="1"/>
    <col min="9988" max="9988" width="28" customWidth="1"/>
    <col min="9989" max="9989" width="37.33203125" customWidth="1"/>
    <col min="9990" max="9990" width="20.83203125" customWidth="1"/>
    <col min="9991" max="9991" width="35.6640625" customWidth="1"/>
    <col min="9992" max="9992" width="26.5" customWidth="1"/>
    <col min="9993" max="9993" width="32.33203125" customWidth="1"/>
    <col min="10241" max="10241" width="27" customWidth="1"/>
    <col min="10242" max="10242" width="7.33203125" customWidth="1"/>
    <col min="10243" max="10243" width="34.5" customWidth="1"/>
    <col min="10244" max="10244" width="28" customWidth="1"/>
    <col min="10245" max="10245" width="37.33203125" customWidth="1"/>
    <col min="10246" max="10246" width="20.83203125" customWidth="1"/>
    <col min="10247" max="10247" width="35.6640625" customWidth="1"/>
    <col min="10248" max="10248" width="26.5" customWidth="1"/>
    <col min="10249" max="10249" width="32.33203125" customWidth="1"/>
    <col min="10497" max="10497" width="27" customWidth="1"/>
    <col min="10498" max="10498" width="7.33203125" customWidth="1"/>
    <col min="10499" max="10499" width="34.5" customWidth="1"/>
    <col min="10500" max="10500" width="28" customWidth="1"/>
    <col min="10501" max="10501" width="37.33203125" customWidth="1"/>
    <col min="10502" max="10502" width="20.83203125" customWidth="1"/>
    <col min="10503" max="10503" width="35.6640625" customWidth="1"/>
    <col min="10504" max="10504" width="26.5" customWidth="1"/>
    <col min="10505" max="10505" width="32.33203125" customWidth="1"/>
    <col min="10753" max="10753" width="27" customWidth="1"/>
    <col min="10754" max="10754" width="7.33203125" customWidth="1"/>
    <col min="10755" max="10755" width="34.5" customWidth="1"/>
    <col min="10756" max="10756" width="28" customWidth="1"/>
    <col min="10757" max="10757" width="37.33203125" customWidth="1"/>
    <col min="10758" max="10758" width="20.83203125" customWidth="1"/>
    <col min="10759" max="10759" width="35.6640625" customWidth="1"/>
    <col min="10760" max="10760" width="26.5" customWidth="1"/>
    <col min="10761" max="10761" width="32.33203125" customWidth="1"/>
    <col min="11009" max="11009" width="27" customWidth="1"/>
    <col min="11010" max="11010" width="7.33203125" customWidth="1"/>
    <col min="11011" max="11011" width="34.5" customWidth="1"/>
    <col min="11012" max="11012" width="28" customWidth="1"/>
    <col min="11013" max="11013" width="37.33203125" customWidth="1"/>
    <col min="11014" max="11014" width="20.83203125" customWidth="1"/>
    <col min="11015" max="11015" width="35.6640625" customWidth="1"/>
    <col min="11016" max="11016" width="26.5" customWidth="1"/>
    <col min="11017" max="11017" width="32.33203125" customWidth="1"/>
    <col min="11265" max="11265" width="27" customWidth="1"/>
    <col min="11266" max="11266" width="7.33203125" customWidth="1"/>
    <col min="11267" max="11267" width="34.5" customWidth="1"/>
    <col min="11268" max="11268" width="28" customWidth="1"/>
    <col min="11269" max="11269" width="37.33203125" customWidth="1"/>
    <col min="11270" max="11270" width="20.83203125" customWidth="1"/>
    <col min="11271" max="11271" width="35.6640625" customWidth="1"/>
    <col min="11272" max="11272" width="26.5" customWidth="1"/>
    <col min="11273" max="11273" width="32.33203125" customWidth="1"/>
    <col min="11521" max="11521" width="27" customWidth="1"/>
    <col min="11522" max="11522" width="7.33203125" customWidth="1"/>
    <col min="11523" max="11523" width="34.5" customWidth="1"/>
    <col min="11524" max="11524" width="28" customWidth="1"/>
    <col min="11525" max="11525" width="37.33203125" customWidth="1"/>
    <col min="11526" max="11526" width="20.83203125" customWidth="1"/>
    <col min="11527" max="11527" width="35.6640625" customWidth="1"/>
    <col min="11528" max="11528" width="26.5" customWidth="1"/>
    <col min="11529" max="11529" width="32.33203125" customWidth="1"/>
    <col min="11777" max="11777" width="27" customWidth="1"/>
    <col min="11778" max="11778" width="7.33203125" customWidth="1"/>
    <col min="11779" max="11779" width="34.5" customWidth="1"/>
    <col min="11780" max="11780" width="28" customWidth="1"/>
    <col min="11781" max="11781" width="37.33203125" customWidth="1"/>
    <col min="11782" max="11782" width="20.83203125" customWidth="1"/>
    <col min="11783" max="11783" width="35.6640625" customWidth="1"/>
    <col min="11784" max="11784" width="26.5" customWidth="1"/>
    <col min="11785" max="11785" width="32.33203125" customWidth="1"/>
    <col min="12033" max="12033" width="27" customWidth="1"/>
    <col min="12034" max="12034" width="7.33203125" customWidth="1"/>
    <col min="12035" max="12035" width="34.5" customWidth="1"/>
    <col min="12036" max="12036" width="28" customWidth="1"/>
    <col min="12037" max="12037" width="37.33203125" customWidth="1"/>
    <col min="12038" max="12038" width="20.83203125" customWidth="1"/>
    <col min="12039" max="12039" width="35.6640625" customWidth="1"/>
    <col min="12040" max="12040" width="26.5" customWidth="1"/>
    <col min="12041" max="12041" width="32.33203125" customWidth="1"/>
    <col min="12289" max="12289" width="27" customWidth="1"/>
    <col min="12290" max="12290" width="7.33203125" customWidth="1"/>
    <col min="12291" max="12291" width="34.5" customWidth="1"/>
    <col min="12292" max="12292" width="28" customWidth="1"/>
    <col min="12293" max="12293" width="37.33203125" customWidth="1"/>
    <col min="12294" max="12294" width="20.83203125" customWidth="1"/>
    <col min="12295" max="12295" width="35.6640625" customWidth="1"/>
    <col min="12296" max="12296" width="26.5" customWidth="1"/>
    <col min="12297" max="12297" width="32.33203125" customWidth="1"/>
    <col min="12545" max="12545" width="27" customWidth="1"/>
    <col min="12546" max="12546" width="7.33203125" customWidth="1"/>
    <col min="12547" max="12547" width="34.5" customWidth="1"/>
    <col min="12548" max="12548" width="28" customWidth="1"/>
    <col min="12549" max="12549" width="37.33203125" customWidth="1"/>
    <col min="12550" max="12550" width="20.83203125" customWidth="1"/>
    <col min="12551" max="12551" width="35.6640625" customWidth="1"/>
    <col min="12552" max="12552" width="26.5" customWidth="1"/>
    <col min="12553" max="12553" width="32.33203125" customWidth="1"/>
    <col min="12801" max="12801" width="27" customWidth="1"/>
    <col min="12802" max="12802" width="7.33203125" customWidth="1"/>
    <col min="12803" max="12803" width="34.5" customWidth="1"/>
    <col min="12804" max="12804" width="28" customWidth="1"/>
    <col min="12805" max="12805" width="37.33203125" customWidth="1"/>
    <col min="12806" max="12806" width="20.83203125" customWidth="1"/>
    <col min="12807" max="12807" width="35.6640625" customWidth="1"/>
    <col min="12808" max="12808" width="26.5" customWidth="1"/>
    <col min="12809" max="12809" width="32.33203125" customWidth="1"/>
    <col min="13057" max="13057" width="27" customWidth="1"/>
    <col min="13058" max="13058" width="7.33203125" customWidth="1"/>
    <col min="13059" max="13059" width="34.5" customWidth="1"/>
    <col min="13060" max="13060" width="28" customWidth="1"/>
    <col min="13061" max="13061" width="37.33203125" customWidth="1"/>
    <col min="13062" max="13062" width="20.83203125" customWidth="1"/>
    <col min="13063" max="13063" width="35.6640625" customWidth="1"/>
    <col min="13064" max="13064" width="26.5" customWidth="1"/>
    <col min="13065" max="13065" width="32.33203125" customWidth="1"/>
    <col min="13313" max="13313" width="27" customWidth="1"/>
    <col min="13314" max="13314" width="7.33203125" customWidth="1"/>
    <col min="13315" max="13315" width="34.5" customWidth="1"/>
    <col min="13316" max="13316" width="28" customWidth="1"/>
    <col min="13317" max="13317" width="37.33203125" customWidth="1"/>
    <col min="13318" max="13318" width="20.83203125" customWidth="1"/>
    <col min="13319" max="13319" width="35.6640625" customWidth="1"/>
    <col min="13320" max="13320" width="26.5" customWidth="1"/>
    <col min="13321" max="13321" width="32.33203125" customWidth="1"/>
    <col min="13569" max="13569" width="27" customWidth="1"/>
    <col min="13570" max="13570" width="7.33203125" customWidth="1"/>
    <col min="13571" max="13571" width="34.5" customWidth="1"/>
    <col min="13572" max="13572" width="28" customWidth="1"/>
    <col min="13573" max="13573" width="37.33203125" customWidth="1"/>
    <col min="13574" max="13574" width="20.83203125" customWidth="1"/>
    <col min="13575" max="13575" width="35.6640625" customWidth="1"/>
    <col min="13576" max="13576" width="26.5" customWidth="1"/>
    <col min="13577" max="13577" width="32.33203125" customWidth="1"/>
    <col min="13825" max="13825" width="27" customWidth="1"/>
    <col min="13826" max="13826" width="7.33203125" customWidth="1"/>
    <col min="13827" max="13827" width="34.5" customWidth="1"/>
    <col min="13828" max="13828" width="28" customWidth="1"/>
    <col min="13829" max="13829" width="37.33203125" customWidth="1"/>
    <col min="13830" max="13830" width="20.83203125" customWidth="1"/>
    <col min="13831" max="13831" width="35.6640625" customWidth="1"/>
    <col min="13832" max="13832" width="26.5" customWidth="1"/>
    <col min="13833" max="13833" width="32.33203125" customWidth="1"/>
    <col min="14081" max="14081" width="27" customWidth="1"/>
    <col min="14082" max="14082" width="7.33203125" customWidth="1"/>
    <col min="14083" max="14083" width="34.5" customWidth="1"/>
    <col min="14084" max="14084" width="28" customWidth="1"/>
    <col min="14085" max="14085" width="37.33203125" customWidth="1"/>
    <col min="14086" max="14086" width="20.83203125" customWidth="1"/>
    <col min="14087" max="14087" width="35.6640625" customWidth="1"/>
    <col min="14088" max="14088" width="26.5" customWidth="1"/>
    <col min="14089" max="14089" width="32.33203125" customWidth="1"/>
    <col min="14337" max="14337" width="27" customWidth="1"/>
    <col min="14338" max="14338" width="7.33203125" customWidth="1"/>
    <col min="14339" max="14339" width="34.5" customWidth="1"/>
    <col min="14340" max="14340" width="28" customWidth="1"/>
    <col min="14341" max="14341" width="37.33203125" customWidth="1"/>
    <col min="14342" max="14342" width="20.83203125" customWidth="1"/>
    <col min="14343" max="14343" width="35.6640625" customWidth="1"/>
    <col min="14344" max="14344" width="26.5" customWidth="1"/>
    <col min="14345" max="14345" width="32.33203125" customWidth="1"/>
    <col min="14593" max="14593" width="27" customWidth="1"/>
    <col min="14594" max="14594" width="7.33203125" customWidth="1"/>
    <col min="14595" max="14595" width="34.5" customWidth="1"/>
    <col min="14596" max="14596" width="28" customWidth="1"/>
    <col min="14597" max="14597" width="37.33203125" customWidth="1"/>
    <col min="14598" max="14598" width="20.83203125" customWidth="1"/>
    <col min="14599" max="14599" width="35.6640625" customWidth="1"/>
    <col min="14600" max="14600" width="26.5" customWidth="1"/>
    <col min="14601" max="14601" width="32.33203125" customWidth="1"/>
    <col min="14849" max="14849" width="27" customWidth="1"/>
    <col min="14850" max="14850" width="7.33203125" customWidth="1"/>
    <col min="14851" max="14851" width="34.5" customWidth="1"/>
    <col min="14852" max="14852" width="28" customWidth="1"/>
    <col min="14853" max="14853" width="37.33203125" customWidth="1"/>
    <col min="14854" max="14854" width="20.83203125" customWidth="1"/>
    <col min="14855" max="14855" width="35.6640625" customWidth="1"/>
    <col min="14856" max="14856" width="26.5" customWidth="1"/>
    <col min="14857" max="14857" width="32.33203125" customWidth="1"/>
    <col min="15105" max="15105" width="27" customWidth="1"/>
    <col min="15106" max="15106" width="7.33203125" customWidth="1"/>
    <col min="15107" max="15107" width="34.5" customWidth="1"/>
    <col min="15108" max="15108" width="28" customWidth="1"/>
    <col min="15109" max="15109" width="37.33203125" customWidth="1"/>
    <col min="15110" max="15110" width="20.83203125" customWidth="1"/>
    <col min="15111" max="15111" width="35.6640625" customWidth="1"/>
    <col min="15112" max="15112" width="26.5" customWidth="1"/>
    <col min="15113" max="15113" width="32.33203125" customWidth="1"/>
    <col min="15361" max="15361" width="27" customWidth="1"/>
    <col min="15362" max="15362" width="7.33203125" customWidth="1"/>
    <col min="15363" max="15363" width="34.5" customWidth="1"/>
    <col min="15364" max="15364" width="28" customWidth="1"/>
    <col min="15365" max="15365" width="37.33203125" customWidth="1"/>
    <col min="15366" max="15366" width="20.83203125" customWidth="1"/>
    <col min="15367" max="15367" width="35.6640625" customWidth="1"/>
    <col min="15368" max="15368" width="26.5" customWidth="1"/>
    <col min="15369" max="15369" width="32.33203125" customWidth="1"/>
    <col min="15617" max="15617" width="27" customWidth="1"/>
    <col min="15618" max="15618" width="7.33203125" customWidth="1"/>
    <col min="15619" max="15619" width="34.5" customWidth="1"/>
    <col min="15620" max="15620" width="28" customWidth="1"/>
    <col min="15621" max="15621" width="37.33203125" customWidth="1"/>
    <col min="15622" max="15622" width="20.83203125" customWidth="1"/>
    <col min="15623" max="15623" width="35.6640625" customWidth="1"/>
    <col min="15624" max="15624" width="26.5" customWidth="1"/>
    <col min="15625" max="15625" width="32.33203125" customWidth="1"/>
    <col min="15873" max="15873" width="27" customWidth="1"/>
    <col min="15874" max="15874" width="7.33203125" customWidth="1"/>
    <col min="15875" max="15875" width="34.5" customWidth="1"/>
    <col min="15876" max="15876" width="28" customWidth="1"/>
    <col min="15877" max="15877" width="37.33203125" customWidth="1"/>
    <col min="15878" max="15878" width="20.83203125" customWidth="1"/>
    <col min="15879" max="15879" width="35.6640625" customWidth="1"/>
    <col min="15880" max="15880" width="26.5" customWidth="1"/>
    <col min="15881" max="15881" width="32.33203125" customWidth="1"/>
    <col min="16129" max="16129" width="27" customWidth="1"/>
    <col min="16130" max="16130" width="7.33203125" customWidth="1"/>
    <col min="16131" max="16131" width="34.5" customWidth="1"/>
    <col min="16132" max="16132" width="28" customWidth="1"/>
    <col min="16133" max="16133" width="37.33203125" customWidth="1"/>
    <col min="16134" max="16134" width="20.83203125" customWidth="1"/>
    <col min="16135" max="16135" width="35.6640625" customWidth="1"/>
    <col min="16136" max="16136" width="26.5" customWidth="1"/>
    <col min="16137" max="16137" width="32.33203125" customWidth="1"/>
  </cols>
  <sheetData>
    <row r="1" spans="1:9">
      <c r="A1" s="586"/>
      <c r="B1" s="587"/>
      <c r="C1" s="587"/>
      <c r="D1" s="587"/>
      <c r="E1" s="587"/>
      <c r="F1" s="587"/>
      <c r="G1" s="587"/>
      <c r="H1" s="587"/>
      <c r="I1" s="588"/>
    </row>
    <row r="2" spans="1:9" s="46" customFormat="1" ht="24">
      <c r="A2" s="589" t="s">
        <v>487</v>
      </c>
      <c r="B2" s="590"/>
      <c r="C2" s="590"/>
      <c r="D2" s="590"/>
      <c r="E2" s="590"/>
      <c r="F2" s="590"/>
      <c r="G2" s="590"/>
      <c r="H2" s="590"/>
      <c r="I2" s="591"/>
    </row>
    <row r="3" spans="1:9" ht="20" thickBot="1">
      <c r="A3" s="592" t="s">
        <v>488</v>
      </c>
      <c r="B3" s="593"/>
      <c r="C3" s="593"/>
      <c r="D3" s="593"/>
      <c r="E3" s="593"/>
      <c r="F3" s="593"/>
      <c r="G3" s="593"/>
      <c r="H3" s="593"/>
      <c r="I3" s="594"/>
    </row>
    <row r="4" spans="1:9">
      <c r="A4" s="595"/>
      <c r="B4" s="271" t="s">
        <v>33</v>
      </c>
      <c r="C4" s="269"/>
      <c r="D4" s="269"/>
      <c r="E4" s="269"/>
      <c r="F4" s="269"/>
      <c r="G4" s="269"/>
      <c r="H4" s="597"/>
      <c r="I4" s="36" t="s">
        <v>489</v>
      </c>
    </row>
    <row r="5" spans="1:9">
      <c r="A5" s="596"/>
      <c r="B5" s="275"/>
      <c r="C5" s="276"/>
      <c r="D5" s="276"/>
      <c r="E5" s="276"/>
      <c r="F5" s="276"/>
      <c r="G5" s="276"/>
      <c r="H5" s="598"/>
      <c r="I5" s="38" t="s">
        <v>490</v>
      </c>
    </row>
    <row r="6" spans="1:9">
      <c r="A6" s="596"/>
      <c r="B6" s="271" t="s">
        <v>34</v>
      </c>
      <c r="C6" s="269"/>
      <c r="D6" s="269"/>
      <c r="E6" s="269"/>
      <c r="F6" s="269"/>
      <c r="G6" s="269"/>
      <c r="H6" s="597"/>
      <c r="I6" s="40" t="s">
        <v>491</v>
      </c>
    </row>
    <row r="7" spans="1:9">
      <c r="A7" s="596"/>
      <c r="B7" s="275"/>
      <c r="C7" s="276"/>
      <c r="D7" s="276"/>
      <c r="E7" s="276"/>
      <c r="F7" s="276"/>
      <c r="G7" s="276"/>
      <c r="H7" s="598"/>
      <c r="I7" s="47"/>
    </row>
    <row r="8" spans="1:9" ht="30" thickBot="1">
      <c r="A8" s="599" t="s">
        <v>488</v>
      </c>
      <c r="B8" s="600"/>
      <c r="C8" s="600"/>
      <c r="D8" s="600"/>
      <c r="E8" s="600"/>
      <c r="F8" s="600"/>
      <c r="G8" s="600"/>
      <c r="H8" s="600"/>
      <c r="I8" s="601"/>
    </row>
    <row r="9" spans="1:9" s="51" customFormat="1" ht="35" thickBot="1">
      <c r="A9" s="48" t="s">
        <v>0</v>
      </c>
      <c r="B9" s="602" t="s">
        <v>459</v>
      </c>
      <c r="C9" s="602"/>
      <c r="D9" s="49" t="s">
        <v>1</v>
      </c>
      <c r="E9" s="49" t="s">
        <v>492</v>
      </c>
      <c r="F9" s="50" t="s">
        <v>15</v>
      </c>
      <c r="G9" s="49" t="s">
        <v>760</v>
      </c>
      <c r="H9" s="49" t="s">
        <v>2</v>
      </c>
      <c r="I9" s="49" t="s">
        <v>493</v>
      </c>
    </row>
    <row r="10" spans="1:9" s="51" customFormat="1" ht="134" thickBot="1">
      <c r="A10" s="583" t="s">
        <v>494</v>
      </c>
      <c r="B10" s="52" t="s">
        <v>3</v>
      </c>
      <c r="C10" s="52" t="s">
        <v>495</v>
      </c>
      <c r="D10" s="53" t="s">
        <v>496</v>
      </c>
      <c r="E10" s="52" t="s">
        <v>610</v>
      </c>
      <c r="F10" s="52" t="s">
        <v>43</v>
      </c>
      <c r="G10" s="52" t="s">
        <v>497</v>
      </c>
      <c r="H10" s="54">
        <v>44561</v>
      </c>
      <c r="I10" s="55"/>
    </row>
    <row r="11" spans="1:9" s="51" customFormat="1" ht="100.5" customHeight="1" thickBot="1">
      <c r="A11" s="603"/>
      <c r="B11" s="52" t="s">
        <v>4</v>
      </c>
      <c r="C11" s="52" t="s">
        <v>765</v>
      </c>
      <c r="D11" s="53" t="s">
        <v>767</v>
      </c>
      <c r="E11" s="52" t="s">
        <v>766</v>
      </c>
      <c r="F11" s="52" t="s">
        <v>498</v>
      </c>
      <c r="G11" s="52" t="s">
        <v>499</v>
      </c>
      <c r="H11" s="54">
        <v>44561</v>
      </c>
      <c r="I11" s="55"/>
    </row>
    <row r="12" spans="1:9" s="51" customFormat="1" ht="84" customHeight="1" thickBot="1">
      <c r="A12" s="603"/>
      <c r="B12" s="53" t="s">
        <v>461</v>
      </c>
      <c r="C12" s="53" t="s">
        <v>500</v>
      </c>
      <c r="D12" s="53" t="s">
        <v>501</v>
      </c>
      <c r="E12" s="53" t="s">
        <v>611</v>
      </c>
      <c r="F12" s="53" t="s">
        <v>616</v>
      </c>
      <c r="G12" s="53" t="s">
        <v>761</v>
      </c>
      <c r="H12" s="54">
        <v>44561</v>
      </c>
      <c r="I12" s="55"/>
    </row>
    <row r="13" spans="1:9" s="51" customFormat="1" ht="158.25" customHeight="1" thickBot="1">
      <c r="A13" s="603"/>
      <c r="B13" s="53" t="s">
        <v>463</v>
      </c>
      <c r="C13" s="53" t="s">
        <v>712</v>
      </c>
      <c r="D13" s="53" t="s">
        <v>708</v>
      </c>
      <c r="E13" s="53" t="s">
        <v>709</v>
      </c>
      <c r="F13" s="53" t="s">
        <v>710</v>
      </c>
      <c r="G13" s="53" t="s">
        <v>711</v>
      </c>
      <c r="H13" s="54" t="s">
        <v>713</v>
      </c>
      <c r="I13" s="56"/>
    </row>
    <row r="14" spans="1:9" s="51" customFormat="1" ht="91.5" customHeight="1" thickBot="1">
      <c r="A14" s="603"/>
      <c r="B14" s="53" t="s">
        <v>502</v>
      </c>
      <c r="C14" s="53" t="s">
        <v>503</v>
      </c>
      <c r="D14" s="53" t="s">
        <v>504</v>
      </c>
      <c r="E14" s="53" t="s">
        <v>612</v>
      </c>
      <c r="F14" s="53" t="s">
        <v>285</v>
      </c>
      <c r="G14" s="53" t="s">
        <v>430</v>
      </c>
      <c r="H14" s="54" t="s">
        <v>713</v>
      </c>
      <c r="I14" s="56"/>
    </row>
    <row r="15" spans="1:9" s="51" customFormat="1" ht="91.5" customHeight="1" thickBot="1">
      <c r="A15" s="583" t="s">
        <v>505</v>
      </c>
      <c r="B15" s="55" t="s">
        <v>5</v>
      </c>
      <c r="C15" s="53" t="s">
        <v>506</v>
      </c>
      <c r="D15" s="53" t="s">
        <v>507</v>
      </c>
      <c r="E15" s="53" t="s">
        <v>508</v>
      </c>
      <c r="F15" s="53" t="s">
        <v>509</v>
      </c>
      <c r="G15" s="53" t="s">
        <v>711</v>
      </c>
      <c r="H15" s="57">
        <v>44530</v>
      </c>
      <c r="I15" s="52"/>
    </row>
    <row r="16" spans="1:9" s="51" customFormat="1" ht="120.75" customHeight="1" thickBot="1">
      <c r="A16" s="603"/>
      <c r="B16" s="55" t="s">
        <v>6</v>
      </c>
      <c r="C16" s="53" t="s">
        <v>768</v>
      </c>
      <c r="D16" s="53" t="s">
        <v>769</v>
      </c>
      <c r="E16" s="53" t="s">
        <v>770</v>
      </c>
      <c r="F16" s="53" t="s">
        <v>498</v>
      </c>
      <c r="G16" s="53" t="s">
        <v>847</v>
      </c>
      <c r="H16" s="57">
        <v>44561</v>
      </c>
      <c r="I16" s="52"/>
    </row>
    <row r="17" spans="1:9" s="51" customFormat="1" ht="132.75" customHeight="1" thickBot="1">
      <c r="A17" s="603"/>
      <c r="B17" s="55">
        <v>2.2999999999999998</v>
      </c>
      <c r="C17" s="53" t="s">
        <v>771</v>
      </c>
      <c r="D17" s="53" t="s">
        <v>772</v>
      </c>
      <c r="E17" s="53" t="s">
        <v>773</v>
      </c>
      <c r="F17" s="53" t="s">
        <v>498</v>
      </c>
      <c r="G17" s="53" t="s">
        <v>847</v>
      </c>
      <c r="H17" s="57">
        <v>44561</v>
      </c>
      <c r="I17" s="52"/>
    </row>
    <row r="18" spans="1:9" s="51" customFormat="1" ht="153" thickBot="1">
      <c r="A18" s="583" t="s">
        <v>511</v>
      </c>
      <c r="B18" s="53" t="s">
        <v>8</v>
      </c>
      <c r="C18" s="53" t="s">
        <v>714</v>
      </c>
      <c r="D18" s="53" t="s">
        <v>512</v>
      </c>
      <c r="E18" s="53" t="s">
        <v>513</v>
      </c>
      <c r="F18" s="53" t="s">
        <v>514</v>
      </c>
      <c r="G18" s="53" t="s">
        <v>515</v>
      </c>
      <c r="H18" s="57">
        <v>44439</v>
      </c>
      <c r="I18" s="53"/>
    </row>
    <row r="19" spans="1:9" s="51" customFormat="1" ht="138.75" customHeight="1" thickBot="1">
      <c r="A19" s="603"/>
      <c r="B19" s="53" t="s">
        <v>17</v>
      </c>
      <c r="C19" s="53" t="s">
        <v>715</v>
      </c>
      <c r="D19" s="53" t="s">
        <v>717</v>
      </c>
      <c r="E19" s="53" t="s">
        <v>716</v>
      </c>
      <c r="F19" s="53" t="s">
        <v>510</v>
      </c>
      <c r="G19" s="53" t="s">
        <v>516</v>
      </c>
      <c r="H19" s="53" t="s">
        <v>718</v>
      </c>
      <c r="I19" s="53"/>
    </row>
    <row r="20" spans="1:9" s="51" customFormat="1" ht="172" thickBot="1">
      <c r="A20" s="603"/>
      <c r="B20" s="53" t="s">
        <v>785</v>
      </c>
      <c r="C20" s="251" t="s">
        <v>935</v>
      </c>
      <c r="D20" s="251" t="s">
        <v>936</v>
      </c>
      <c r="E20" s="256" t="s">
        <v>937</v>
      </c>
      <c r="F20" s="251" t="s">
        <v>510</v>
      </c>
      <c r="G20" s="251" t="s">
        <v>516</v>
      </c>
      <c r="H20" s="255">
        <v>44560</v>
      </c>
      <c r="I20" s="53"/>
    </row>
    <row r="21" spans="1:9" s="51" customFormat="1" ht="77" thickBot="1">
      <c r="A21" s="603"/>
      <c r="B21" s="53" t="s">
        <v>517</v>
      </c>
      <c r="C21" s="53" t="s">
        <v>719</v>
      </c>
      <c r="D21" s="53" t="s">
        <v>518</v>
      </c>
      <c r="E21" s="53" t="s">
        <v>519</v>
      </c>
      <c r="F21" s="53" t="s">
        <v>720</v>
      </c>
      <c r="G21" s="53" t="s">
        <v>720</v>
      </c>
      <c r="H21" s="57">
        <v>44530</v>
      </c>
      <c r="I21" s="53"/>
    </row>
    <row r="22" spans="1:9" s="51" customFormat="1" ht="72.75" customHeight="1" thickBot="1">
      <c r="A22" s="603"/>
      <c r="B22" s="53" t="s">
        <v>520</v>
      </c>
      <c r="C22" s="53" t="s">
        <v>721</v>
      </c>
      <c r="D22" s="53" t="s">
        <v>722</v>
      </c>
      <c r="E22" s="53" t="s">
        <v>723</v>
      </c>
      <c r="F22" s="53" t="s">
        <v>724</v>
      </c>
      <c r="G22" s="53" t="s">
        <v>759</v>
      </c>
      <c r="H22" s="57">
        <v>44560</v>
      </c>
      <c r="I22" s="53"/>
    </row>
    <row r="23" spans="1:9" s="51" customFormat="1" ht="115" thickBot="1">
      <c r="A23" s="585" t="s">
        <v>521</v>
      </c>
      <c r="B23" s="52" t="s">
        <v>9</v>
      </c>
      <c r="C23" s="52" t="s">
        <v>725</v>
      </c>
      <c r="D23" s="52" t="s">
        <v>726</v>
      </c>
      <c r="E23" s="52" t="s">
        <v>522</v>
      </c>
      <c r="F23" s="52" t="s">
        <v>727</v>
      </c>
      <c r="G23" s="52" t="s">
        <v>728</v>
      </c>
      <c r="H23" s="58">
        <v>44560</v>
      </c>
      <c r="I23" s="55"/>
    </row>
    <row r="24" spans="1:9" s="51" customFormat="1" ht="95.25" customHeight="1" thickBot="1">
      <c r="A24" s="585"/>
      <c r="B24" s="52" t="s">
        <v>10</v>
      </c>
      <c r="C24" s="52" t="s">
        <v>523</v>
      </c>
      <c r="D24" s="52" t="s">
        <v>524</v>
      </c>
      <c r="E24" s="53" t="s">
        <v>525</v>
      </c>
      <c r="F24" s="52" t="s">
        <v>510</v>
      </c>
      <c r="G24" s="55" t="s">
        <v>526</v>
      </c>
      <c r="H24" s="57">
        <v>44560</v>
      </c>
      <c r="I24" s="52"/>
    </row>
    <row r="25" spans="1:9" s="51" customFormat="1" ht="134" thickBot="1">
      <c r="A25" s="583" t="s">
        <v>527</v>
      </c>
      <c r="B25" s="52" t="s">
        <v>44</v>
      </c>
      <c r="C25" s="53" t="s">
        <v>528</v>
      </c>
      <c r="D25" s="53" t="s">
        <v>729</v>
      </c>
      <c r="E25" s="53" t="s">
        <v>529</v>
      </c>
      <c r="F25" s="52" t="s">
        <v>514</v>
      </c>
      <c r="G25" s="53" t="s">
        <v>720</v>
      </c>
      <c r="H25" s="52" t="s">
        <v>730</v>
      </c>
      <c r="I25" s="52"/>
    </row>
    <row r="26" spans="1:9" s="51" customFormat="1" ht="77" thickBot="1">
      <c r="A26" s="584"/>
      <c r="B26" s="52" t="s">
        <v>46</v>
      </c>
      <c r="C26" s="53" t="s">
        <v>731</v>
      </c>
      <c r="D26" s="53" t="s">
        <v>732</v>
      </c>
      <c r="E26" s="53" t="s">
        <v>736</v>
      </c>
      <c r="F26" s="53" t="s">
        <v>514</v>
      </c>
      <c r="G26" s="53" t="s">
        <v>467</v>
      </c>
      <c r="H26" s="53" t="s">
        <v>718</v>
      </c>
      <c r="I26" s="81"/>
    </row>
    <row r="27" spans="1:9" s="51" customFormat="1"/>
    <row r="28" spans="1:9" s="51" customFormat="1"/>
  </sheetData>
  <mergeCells count="13">
    <mergeCell ref="A25:A26"/>
    <mergeCell ref="A23:A24"/>
    <mergeCell ref="A1:I1"/>
    <mergeCell ref="A2:I2"/>
    <mergeCell ref="A3:I3"/>
    <mergeCell ref="A4:A7"/>
    <mergeCell ref="B4:H5"/>
    <mergeCell ref="B6:H7"/>
    <mergeCell ref="A8:I8"/>
    <mergeCell ref="B9:C9"/>
    <mergeCell ref="A10:A14"/>
    <mergeCell ref="A15:A17"/>
    <mergeCell ref="A18:A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21"/>
  <sheetViews>
    <sheetView topLeftCell="A4" zoomScale="77" zoomScaleNormal="77" workbookViewId="0">
      <selection activeCell="C9" sqref="C9"/>
    </sheetView>
  </sheetViews>
  <sheetFormatPr baseColWidth="10" defaultColWidth="10.1640625" defaultRowHeight="15"/>
  <cols>
    <col min="1" max="1" width="26" style="59" customWidth="1"/>
    <col min="2" max="2" width="10.1640625" style="59" customWidth="1"/>
    <col min="3" max="3" width="36.6640625" style="59" customWidth="1"/>
    <col min="4" max="4" width="33.5" style="59" customWidth="1"/>
    <col min="5" max="5" width="26" style="59" customWidth="1"/>
    <col min="6" max="6" width="17.6640625" style="59" customWidth="1"/>
    <col min="7" max="7" width="23" style="59" customWidth="1"/>
    <col min="8" max="8" width="33.5" style="59" customWidth="1"/>
    <col min="9" max="9" width="22" style="59" customWidth="1"/>
    <col min="10" max="253" width="11.5" style="59" customWidth="1"/>
    <col min="254" max="254" width="18.33203125" style="59" customWidth="1"/>
    <col min="255" max="256" width="10.1640625" style="59"/>
    <col min="257" max="257" width="26" style="59" customWidth="1"/>
    <col min="258" max="258" width="10.1640625" style="59" customWidth="1"/>
    <col min="259" max="259" width="35.1640625" style="59" customWidth="1"/>
    <col min="260" max="260" width="31.5" style="59" customWidth="1"/>
    <col min="261" max="261" width="26" style="59" customWidth="1"/>
    <col min="262" max="262" width="15.83203125" style="59" customWidth="1"/>
    <col min="263" max="263" width="23" style="59" customWidth="1"/>
    <col min="264" max="264" width="33.5" style="59" customWidth="1"/>
    <col min="265" max="265" width="22" style="59" customWidth="1"/>
    <col min="266" max="509" width="11.5" style="59" customWidth="1"/>
    <col min="510" max="510" width="18.33203125" style="59" customWidth="1"/>
    <col min="511" max="512" width="10.1640625" style="59"/>
    <col min="513" max="513" width="26" style="59" customWidth="1"/>
    <col min="514" max="514" width="10.1640625" style="59" customWidth="1"/>
    <col min="515" max="515" width="35.1640625" style="59" customWidth="1"/>
    <col min="516" max="516" width="31.5" style="59" customWidth="1"/>
    <col min="517" max="517" width="26" style="59" customWidth="1"/>
    <col min="518" max="518" width="15.83203125" style="59" customWidth="1"/>
    <col min="519" max="519" width="23" style="59" customWidth="1"/>
    <col min="520" max="520" width="33.5" style="59" customWidth="1"/>
    <col min="521" max="521" width="22" style="59" customWidth="1"/>
    <col min="522" max="765" width="11.5" style="59" customWidth="1"/>
    <col min="766" max="766" width="18.33203125" style="59" customWidth="1"/>
    <col min="767" max="768" width="10.1640625" style="59"/>
    <col min="769" max="769" width="26" style="59" customWidth="1"/>
    <col min="770" max="770" width="10.1640625" style="59" customWidth="1"/>
    <col min="771" max="771" width="35.1640625" style="59" customWidth="1"/>
    <col min="772" max="772" width="31.5" style="59" customWidth="1"/>
    <col min="773" max="773" width="26" style="59" customWidth="1"/>
    <col min="774" max="774" width="15.83203125" style="59" customWidth="1"/>
    <col min="775" max="775" width="23" style="59" customWidth="1"/>
    <col min="776" max="776" width="33.5" style="59" customWidth="1"/>
    <col min="777" max="777" width="22" style="59" customWidth="1"/>
    <col min="778" max="1021" width="11.5" style="59" customWidth="1"/>
    <col min="1022" max="1022" width="18.33203125" style="59" customWidth="1"/>
    <col min="1023" max="1024" width="10.1640625" style="59"/>
    <col min="1025" max="1025" width="26" style="59" customWidth="1"/>
    <col min="1026" max="1026" width="10.1640625" style="59" customWidth="1"/>
    <col min="1027" max="1027" width="35.1640625" style="59" customWidth="1"/>
    <col min="1028" max="1028" width="31.5" style="59" customWidth="1"/>
    <col min="1029" max="1029" width="26" style="59" customWidth="1"/>
    <col min="1030" max="1030" width="15.83203125" style="59" customWidth="1"/>
    <col min="1031" max="1031" width="23" style="59" customWidth="1"/>
    <col min="1032" max="1032" width="33.5" style="59" customWidth="1"/>
    <col min="1033" max="1033" width="22" style="59" customWidth="1"/>
    <col min="1034" max="1277" width="11.5" style="59" customWidth="1"/>
    <col min="1278" max="1278" width="18.33203125" style="59" customWidth="1"/>
    <col min="1279" max="1280" width="10.1640625" style="59"/>
    <col min="1281" max="1281" width="26" style="59" customWidth="1"/>
    <col min="1282" max="1282" width="10.1640625" style="59" customWidth="1"/>
    <col min="1283" max="1283" width="35.1640625" style="59" customWidth="1"/>
    <col min="1284" max="1284" width="31.5" style="59" customWidth="1"/>
    <col min="1285" max="1285" width="26" style="59" customWidth="1"/>
    <col min="1286" max="1286" width="15.83203125" style="59" customWidth="1"/>
    <col min="1287" max="1287" width="23" style="59" customWidth="1"/>
    <col min="1288" max="1288" width="33.5" style="59" customWidth="1"/>
    <col min="1289" max="1289" width="22" style="59" customWidth="1"/>
    <col min="1290" max="1533" width="11.5" style="59" customWidth="1"/>
    <col min="1534" max="1534" width="18.33203125" style="59" customWidth="1"/>
    <col min="1535" max="1536" width="10.1640625" style="59"/>
    <col min="1537" max="1537" width="26" style="59" customWidth="1"/>
    <col min="1538" max="1538" width="10.1640625" style="59" customWidth="1"/>
    <col min="1539" max="1539" width="35.1640625" style="59" customWidth="1"/>
    <col min="1540" max="1540" width="31.5" style="59" customWidth="1"/>
    <col min="1541" max="1541" width="26" style="59" customWidth="1"/>
    <col min="1542" max="1542" width="15.83203125" style="59" customWidth="1"/>
    <col min="1543" max="1543" width="23" style="59" customWidth="1"/>
    <col min="1544" max="1544" width="33.5" style="59" customWidth="1"/>
    <col min="1545" max="1545" width="22" style="59" customWidth="1"/>
    <col min="1546" max="1789" width="11.5" style="59" customWidth="1"/>
    <col min="1790" max="1790" width="18.33203125" style="59" customWidth="1"/>
    <col min="1791" max="1792" width="10.1640625" style="59"/>
    <col min="1793" max="1793" width="26" style="59" customWidth="1"/>
    <col min="1794" max="1794" width="10.1640625" style="59" customWidth="1"/>
    <col min="1795" max="1795" width="35.1640625" style="59" customWidth="1"/>
    <col min="1796" max="1796" width="31.5" style="59" customWidth="1"/>
    <col min="1797" max="1797" width="26" style="59" customWidth="1"/>
    <col min="1798" max="1798" width="15.83203125" style="59" customWidth="1"/>
    <col min="1799" max="1799" width="23" style="59" customWidth="1"/>
    <col min="1800" max="1800" width="33.5" style="59" customWidth="1"/>
    <col min="1801" max="1801" width="22" style="59" customWidth="1"/>
    <col min="1802" max="2045" width="11.5" style="59" customWidth="1"/>
    <col min="2046" max="2046" width="18.33203125" style="59" customWidth="1"/>
    <col min="2047" max="2048" width="10.1640625" style="59"/>
    <col min="2049" max="2049" width="26" style="59" customWidth="1"/>
    <col min="2050" max="2050" width="10.1640625" style="59" customWidth="1"/>
    <col min="2051" max="2051" width="35.1640625" style="59" customWidth="1"/>
    <col min="2052" max="2052" width="31.5" style="59" customWidth="1"/>
    <col min="2053" max="2053" width="26" style="59" customWidth="1"/>
    <col min="2054" max="2054" width="15.83203125" style="59" customWidth="1"/>
    <col min="2055" max="2055" width="23" style="59" customWidth="1"/>
    <col min="2056" max="2056" width="33.5" style="59" customWidth="1"/>
    <col min="2057" max="2057" width="22" style="59" customWidth="1"/>
    <col min="2058" max="2301" width="11.5" style="59" customWidth="1"/>
    <col min="2302" max="2302" width="18.33203125" style="59" customWidth="1"/>
    <col min="2303" max="2304" width="10.1640625" style="59"/>
    <col min="2305" max="2305" width="26" style="59" customWidth="1"/>
    <col min="2306" max="2306" width="10.1640625" style="59" customWidth="1"/>
    <col min="2307" max="2307" width="35.1640625" style="59" customWidth="1"/>
    <col min="2308" max="2308" width="31.5" style="59" customWidth="1"/>
    <col min="2309" max="2309" width="26" style="59" customWidth="1"/>
    <col min="2310" max="2310" width="15.83203125" style="59" customWidth="1"/>
    <col min="2311" max="2311" width="23" style="59" customWidth="1"/>
    <col min="2312" max="2312" width="33.5" style="59" customWidth="1"/>
    <col min="2313" max="2313" width="22" style="59" customWidth="1"/>
    <col min="2314" max="2557" width="11.5" style="59" customWidth="1"/>
    <col min="2558" max="2558" width="18.33203125" style="59" customWidth="1"/>
    <col min="2559" max="2560" width="10.1640625" style="59"/>
    <col min="2561" max="2561" width="26" style="59" customWidth="1"/>
    <col min="2562" max="2562" width="10.1640625" style="59" customWidth="1"/>
    <col min="2563" max="2563" width="35.1640625" style="59" customWidth="1"/>
    <col min="2564" max="2564" width="31.5" style="59" customWidth="1"/>
    <col min="2565" max="2565" width="26" style="59" customWidth="1"/>
    <col min="2566" max="2566" width="15.83203125" style="59" customWidth="1"/>
    <col min="2567" max="2567" width="23" style="59" customWidth="1"/>
    <col min="2568" max="2568" width="33.5" style="59" customWidth="1"/>
    <col min="2569" max="2569" width="22" style="59" customWidth="1"/>
    <col min="2570" max="2813" width="11.5" style="59" customWidth="1"/>
    <col min="2814" max="2814" width="18.33203125" style="59" customWidth="1"/>
    <col min="2815" max="2816" width="10.1640625" style="59"/>
    <col min="2817" max="2817" width="26" style="59" customWidth="1"/>
    <col min="2818" max="2818" width="10.1640625" style="59" customWidth="1"/>
    <col min="2819" max="2819" width="35.1640625" style="59" customWidth="1"/>
    <col min="2820" max="2820" width="31.5" style="59" customWidth="1"/>
    <col min="2821" max="2821" width="26" style="59" customWidth="1"/>
    <col min="2822" max="2822" width="15.83203125" style="59" customWidth="1"/>
    <col min="2823" max="2823" width="23" style="59" customWidth="1"/>
    <col min="2824" max="2824" width="33.5" style="59" customWidth="1"/>
    <col min="2825" max="2825" width="22" style="59" customWidth="1"/>
    <col min="2826" max="3069" width="11.5" style="59" customWidth="1"/>
    <col min="3070" max="3070" width="18.33203125" style="59" customWidth="1"/>
    <col min="3071" max="3072" width="10.1640625" style="59"/>
    <col min="3073" max="3073" width="26" style="59" customWidth="1"/>
    <col min="3074" max="3074" width="10.1640625" style="59" customWidth="1"/>
    <col min="3075" max="3075" width="35.1640625" style="59" customWidth="1"/>
    <col min="3076" max="3076" width="31.5" style="59" customWidth="1"/>
    <col min="3077" max="3077" width="26" style="59" customWidth="1"/>
    <col min="3078" max="3078" width="15.83203125" style="59" customWidth="1"/>
    <col min="3079" max="3079" width="23" style="59" customWidth="1"/>
    <col min="3080" max="3080" width="33.5" style="59" customWidth="1"/>
    <col min="3081" max="3081" width="22" style="59" customWidth="1"/>
    <col min="3082" max="3325" width="11.5" style="59" customWidth="1"/>
    <col min="3326" max="3326" width="18.33203125" style="59" customWidth="1"/>
    <col min="3327" max="3328" width="10.1640625" style="59"/>
    <col min="3329" max="3329" width="26" style="59" customWidth="1"/>
    <col min="3330" max="3330" width="10.1640625" style="59" customWidth="1"/>
    <col min="3331" max="3331" width="35.1640625" style="59" customWidth="1"/>
    <col min="3332" max="3332" width="31.5" style="59" customWidth="1"/>
    <col min="3333" max="3333" width="26" style="59" customWidth="1"/>
    <col min="3334" max="3334" width="15.83203125" style="59" customWidth="1"/>
    <col min="3335" max="3335" width="23" style="59" customWidth="1"/>
    <col min="3336" max="3336" width="33.5" style="59" customWidth="1"/>
    <col min="3337" max="3337" width="22" style="59" customWidth="1"/>
    <col min="3338" max="3581" width="11.5" style="59" customWidth="1"/>
    <col min="3582" max="3582" width="18.33203125" style="59" customWidth="1"/>
    <col min="3583" max="3584" width="10.1640625" style="59"/>
    <col min="3585" max="3585" width="26" style="59" customWidth="1"/>
    <col min="3586" max="3586" width="10.1640625" style="59" customWidth="1"/>
    <col min="3587" max="3587" width="35.1640625" style="59" customWidth="1"/>
    <col min="3588" max="3588" width="31.5" style="59" customWidth="1"/>
    <col min="3589" max="3589" width="26" style="59" customWidth="1"/>
    <col min="3590" max="3590" width="15.83203125" style="59" customWidth="1"/>
    <col min="3591" max="3591" width="23" style="59" customWidth="1"/>
    <col min="3592" max="3592" width="33.5" style="59" customWidth="1"/>
    <col min="3593" max="3593" width="22" style="59" customWidth="1"/>
    <col min="3594" max="3837" width="11.5" style="59" customWidth="1"/>
    <col min="3838" max="3838" width="18.33203125" style="59" customWidth="1"/>
    <col min="3839" max="3840" width="10.1640625" style="59"/>
    <col min="3841" max="3841" width="26" style="59" customWidth="1"/>
    <col min="3842" max="3842" width="10.1640625" style="59" customWidth="1"/>
    <col min="3843" max="3843" width="35.1640625" style="59" customWidth="1"/>
    <col min="3844" max="3844" width="31.5" style="59" customWidth="1"/>
    <col min="3845" max="3845" width="26" style="59" customWidth="1"/>
    <col min="3846" max="3846" width="15.83203125" style="59" customWidth="1"/>
    <col min="3847" max="3847" width="23" style="59" customWidth="1"/>
    <col min="3848" max="3848" width="33.5" style="59" customWidth="1"/>
    <col min="3849" max="3849" width="22" style="59" customWidth="1"/>
    <col min="3850" max="4093" width="11.5" style="59" customWidth="1"/>
    <col min="4094" max="4094" width="18.33203125" style="59" customWidth="1"/>
    <col min="4095" max="4096" width="10.1640625" style="59"/>
    <col min="4097" max="4097" width="26" style="59" customWidth="1"/>
    <col min="4098" max="4098" width="10.1640625" style="59" customWidth="1"/>
    <col min="4099" max="4099" width="35.1640625" style="59" customWidth="1"/>
    <col min="4100" max="4100" width="31.5" style="59" customWidth="1"/>
    <col min="4101" max="4101" width="26" style="59" customWidth="1"/>
    <col min="4102" max="4102" width="15.83203125" style="59" customWidth="1"/>
    <col min="4103" max="4103" width="23" style="59" customWidth="1"/>
    <col min="4104" max="4104" width="33.5" style="59" customWidth="1"/>
    <col min="4105" max="4105" width="22" style="59" customWidth="1"/>
    <col min="4106" max="4349" width="11.5" style="59" customWidth="1"/>
    <col min="4350" max="4350" width="18.33203125" style="59" customWidth="1"/>
    <col min="4351" max="4352" width="10.1640625" style="59"/>
    <col min="4353" max="4353" width="26" style="59" customWidth="1"/>
    <col min="4354" max="4354" width="10.1640625" style="59" customWidth="1"/>
    <col min="4355" max="4355" width="35.1640625" style="59" customWidth="1"/>
    <col min="4356" max="4356" width="31.5" style="59" customWidth="1"/>
    <col min="4357" max="4357" width="26" style="59" customWidth="1"/>
    <col min="4358" max="4358" width="15.83203125" style="59" customWidth="1"/>
    <col min="4359" max="4359" width="23" style="59" customWidth="1"/>
    <col min="4360" max="4360" width="33.5" style="59" customWidth="1"/>
    <col min="4361" max="4361" width="22" style="59" customWidth="1"/>
    <col min="4362" max="4605" width="11.5" style="59" customWidth="1"/>
    <col min="4606" max="4606" width="18.33203125" style="59" customWidth="1"/>
    <col min="4607" max="4608" width="10.1640625" style="59"/>
    <col min="4609" max="4609" width="26" style="59" customWidth="1"/>
    <col min="4610" max="4610" width="10.1640625" style="59" customWidth="1"/>
    <col min="4611" max="4611" width="35.1640625" style="59" customWidth="1"/>
    <col min="4612" max="4612" width="31.5" style="59" customWidth="1"/>
    <col min="4613" max="4613" width="26" style="59" customWidth="1"/>
    <col min="4614" max="4614" width="15.83203125" style="59" customWidth="1"/>
    <col min="4615" max="4615" width="23" style="59" customWidth="1"/>
    <col min="4616" max="4616" width="33.5" style="59" customWidth="1"/>
    <col min="4617" max="4617" width="22" style="59" customWidth="1"/>
    <col min="4618" max="4861" width="11.5" style="59" customWidth="1"/>
    <col min="4862" max="4862" width="18.33203125" style="59" customWidth="1"/>
    <col min="4863" max="4864" width="10.1640625" style="59"/>
    <col min="4865" max="4865" width="26" style="59" customWidth="1"/>
    <col min="4866" max="4866" width="10.1640625" style="59" customWidth="1"/>
    <col min="4867" max="4867" width="35.1640625" style="59" customWidth="1"/>
    <col min="4868" max="4868" width="31.5" style="59" customWidth="1"/>
    <col min="4869" max="4869" width="26" style="59" customWidth="1"/>
    <col min="4870" max="4870" width="15.83203125" style="59" customWidth="1"/>
    <col min="4871" max="4871" width="23" style="59" customWidth="1"/>
    <col min="4872" max="4872" width="33.5" style="59" customWidth="1"/>
    <col min="4873" max="4873" width="22" style="59" customWidth="1"/>
    <col min="4874" max="5117" width="11.5" style="59" customWidth="1"/>
    <col min="5118" max="5118" width="18.33203125" style="59" customWidth="1"/>
    <col min="5119" max="5120" width="10.1640625" style="59"/>
    <col min="5121" max="5121" width="26" style="59" customWidth="1"/>
    <col min="5122" max="5122" width="10.1640625" style="59" customWidth="1"/>
    <col min="5123" max="5123" width="35.1640625" style="59" customWidth="1"/>
    <col min="5124" max="5124" width="31.5" style="59" customWidth="1"/>
    <col min="5125" max="5125" width="26" style="59" customWidth="1"/>
    <col min="5126" max="5126" width="15.83203125" style="59" customWidth="1"/>
    <col min="5127" max="5127" width="23" style="59" customWidth="1"/>
    <col min="5128" max="5128" width="33.5" style="59" customWidth="1"/>
    <col min="5129" max="5129" width="22" style="59" customWidth="1"/>
    <col min="5130" max="5373" width="11.5" style="59" customWidth="1"/>
    <col min="5374" max="5374" width="18.33203125" style="59" customWidth="1"/>
    <col min="5375" max="5376" width="10.1640625" style="59"/>
    <col min="5377" max="5377" width="26" style="59" customWidth="1"/>
    <col min="5378" max="5378" width="10.1640625" style="59" customWidth="1"/>
    <col min="5379" max="5379" width="35.1640625" style="59" customWidth="1"/>
    <col min="5380" max="5380" width="31.5" style="59" customWidth="1"/>
    <col min="5381" max="5381" width="26" style="59" customWidth="1"/>
    <col min="5382" max="5382" width="15.83203125" style="59" customWidth="1"/>
    <col min="5383" max="5383" width="23" style="59" customWidth="1"/>
    <col min="5384" max="5384" width="33.5" style="59" customWidth="1"/>
    <col min="5385" max="5385" width="22" style="59" customWidth="1"/>
    <col min="5386" max="5629" width="11.5" style="59" customWidth="1"/>
    <col min="5630" max="5630" width="18.33203125" style="59" customWidth="1"/>
    <col min="5631" max="5632" width="10.1640625" style="59"/>
    <col min="5633" max="5633" width="26" style="59" customWidth="1"/>
    <col min="5634" max="5634" width="10.1640625" style="59" customWidth="1"/>
    <col min="5635" max="5635" width="35.1640625" style="59" customWidth="1"/>
    <col min="5636" max="5636" width="31.5" style="59" customWidth="1"/>
    <col min="5637" max="5637" width="26" style="59" customWidth="1"/>
    <col min="5638" max="5638" width="15.83203125" style="59" customWidth="1"/>
    <col min="5639" max="5639" width="23" style="59" customWidth="1"/>
    <col min="5640" max="5640" width="33.5" style="59" customWidth="1"/>
    <col min="5641" max="5641" width="22" style="59" customWidth="1"/>
    <col min="5642" max="5885" width="11.5" style="59" customWidth="1"/>
    <col min="5886" max="5886" width="18.33203125" style="59" customWidth="1"/>
    <col min="5887" max="5888" width="10.1640625" style="59"/>
    <col min="5889" max="5889" width="26" style="59" customWidth="1"/>
    <col min="5890" max="5890" width="10.1640625" style="59" customWidth="1"/>
    <col min="5891" max="5891" width="35.1640625" style="59" customWidth="1"/>
    <col min="5892" max="5892" width="31.5" style="59" customWidth="1"/>
    <col min="5893" max="5893" width="26" style="59" customWidth="1"/>
    <col min="5894" max="5894" width="15.83203125" style="59" customWidth="1"/>
    <col min="5895" max="5895" width="23" style="59" customWidth="1"/>
    <col min="5896" max="5896" width="33.5" style="59" customWidth="1"/>
    <col min="5897" max="5897" width="22" style="59" customWidth="1"/>
    <col min="5898" max="6141" width="11.5" style="59" customWidth="1"/>
    <col min="6142" max="6142" width="18.33203125" style="59" customWidth="1"/>
    <col min="6143" max="6144" width="10.1640625" style="59"/>
    <col min="6145" max="6145" width="26" style="59" customWidth="1"/>
    <col min="6146" max="6146" width="10.1640625" style="59" customWidth="1"/>
    <col min="6147" max="6147" width="35.1640625" style="59" customWidth="1"/>
    <col min="6148" max="6148" width="31.5" style="59" customWidth="1"/>
    <col min="6149" max="6149" width="26" style="59" customWidth="1"/>
    <col min="6150" max="6150" width="15.83203125" style="59" customWidth="1"/>
    <col min="6151" max="6151" width="23" style="59" customWidth="1"/>
    <col min="6152" max="6152" width="33.5" style="59" customWidth="1"/>
    <col min="6153" max="6153" width="22" style="59" customWidth="1"/>
    <col min="6154" max="6397" width="11.5" style="59" customWidth="1"/>
    <col min="6398" max="6398" width="18.33203125" style="59" customWidth="1"/>
    <col min="6399" max="6400" width="10.1640625" style="59"/>
    <col min="6401" max="6401" width="26" style="59" customWidth="1"/>
    <col min="6402" max="6402" width="10.1640625" style="59" customWidth="1"/>
    <col min="6403" max="6403" width="35.1640625" style="59" customWidth="1"/>
    <col min="6404" max="6404" width="31.5" style="59" customWidth="1"/>
    <col min="6405" max="6405" width="26" style="59" customWidth="1"/>
    <col min="6406" max="6406" width="15.83203125" style="59" customWidth="1"/>
    <col min="6407" max="6407" width="23" style="59" customWidth="1"/>
    <col min="6408" max="6408" width="33.5" style="59" customWidth="1"/>
    <col min="6409" max="6409" width="22" style="59" customWidth="1"/>
    <col min="6410" max="6653" width="11.5" style="59" customWidth="1"/>
    <col min="6654" max="6654" width="18.33203125" style="59" customWidth="1"/>
    <col min="6655" max="6656" width="10.1640625" style="59"/>
    <col min="6657" max="6657" width="26" style="59" customWidth="1"/>
    <col min="6658" max="6658" width="10.1640625" style="59" customWidth="1"/>
    <col min="6659" max="6659" width="35.1640625" style="59" customWidth="1"/>
    <col min="6660" max="6660" width="31.5" style="59" customWidth="1"/>
    <col min="6661" max="6661" width="26" style="59" customWidth="1"/>
    <col min="6662" max="6662" width="15.83203125" style="59" customWidth="1"/>
    <col min="6663" max="6663" width="23" style="59" customWidth="1"/>
    <col min="6664" max="6664" width="33.5" style="59" customWidth="1"/>
    <col min="6665" max="6665" width="22" style="59" customWidth="1"/>
    <col min="6666" max="6909" width="11.5" style="59" customWidth="1"/>
    <col min="6910" max="6910" width="18.33203125" style="59" customWidth="1"/>
    <col min="6911" max="6912" width="10.1640625" style="59"/>
    <col min="6913" max="6913" width="26" style="59" customWidth="1"/>
    <col min="6914" max="6914" width="10.1640625" style="59" customWidth="1"/>
    <col min="6915" max="6915" width="35.1640625" style="59" customWidth="1"/>
    <col min="6916" max="6916" width="31.5" style="59" customWidth="1"/>
    <col min="6917" max="6917" width="26" style="59" customWidth="1"/>
    <col min="6918" max="6918" width="15.83203125" style="59" customWidth="1"/>
    <col min="6919" max="6919" width="23" style="59" customWidth="1"/>
    <col min="6920" max="6920" width="33.5" style="59" customWidth="1"/>
    <col min="6921" max="6921" width="22" style="59" customWidth="1"/>
    <col min="6922" max="7165" width="11.5" style="59" customWidth="1"/>
    <col min="7166" max="7166" width="18.33203125" style="59" customWidth="1"/>
    <col min="7167" max="7168" width="10.1640625" style="59"/>
    <col min="7169" max="7169" width="26" style="59" customWidth="1"/>
    <col min="7170" max="7170" width="10.1640625" style="59" customWidth="1"/>
    <col min="7171" max="7171" width="35.1640625" style="59" customWidth="1"/>
    <col min="7172" max="7172" width="31.5" style="59" customWidth="1"/>
    <col min="7173" max="7173" width="26" style="59" customWidth="1"/>
    <col min="7174" max="7174" width="15.83203125" style="59" customWidth="1"/>
    <col min="7175" max="7175" width="23" style="59" customWidth="1"/>
    <col min="7176" max="7176" width="33.5" style="59" customWidth="1"/>
    <col min="7177" max="7177" width="22" style="59" customWidth="1"/>
    <col min="7178" max="7421" width="11.5" style="59" customWidth="1"/>
    <col min="7422" max="7422" width="18.33203125" style="59" customWidth="1"/>
    <col min="7423" max="7424" width="10.1640625" style="59"/>
    <col min="7425" max="7425" width="26" style="59" customWidth="1"/>
    <col min="7426" max="7426" width="10.1640625" style="59" customWidth="1"/>
    <col min="7427" max="7427" width="35.1640625" style="59" customWidth="1"/>
    <col min="7428" max="7428" width="31.5" style="59" customWidth="1"/>
    <col min="7429" max="7429" width="26" style="59" customWidth="1"/>
    <col min="7430" max="7430" width="15.83203125" style="59" customWidth="1"/>
    <col min="7431" max="7431" width="23" style="59" customWidth="1"/>
    <col min="7432" max="7432" width="33.5" style="59" customWidth="1"/>
    <col min="7433" max="7433" width="22" style="59" customWidth="1"/>
    <col min="7434" max="7677" width="11.5" style="59" customWidth="1"/>
    <col min="7678" max="7678" width="18.33203125" style="59" customWidth="1"/>
    <col min="7679" max="7680" width="10.1640625" style="59"/>
    <col min="7681" max="7681" width="26" style="59" customWidth="1"/>
    <col min="7682" max="7682" width="10.1640625" style="59" customWidth="1"/>
    <col min="7683" max="7683" width="35.1640625" style="59" customWidth="1"/>
    <col min="7684" max="7684" width="31.5" style="59" customWidth="1"/>
    <col min="7685" max="7685" width="26" style="59" customWidth="1"/>
    <col min="7686" max="7686" width="15.83203125" style="59" customWidth="1"/>
    <col min="7687" max="7687" width="23" style="59" customWidth="1"/>
    <col min="7688" max="7688" width="33.5" style="59" customWidth="1"/>
    <col min="7689" max="7689" width="22" style="59" customWidth="1"/>
    <col min="7690" max="7933" width="11.5" style="59" customWidth="1"/>
    <col min="7934" max="7934" width="18.33203125" style="59" customWidth="1"/>
    <col min="7935" max="7936" width="10.1640625" style="59"/>
    <col min="7937" max="7937" width="26" style="59" customWidth="1"/>
    <col min="7938" max="7938" width="10.1640625" style="59" customWidth="1"/>
    <col min="7939" max="7939" width="35.1640625" style="59" customWidth="1"/>
    <col min="7940" max="7940" width="31.5" style="59" customWidth="1"/>
    <col min="7941" max="7941" width="26" style="59" customWidth="1"/>
    <col min="7942" max="7942" width="15.83203125" style="59" customWidth="1"/>
    <col min="7943" max="7943" width="23" style="59" customWidth="1"/>
    <col min="7944" max="7944" width="33.5" style="59" customWidth="1"/>
    <col min="7945" max="7945" width="22" style="59" customWidth="1"/>
    <col min="7946" max="8189" width="11.5" style="59" customWidth="1"/>
    <col min="8190" max="8190" width="18.33203125" style="59" customWidth="1"/>
    <col min="8191" max="8192" width="10.1640625" style="59"/>
    <col min="8193" max="8193" width="26" style="59" customWidth="1"/>
    <col min="8194" max="8194" width="10.1640625" style="59" customWidth="1"/>
    <col min="8195" max="8195" width="35.1640625" style="59" customWidth="1"/>
    <col min="8196" max="8196" width="31.5" style="59" customWidth="1"/>
    <col min="8197" max="8197" width="26" style="59" customWidth="1"/>
    <col min="8198" max="8198" width="15.83203125" style="59" customWidth="1"/>
    <col min="8199" max="8199" width="23" style="59" customWidth="1"/>
    <col min="8200" max="8200" width="33.5" style="59" customWidth="1"/>
    <col min="8201" max="8201" width="22" style="59" customWidth="1"/>
    <col min="8202" max="8445" width="11.5" style="59" customWidth="1"/>
    <col min="8446" max="8446" width="18.33203125" style="59" customWidth="1"/>
    <col min="8447" max="8448" width="10.1640625" style="59"/>
    <col min="8449" max="8449" width="26" style="59" customWidth="1"/>
    <col min="8450" max="8450" width="10.1640625" style="59" customWidth="1"/>
    <col min="8451" max="8451" width="35.1640625" style="59" customWidth="1"/>
    <col min="8452" max="8452" width="31.5" style="59" customWidth="1"/>
    <col min="8453" max="8453" width="26" style="59" customWidth="1"/>
    <col min="8454" max="8454" width="15.83203125" style="59" customWidth="1"/>
    <col min="8455" max="8455" width="23" style="59" customWidth="1"/>
    <col min="8456" max="8456" width="33.5" style="59" customWidth="1"/>
    <col min="8457" max="8457" width="22" style="59" customWidth="1"/>
    <col min="8458" max="8701" width="11.5" style="59" customWidth="1"/>
    <col min="8702" max="8702" width="18.33203125" style="59" customWidth="1"/>
    <col min="8703" max="8704" width="10.1640625" style="59"/>
    <col min="8705" max="8705" width="26" style="59" customWidth="1"/>
    <col min="8706" max="8706" width="10.1640625" style="59" customWidth="1"/>
    <col min="8707" max="8707" width="35.1640625" style="59" customWidth="1"/>
    <col min="8708" max="8708" width="31.5" style="59" customWidth="1"/>
    <col min="8709" max="8709" width="26" style="59" customWidth="1"/>
    <col min="8710" max="8710" width="15.83203125" style="59" customWidth="1"/>
    <col min="8711" max="8711" width="23" style="59" customWidth="1"/>
    <col min="8712" max="8712" width="33.5" style="59" customWidth="1"/>
    <col min="8713" max="8713" width="22" style="59" customWidth="1"/>
    <col min="8714" max="8957" width="11.5" style="59" customWidth="1"/>
    <col min="8958" max="8958" width="18.33203125" style="59" customWidth="1"/>
    <col min="8959" max="8960" width="10.1640625" style="59"/>
    <col min="8961" max="8961" width="26" style="59" customWidth="1"/>
    <col min="8962" max="8962" width="10.1640625" style="59" customWidth="1"/>
    <col min="8963" max="8963" width="35.1640625" style="59" customWidth="1"/>
    <col min="8964" max="8964" width="31.5" style="59" customWidth="1"/>
    <col min="8965" max="8965" width="26" style="59" customWidth="1"/>
    <col min="8966" max="8966" width="15.83203125" style="59" customWidth="1"/>
    <col min="8967" max="8967" width="23" style="59" customWidth="1"/>
    <col min="8968" max="8968" width="33.5" style="59" customWidth="1"/>
    <col min="8969" max="8969" width="22" style="59" customWidth="1"/>
    <col min="8970" max="9213" width="11.5" style="59" customWidth="1"/>
    <col min="9214" max="9214" width="18.33203125" style="59" customWidth="1"/>
    <col min="9215" max="9216" width="10.1640625" style="59"/>
    <col min="9217" max="9217" width="26" style="59" customWidth="1"/>
    <col min="9218" max="9218" width="10.1640625" style="59" customWidth="1"/>
    <col min="9219" max="9219" width="35.1640625" style="59" customWidth="1"/>
    <col min="9220" max="9220" width="31.5" style="59" customWidth="1"/>
    <col min="9221" max="9221" width="26" style="59" customWidth="1"/>
    <col min="9222" max="9222" width="15.83203125" style="59" customWidth="1"/>
    <col min="9223" max="9223" width="23" style="59" customWidth="1"/>
    <col min="9224" max="9224" width="33.5" style="59" customWidth="1"/>
    <col min="9225" max="9225" width="22" style="59" customWidth="1"/>
    <col min="9226" max="9469" width="11.5" style="59" customWidth="1"/>
    <col min="9470" max="9470" width="18.33203125" style="59" customWidth="1"/>
    <col min="9471" max="9472" width="10.1640625" style="59"/>
    <col min="9473" max="9473" width="26" style="59" customWidth="1"/>
    <col min="9474" max="9474" width="10.1640625" style="59" customWidth="1"/>
    <col min="9475" max="9475" width="35.1640625" style="59" customWidth="1"/>
    <col min="9476" max="9476" width="31.5" style="59" customWidth="1"/>
    <col min="9477" max="9477" width="26" style="59" customWidth="1"/>
    <col min="9478" max="9478" width="15.83203125" style="59" customWidth="1"/>
    <col min="9479" max="9479" width="23" style="59" customWidth="1"/>
    <col min="9480" max="9480" width="33.5" style="59" customWidth="1"/>
    <col min="9481" max="9481" width="22" style="59" customWidth="1"/>
    <col min="9482" max="9725" width="11.5" style="59" customWidth="1"/>
    <col min="9726" max="9726" width="18.33203125" style="59" customWidth="1"/>
    <col min="9727" max="9728" width="10.1640625" style="59"/>
    <col min="9729" max="9729" width="26" style="59" customWidth="1"/>
    <col min="9730" max="9730" width="10.1640625" style="59" customWidth="1"/>
    <col min="9731" max="9731" width="35.1640625" style="59" customWidth="1"/>
    <col min="9732" max="9732" width="31.5" style="59" customWidth="1"/>
    <col min="9733" max="9733" width="26" style="59" customWidth="1"/>
    <col min="9734" max="9734" width="15.83203125" style="59" customWidth="1"/>
    <col min="9735" max="9735" width="23" style="59" customWidth="1"/>
    <col min="9736" max="9736" width="33.5" style="59" customWidth="1"/>
    <col min="9737" max="9737" width="22" style="59" customWidth="1"/>
    <col min="9738" max="9981" width="11.5" style="59" customWidth="1"/>
    <col min="9982" max="9982" width="18.33203125" style="59" customWidth="1"/>
    <col min="9983" max="9984" width="10.1640625" style="59"/>
    <col min="9985" max="9985" width="26" style="59" customWidth="1"/>
    <col min="9986" max="9986" width="10.1640625" style="59" customWidth="1"/>
    <col min="9987" max="9987" width="35.1640625" style="59" customWidth="1"/>
    <col min="9988" max="9988" width="31.5" style="59" customWidth="1"/>
    <col min="9989" max="9989" width="26" style="59" customWidth="1"/>
    <col min="9990" max="9990" width="15.83203125" style="59" customWidth="1"/>
    <col min="9991" max="9991" width="23" style="59" customWidth="1"/>
    <col min="9992" max="9992" width="33.5" style="59" customWidth="1"/>
    <col min="9993" max="9993" width="22" style="59" customWidth="1"/>
    <col min="9994" max="10237" width="11.5" style="59" customWidth="1"/>
    <col min="10238" max="10238" width="18.33203125" style="59" customWidth="1"/>
    <col min="10239" max="10240" width="10.1640625" style="59"/>
    <col min="10241" max="10241" width="26" style="59" customWidth="1"/>
    <col min="10242" max="10242" width="10.1640625" style="59" customWidth="1"/>
    <col min="10243" max="10243" width="35.1640625" style="59" customWidth="1"/>
    <col min="10244" max="10244" width="31.5" style="59" customWidth="1"/>
    <col min="10245" max="10245" width="26" style="59" customWidth="1"/>
    <col min="10246" max="10246" width="15.83203125" style="59" customWidth="1"/>
    <col min="10247" max="10247" width="23" style="59" customWidth="1"/>
    <col min="10248" max="10248" width="33.5" style="59" customWidth="1"/>
    <col min="10249" max="10249" width="22" style="59" customWidth="1"/>
    <col min="10250" max="10493" width="11.5" style="59" customWidth="1"/>
    <col min="10494" max="10494" width="18.33203125" style="59" customWidth="1"/>
    <col min="10495" max="10496" width="10.1640625" style="59"/>
    <col min="10497" max="10497" width="26" style="59" customWidth="1"/>
    <col min="10498" max="10498" width="10.1640625" style="59" customWidth="1"/>
    <col min="10499" max="10499" width="35.1640625" style="59" customWidth="1"/>
    <col min="10500" max="10500" width="31.5" style="59" customWidth="1"/>
    <col min="10501" max="10501" width="26" style="59" customWidth="1"/>
    <col min="10502" max="10502" width="15.83203125" style="59" customWidth="1"/>
    <col min="10503" max="10503" width="23" style="59" customWidth="1"/>
    <col min="10504" max="10504" width="33.5" style="59" customWidth="1"/>
    <col min="10505" max="10505" width="22" style="59" customWidth="1"/>
    <col min="10506" max="10749" width="11.5" style="59" customWidth="1"/>
    <col min="10750" max="10750" width="18.33203125" style="59" customWidth="1"/>
    <col min="10751" max="10752" width="10.1640625" style="59"/>
    <col min="10753" max="10753" width="26" style="59" customWidth="1"/>
    <col min="10754" max="10754" width="10.1640625" style="59" customWidth="1"/>
    <col min="10755" max="10755" width="35.1640625" style="59" customWidth="1"/>
    <col min="10756" max="10756" width="31.5" style="59" customWidth="1"/>
    <col min="10757" max="10757" width="26" style="59" customWidth="1"/>
    <col min="10758" max="10758" width="15.83203125" style="59" customWidth="1"/>
    <col min="10759" max="10759" width="23" style="59" customWidth="1"/>
    <col min="10760" max="10760" width="33.5" style="59" customWidth="1"/>
    <col min="10761" max="10761" width="22" style="59" customWidth="1"/>
    <col min="10762" max="11005" width="11.5" style="59" customWidth="1"/>
    <col min="11006" max="11006" width="18.33203125" style="59" customWidth="1"/>
    <col min="11007" max="11008" width="10.1640625" style="59"/>
    <col min="11009" max="11009" width="26" style="59" customWidth="1"/>
    <col min="11010" max="11010" width="10.1640625" style="59" customWidth="1"/>
    <col min="11011" max="11011" width="35.1640625" style="59" customWidth="1"/>
    <col min="11012" max="11012" width="31.5" style="59" customWidth="1"/>
    <col min="11013" max="11013" width="26" style="59" customWidth="1"/>
    <col min="11014" max="11014" width="15.83203125" style="59" customWidth="1"/>
    <col min="11015" max="11015" width="23" style="59" customWidth="1"/>
    <col min="11016" max="11016" width="33.5" style="59" customWidth="1"/>
    <col min="11017" max="11017" width="22" style="59" customWidth="1"/>
    <col min="11018" max="11261" width="11.5" style="59" customWidth="1"/>
    <col min="11262" max="11262" width="18.33203125" style="59" customWidth="1"/>
    <col min="11263" max="11264" width="10.1640625" style="59"/>
    <col min="11265" max="11265" width="26" style="59" customWidth="1"/>
    <col min="11266" max="11266" width="10.1640625" style="59" customWidth="1"/>
    <col min="11267" max="11267" width="35.1640625" style="59" customWidth="1"/>
    <col min="11268" max="11268" width="31.5" style="59" customWidth="1"/>
    <col min="11269" max="11269" width="26" style="59" customWidth="1"/>
    <col min="11270" max="11270" width="15.83203125" style="59" customWidth="1"/>
    <col min="11271" max="11271" width="23" style="59" customWidth="1"/>
    <col min="11272" max="11272" width="33.5" style="59" customWidth="1"/>
    <col min="11273" max="11273" width="22" style="59" customWidth="1"/>
    <col min="11274" max="11517" width="11.5" style="59" customWidth="1"/>
    <col min="11518" max="11518" width="18.33203125" style="59" customWidth="1"/>
    <col min="11519" max="11520" width="10.1640625" style="59"/>
    <col min="11521" max="11521" width="26" style="59" customWidth="1"/>
    <col min="11522" max="11522" width="10.1640625" style="59" customWidth="1"/>
    <col min="11523" max="11523" width="35.1640625" style="59" customWidth="1"/>
    <col min="11524" max="11524" width="31.5" style="59" customWidth="1"/>
    <col min="11525" max="11525" width="26" style="59" customWidth="1"/>
    <col min="11526" max="11526" width="15.83203125" style="59" customWidth="1"/>
    <col min="11527" max="11527" width="23" style="59" customWidth="1"/>
    <col min="11528" max="11528" width="33.5" style="59" customWidth="1"/>
    <col min="11529" max="11529" width="22" style="59" customWidth="1"/>
    <col min="11530" max="11773" width="11.5" style="59" customWidth="1"/>
    <col min="11774" max="11774" width="18.33203125" style="59" customWidth="1"/>
    <col min="11775" max="11776" width="10.1640625" style="59"/>
    <col min="11777" max="11777" width="26" style="59" customWidth="1"/>
    <col min="11778" max="11778" width="10.1640625" style="59" customWidth="1"/>
    <col min="11779" max="11779" width="35.1640625" style="59" customWidth="1"/>
    <col min="11780" max="11780" width="31.5" style="59" customWidth="1"/>
    <col min="11781" max="11781" width="26" style="59" customWidth="1"/>
    <col min="11782" max="11782" width="15.83203125" style="59" customWidth="1"/>
    <col min="11783" max="11783" width="23" style="59" customWidth="1"/>
    <col min="11784" max="11784" width="33.5" style="59" customWidth="1"/>
    <col min="11785" max="11785" width="22" style="59" customWidth="1"/>
    <col min="11786" max="12029" width="11.5" style="59" customWidth="1"/>
    <col min="12030" max="12030" width="18.33203125" style="59" customWidth="1"/>
    <col min="12031" max="12032" width="10.1640625" style="59"/>
    <col min="12033" max="12033" width="26" style="59" customWidth="1"/>
    <col min="12034" max="12034" width="10.1640625" style="59" customWidth="1"/>
    <col min="12035" max="12035" width="35.1640625" style="59" customWidth="1"/>
    <col min="12036" max="12036" width="31.5" style="59" customWidth="1"/>
    <col min="12037" max="12037" width="26" style="59" customWidth="1"/>
    <col min="12038" max="12038" width="15.83203125" style="59" customWidth="1"/>
    <col min="12039" max="12039" width="23" style="59" customWidth="1"/>
    <col min="12040" max="12040" width="33.5" style="59" customWidth="1"/>
    <col min="12041" max="12041" width="22" style="59" customWidth="1"/>
    <col min="12042" max="12285" width="11.5" style="59" customWidth="1"/>
    <col min="12286" max="12286" width="18.33203125" style="59" customWidth="1"/>
    <col min="12287" max="12288" width="10.1640625" style="59"/>
    <col min="12289" max="12289" width="26" style="59" customWidth="1"/>
    <col min="12290" max="12290" width="10.1640625" style="59" customWidth="1"/>
    <col min="12291" max="12291" width="35.1640625" style="59" customWidth="1"/>
    <col min="12292" max="12292" width="31.5" style="59" customWidth="1"/>
    <col min="12293" max="12293" width="26" style="59" customWidth="1"/>
    <col min="12294" max="12294" width="15.83203125" style="59" customWidth="1"/>
    <col min="12295" max="12295" width="23" style="59" customWidth="1"/>
    <col min="12296" max="12296" width="33.5" style="59" customWidth="1"/>
    <col min="12297" max="12297" width="22" style="59" customWidth="1"/>
    <col min="12298" max="12541" width="11.5" style="59" customWidth="1"/>
    <col min="12542" max="12542" width="18.33203125" style="59" customWidth="1"/>
    <col min="12543" max="12544" width="10.1640625" style="59"/>
    <col min="12545" max="12545" width="26" style="59" customWidth="1"/>
    <col min="12546" max="12546" width="10.1640625" style="59" customWidth="1"/>
    <col min="12547" max="12547" width="35.1640625" style="59" customWidth="1"/>
    <col min="12548" max="12548" width="31.5" style="59" customWidth="1"/>
    <col min="12549" max="12549" width="26" style="59" customWidth="1"/>
    <col min="12550" max="12550" width="15.83203125" style="59" customWidth="1"/>
    <col min="12551" max="12551" width="23" style="59" customWidth="1"/>
    <col min="12552" max="12552" width="33.5" style="59" customWidth="1"/>
    <col min="12553" max="12553" width="22" style="59" customWidth="1"/>
    <col min="12554" max="12797" width="11.5" style="59" customWidth="1"/>
    <col min="12798" max="12798" width="18.33203125" style="59" customWidth="1"/>
    <col min="12799" max="12800" width="10.1640625" style="59"/>
    <col min="12801" max="12801" width="26" style="59" customWidth="1"/>
    <col min="12802" max="12802" width="10.1640625" style="59" customWidth="1"/>
    <col min="12803" max="12803" width="35.1640625" style="59" customWidth="1"/>
    <col min="12804" max="12804" width="31.5" style="59" customWidth="1"/>
    <col min="12805" max="12805" width="26" style="59" customWidth="1"/>
    <col min="12806" max="12806" width="15.83203125" style="59" customWidth="1"/>
    <col min="12807" max="12807" width="23" style="59" customWidth="1"/>
    <col min="12808" max="12808" width="33.5" style="59" customWidth="1"/>
    <col min="12809" max="12809" width="22" style="59" customWidth="1"/>
    <col min="12810" max="13053" width="11.5" style="59" customWidth="1"/>
    <col min="13054" max="13054" width="18.33203125" style="59" customWidth="1"/>
    <col min="13055" max="13056" width="10.1640625" style="59"/>
    <col min="13057" max="13057" width="26" style="59" customWidth="1"/>
    <col min="13058" max="13058" width="10.1640625" style="59" customWidth="1"/>
    <col min="13059" max="13059" width="35.1640625" style="59" customWidth="1"/>
    <col min="13060" max="13060" width="31.5" style="59" customWidth="1"/>
    <col min="13061" max="13061" width="26" style="59" customWidth="1"/>
    <col min="13062" max="13062" width="15.83203125" style="59" customWidth="1"/>
    <col min="13063" max="13063" width="23" style="59" customWidth="1"/>
    <col min="13064" max="13064" width="33.5" style="59" customWidth="1"/>
    <col min="13065" max="13065" width="22" style="59" customWidth="1"/>
    <col min="13066" max="13309" width="11.5" style="59" customWidth="1"/>
    <col min="13310" max="13310" width="18.33203125" style="59" customWidth="1"/>
    <col min="13311" max="13312" width="10.1640625" style="59"/>
    <col min="13313" max="13313" width="26" style="59" customWidth="1"/>
    <col min="13314" max="13314" width="10.1640625" style="59" customWidth="1"/>
    <col min="13315" max="13315" width="35.1640625" style="59" customWidth="1"/>
    <col min="13316" max="13316" width="31.5" style="59" customWidth="1"/>
    <col min="13317" max="13317" width="26" style="59" customWidth="1"/>
    <col min="13318" max="13318" width="15.83203125" style="59" customWidth="1"/>
    <col min="13319" max="13319" width="23" style="59" customWidth="1"/>
    <col min="13320" max="13320" width="33.5" style="59" customWidth="1"/>
    <col min="13321" max="13321" width="22" style="59" customWidth="1"/>
    <col min="13322" max="13565" width="11.5" style="59" customWidth="1"/>
    <col min="13566" max="13566" width="18.33203125" style="59" customWidth="1"/>
    <col min="13567" max="13568" width="10.1640625" style="59"/>
    <col min="13569" max="13569" width="26" style="59" customWidth="1"/>
    <col min="13570" max="13570" width="10.1640625" style="59" customWidth="1"/>
    <col min="13571" max="13571" width="35.1640625" style="59" customWidth="1"/>
    <col min="13572" max="13572" width="31.5" style="59" customWidth="1"/>
    <col min="13573" max="13573" width="26" style="59" customWidth="1"/>
    <col min="13574" max="13574" width="15.83203125" style="59" customWidth="1"/>
    <col min="13575" max="13575" width="23" style="59" customWidth="1"/>
    <col min="13576" max="13576" width="33.5" style="59" customWidth="1"/>
    <col min="13577" max="13577" width="22" style="59" customWidth="1"/>
    <col min="13578" max="13821" width="11.5" style="59" customWidth="1"/>
    <col min="13822" max="13822" width="18.33203125" style="59" customWidth="1"/>
    <col min="13823" max="13824" width="10.1640625" style="59"/>
    <col min="13825" max="13825" width="26" style="59" customWidth="1"/>
    <col min="13826" max="13826" width="10.1640625" style="59" customWidth="1"/>
    <col min="13827" max="13827" width="35.1640625" style="59" customWidth="1"/>
    <col min="13828" max="13828" width="31.5" style="59" customWidth="1"/>
    <col min="13829" max="13829" width="26" style="59" customWidth="1"/>
    <col min="13830" max="13830" width="15.83203125" style="59" customWidth="1"/>
    <col min="13831" max="13831" width="23" style="59" customWidth="1"/>
    <col min="13832" max="13832" width="33.5" style="59" customWidth="1"/>
    <col min="13833" max="13833" width="22" style="59" customWidth="1"/>
    <col min="13834" max="14077" width="11.5" style="59" customWidth="1"/>
    <col min="14078" max="14078" width="18.33203125" style="59" customWidth="1"/>
    <col min="14079" max="14080" width="10.1640625" style="59"/>
    <col min="14081" max="14081" width="26" style="59" customWidth="1"/>
    <col min="14082" max="14082" width="10.1640625" style="59" customWidth="1"/>
    <col min="14083" max="14083" width="35.1640625" style="59" customWidth="1"/>
    <col min="14084" max="14084" width="31.5" style="59" customWidth="1"/>
    <col min="14085" max="14085" width="26" style="59" customWidth="1"/>
    <col min="14086" max="14086" width="15.83203125" style="59" customWidth="1"/>
    <col min="14087" max="14087" width="23" style="59" customWidth="1"/>
    <col min="14088" max="14088" width="33.5" style="59" customWidth="1"/>
    <col min="14089" max="14089" width="22" style="59" customWidth="1"/>
    <col min="14090" max="14333" width="11.5" style="59" customWidth="1"/>
    <col min="14334" max="14334" width="18.33203125" style="59" customWidth="1"/>
    <col min="14335" max="14336" width="10.1640625" style="59"/>
    <col min="14337" max="14337" width="26" style="59" customWidth="1"/>
    <col min="14338" max="14338" width="10.1640625" style="59" customWidth="1"/>
    <col min="14339" max="14339" width="35.1640625" style="59" customWidth="1"/>
    <col min="14340" max="14340" width="31.5" style="59" customWidth="1"/>
    <col min="14341" max="14341" width="26" style="59" customWidth="1"/>
    <col min="14342" max="14342" width="15.83203125" style="59" customWidth="1"/>
    <col min="14343" max="14343" width="23" style="59" customWidth="1"/>
    <col min="14344" max="14344" width="33.5" style="59" customWidth="1"/>
    <col min="14345" max="14345" width="22" style="59" customWidth="1"/>
    <col min="14346" max="14589" width="11.5" style="59" customWidth="1"/>
    <col min="14590" max="14590" width="18.33203125" style="59" customWidth="1"/>
    <col min="14591" max="14592" width="10.1640625" style="59"/>
    <col min="14593" max="14593" width="26" style="59" customWidth="1"/>
    <col min="14594" max="14594" width="10.1640625" style="59" customWidth="1"/>
    <col min="14595" max="14595" width="35.1640625" style="59" customWidth="1"/>
    <col min="14596" max="14596" width="31.5" style="59" customWidth="1"/>
    <col min="14597" max="14597" width="26" style="59" customWidth="1"/>
    <col min="14598" max="14598" width="15.83203125" style="59" customWidth="1"/>
    <col min="14599" max="14599" width="23" style="59" customWidth="1"/>
    <col min="14600" max="14600" width="33.5" style="59" customWidth="1"/>
    <col min="14601" max="14601" width="22" style="59" customWidth="1"/>
    <col min="14602" max="14845" width="11.5" style="59" customWidth="1"/>
    <col min="14846" max="14846" width="18.33203125" style="59" customWidth="1"/>
    <col min="14847" max="14848" width="10.1640625" style="59"/>
    <col min="14849" max="14849" width="26" style="59" customWidth="1"/>
    <col min="14850" max="14850" width="10.1640625" style="59" customWidth="1"/>
    <col min="14851" max="14851" width="35.1640625" style="59" customWidth="1"/>
    <col min="14852" max="14852" width="31.5" style="59" customWidth="1"/>
    <col min="14853" max="14853" width="26" style="59" customWidth="1"/>
    <col min="14854" max="14854" width="15.83203125" style="59" customWidth="1"/>
    <col min="14855" max="14855" width="23" style="59" customWidth="1"/>
    <col min="14856" max="14856" width="33.5" style="59" customWidth="1"/>
    <col min="14857" max="14857" width="22" style="59" customWidth="1"/>
    <col min="14858" max="15101" width="11.5" style="59" customWidth="1"/>
    <col min="15102" max="15102" width="18.33203125" style="59" customWidth="1"/>
    <col min="15103" max="15104" width="10.1640625" style="59"/>
    <col min="15105" max="15105" width="26" style="59" customWidth="1"/>
    <col min="15106" max="15106" width="10.1640625" style="59" customWidth="1"/>
    <col min="15107" max="15107" width="35.1640625" style="59" customWidth="1"/>
    <col min="15108" max="15108" width="31.5" style="59" customWidth="1"/>
    <col min="15109" max="15109" width="26" style="59" customWidth="1"/>
    <col min="15110" max="15110" width="15.83203125" style="59" customWidth="1"/>
    <col min="15111" max="15111" width="23" style="59" customWidth="1"/>
    <col min="15112" max="15112" width="33.5" style="59" customWidth="1"/>
    <col min="15113" max="15113" width="22" style="59" customWidth="1"/>
    <col min="15114" max="15357" width="11.5" style="59" customWidth="1"/>
    <col min="15358" max="15358" width="18.33203125" style="59" customWidth="1"/>
    <col min="15359" max="15360" width="10.1640625" style="59"/>
    <col min="15361" max="15361" width="26" style="59" customWidth="1"/>
    <col min="15362" max="15362" width="10.1640625" style="59" customWidth="1"/>
    <col min="15363" max="15363" width="35.1640625" style="59" customWidth="1"/>
    <col min="15364" max="15364" width="31.5" style="59" customWidth="1"/>
    <col min="15365" max="15365" width="26" style="59" customWidth="1"/>
    <col min="15366" max="15366" width="15.83203125" style="59" customWidth="1"/>
    <col min="15367" max="15367" width="23" style="59" customWidth="1"/>
    <col min="15368" max="15368" width="33.5" style="59" customWidth="1"/>
    <col min="15369" max="15369" width="22" style="59" customWidth="1"/>
    <col min="15370" max="15613" width="11.5" style="59" customWidth="1"/>
    <col min="15614" max="15614" width="18.33203125" style="59" customWidth="1"/>
    <col min="15615" max="15616" width="10.1640625" style="59"/>
    <col min="15617" max="15617" width="26" style="59" customWidth="1"/>
    <col min="15618" max="15618" width="10.1640625" style="59" customWidth="1"/>
    <col min="15619" max="15619" width="35.1640625" style="59" customWidth="1"/>
    <col min="15620" max="15620" width="31.5" style="59" customWidth="1"/>
    <col min="15621" max="15621" width="26" style="59" customWidth="1"/>
    <col min="15622" max="15622" width="15.83203125" style="59" customWidth="1"/>
    <col min="15623" max="15623" width="23" style="59" customWidth="1"/>
    <col min="15624" max="15624" width="33.5" style="59" customWidth="1"/>
    <col min="15625" max="15625" width="22" style="59" customWidth="1"/>
    <col min="15626" max="15869" width="11.5" style="59" customWidth="1"/>
    <col min="15870" max="15870" width="18.33203125" style="59" customWidth="1"/>
    <col min="15871" max="15872" width="10.1640625" style="59"/>
    <col min="15873" max="15873" width="26" style="59" customWidth="1"/>
    <col min="15874" max="15874" width="10.1640625" style="59" customWidth="1"/>
    <col min="15875" max="15875" width="35.1640625" style="59" customWidth="1"/>
    <col min="15876" max="15876" width="31.5" style="59" customWidth="1"/>
    <col min="15877" max="15877" width="26" style="59" customWidth="1"/>
    <col min="15878" max="15878" width="15.83203125" style="59" customWidth="1"/>
    <col min="15879" max="15879" width="23" style="59" customWidth="1"/>
    <col min="15880" max="15880" width="33.5" style="59" customWidth="1"/>
    <col min="15881" max="15881" width="22" style="59" customWidth="1"/>
    <col min="15882" max="16125" width="11.5" style="59" customWidth="1"/>
    <col min="16126" max="16126" width="18.33203125" style="59" customWidth="1"/>
    <col min="16127" max="16128" width="10.1640625" style="59"/>
    <col min="16129" max="16129" width="26" style="59" customWidth="1"/>
    <col min="16130" max="16130" width="10.1640625" style="59" customWidth="1"/>
    <col min="16131" max="16131" width="35.1640625" style="59" customWidth="1"/>
    <col min="16132" max="16132" width="31.5" style="59" customWidth="1"/>
    <col min="16133" max="16133" width="26" style="59" customWidth="1"/>
    <col min="16134" max="16134" width="15.83203125" style="59" customWidth="1"/>
    <col min="16135" max="16135" width="23" style="59" customWidth="1"/>
    <col min="16136" max="16136" width="33.5" style="59" customWidth="1"/>
    <col min="16137" max="16137" width="22" style="59" customWidth="1"/>
    <col min="16138" max="16381" width="11.5" style="59" customWidth="1"/>
    <col min="16382" max="16382" width="18.33203125" style="59" customWidth="1"/>
    <col min="16383" max="16384" width="10.1640625" style="59"/>
  </cols>
  <sheetData>
    <row r="1" spans="1:256" customFormat="1">
      <c r="A1" s="608"/>
      <c r="B1" s="609" t="s">
        <v>530</v>
      </c>
      <c r="C1" s="610"/>
      <c r="D1" s="610"/>
      <c r="E1" s="610"/>
      <c r="F1" s="610"/>
      <c r="G1" s="610"/>
      <c r="H1" s="610"/>
      <c r="I1" s="611"/>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row>
    <row r="2" spans="1:256" customFormat="1" ht="16" thickBot="1">
      <c r="A2" s="608"/>
      <c r="B2" s="612"/>
      <c r="C2" s="613"/>
      <c r="D2" s="613"/>
      <c r="E2" s="613"/>
      <c r="F2" s="613"/>
      <c r="G2" s="613"/>
      <c r="H2" s="613"/>
      <c r="I2" s="614"/>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c r="IV2" s="59"/>
    </row>
    <row r="3" spans="1:256" customFormat="1" ht="41.25" customHeight="1" thickBot="1">
      <c r="A3" s="59"/>
      <c r="B3" s="615" t="s">
        <v>531</v>
      </c>
      <c r="C3" s="616"/>
      <c r="D3" s="616"/>
      <c r="E3" s="616"/>
      <c r="F3" s="616"/>
      <c r="G3" s="616"/>
      <c r="H3" s="616"/>
      <c r="I3" s="617"/>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c r="IR3" s="59"/>
      <c r="IS3" s="59"/>
      <c r="IT3" s="59"/>
      <c r="IU3" s="59"/>
      <c r="IV3" s="59"/>
    </row>
    <row r="4" spans="1:256" customFormat="1" ht="21" thickBot="1">
      <c r="A4" s="618" t="s">
        <v>532</v>
      </c>
      <c r="B4" s="620" t="s">
        <v>533</v>
      </c>
      <c r="C4" s="620"/>
      <c r="D4" s="620"/>
      <c r="E4" s="620"/>
      <c r="F4" s="620"/>
      <c r="G4" s="620"/>
      <c r="H4" s="620"/>
      <c r="I4" s="621"/>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c r="IR4" s="59"/>
      <c r="IS4" s="59"/>
      <c r="IT4" s="59"/>
      <c r="IU4" s="59"/>
      <c r="IV4" s="59"/>
    </row>
    <row r="5" spans="1:256" customFormat="1" ht="39" thickBot="1">
      <c r="A5" s="619"/>
      <c r="B5" s="622" t="s">
        <v>459</v>
      </c>
      <c r="C5" s="623"/>
      <c r="D5" s="60" t="s">
        <v>534</v>
      </c>
      <c r="E5" s="60" t="s">
        <v>535</v>
      </c>
      <c r="F5" s="61" t="s">
        <v>536</v>
      </c>
      <c r="G5" s="60" t="s">
        <v>41</v>
      </c>
      <c r="H5" s="60" t="s">
        <v>757</v>
      </c>
      <c r="I5" s="60" t="s">
        <v>537</v>
      </c>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c r="IR5" s="59"/>
      <c r="IS5" s="59"/>
      <c r="IT5" s="59"/>
      <c r="IU5" s="59"/>
      <c r="IV5" s="59"/>
    </row>
    <row r="6" spans="1:256" ht="66" customHeight="1" thickBot="1">
      <c r="A6" s="607" t="s">
        <v>538</v>
      </c>
      <c r="B6" s="62" t="s">
        <v>3</v>
      </c>
      <c r="C6" s="85" t="s">
        <v>817</v>
      </c>
      <c r="D6" s="85" t="s">
        <v>539</v>
      </c>
      <c r="E6" s="85" t="s">
        <v>818</v>
      </c>
      <c r="F6" s="85" t="s">
        <v>819</v>
      </c>
      <c r="G6" s="63" t="s">
        <v>540</v>
      </c>
      <c r="H6" s="63" t="s">
        <v>786</v>
      </c>
      <c r="I6" s="64">
        <v>44530</v>
      </c>
      <c r="J6" s="65"/>
      <c r="K6" s="65"/>
      <c r="L6" s="65"/>
      <c r="M6" s="65"/>
      <c r="N6" s="65"/>
      <c r="O6" s="65"/>
      <c r="P6" s="65"/>
      <c r="Q6" s="65"/>
      <c r="R6" s="65"/>
      <c r="S6" s="65"/>
      <c r="T6" s="65"/>
      <c r="U6" s="65"/>
      <c r="V6" s="65"/>
      <c r="W6" s="65"/>
    </row>
    <row r="7" spans="1:256" ht="60" customHeight="1" thickBot="1">
      <c r="A7" s="607"/>
      <c r="B7" s="62">
        <v>1.2</v>
      </c>
      <c r="C7" s="85" t="s">
        <v>820</v>
      </c>
      <c r="D7" s="85" t="s">
        <v>821</v>
      </c>
      <c r="E7" s="85" t="s">
        <v>541</v>
      </c>
      <c r="F7" s="85" t="s">
        <v>542</v>
      </c>
      <c r="G7" s="63" t="s">
        <v>540</v>
      </c>
      <c r="H7" s="63" t="s">
        <v>786</v>
      </c>
      <c r="I7" s="64">
        <v>44530</v>
      </c>
      <c r="J7" s="65"/>
      <c r="K7" s="65"/>
      <c r="L7" s="65"/>
      <c r="M7" s="65"/>
      <c r="N7" s="65"/>
      <c r="O7" s="65"/>
      <c r="P7" s="65"/>
      <c r="Q7" s="65"/>
      <c r="R7" s="65"/>
      <c r="S7" s="65"/>
      <c r="T7" s="65"/>
      <c r="U7" s="65"/>
      <c r="V7" s="65"/>
      <c r="W7" s="65"/>
    </row>
    <row r="8" spans="1:256" ht="62.25" customHeight="1" thickBot="1">
      <c r="A8" s="607"/>
      <c r="B8" s="66">
        <v>1.3</v>
      </c>
      <c r="C8" s="85" t="s">
        <v>822</v>
      </c>
      <c r="D8" s="85" t="s">
        <v>823</v>
      </c>
      <c r="E8" s="85" t="s">
        <v>824</v>
      </c>
      <c r="F8" s="85" t="s">
        <v>543</v>
      </c>
      <c r="G8" s="63" t="s">
        <v>540</v>
      </c>
      <c r="H8" s="63" t="s">
        <v>786</v>
      </c>
      <c r="I8" s="64">
        <v>44377</v>
      </c>
      <c r="J8" s="65"/>
      <c r="K8" s="65"/>
      <c r="L8" s="65"/>
      <c r="M8" s="65"/>
      <c r="N8" s="65"/>
      <c r="O8" s="65"/>
      <c r="P8" s="65"/>
      <c r="Q8" s="65"/>
      <c r="R8" s="65"/>
      <c r="S8" s="65"/>
      <c r="T8" s="65"/>
      <c r="U8" s="65"/>
      <c r="V8" s="65"/>
      <c r="W8" s="65"/>
    </row>
    <row r="9" spans="1:256" ht="80.25" customHeight="1" thickBot="1">
      <c r="A9" s="624" t="s">
        <v>544</v>
      </c>
      <c r="B9" s="62" t="s">
        <v>5</v>
      </c>
      <c r="C9" s="85" t="s">
        <v>774</v>
      </c>
      <c r="D9" s="85" t="s">
        <v>825</v>
      </c>
      <c r="E9" s="85" t="s">
        <v>826</v>
      </c>
      <c r="F9" s="85" t="s">
        <v>775</v>
      </c>
      <c r="G9" s="85" t="s">
        <v>545</v>
      </c>
      <c r="H9" s="63" t="s">
        <v>430</v>
      </c>
      <c r="I9" s="86">
        <v>44530</v>
      </c>
      <c r="J9" s="65"/>
      <c r="K9" s="65"/>
      <c r="L9" s="65"/>
      <c r="M9" s="65"/>
      <c r="N9" s="65"/>
      <c r="O9" s="65"/>
      <c r="P9" s="65"/>
      <c r="Q9" s="65"/>
      <c r="R9" s="65"/>
      <c r="S9" s="65"/>
      <c r="T9" s="65"/>
      <c r="U9" s="65"/>
      <c r="V9" s="65"/>
      <c r="W9" s="65"/>
    </row>
    <row r="10" spans="1:256" ht="87.75" customHeight="1" thickBot="1">
      <c r="A10" s="607"/>
      <c r="B10" s="67" t="s">
        <v>6</v>
      </c>
      <c r="C10" s="85" t="s">
        <v>827</v>
      </c>
      <c r="D10" s="85" t="s">
        <v>828</v>
      </c>
      <c r="E10" s="85" t="s">
        <v>546</v>
      </c>
      <c r="F10" s="85" t="s">
        <v>829</v>
      </c>
      <c r="G10" s="63" t="s">
        <v>548</v>
      </c>
      <c r="H10" s="63" t="s">
        <v>786</v>
      </c>
      <c r="I10" s="64">
        <v>44530</v>
      </c>
      <c r="J10" s="65"/>
      <c r="K10" s="65"/>
      <c r="L10" s="65"/>
      <c r="M10" s="65"/>
      <c r="N10" s="65"/>
      <c r="O10" s="65"/>
      <c r="P10" s="65"/>
      <c r="Q10" s="65"/>
      <c r="R10" s="65"/>
      <c r="S10" s="65"/>
      <c r="T10" s="65"/>
      <c r="U10" s="65"/>
      <c r="V10" s="65"/>
      <c r="W10" s="65"/>
    </row>
    <row r="11" spans="1:256" ht="68.25" customHeight="1" thickBot="1">
      <c r="A11" s="607"/>
      <c r="B11" s="67" t="s">
        <v>7</v>
      </c>
      <c r="C11" s="85" t="s">
        <v>776</v>
      </c>
      <c r="D11" s="85" t="s">
        <v>830</v>
      </c>
      <c r="E11" s="85" t="s">
        <v>777</v>
      </c>
      <c r="F11" s="85" t="s">
        <v>547</v>
      </c>
      <c r="G11" s="63" t="s">
        <v>540</v>
      </c>
      <c r="H11" s="63" t="s">
        <v>786</v>
      </c>
      <c r="I11" s="64">
        <v>44530</v>
      </c>
      <c r="J11" s="65"/>
      <c r="K11" s="65"/>
      <c r="L11" s="65"/>
      <c r="M11" s="65"/>
      <c r="N11" s="65"/>
      <c r="O11" s="65"/>
      <c r="P11" s="65"/>
      <c r="Q11" s="65"/>
      <c r="R11" s="65"/>
      <c r="S11" s="65"/>
      <c r="T11" s="65"/>
      <c r="U11" s="65"/>
      <c r="V11" s="65"/>
      <c r="W11" s="65"/>
    </row>
    <row r="12" spans="1:256" ht="59.25" customHeight="1" thickBot="1">
      <c r="A12" s="607"/>
      <c r="B12" s="67" t="s">
        <v>466</v>
      </c>
      <c r="C12" s="85" t="s">
        <v>778</v>
      </c>
      <c r="D12" s="85" t="s">
        <v>831</v>
      </c>
      <c r="E12" s="85" t="s">
        <v>832</v>
      </c>
      <c r="F12" s="85" t="s">
        <v>549</v>
      </c>
      <c r="G12" s="63" t="s">
        <v>550</v>
      </c>
      <c r="H12" s="63" t="s">
        <v>430</v>
      </c>
      <c r="I12" s="64">
        <v>44530</v>
      </c>
      <c r="J12" s="65"/>
      <c r="K12" s="65"/>
      <c r="L12" s="65"/>
      <c r="M12" s="65"/>
      <c r="N12" s="65"/>
      <c r="O12" s="65"/>
      <c r="P12" s="65"/>
      <c r="Q12" s="65"/>
      <c r="R12" s="65"/>
      <c r="S12" s="65"/>
      <c r="T12" s="65"/>
      <c r="U12" s="65"/>
      <c r="V12" s="65"/>
      <c r="W12" s="65"/>
    </row>
    <row r="13" spans="1:256" ht="64.5" customHeight="1" thickBot="1">
      <c r="A13" s="607"/>
      <c r="B13" s="67" t="s">
        <v>478</v>
      </c>
      <c r="C13" s="85" t="s">
        <v>833</v>
      </c>
      <c r="D13" s="85" t="s">
        <v>834</v>
      </c>
      <c r="E13" s="85" t="s">
        <v>779</v>
      </c>
      <c r="F13" s="85" t="s">
        <v>835</v>
      </c>
      <c r="G13" s="63" t="s">
        <v>540</v>
      </c>
      <c r="H13" s="63" t="s">
        <v>430</v>
      </c>
      <c r="I13" s="64">
        <v>44540</v>
      </c>
      <c r="J13" s="65"/>
      <c r="K13" s="65"/>
      <c r="L13" s="65"/>
      <c r="M13" s="65"/>
      <c r="N13" s="65"/>
      <c r="O13" s="65"/>
      <c r="P13" s="65"/>
      <c r="Q13" s="65"/>
      <c r="R13" s="65"/>
      <c r="S13" s="65"/>
      <c r="T13" s="65"/>
      <c r="U13" s="65"/>
      <c r="V13" s="65"/>
      <c r="W13" s="65"/>
    </row>
    <row r="14" spans="1:256" ht="62.25" customHeight="1" thickBot="1">
      <c r="A14" s="607"/>
      <c r="B14" s="67" t="s">
        <v>762</v>
      </c>
      <c r="C14" s="85" t="s">
        <v>836</v>
      </c>
      <c r="D14" s="85" t="s">
        <v>780</v>
      </c>
      <c r="E14" s="85" t="s">
        <v>837</v>
      </c>
      <c r="F14" s="85" t="s">
        <v>781</v>
      </c>
      <c r="G14" s="63" t="s">
        <v>540</v>
      </c>
      <c r="H14" s="63" t="s">
        <v>786</v>
      </c>
      <c r="I14" s="64">
        <v>44530</v>
      </c>
      <c r="J14" s="65"/>
      <c r="K14" s="65"/>
      <c r="L14" s="65"/>
      <c r="M14" s="65"/>
      <c r="N14" s="65"/>
      <c r="O14" s="65"/>
      <c r="P14" s="65"/>
      <c r="Q14" s="65"/>
      <c r="R14" s="65"/>
      <c r="S14" s="65"/>
      <c r="T14" s="65"/>
      <c r="U14" s="65"/>
      <c r="V14" s="65"/>
      <c r="W14" s="65"/>
    </row>
    <row r="15" spans="1:256" ht="72.75" customHeight="1" thickBot="1">
      <c r="A15" s="625"/>
      <c r="B15" s="66" t="s">
        <v>782</v>
      </c>
      <c r="C15" s="85" t="s">
        <v>838</v>
      </c>
      <c r="D15" s="246" t="s">
        <v>839</v>
      </c>
      <c r="E15" s="85" t="s">
        <v>783</v>
      </c>
      <c r="F15" s="85" t="s">
        <v>840</v>
      </c>
      <c r="G15" s="63" t="s">
        <v>784</v>
      </c>
      <c r="H15" s="63" t="s">
        <v>430</v>
      </c>
      <c r="I15" s="64">
        <v>44530</v>
      </c>
      <c r="J15" s="65"/>
      <c r="K15" s="65"/>
      <c r="L15" s="65"/>
      <c r="M15" s="65"/>
      <c r="N15" s="65"/>
      <c r="O15" s="65"/>
      <c r="P15" s="65"/>
      <c r="Q15" s="65"/>
      <c r="R15" s="65"/>
      <c r="S15" s="65"/>
      <c r="T15" s="65"/>
      <c r="U15" s="65"/>
      <c r="V15" s="65"/>
      <c r="W15" s="65"/>
    </row>
    <row r="16" spans="1:256" ht="43" thickBot="1">
      <c r="A16" s="604" t="s">
        <v>551</v>
      </c>
      <c r="B16" s="62" t="s">
        <v>8</v>
      </c>
      <c r="C16" s="85" t="s">
        <v>552</v>
      </c>
      <c r="D16" s="85" t="s">
        <v>841</v>
      </c>
      <c r="E16" s="85" t="s">
        <v>553</v>
      </c>
      <c r="F16" s="85" t="s">
        <v>554</v>
      </c>
      <c r="G16" s="63" t="s">
        <v>540</v>
      </c>
      <c r="H16" s="63" t="s">
        <v>430</v>
      </c>
      <c r="I16" s="64">
        <v>44377</v>
      </c>
      <c r="J16" s="65"/>
      <c r="K16" s="65"/>
      <c r="L16" s="65"/>
      <c r="M16" s="65"/>
      <c r="N16" s="65"/>
      <c r="O16" s="65"/>
      <c r="P16" s="65"/>
      <c r="Q16" s="65"/>
      <c r="R16" s="65"/>
      <c r="S16" s="65"/>
      <c r="T16" s="65"/>
      <c r="U16" s="65"/>
      <c r="V16" s="65"/>
      <c r="W16" s="65"/>
    </row>
    <row r="17" spans="1:23" ht="57" thickBot="1">
      <c r="A17" s="605"/>
      <c r="B17" s="67" t="s">
        <v>17</v>
      </c>
      <c r="C17" s="85" t="s">
        <v>555</v>
      </c>
      <c r="D17" s="85" t="s">
        <v>842</v>
      </c>
      <c r="E17" s="68" t="s">
        <v>556</v>
      </c>
      <c r="F17" s="68" t="s">
        <v>843</v>
      </c>
      <c r="G17" s="63" t="s">
        <v>540</v>
      </c>
      <c r="H17" s="63" t="s">
        <v>430</v>
      </c>
      <c r="I17" s="64">
        <v>44560</v>
      </c>
      <c r="J17" s="65"/>
      <c r="K17" s="65"/>
      <c r="L17" s="65"/>
      <c r="M17" s="65"/>
      <c r="N17" s="65"/>
      <c r="O17" s="65"/>
      <c r="P17" s="65"/>
      <c r="Q17" s="65"/>
      <c r="R17" s="65"/>
      <c r="S17" s="65"/>
      <c r="T17" s="65"/>
      <c r="U17" s="65"/>
      <c r="V17" s="65"/>
      <c r="W17" s="65"/>
    </row>
    <row r="18" spans="1:23" ht="85" thickBot="1">
      <c r="A18" s="606"/>
      <c r="B18" s="67" t="s">
        <v>785</v>
      </c>
      <c r="C18" s="85" t="s">
        <v>844</v>
      </c>
      <c r="D18" s="85" t="s">
        <v>845</v>
      </c>
      <c r="E18" s="68" t="s">
        <v>556</v>
      </c>
      <c r="F18" s="68" t="s">
        <v>846</v>
      </c>
      <c r="G18" s="63" t="s">
        <v>540</v>
      </c>
      <c r="H18" s="63" t="s">
        <v>786</v>
      </c>
      <c r="I18" s="64">
        <v>44560</v>
      </c>
      <c r="J18" s="65"/>
      <c r="K18" s="65"/>
      <c r="L18" s="65"/>
      <c r="M18" s="65"/>
      <c r="N18" s="65"/>
      <c r="O18" s="65"/>
      <c r="P18" s="65"/>
      <c r="Q18" s="65"/>
      <c r="R18" s="65"/>
      <c r="S18" s="65"/>
      <c r="T18" s="65"/>
      <c r="U18" s="65"/>
      <c r="V18" s="65"/>
      <c r="W18" s="65"/>
    </row>
    <row r="19" spans="1:23">
      <c r="A19" s="69"/>
      <c r="B19" s="69"/>
      <c r="C19" s="69"/>
      <c r="D19" s="69"/>
      <c r="E19" s="69"/>
      <c r="F19" s="69"/>
      <c r="G19" s="69"/>
      <c r="H19" s="69"/>
      <c r="I19" s="70"/>
      <c r="J19" s="65"/>
      <c r="K19" s="65"/>
      <c r="L19" s="65"/>
      <c r="M19" s="65"/>
      <c r="N19" s="65"/>
      <c r="O19" s="65"/>
      <c r="P19" s="65"/>
      <c r="Q19" s="65"/>
      <c r="R19" s="65"/>
      <c r="S19" s="65"/>
      <c r="T19" s="65"/>
      <c r="U19" s="65"/>
      <c r="V19" s="65"/>
      <c r="W19" s="65"/>
    </row>
    <row r="20" spans="1:23">
      <c r="A20" s="69"/>
      <c r="B20" s="69"/>
      <c r="C20" s="69"/>
      <c r="D20" s="69"/>
      <c r="E20" s="69"/>
      <c r="F20" s="69"/>
      <c r="G20" s="69"/>
      <c r="H20" s="69"/>
      <c r="I20" s="70"/>
      <c r="J20" s="65"/>
      <c r="K20" s="65"/>
      <c r="L20" s="65"/>
      <c r="M20" s="65"/>
      <c r="N20" s="65"/>
      <c r="O20" s="65"/>
      <c r="P20" s="65"/>
      <c r="Q20" s="65"/>
      <c r="R20" s="65"/>
      <c r="S20" s="65"/>
      <c r="T20" s="65"/>
      <c r="U20" s="65"/>
      <c r="V20" s="65"/>
      <c r="W20" s="65"/>
    </row>
    <row r="21" spans="1:23">
      <c r="A21" s="69"/>
      <c r="B21" s="69"/>
      <c r="C21" s="69"/>
      <c r="D21" s="69"/>
      <c r="E21" s="69"/>
      <c r="F21" s="69"/>
      <c r="G21" s="69"/>
      <c r="H21" s="69"/>
      <c r="I21" s="69"/>
      <c r="J21" s="65"/>
      <c r="K21" s="65"/>
      <c r="L21" s="65"/>
      <c r="M21" s="65"/>
      <c r="N21" s="65"/>
      <c r="O21" s="65"/>
      <c r="P21" s="65"/>
      <c r="Q21" s="65"/>
      <c r="R21" s="65"/>
      <c r="S21" s="65"/>
      <c r="T21" s="65"/>
      <c r="U21" s="65"/>
      <c r="V21" s="65"/>
      <c r="W21" s="65"/>
    </row>
  </sheetData>
  <mergeCells count="9">
    <mergeCell ref="A16:A18"/>
    <mergeCell ref="A6:A8"/>
    <mergeCell ref="A1:A2"/>
    <mergeCell ref="B1:I2"/>
    <mergeCell ref="B3:I3"/>
    <mergeCell ref="A4:A5"/>
    <mergeCell ref="B4:I4"/>
    <mergeCell ref="B5:C5"/>
    <mergeCell ref="A9:A1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7"/>
  <sheetViews>
    <sheetView topLeftCell="Y1" workbookViewId="0">
      <selection activeCell="AK3" sqref="AK3:AK4"/>
    </sheetView>
  </sheetViews>
  <sheetFormatPr baseColWidth="10" defaultRowHeight="15"/>
  <cols>
    <col min="1" max="1" width="5.83203125" customWidth="1"/>
    <col min="2" max="2" width="17" customWidth="1"/>
    <col min="3" max="3" width="17.1640625" bestFit="1" customWidth="1"/>
    <col min="4" max="4" width="17.1640625" customWidth="1"/>
    <col min="5" max="5" width="13.83203125" customWidth="1"/>
    <col min="7" max="8" width="16.6640625" customWidth="1"/>
    <col min="9" max="9" width="35.6640625" customWidth="1"/>
    <col min="10" max="10" width="29.5" customWidth="1"/>
    <col min="13" max="13" width="13" bestFit="1" customWidth="1"/>
    <col min="14" max="14" width="16" customWidth="1"/>
    <col min="15" max="15" width="35.5" customWidth="1"/>
    <col min="18" max="18" width="13" bestFit="1" customWidth="1"/>
    <col min="19" max="19" width="15.5" customWidth="1"/>
    <col min="20" max="20" width="38.33203125" customWidth="1"/>
    <col min="23" max="24" width="17" customWidth="1"/>
    <col min="25" max="25" width="34.5" customWidth="1"/>
    <col min="28" max="29" width="16.1640625" customWidth="1"/>
    <col min="30" max="30" width="37.83203125" customWidth="1"/>
    <col min="33" max="33" width="32.5" bestFit="1" customWidth="1"/>
    <col min="35" max="35" width="14.6640625" bestFit="1" customWidth="1"/>
  </cols>
  <sheetData>
    <row r="1" spans="1:39">
      <c r="B1" s="19" t="s">
        <v>303</v>
      </c>
      <c r="C1" s="20"/>
      <c r="D1" s="19" t="s">
        <v>304</v>
      </c>
      <c r="F1" s="626" t="s">
        <v>305</v>
      </c>
      <c r="G1" s="626"/>
      <c r="H1" s="626"/>
      <c r="I1" s="626"/>
      <c r="J1" s="626"/>
      <c r="L1" s="626" t="s">
        <v>306</v>
      </c>
      <c r="M1" s="626"/>
      <c r="N1" s="626"/>
      <c r="O1" s="626"/>
      <c r="Q1" s="626" t="s">
        <v>307</v>
      </c>
      <c r="R1" s="626"/>
      <c r="S1" s="626"/>
      <c r="T1" s="626"/>
      <c r="V1" s="626" t="s">
        <v>308</v>
      </c>
      <c r="W1" s="626"/>
      <c r="X1" s="626"/>
      <c r="Y1" s="626"/>
      <c r="AA1" s="626" t="s">
        <v>309</v>
      </c>
      <c r="AB1" s="626"/>
      <c r="AC1" s="626"/>
      <c r="AD1" s="626"/>
    </row>
    <row r="2" spans="1:39" ht="16">
      <c r="B2" s="19" t="s">
        <v>310</v>
      </c>
      <c r="C2" s="20"/>
      <c r="D2" s="19" t="s">
        <v>311</v>
      </c>
      <c r="F2" s="21" t="s">
        <v>312</v>
      </c>
      <c r="G2" s="21" t="s">
        <v>313</v>
      </c>
      <c r="H2" s="21"/>
      <c r="I2" s="21" t="s">
        <v>314</v>
      </c>
      <c r="J2" s="21" t="s">
        <v>315</v>
      </c>
      <c r="L2" s="21" t="s">
        <v>312</v>
      </c>
      <c r="M2" s="21" t="s">
        <v>313</v>
      </c>
      <c r="N2" s="21"/>
      <c r="O2" s="21" t="s">
        <v>314</v>
      </c>
      <c r="Q2" s="21" t="s">
        <v>312</v>
      </c>
      <c r="R2" s="21" t="s">
        <v>313</v>
      </c>
      <c r="S2" s="21"/>
      <c r="T2" s="21" t="s">
        <v>314</v>
      </c>
      <c r="V2" s="21" t="s">
        <v>312</v>
      </c>
      <c r="W2" s="21" t="s">
        <v>313</v>
      </c>
      <c r="X2" s="21"/>
      <c r="Y2" s="21" t="s">
        <v>314</v>
      </c>
      <c r="AA2" s="21" t="s">
        <v>312</v>
      </c>
      <c r="AB2" s="21" t="s">
        <v>313</v>
      </c>
      <c r="AC2" s="21"/>
      <c r="AD2" s="21" t="s">
        <v>314</v>
      </c>
      <c r="AG2" t="s">
        <v>316</v>
      </c>
      <c r="AI2" t="s">
        <v>317</v>
      </c>
      <c r="AM2" t="s">
        <v>318</v>
      </c>
    </row>
    <row r="3" spans="1:39" ht="32">
      <c r="B3" s="19" t="s">
        <v>319</v>
      </c>
      <c r="C3" s="20"/>
      <c r="D3" s="19" t="s">
        <v>320</v>
      </c>
      <c r="F3" s="21">
        <v>1</v>
      </c>
      <c r="G3" s="21" t="s">
        <v>321</v>
      </c>
      <c r="H3" s="21" t="str">
        <f>CONCATENATE(F3,"-",G3)</f>
        <v>1-Rara vez</v>
      </c>
      <c r="I3" s="21" t="s">
        <v>322</v>
      </c>
      <c r="J3" s="21" t="s">
        <v>323</v>
      </c>
      <c r="L3" s="19">
        <v>1</v>
      </c>
      <c r="M3" s="21" t="s">
        <v>324</v>
      </c>
      <c r="N3" s="21" t="str">
        <f>CONCATENATE(L3,"-",M3)</f>
        <v>1-Insignificante</v>
      </c>
      <c r="O3" s="21" t="s">
        <v>325</v>
      </c>
      <c r="Q3" s="19">
        <v>1</v>
      </c>
      <c r="R3" s="21" t="s">
        <v>324</v>
      </c>
      <c r="S3" s="21" t="str">
        <f>CONCATENATE(Q3,"-",R3)</f>
        <v>1-Insignificante</v>
      </c>
      <c r="T3" s="21" t="s">
        <v>326</v>
      </c>
      <c r="V3" s="19">
        <v>1</v>
      </c>
      <c r="W3" s="21" t="s">
        <v>324</v>
      </c>
      <c r="X3" s="21" t="str">
        <f>CONCATENATE(V3,"-",W3)</f>
        <v>1-Insignificante</v>
      </c>
      <c r="Y3" s="21" t="s">
        <v>327</v>
      </c>
      <c r="AA3" s="19">
        <v>1</v>
      </c>
      <c r="AB3" s="21" t="s">
        <v>324</v>
      </c>
      <c r="AC3" s="21" t="str">
        <f>CONCATENATE(AA3,"-",AB3)</f>
        <v>1-Insignificante</v>
      </c>
      <c r="AD3" s="21"/>
      <c r="AG3" t="s">
        <v>328</v>
      </c>
      <c r="AI3" t="s">
        <v>329</v>
      </c>
      <c r="AK3" t="s">
        <v>116</v>
      </c>
      <c r="AM3" t="s">
        <v>82</v>
      </c>
    </row>
    <row r="4" spans="1:39" ht="32">
      <c r="B4" s="19" t="s">
        <v>330</v>
      </c>
      <c r="C4" s="20"/>
      <c r="D4" s="19" t="s">
        <v>331</v>
      </c>
      <c r="F4" s="21">
        <v>2</v>
      </c>
      <c r="G4" s="21" t="s">
        <v>332</v>
      </c>
      <c r="H4" s="21" t="str">
        <f>CONCATENATE(F4,"-",G4)</f>
        <v>2-Improbable</v>
      </c>
      <c r="I4" s="21" t="s">
        <v>333</v>
      </c>
      <c r="J4" s="21" t="s">
        <v>334</v>
      </c>
      <c r="L4" s="21">
        <v>2</v>
      </c>
      <c r="M4" s="21" t="s">
        <v>335</v>
      </c>
      <c r="N4" s="21" t="str">
        <f>CONCATENATE(L4,"-",M4)</f>
        <v>2-Menor</v>
      </c>
      <c r="O4" s="21" t="s">
        <v>336</v>
      </c>
      <c r="Q4" s="21">
        <v>2</v>
      </c>
      <c r="R4" s="21" t="s">
        <v>335</v>
      </c>
      <c r="S4" s="21" t="str">
        <f>CONCATENATE(Q4,"-",R4)</f>
        <v>2-Menor</v>
      </c>
      <c r="T4" s="21" t="s">
        <v>337</v>
      </c>
      <c r="V4" s="21">
        <v>2</v>
      </c>
      <c r="W4" s="21" t="s">
        <v>335</v>
      </c>
      <c r="X4" s="21" t="str">
        <f>CONCATENATE(V4,"-",W4)</f>
        <v>2-Menor</v>
      </c>
      <c r="Y4" s="21" t="s">
        <v>338</v>
      </c>
      <c r="AA4" s="21">
        <v>2</v>
      </c>
      <c r="AB4" s="21" t="s">
        <v>335</v>
      </c>
      <c r="AC4" s="21" t="str">
        <f>CONCATENATE(AA4,"-",AB4)</f>
        <v>2-Menor</v>
      </c>
      <c r="AD4" s="21"/>
      <c r="AG4" t="s">
        <v>339</v>
      </c>
      <c r="AI4" t="s">
        <v>340</v>
      </c>
      <c r="AK4" t="s">
        <v>115</v>
      </c>
    </row>
    <row r="5" spans="1:39" ht="32">
      <c r="B5" s="19" t="s">
        <v>341</v>
      </c>
      <c r="C5" s="20"/>
      <c r="D5" s="19" t="s">
        <v>219</v>
      </c>
      <c r="F5" s="21">
        <v>3</v>
      </c>
      <c r="G5" s="21" t="s">
        <v>342</v>
      </c>
      <c r="H5" s="21" t="str">
        <f>CONCATENATE(F5,"-",G5)</f>
        <v>3-Posible</v>
      </c>
      <c r="I5" s="21" t="s">
        <v>343</v>
      </c>
      <c r="J5" s="21" t="s">
        <v>344</v>
      </c>
      <c r="L5" s="21">
        <v>3</v>
      </c>
      <c r="M5" s="21" t="s">
        <v>141</v>
      </c>
      <c r="N5" s="21" t="str">
        <f>CONCATENATE(L5,"-",M5)</f>
        <v>3-Moderado</v>
      </c>
      <c r="O5" s="21" t="s">
        <v>345</v>
      </c>
      <c r="Q5" s="21">
        <v>3</v>
      </c>
      <c r="R5" s="21" t="s">
        <v>141</v>
      </c>
      <c r="S5" s="21" t="str">
        <f>CONCATENATE(Q5,"-",R5)</f>
        <v>3-Moderado</v>
      </c>
      <c r="T5" s="21" t="s">
        <v>346</v>
      </c>
      <c r="V5" s="21">
        <v>3</v>
      </c>
      <c r="W5" s="21" t="s">
        <v>141</v>
      </c>
      <c r="X5" s="21" t="str">
        <f>CONCATENATE(V5,"-",W5)</f>
        <v>3-Moderado</v>
      </c>
      <c r="Y5" s="21" t="s">
        <v>347</v>
      </c>
      <c r="AA5" s="21">
        <v>3</v>
      </c>
      <c r="AB5" s="21" t="s">
        <v>141</v>
      </c>
      <c r="AC5" s="21" t="str">
        <f>CONCATENATE(AA5,"-",AB5)</f>
        <v>3-Moderado</v>
      </c>
      <c r="AD5" s="21" t="s">
        <v>348</v>
      </c>
      <c r="AG5" t="s">
        <v>349</v>
      </c>
      <c r="AI5" t="s">
        <v>350</v>
      </c>
    </row>
    <row r="6" spans="1:39" ht="48">
      <c r="B6" s="19" t="s">
        <v>351</v>
      </c>
      <c r="C6" s="20"/>
      <c r="D6" s="19" t="s">
        <v>352</v>
      </c>
      <c r="F6" s="21">
        <v>4</v>
      </c>
      <c r="G6" s="21" t="s">
        <v>353</v>
      </c>
      <c r="H6" s="21" t="str">
        <f>CONCATENATE(F6,"-",G6)</f>
        <v>4-Probable</v>
      </c>
      <c r="I6" s="21" t="s">
        <v>354</v>
      </c>
      <c r="J6" s="21" t="s">
        <v>355</v>
      </c>
      <c r="L6" s="21">
        <v>4</v>
      </c>
      <c r="M6" s="21" t="s">
        <v>210</v>
      </c>
      <c r="N6" s="21" t="str">
        <f>CONCATENATE(L6,"-",M6)</f>
        <v>4-Mayor</v>
      </c>
      <c r="O6" s="21" t="s">
        <v>356</v>
      </c>
      <c r="Q6" s="21">
        <v>4</v>
      </c>
      <c r="R6" s="21" t="s">
        <v>210</v>
      </c>
      <c r="S6" s="21" t="str">
        <f>CONCATENATE(Q6,"-",R6)</f>
        <v>4-Mayor</v>
      </c>
      <c r="T6" s="21" t="s">
        <v>357</v>
      </c>
      <c r="V6" s="21">
        <v>4</v>
      </c>
      <c r="W6" s="21" t="s">
        <v>210</v>
      </c>
      <c r="X6" s="21" t="str">
        <f>CONCATENATE(V6,"-",W6)</f>
        <v>4-Mayor</v>
      </c>
      <c r="Y6" s="21" t="s">
        <v>358</v>
      </c>
      <c r="AA6" s="21">
        <v>4</v>
      </c>
      <c r="AB6" s="21" t="s">
        <v>210</v>
      </c>
      <c r="AC6" s="21" t="str">
        <f>CONCATENATE(AA6,"-",AB6)</f>
        <v>4-Mayor</v>
      </c>
      <c r="AD6" s="21" t="s">
        <v>359</v>
      </c>
      <c r="AG6" t="s">
        <v>331</v>
      </c>
      <c r="AI6" t="s">
        <v>360</v>
      </c>
    </row>
    <row r="7" spans="1:39" ht="32">
      <c r="B7" s="22" t="s">
        <v>361</v>
      </c>
      <c r="D7" s="19" t="s">
        <v>362</v>
      </c>
      <c r="F7" s="21">
        <v>5</v>
      </c>
      <c r="G7" s="21" t="s">
        <v>363</v>
      </c>
      <c r="H7" s="21" t="str">
        <f>CONCATENATE(F7,"-",G7)</f>
        <v>5-Casi seguro</v>
      </c>
      <c r="I7" s="21" t="s">
        <v>364</v>
      </c>
      <c r="J7" s="21" t="s">
        <v>365</v>
      </c>
      <c r="L7" s="21">
        <v>5</v>
      </c>
      <c r="M7" s="21" t="s">
        <v>366</v>
      </c>
      <c r="N7" s="21" t="str">
        <f>CONCATENATE(L7,"-",M7)</f>
        <v>5-Catastrofico</v>
      </c>
      <c r="O7" s="21" t="s">
        <v>367</v>
      </c>
      <c r="Q7" s="21">
        <v>5</v>
      </c>
      <c r="R7" s="21" t="s">
        <v>366</v>
      </c>
      <c r="S7" s="21" t="str">
        <f>CONCATENATE(Q7,"-",R7)</f>
        <v>5-Catastrofico</v>
      </c>
      <c r="T7" s="21" t="s">
        <v>368</v>
      </c>
      <c r="V7" s="21">
        <v>5</v>
      </c>
      <c r="W7" s="21" t="s">
        <v>366</v>
      </c>
      <c r="X7" s="21" t="str">
        <f>CONCATENATE(V7,"-",W7)</f>
        <v>5-Catastrofico</v>
      </c>
      <c r="Y7" s="21" t="s">
        <v>369</v>
      </c>
      <c r="AA7" s="21">
        <v>5</v>
      </c>
      <c r="AB7" s="21" t="s">
        <v>366</v>
      </c>
      <c r="AC7" s="21" t="str">
        <f>CONCATENATE(AA7,"-",AB7)</f>
        <v>5-Catastrofico</v>
      </c>
      <c r="AD7" s="21" t="s">
        <v>370</v>
      </c>
    </row>
    <row r="8" spans="1:39">
      <c r="B8" s="22" t="s">
        <v>371</v>
      </c>
      <c r="D8" s="22" t="s">
        <v>372</v>
      </c>
    </row>
    <row r="15" spans="1:39">
      <c r="A15" s="627" t="s">
        <v>305</v>
      </c>
      <c r="B15" s="23"/>
      <c r="C15" s="628" t="s">
        <v>82</v>
      </c>
      <c r="D15" s="628"/>
      <c r="E15" s="628"/>
      <c r="F15" s="628"/>
      <c r="G15" s="628"/>
    </row>
    <row r="16" spans="1:39">
      <c r="A16" s="627"/>
      <c r="B16" s="23"/>
      <c r="C16" s="23" t="s">
        <v>373</v>
      </c>
      <c r="D16" s="23" t="s">
        <v>374</v>
      </c>
      <c r="E16" s="23" t="s">
        <v>375</v>
      </c>
      <c r="F16" s="23" t="s">
        <v>376</v>
      </c>
      <c r="G16" s="23" t="s">
        <v>377</v>
      </c>
    </row>
    <row r="17" spans="1:7">
      <c r="A17" s="627"/>
      <c r="B17" s="23" t="s">
        <v>378</v>
      </c>
      <c r="C17" s="24">
        <v>1</v>
      </c>
      <c r="D17" s="24">
        <v>2</v>
      </c>
      <c r="E17" s="25">
        <v>3</v>
      </c>
      <c r="F17" s="26">
        <v>4</v>
      </c>
      <c r="G17" s="27">
        <v>5</v>
      </c>
    </row>
    <row r="18" spans="1:7">
      <c r="A18" s="627"/>
      <c r="B18" s="23" t="s">
        <v>206</v>
      </c>
      <c r="C18" s="28">
        <v>2</v>
      </c>
      <c r="D18" s="28">
        <v>4</v>
      </c>
      <c r="E18" s="25">
        <v>6</v>
      </c>
      <c r="F18" s="29">
        <v>8</v>
      </c>
      <c r="G18" s="27">
        <v>10</v>
      </c>
    </row>
    <row r="19" spans="1:7">
      <c r="A19" s="627"/>
      <c r="B19" s="23" t="s">
        <v>170</v>
      </c>
      <c r="C19" s="28">
        <v>3</v>
      </c>
      <c r="D19" s="25">
        <v>6</v>
      </c>
      <c r="E19" s="29">
        <v>9</v>
      </c>
      <c r="F19" s="27">
        <v>12</v>
      </c>
      <c r="G19" s="27">
        <v>15</v>
      </c>
    </row>
    <row r="20" spans="1:7">
      <c r="A20" s="627"/>
      <c r="B20" s="23" t="s">
        <v>379</v>
      </c>
      <c r="C20" s="25">
        <v>4</v>
      </c>
      <c r="D20" s="29">
        <v>8</v>
      </c>
      <c r="E20" s="29">
        <v>12</v>
      </c>
      <c r="F20" s="27">
        <v>16</v>
      </c>
      <c r="G20" s="30">
        <v>20</v>
      </c>
    </row>
    <row r="21" spans="1:7">
      <c r="A21" s="627"/>
      <c r="B21" s="23" t="s">
        <v>380</v>
      </c>
      <c r="C21" s="29">
        <v>5</v>
      </c>
      <c r="D21" s="29">
        <v>10</v>
      </c>
      <c r="E21" s="27">
        <v>15</v>
      </c>
      <c r="F21" s="27">
        <v>20</v>
      </c>
      <c r="G21" s="30">
        <v>25</v>
      </c>
    </row>
    <row r="25" spans="1:7">
      <c r="B25" t="s">
        <v>381</v>
      </c>
      <c r="C25" t="s">
        <v>382</v>
      </c>
      <c r="D25">
        <v>11</v>
      </c>
      <c r="E25" t="s">
        <v>383</v>
      </c>
      <c r="F25">
        <v>1</v>
      </c>
    </row>
    <row r="26" spans="1:7">
      <c r="C26" t="s">
        <v>384</v>
      </c>
      <c r="D26">
        <v>12</v>
      </c>
      <c r="E26" t="s">
        <v>385</v>
      </c>
      <c r="F26">
        <v>2</v>
      </c>
    </row>
    <row r="27" spans="1:7">
      <c r="C27" t="s">
        <v>386</v>
      </c>
      <c r="D27">
        <v>13</v>
      </c>
      <c r="E27" t="s">
        <v>387</v>
      </c>
      <c r="F27">
        <v>3</v>
      </c>
    </row>
    <row r="28" spans="1:7">
      <c r="C28" t="s">
        <v>388</v>
      </c>
      <c r="D28">
        <v>14</v>
      </c>
      <c r="E28" t="s">
        <v>389</v>
      </c>
      <c r="F28">
        <v>4</v>
      </c>
    </row>
    <row r="29" spans="1:7">
      <c r="C29" t="s">
        <v>390</v>
      </c>
      <c r="D29">
        <v>15</v>
      </c>
      <c r="E29" t="s">
        <v>391</v>
      </c>
      <c r="F29">
        <v>5</v>
      </c>
    </row>
    <row r="30" spans="1:7">
      <c r="B30" t="s">
        <v>392</v>
      </c>
      <c r="C30" t="s">
        <v>382</v>
      </c>
      <c r="D30">
        <v>21</v>
      </c>
      <c r="E30" t="s">
        <v>385</v>
      </c>
      <c r="F30">
        <v>6</v>
      </c>
    </row>
    <row r="31" spans="1:7">
      <c r="C31" t="s">
        <v>384</v>
      </c>
      <c r="D31">
        <v>22</v>
      </c>
      <c r="E31" t="s">
        <v>393</v>
      </c>
      <c r="F31">
        <v>7</v>
      </c>
    </row>
    <row r="32" spans="1:7">
      <c r="C32" t="s">
        <v>386</v>
      </c>
      <c r="D32">
        <v>23</v>
      </c>
      <c r="E32" t="s">
        <v>394</v>
      </c>
      <c r="F32">
        <v>8</v>
      </c>
    </row>
    <row r="33" spans="2:6">
      <c r="C33" t="s">
        <v>388</v>
      </c>
      <c r="D33">
        <v>24</v>
      </c>
      <c r="E33" t="s">
        <v>395</v>
      </c>
      <c r="F33">
        <v>9</v>
      </c>
    </row>
    <row r="34" spans="2:6">
      <c r="C34" t="s">
        <v>390</v>
      </c>
      <c r="D34">
        <v>25</v>
      </c>
      <c r="E34" t="s">
        <v>396</v>
      </c>
      <c r="F34">
        <v>10</v>
      </c>
    </row>
    <row r="35" spans="2:6">
      <c r="B35" t="s">
        <v>397</v>
      </c>
      <c r="C35" t="s">
        <v>382</v>
      </c>
      <c r="D35">
        <v>31</v>
      </c>
      <c r="E35" t="s">
        <v>398</v>
      </c>
      <c r="F35">
        <v>11</v>
      </c>
    </row>
    <row r="36" spans="2:6">
      <c r="C36" t="s">
        <v>384</v>
      </c>
      <c r="D36">
        <v>32</v>
      </c>
      <c r="E36" t="s">
        <v>394</v>
      </c>
      <c r="F36">
        <v>12</v>
      </c>
    </row>
    <row r="37" spans="2:6">
      <c r="C37" t="s">
        <v>386</v>
      </c>
      <c r="D37">
        <v>33</v>
      </c>
      <c r="E37" t="s">
        <v>399</v>
      </c>
      <c r="F37">
        <v>13</v>
      </c>
    </row>
    <row r="38" spans="2:6">
      <c r="C38" t="s">
        <v>388</v>
      </c>
      <c r="D38">
        <v>34</v>
      </c>
      <c r="E38" t="s">
        <v>400</v>
      </c>
      <c r="F38">
        <v>14</v>
      </c>
    </row>
    <row r="39" spans="2:6">
      <c r="C39" t="s">
        <v>390</v>
      </c>
      <c r="D39">
        <v>35</v>
      </c>
      <c r="E39" t="s">
        <v>401</v>
      </c>
      <c r="F39">
        <v>15</v>
      </c>
    </row>
    <row r="40" spans="2:6">
      <c r="B40" t="s">
        <v>402</v>
      </c>
      <c r="C40" t="s">
        <v>382</v>
      </c>
      <c r="D40">
        <v>41</v>
      </c>
      <c r="E40" t="s">
        <v>403</v>
      </c>
      <c r="F40">
        <v>16</v>
      </c>
    </row>
    <row r="41" spans="2:6">
      <c r="C41" t="s">
        <v>384</v>
      </c>
      <c r="D41">
        <v>42</v>
      </c>
      <c r="E41" t="s">
        <v>395</v>
      </c>
      <c r="F41">
        <v>17</v>
      </c>
    </row>
    <row r="42" spans="2:6">
      <c r="C42" t="s">
        <v>386</v>
      </c>
      <c r="D42">
        <v>43</v>
      </c>
      <c r="E42" t="s">
        <v>404</v>
      </c>
      <c r="F42">
        <v>18</v>
      </c>
    </row>
    <row r="43" spans="2:6">
      <c r="C43" t="s">
        <v>388</v>
      </c>
      <c r="D43">
        <v>44</v>
      </c>
      <c r="E43" t="s">
        <v>405</v>
      </c>
      <c r="F43">
        <v>19</v>
      </c>
    </row>
    <row r="44" spans="2:6">
      <c r="C44" t="s">
        <v>390</v>
      </c>
      <c r="D44">
        <v>45</v>
      </c>
      <c r="E44" t="s">
        <v>202</v>
      </c>
      <c r="F44">
        <v>20</v>
      </c>
    </row>
    <row r="45" spans="2:6">
      <c r="B45" t="s">
        <v>406</v>
      </c>
      <c r="C45" t="s">
        <v>382</v>
      </c>
      <c r="D45">
        <v>51</v>
      </c>
      <c r="E45" t="s">
        <v>407</v>
      </c>
      <c r="F45">
        <v>21</v>
      </c>
    </row>
    <row r="46" spans="2:6">
      <c r="C46" t="s">
        <v>384</v>
      </c>
      <c r="D46">
        <v>52</v>
      </c>
      <c r="E46" t="s">
        <v>222</v>
      </c>
      <c r="F46">
        <v>22</v>
      </c>
    </row>
    <row r="47" spans="2:6">
      <c r="C47" t="s">
        <v>386</v>
      </c>
      <c r="D47">
        <v>53</v>
      </c>
      <c r="E47" t="s">
        <v>401</v>
      </c>
      <c r="F47">
        <v>23</v>
      </c>
    </row>
    <row r="48" spans="2:6">
      <c r="C48" t="s">
        <v>388</v>
      </c>
      <c r="D48">
        <v>54</v>
      </c>
      <c r="E48" t="s">
        <v>202</v>
      </c>
      <c r="F48">
        <v>24</v>
      </c>
    </row>
    <row r="49" spans="2:6">
      <c r="C49" t="s">
        <v>390</v>
      </c>
      <c r="D49">
        <v>55</v>
      </c>
      <c r="E49" t="s">
        <v>408</v>
      </c>
      <c r="F49">
        <v>25</v>
      </c>
    </row>
    <row r="53" spans="2:6">
      <c r="B53" t="s">
        <v>381</v>
      </c>
      <c r="C53" t="s">
        <v>409</v>
      </c>
      <c r="D53">
        <v>5</v>
      </c>
      <c r="E53" t="s">
        <v>410</v>
      </c>
    </row>
    <row r="54" spans="2:6">
      <c r="C54" t="s">
        <v>411</v>
      </c>
      <c r="D54">
        <v>10</v>
      </c>
      <c r="E54" t="s">
        <v>222</v>
      </c>
    </row>
    <row r="55" spans="2:6">
      <c r="C55" t="s">
        <v>412</v>
      </c>
      <c r="D55">
        <v>20</v>
      </c>
      <c r="E55" t="s">
        <v>202</v>
      </c>
    </row>
    <row r="56" spans="2:6">
      <c r="B56" t="s">
        <v>392</v>
      </c>
      <c r="C56" t="s">
        <v>413</v>
      </c>
      <c r="D56">
        <v>10</v>
      </c>
      <c r="E56" t="s">
        <v>414</v>
      </c>
    </row>
    <row r="57" spans="2:6">
      <c r="C57" t="s">
        <v>415</v>
      </c>
      <c r="D57">
        <v>20</v>
      </c>
      <c r="E57" t="s">
        <v>416</v>
      </c>
    </row>
    <row r="58" spans="2:6">
      <c r="C58" t="s">
        <v>417</v>
      </c>
      <c r="D58">
        <v>40</v>
      </c>
      <c r="E58" t="s">
        <v>418</v>
      </c>
    </row>
    <row r="59" spans="2:6">
      <c r="B59" t="s">
        <v>397</v>
      </c>
      <c r="C59" t="s">
        <v>413</v>
      </c>
      <c r="D59">
        <v>15</v>
      </c>
      <c r="E59" t="s">
        <v>419</v>
      </c>
    </row>
    <row r="60" spans="2:6">
      <c r="C60" t="s">
        <v>415</v>
      </c>
      <c r="D60">
        <v>30</v>
      </c>
      <c r="E60" t="s">
        <v>420</v>
      </c>
    </row>
    <row r="61" spans="2:6">
      <c r="C61" t="s">
        <v>417</v>
      </c>
      <c r="D61">
        <v>60</v>
      </c>
      <c r="E61" t="s">
        <v>237</v>
      </c>
    </row>
    <row r="62" spans="2:6">
      <c r="B62" t="s">
        <v>402</v>
      </c>
      <c r="C62" t="s">
        <v>413</v>
      </c>
      <c r="D62">
        <v>20</v>
      </c>
      <c r="E62" t="s">
        <v>416</v>
      </c>
    </row>
    <row r="63" spans="2:6">
      <c r="C63" t="s">
        <v>415</v>
      </c>
      <c r="D63">
        <v>40</v>
      </c>
      <c r="E63" t="s">
        <v>418</v>
      </c>
    </row>
    <row r="64" spans="2:6">
      <c r="C64" t="s">
        <v>417</v>
      </c>
      <c r="D64">
        <v>80</v>
      </c>
      <c r="E64" t="s">
        <v>421</v>
      </c>
    </row>
    <row r="65" spans="2:5">
      <c r="B65" t="s">
        <v>406</v>
      </c>
      <c r="C65" t="s">
        <v>413</v>
      </c>
      <c r="D65">
        <v>25</v>
      </c>
      <c r="E65" t="s">
        <v>408</v>
      </c>
    </row>
    <row r="66" spans="2:5">
      <c r="C66" t="s">
        <v>415</v>
      </c>
      <c r="D66">
        <v>50</v>
      </c>
      <c r="E66" t="s">
        <v>422</v>
      </c>
    </row>
    <row r="67" spans="2:5">
      <c r="C67" t="s">
        <v>417</v>
      </c>
      <c r="D67">
        <v>100</v>
      </c>
      <c r="E67" t="s">
        <v>423</v>
      </c>
    </row>
  </sheetData>
  <mergeCells count="7">
    <mergeCell ref="V1:Y1"/>
    <mergeCell ref="AA1:AD1"/>
    <mergeCell ref="A15:A21"/>
    <mergeCell ref="C15:G15"/>
    <mergeCell ref="F1:J1"/>
    <mergeCell ref="L1:O1"/>
    <mergeCell ref="Q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Gestión de Riesgos</vt:lpstr>
      <vt:lpstr>Riesgos de Corrupción</vt:lpstr>
      <vt:lpstr>Racionalización de trámites </vt:lpstr>
      <vt:lpstr>RendiciónCuentas</vt:lpstr>
      <vt:lpstr>Atención al Ciudadano</vt:lpstr>
      <vt:lpstr>Tranparencia y Acceso a Inf. </vt:lpstr>
      <vt:lpstr>Participación Ciudadana</vt:lpstr>
      <vt:lpstr>Hoja2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LINA MARIA SANCHEZ RIVAS</cp:lastModifiedBy>
  <cp:lastPrinted>2019-01-30T16:42:27Z</cp:lastPrinted>
  <dcterms:created xsi:type="dcterms:W3CDTF">2017-01-23T15:51:20Z</dcterms:created>
  <dcterms:modified xsi:type="dcterms:W3CDTF">2021-10-23T01:33:37Z</dcterms:modified>
</cp:coreProperties>
</file>