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JSUAREZunidad D\2019 SADR\PAA2019 SADR\DICIEMBRE2019 FINAL\"/>
    </mc:Choice>
  </mc:AlternateContent>
  <bookViews>
    <workbookView xWindow="0" yWindow="0" windowWidth="28800" windowHeight="12435"/>
  </bookViews>
  <sheets>
    <sheet name="SADRPAA2019 DCBRE31 DEFINITIVO" sheetId="1" r:id="rId1"/>
  </sheets>
  <definedNames>
    <definedName name="_xlnm._FilterDatabase" localSheetId="0" hidden="1">'SADRPAA2019 DCBRE31 DEFINITIVO'!$A$26:$AP$108</definedName>
    <definedName name="_xlnm.Print_Area" localSheetId="0">'SADRPAA2019 DCBRE31 DEFINITIVO'!$A$1:$W$108</definedName>
    <definedName name="_xlnm.Print_Titles" localSheetId="0">'SADRPAA2019 DCBRE31 DEFINITIVO'!$26:$26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64" i="1" l="1"/>
  <c r="AP49" i="1" l="1"/>
  <c r="AO57" i="1"/>
  <c r="AO58" i="1"/>
  <c r="AO59" i="1"/>
  <c r="AN66" i="1"/>
  <c r="AO75" i="1" l="1"/>
  <c r="AO85" i="1"/>
  <c r="AL102" i="1" l="1"/>
  <c r="T77" i="1" l="1"/>
  <c r="Z99" i="1"/>
  <c r="Z67" i="1" l="1"/>
  <c r="Z64" i="1"/>
  <c r="Z65" i="1"/>
  <c r="Z63" i="1"/>
  <c r="Z102" i="1"/>
  <c r="T102" i="1"/>
  <c r="S102" i="1"/>
  <c r="S101" i="1" l="1"/>
  <c r="T86" i="1"/>
  <c r="Z42" i="1"/>
</calcChain>
</file>

<file path=xl/sharedStrings.xml><?xml version="1.0" encoding="utf-8"?>
<sst xmlns="http://schemas.openxmlformats.org/spreadsheetml/2006/main" count="1460" uniqueCount="466">
  <si>
    <t>PROCESO DE GESTIÓN DE RECURSOS FÍSICOS</t>
  </si>
  <si>
    <t>Codigo A-GRF-FR-015</t>
  </si>
  <si>
    <t>Version: 03</t>
  </si>
  <si>
    <t>FORMATO CONTROL PLAN ANUAL DE ADQUISICIONES</t>
  </si>
  <si>
    <t>Fecha de Aprobacion: 06/01/2015</t>
  </si>
  <si>
    <t>PLAN ANUAL DE ADQUISICIONES</t>
  </si>
  <si>
    <t>A. INFORMACIÓN GENERAL DE LA ENTIDAD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</si>
  <si>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</si>
  <si>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Nombre</t>
  </si>
  <si>
    <t>SECRETARIA DE AGRICULTURA Y DESARROLLO RURAL</t>
  </si>
  <si>
    <t>Dirección</t>
  </si>
  <si>
    <t>CL. 26 No. 51 53</t>
  </si>
  <si>
    <t>Teléfono</t>
  </si>
  <si>
    <t>749 1024</t>
  </si>
  <si>
    <t>Página web</t>
  </si>
  <si>
    <t>www.cundinamarca.gov.co</t>
  </si>
  <si>
    <t>Misión y visión</t>
  </si>
  <si>
    <t>La Secretaría de Agricultura y Desarrollo Rural, tiene como misión contribuir al desarrollo sostenible, competitivo y equitativo del sector agropecuario y al mejoramiento de la calidad de vida de la población rural del Departamento de Cundinamarca, en armonía con las políticas nacionales, regionales, departamentales, municipales y el principio constitucional de participación comunitaria.</t>
  </si>
  <si>
    <t>Perspectiva estratégica</t>
  </si>
  <si>
    <t>El Plan de Desarrollo "Unidos Podemos Más" 2016-2020 se fundamenta en tres pilares y la articulación de los mismos, como son: crecimiento, equidad y la felicidad de la población. estos pilares cuenta con: un enfoque sectorial organizado como una red y un enfoque basado en derechos (EBDH) capacidades y realizaciones que persigue la calidad de decisiones y la gobernanza alimentada por la participación efectiva que nutre la calidad de decisiones y la gobernanza, como modelo de participación del Plan.</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</si>
  <si>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</si>
  <si>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</si>
  <si>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JUAN GABRIEL AYALA  CARDENAS   TEL: 7491024.           juan.ayala@cundinamarca.gov.co</t>
  </si>
  <si>
    <t>Valor total del PAA</t>
  </si>
  <si>
    <t>Límite de contratación menor cuantía</t>
  </si>
  <si>
    <t>Límite de contratación mínima cuantía</t>
  </si>
  <si>
    <t>Fecha de última actualización del PAA</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</si>
  <si>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</si>
  <si>
    <t>B. ADQUISICIONES PLANEADAS</t>
  </si>
  <si>
    <t xml:space="preserve">PROYECCION     PAC     </t>
  </si>
  <si>
    <t>SECRETARIA</t>
  </si>
  <si>
    <t>POSPRE</t>
  </si>
  <si>
    <t>AREA FUNCIONAL</t>
  </si>
  <si>
    <t>PROGRAMA PRESUPUESTARIO</t>
  </si>
  <si>
    <t>FONDO</t>
  </si>
  <si>
    <t>FUT</t>
  </si>
  <si>
    <t>CODIGO META</t>
  </si>
  <si>
    <t xml:space="preserve">TIPO META   </t>
  </si>
  <si>
    <t>SPC</t>
  </si>
  <si>
    <t>PROYECTO</t>
  </si>
  <si>
    <t>NOMBRE CODIGO UNSPSC+K26:M109K95K26:M101</t>
  </si>
  <si>
    <t>Códigos UNSPSC</t>
  </si>
  <si>
    <t>Descripción</t>
  </si>
  <si>
    <t xml:space="preserve">OBJETO DEL CONTRATO </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</si>
  <si>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</si>
  <si>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</si>
  <si>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</si>
  <si>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</si>
  <si>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</si>
  <si>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</si>
  <si>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</si>
  <si>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</si>
  <si>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</si>
  <si>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CDP</t>
  </si>
  <si>
    <t>RPC</t>
  </si>
  <si>
    <t>VALOR TOTAL CONTRATADO</t>
  </si>
  <si>
    <t>No DE CONTRATO</t>
  </si>
  <si>
    <t>CONTRATISTA</t>
  </si>
  <si>
    <t>DEPENDENCIA</t>
  </si>
  <si>
    <t>OBSERVACION</t>
  </si>
  <si>
    <t>ENERO</t>
  </si>
  <si>
    <t>FEBRERO</t>
  </si>
  <si>
    <t>MARZO</t>
  </si>
  <si>
    <t>ABRIL</t>
  </si>
  <si>
    <t>MAYO</t>
  </si>
  <si>
    <t>JUNIO</t>
  </si>
  <si>
    <t>JULIO</t>
  </si>
  <si>
    <t>AGOSTO</t>
  </si>
  <si>
    <t>SEPTIEMBRE</t>
  </si>
  <si>
    <t>OCTUBRE</t>
  </si>
  <si>
    <t>NOVIEMBRE</t>
  </si>
  <si>
    <t>DICIEMBRE</t>
  </si>
  <si>
    <t>GR4:2-11-01-304</t>
  </si>
  <si>
    <t>A.14.20.2.3</t>
  </si>
  <si>
    <t>3-1900</t>
  </si>
  <si>
    <t>PRODUCTO</t>
  </si>
  <si>
    <t>Beneficiar 400 familias víctimas del conflicto armado VCA con enfoque diferencial con proyectos productivos para generación de ingresos</t>
  </si>
  <si>
    <t xml:space="preserve"> ANALISIS DE FERTILIDAD  DE SUELOS - FERTILIZANTES Y NUTRIENTES PARA PLANTAS  Y HERBICIDAS-ASISTENCIA TÉCNICA NO GUBERNAMENTAL-MALLA RED</t>
  </si>
  <si>
    <t xml:space="preserve">10000000, 10101516, 10101517,  10121508, 10151500,  10170000, 21100000,  42120000 </t>
  </si>
  <si>
    <t xml:space="preserve">INSUMOS , MATERIAL VEGETAL PIE DE CRIA PARA EL DESARROLLO DE PROYECTOS PRODUCTIVOS AGROPECUARIOS </t>
  </si>
  <si>
    <t xml:space="preserve">6 MESES </t>
  </si>
  <si>
    <t>CONTRATACION DIRECTA</t>
  </si>
  <si>
    <t>FONDEARCUN</t>
  </si>
  <si>
    <t>NO</t>
  </si>
  <si>
    <t>NA</t>
  </si>
  <si>
    <t>MIGUEL ANGEL TRIVIÑO G.</t>
  </si>
  <si>
    <t>SADR-CDCVI-017-2019</t>
  </si>
  <si>
    <t>MPIO AGUA DE DIOS</t>
  </si>
  <si>
    <t>GR:4:2-11-01-304</t>
  </si>
  <si>
    <t>“AUNAR RECURSOS TÉCNICOS, ADMINISTRATIVOS Y FINANCIEROS CON EL MUNICIPIO DE VILLETA PARA EL ESTABLECIMIENTO DE PROYECTOS QUE PROMUEVAN CAPACIDADES PRODUCTIVAS Y LA GENERACIÓN DE INGRESOS  A POBLACIÓN  VÍCTIMAS DEL CONFLICTO ARMADO  EN EL DEPARTAMENTO DE  CUNDINAMARCA.”.</t>
  </si>
  <si>
    <t>SADR-CDCVI-014-2019</t>
  </si>
  <si>
    <t>MPIO VILLETA</t>
  </si>
  <si>
    <r>
      <t xml:space="preserve">"AUNAR RECURSOS TÉCNICOS, ADMINISTRATIVOS Y FINANCIEROS CON EL MUNICIPIO DE </t>
    </r>
    <r>
      <rPr>
        <b/>
        <i/>
        <sz val="8"/>
        <color theme="1"/>
        <rFont val="Calibri"/>
        <family val="2"/>
        <scheme val="minor"/>
      </rPr>
      <t>CHOCONTA</t>
    </r>
    <r>
      <rPr>
        <sz val="8"/>
        <color theme="1"/>
        <rFont val="Calibri"/>
        <family val="2"/>
        <scheme val="minor"/>
      </rPr>
      <t>PARA EL ESTABLECIMIENTO DE PROYECTOS QUE PROMUEVAN CAPACIDADES PRODUCTIVAS Y LA GENERACIÓN DE INGRESOS DIRIGIDOS A FAMILIAS VÍCTIMAS DEL CONFLICTO ARMADO  EN EL DEPARTAMENTO DE  CUNDINAMARCA".</t>
    </r>
  </si>
  <si>
    <t>OSCAR DARIO GONZALEZ</t>
  </si>
  <si>
    <t>SADR-CDCVI-020-2019</t>
  </si>
  <si>
    <t>MPIO CHOCONTA</t>
  </si>
  <si>
    <r>
      <t xml:space="preserve">"AUNAR RECURSOS TÉCNICOS, ADMINISTRATIVOS Y FINANCIEROS CON EL MUNICIPIO DE </t>
    </r>
    <r>
      <rPr>
        <b/>
        <i/>
        <sz val="8"/>
        <color theme="1"/>
        <rFont val="Calibri"/>
        <family val="2"/>
        <scheme val="minor"/>
      </rPr>
      <t>GACHALA</t>
    </r>
    <r>
      <rPr>
        <sz val="8"/>
        <color theme="1"/>
        <rFont val="Calibri"/>
        <family val="2"/>
        <scheme val="minor"/>
      </rPr>
      <t xml:space="preserve"> PARA EL ESTABLECIMIENTO DE PROYECTOS QUE PROMUEVAN CAPACIDADES PRODUCTIVAS Y LA GENERACIÓN DE INGRESOS DIRIGIDOS A FAMILIAS VÍCTIMAS DEL CONFLICTO ARMADO  EN EL DEPARTAMENTO DE  CUNDINAMARCA".</t>
    </r>
  </si>
  <si>
    <t>MANUEL GERARDO MORA</t>
  </si>
  <si>
    <t>SADR-CDCVI-022-2019</t>
  </si>
  <si>
    <t>MPIO GACHALA</t>
  </si>
  <si>
    <r>
      <t xml:space="preserve"> "AUNAR RECURSOS TÉCNICOS, ADMINISTRATIVOS Y FINANCIEROS CON EL MUNICIPIO DE </t>
    </r>
    <r>
      <rPr>
        <b/>
        <i/>
        <sz val="8"/>
        <color theme="1"/>
        <rFont val="Calibri"/>
        <family val="2"/>
        <scheme val="minor"/>
      </rPr>
      <t>MEDINA</t>
    </r>
    <r>
      <rPr>
        <sz val="8"/>
        <color theme="1"/>
        <rFont val="Calibri"/>
        <family val="2"/>
        <scheme val="minor"/>
      </rPr>
      <t xml:space="preserve"> PARA EL ESTABLECIMIENTO DE PROYECTOS QUE PROMUEVAN CAPACIDADES PRODUCTIVAS Y LA GENERACIÓN DE INGRESOS DIRIGIDOS A FAMILIAS VÍCTIMAS DEL CONFLICTO ARMADO  EN EL DEPARTAMENTO DE  CUNDINAMARCA".</t>
    </r>
  </si>
  <si>
    <t>DIEGO CAMILO RODRIGUEZ GONZALEZ</t>
  </si>
  <si>
    <t>SADR-CDCVI-016-2019</t>
  </si>
  <si>
    <t>MPIO MEDINA</t>
  </si>
  <si>
    <r>
      <t xml:space="preserve"> "AUNAR RECURSOS TÉCNICOS, ADMINISTRATIVOS Y FINANCIEROS CON EL MUNICIPIO DE </t>
    </r>
    <r>
      <rPr>
        <b/>
        <i/>
        <sz val="8"/>
        <color theme="1"/>
        <rFont val="Calibri"/>
        <family val="2"/>
        <scheme val="minor"/>
      </rPr>
      <t>PARATEBUENO</t>
    </r>
    <r>
      <rPr>
        <sz val="8"/>
        <color theme="1"/>
        <rFont val="Calibri"/>
        <family val="2"/>
        <scheme val="minor"/>
      </rPr>
      <t xml:space="preserve"> PARA EL ESTABLECIMIENTO DE PROYECTOS QUE PROMUEVAN CAPACIDADES PRODUCTIVAS Y LA GENERACIÓN DE INGRESOS DIRIGIDOS A FAMILIAS VÍCTIMAS DEL CONFLICTO ARMADO  EN EL DEPARTAMENTO DE  CUNDINAMARCA".</t>
    </r>
  </si>
  <si>
    <t>SADR-CDCVI-019-2019</t>
  </si>
  <si>
    <t>MPIO PARATEBUENO</t>
  </si>
  <si>
    <r>
      <t xml:space="preserve">"AUNAR RECURSOS TÉCNICOS, ADMINISTRATIVOS Y FINANCIEROS CON EL MUNICIPIO DE </t>
    </r>
    <r>
      <rPr>
        <b/>
        <i/>
        <sz val="8"/>
        <color theme="1"/>
        <rFont val="Calibri"/>
        <family val="2"/>
        <scheme val="minor"/>
      </rPr>
      <t>QUEBRADANEGRA</t>
    </r>
    <r>
      <rPr>
        <sz val="8"/>
        <color theme="1"/>
        <rFont val="Calibri"/>
        <family val="2"/>
        <scheme val="minor"/>
      </rPr>
      <t xml:space="preserve"> PARA EL ESTABLECIMIENTO DE PROYECTOS QUE PROMUEVAN CAPACIDADES PRODUCTIVAS Y LA GENERACIÓN DE INGRESOS DIRIGIDOS A FAMILIAS VÍCTIMAS DEL CONFLICTO ARMADO  EN EL DEPARTAMENTO DE  CUNDINAMARCA".</t>
    </r>
  </si>
  <si>
    <t>SADR-CDCVI-013-2019</t>
  </si>
  <si>
    <t>MPIO QUEBRADANEGRA</t>
  </si>
  <si>
    <r>
      <t xml:space="preserve">"AUNAR RECURSOS TÉCNICOS, ADMINISTRATIVOS Y FINANCIEROS CON EL MUNICIPIO DE </t>
    </r>
    <r>
      <rPr>
        <b/>
        <i/>
        <sz val="8"/>
        <color theme="1"/>
        <rFont val="Calibri"/>
        <family val="2"/>
        <scheme val="minor"/>
      </rPr>
      <t>SUBACHOQUE</t>
    </r>
    <r>
      <rPr>
        <sz val="8"/>
        <color theme="1"/>
        <rFont val="Calibri"/>
        <family val="2"/>
        <scheme val="minor"/>
      </rPr>
      <t xml:space="preserve"> PARA EL ESTABLECIMIENTO DE PROYECTOS QUE PROMUEVAN CAPACIDADES PRODUCTIVAS Y LA GENERACIÓN DE INGRESOS DIRIGIDOS A FAMILIAS VÍCTIMAS DEL CONFLICTO ARMADO  EN EL DEPARTAMENTO DE  CUNDINAMARCA".</t>
    </r>
  </si>
  <si>
    <t>SADR-CDCVI-015-2019</t>
  </si>
  <si>
    <t>MPIO SUBACHOQUE</t>
  </si>
  <si>
    <r>
      <t>"AUNAR RECURSOS TÉCNICOS, ADMINISTRATIVOS Y FINANCIEROS CON EL MUNICIPIO DE</t>
    </r>
    <r>
      <rPr>
        <b/>
        <sz val="8"/>
        <color theme="1"/>
        <rFont val="Calibri"/>
        <family val="2"/>
        <scheme val="minor"/>
      </rPr>
      <t xml:space="preserve"> VENECIA</t>
    </r>
    <r>
      <rPr>
        <sz val="8"/>
        <color theme="1"/>
        <rFont val="Calibri"/>
        <family val="2"/>
        <scheme val="minor"/>
      </rPr>
      <t xml:space="preserve"> PARA EL ESTABLECIMIENTO DE PROYECTOS QUE PROMUEVAN CAPACIDADES PRODUCTIVAS Y LA GENERACIÓN DE INGRESOS DIRIGIDOS A FAMILIAS VÍCTIMAS DEL CONFLICTO ARMADO  EN EL DEPARTAMENTO DE  CUNDINAMARCA".</t>
    </r>
  </si>
  <si>
    <t>SADR-CDCVI-012-2019</t>
  </si>
  <si>
    <t>MPIO VENECIA</t>
  </si>
  <si>
    <t xml:space="preserve">Beneficiar 200 mujeres víctimas del conflicto armado VCA con proyectos productivos para generación de ingresos </t>
  </si>
  <si>
    <r>
      <t xml:space="preserve">"AUNAR RECURSOS TÉCNICOS, ADMINISTRATIVOS Y FINANCIEROS CON EL MUNICIPIO DE </t>
    </r>
    <r>
      <rPr>
        <b/>
        <sz val="8"/>
        <color theme="1"/>
        <rFont val="Calibri"/>
        <family val="2"/>
        <scheme val="minor"/>
      </rPr>
      <t>BOJACÁ</t>
    </r>
    <r>
      <rPr>
        <sz val="8"/>
        <color theme="1"/>
        <rFont val="Calibri"/>
        <family val="2"/>
        <scheme val="minor"/>
      </rPr>
      <t xml:space="preserve"> PARA EL ESTABLECIMIENTO DE PROYECTOS QUE PROMUEVAN CAPACIDADES PRODUCTIVAS Y LA GENERACIÓN DE INGRESOS DIRIGIDOS FAMILIAS VÍCTIMAS DEL CONFLICTO ARMADO EN EL DEPARTAMENTO DE CUNDINAMARCA".</t>
    </r>
  </si>
  <si>
    <t>SADR-CDCVI-018-2019</t>
  </si>
  <si>
    <t>MPIO BOJACA</t>
  </si>
  <si>
    <t>GR4:2-11-01-305</t>
  </si>
  <si>
    <r>
      <t xml:space="preserve"> "AUNAR RECURSOS TÉCNICOS, ADMINISTRATIVOS Y FINANCIEROS CON EL MUNICIPIO DE </t>
    </r>
    <r>
      <rPr>
        <b/>
        <i/>
        <sz val="8"/>
        <color theme="1"/>
        <rFont val="Calibri"/>
        <family val="2"/>
        <scheme val="minor"/>
      </rPr>
      <t>ALBAN</t>
    </r>
    <r>
      <rPr>
        <sz val="8"/>
        <color theme="1"/>
        <rFont val="Calibri"/>
        <family val="2"/>
        <scheme val="minor"/>
      </rPr>
      <t>PARA EL ESTABLECIMIENTO DE PROYECTOS QUE PROMUEVAN CAPACIDADES PRODUCTIVAS Y LA GENERACIÓN DE INGRESOS DIRIGIDOS A MUJERES VÍCTIMAS DEL CONFLICTO ARMADO  EN EL DEPARTAMENTO DE  CUNDINAMARCA".</t>
    </r>
  </si>
  <si>
    <t>SADR-CDCVI-011-2019</t>
  </si>
  <si>
    <t>MPIO ALBAN</t>
  </si>
  <si>
    <r>
      <t xml:space="preserve">AUNAR RECURSOS TÉCNICOS, ADMINISTRATIVOS Y FINANCIEROS CON EL MUNICIPIO DE </t>
    </r>
    <r>
      <rPr>
        <b/>
        <i/>
        <sz val="8"/>
        <color theme="1"/>
        <rFont val="Calibri"/>
        <family val="2"/>
        <scheme val="minor"/>
      </rPr>
      <t>GRANADA</t>
    </r>
    <r>
      <rPr>
        <sz val="8"/>
        <color theme="1"/>
        <rFont val="Calibri"/>
        <family val="2"/>
        <scheme val="minor"/>
      </rPr>
      <t xml:space="preserve"> PARA EL ESTABLECIMIENTO DE PROYECTOS QUE PROMUEVAN CAPACIDADES PRODUCTIVAS Y LA GENERACIÓN DE INGRESOS DIRIGIDOS A MUJERES VÍCTIMAS DEL CONFLICTO ARMADO  EN EL DEPARTAMENTO DE  CUNDINAMARCA".</t>
    </r>
  </si>
  <si>
    <t>SADR-CDCVI-010-2019</t>
  </si>
  <si>
    <t>MPIO GRANADA</t>
  </si>
  <si>
    <r>
      <t xml:space="preserve">"AUNAR RECURSOS TÉCNICOS, ADMINISTRATIVOS Y FINANCIEROS CON EL MUNICIPIO DE </t>
    </r>
    <r>
      <rPr>
        <b/>
        <i/>
        <sz val="8"/>
        <color theme="1"/>
        <rFont val="Calibri"/>
        <family val="2"/>
        <scheme val="minor"/>
      </rPr>
      <t>PANDI</t>
    </r>
    <r>
      <rPr>
        <sz val="8"/>
        <color theme="1"/>
        <rFont val="Calibri"/>
        <family val="2"/>
        <scheme val="minor"/>
      </rPr>
      <t xml:space="preserve"> PARA EL ESTABLECIMIENTO DE PROYECTOS QUE PROMUEVAN CAPACIDADES PRODUCTIVAS Y LA GENERACIÓN DE INGRESOS DIRIGIDOS A MUJERES VÍCTIMAS DEL CONFLICTO ARMADO  EN EL DEPARTAMENTO DE  CUNDINAMARCA".</t>
    </r>
  </si>
  <si>
    <t>SADR-CDCVI-023-2019</t>
  </si>
  <si>
    <t>MPIO PANDI</t>
  </si>
  <si>
    <r>
      <t xml:space="preserve">"AUNAR RECURSOS TÉCNICOS, ADMINISTRATIVOS Y FINANCIEROS CON EL MUNICIPIO DE </t>
    </r>
    <r>
      <rPr>
        <b/>
        <i/>
        <sz val="8"/>
        <color theme="1"/>
        <rFont val="Calibri"/>
        <family val="2"/>
        <scheme val="minor"/>
      </rPr>
      <t>SUPATA</t>
    </r>
    <r>
      <rPr>
        <sz val="8"/>
        <color theme="1"/>
        <rFont val="Calibri"/>
        <family val="2"/>
        <scheme val="minor"/>
      </rPr>
      <t xml:space="preserve"> PARA EL ESTABLECIMIENTO DE PROYECTOS QUE PROMUEVAN CAPACIDADES PRODUCTIVAS Y LA GENERACIÓN DE INGRESOS DIRIGIDOS A MUJERES VÍCTIMAS DEL CONFLICTO ARMADO  EN EL DEPARTAMENTO DE  CUNDINAMARCA".</t>
    </r>
  </si>
  <si>
    <t>SADR-CDCVI-021-2019</t>
  </si>
  <si>
    <t>MPIO SUPATA</t>
  </si>
  <si>
    <r>
      <t xml:space="preserve">"AUNAR RECURSOS TÉCNICOS, ADMINISTRATIVOS Y FINANCIEROS CON EL MUNICIPIO DE </t>
    </r>
    <r>
      <rPr>
        <b/>
        <i/>
        <sz val="8"/>
        <color theme="1"/>
        <rFont val="Calibri"/>
        <family val="2"/>
        <scheme val="minor"/>
      </rPr>
      <t>UBALA</t>
    </r>
    <r>
      <rPr>
        <sz val="8"/>
        <color theme="1"/>
        <rFont val="Calibri"/>
        <family val="2"/>
        <scheme val="minor"/>
      </rPr>
      <t xml:space="preserve"> PARA EL ESTABLECIMIENTO DE PROYECTOS QUE PROMUEVAN CAPACIDADES PRODUCTIVAS Y LA GENERACIÓN DE INGRESOS DIRIGIDOS A MUJERES VÍCTIMAS DEL CONFLICTO ARMADO  EN EL DEPARTAMENTO DE  CUNDINAMARCA".</t>
    </r>
  </si>
  <si>
    <t>SADR-CDCVI-009-2019</t>
  </si>
  <si>
    <t>MPIO UBALA</t>
  </si>
  <si>
    <r>
      <t xml:space="preserve">“AUNAR RECURSOS TÉCNICOS, ADMINISTRATIVOS Y FINANCIEROS CON EL MUNICIPIO DE </t>
    </r>
    <r>
      <rPr>
        <b/>
        <sz val="8"/>
        <color theme="1"/>
        <rFont val="Calibri"/>
        <family val="2"/>
        <scheme val="minor"/>
      </rPr>
      <t>VILLETA</t>
    </r>
    <r>
      <rPr>
        <sz val="8"/>
        <color theme="1"/>
        <rFont val="Calibri"/>
        <family val="2"/>
        <scheme val="minor"/>
      </rPr>
      <t xml:space="preserve"> PARA EL ESTABLECIMIENTO DE PROYECTOS QUE PROMUEVAN CAPACIDADES PRODUCTIVAS Y LA GENERACIÓN DE INGRESOS  A POBLACIÓN  VÍCTIMAS DEL CONFLICTO ARMADO  EN EL DEPARTAMENTO DE  CUNDINAMARCA.”.</t>
    </r>
  </si>
  <si>
    <t>GR4:3-03-01-389</t>
  </si>
  <si>
    <t>A.8.8</t>
  </si>
  <si>
    <t>IMPLEMENTACION DE UN MODELO DE DESARROLLO INTEGRAL EN ENTORNOS RURALES  PARA EL MEJORAMIENTO  DE CONDICIONES SOCIOECONOMICAS Y AMBIENTALES  DE LA POBLACION RURAL  EN EL DEPARTAMENTO DE CUNDINAMARCA</t>
  </si>
  <si>
    <t>MATERIAL VIVO VEGETAL Y ANIMAL, ACCESORIOS Y SUMINISTROS- ANIMALES DE GRANJA- ABONOS ORGANICOS Y NUTRIENTES PARA PLANTAS- ABONOS QUIMICOS Y NUTRIENTES PARA PLANTAS- ACONDICIONADORES DE SUELOS- SEMILLAS Y PLANTULAS VEGETALES- MAQUINARIA Y ACCESORIOS PARA AGRICULTURA, PESCA, SILVICULTURA Y FAUNA- MAQUINARIA Y EQUIPO PARA AGRICULTURA, SILVICULTURA Y PAISAJISMO-MAQUINARIA Y EQUIPO PARA TRANSFORMACION AGRICOLA- DESARROLLO RURAL- COMIDA PARA ANIMALES- RESERVORIOS- HERRAMIENTAS MANUALES DE JARDINERIA, AGRICULTURA Y FORESTACION- EQUIPO VETERINARIO- PRODUCTOS VETERINARIOS- EQUIPO Y SUMINISTROS PARA INSEMINACION ARTIFICIAL VETERINARIA- ANTIHELMINTICOS Y OTROS ANTIPARASITARIOS- PLANIFICACION Y VALORACION DE ZONAS AGROECOLOGICAS- ANALISIS DE FERTILIDAD DEL SUELO- RIEGO- SERVICIOS NO GUBERNAMENTALES DE ASISTENCIA TECNICA.</t>
  </si>
  <si>
    <t>10000000-10101500-10171500-10171600-10171800-10151500-21000000-21100000-21102100-93141900-10120000-24111801-27112000-42121500-42121600-42121800-51101700-70131704-70131707-70171700-94131500</t>
  </si>
  <si>
    <t>ADICION No. 01, MODIFICACION 02 Y PRORROGA 03 AL CONVENIO INTERADMINISTRATIVO SADR-CDCVI-014–2018 CELEBRADO ENTRE EL DEPARTAMENTO DE CUNDINAMARCA – SECRETARIA DE AGRICULTURA Y DESARROLLO RURAL Y LA CORPORACION COLOMBIA INTERNACIONAL – CCI, CUYO OBJETO ES “AUNAR RECURSOS TECNICOS, ADMINISTRATIVOS Y FINANCIEROS PARA ADELANTAR LA IMPLEMENTACION INTEGRAL DE LA ESTRATEGIA DE MEJORAMIENTO DE LA PRODUCTIVIDAD Y LA COMPETITIVIDAD EN ENTORNOS RURALES DEL SUBPROGRAMA GOBERNACION A LA FINCA.”</t>
  </si>
  <si>
    <t>7 MESES</t>
  </si>
  <si>
    <t>MARCELA CASTRO RODRIGUEZ</t>
  </si>
  <si>
    <t>AD1 MD2 PR3 SADR-CDCVI-014-2018</t>
  </si>
  <si>
    <t>CORPORACION COLOMBIA INTERNACIONAL-CCI</t>
  </si>
  <si>
    <t>GR: 4:3-03-01-389</t>
  </si>
  <si>
    <t>A.8.8.</t>
  </si>
  <si>
    <t>1-0100</t>
  </si>
  <si>
    <t>ORDINARIO</t>
  </si>
  <si>
    <t>GR4:3-03-02-393</t>
  </si>
  <si>
    <t>A.17.2</t>
  </si>
  <si>
    <t>IMPLEMENTACION SISTEMA DE RECOLECCION DE INFORMACION Y HERRAMIENTAS DE PLANIFICACION PARA EL SECTOR AGROPECUARIO DEPARTAMENTO DE CUNDINAMARCA</t>
  </si>
  <si>
    <t>AGRIMENSURA SERVICIOS LEGALES SOBRE LA PROPIEDAD</t>
  </si>
  <si>
    <t>81151604 80121703</t>
  </si>
  <si>
    <t xml:space="preserve">7 MESES </t>
  </si>
  <si>
    <t xml:space="preserve">CONTRATACION  DIRECTA </t>
  </si>
  <si>
    <t>GR4:3-03-02-394</t>
  </si>
  <si>
    <t>A.8.5</t>
  </si>
  <si>
    <t>FORTALECIMIENTO DEL SERVICIO DE ASISTENCIA TECNICA Y TRANSFERENCIA DE TECNOLOGIA E INNOVACION E IMPLEMENTACION DE TECNOLOGIAS AGROPECUARIAS SOSTENIBLES 116 MUNICIPIOS DE CUNDINAMARCA</t>
  </si>
  <si>
    <t xml:space="preserve">MAQUINARIA -HERRAMIENTAS  EQUIPO  INDUSTRIAL  Y VEHICULOS </t>
  </si>
  <si>
    <t xml:space="preserve">MOTOCICLETAS </t>
  </si>
  <si>
    <t>ADQUISICIÓN DE DIEZ Y SIETE (17)  MOTOCICLETAS SUS ADECUACIONES, ACCESORIOS Y MANTENIMIENTO PREVENTIVO,   PARA EL FORTALECIMIENTO AL SERVICIO DE ASISTENCIA TECNICA Y TRANSFERENCIA E INNOVACION EN DIEZ Y SIETE (17) UMATA(S) DE MUNICIPIOS DE CUNDINAMARCA.</t>
  </si>
  <si>
    <t>DOS (2) MESES Y DOCE (12) DIAS</t>
  </si>
  <si>
    <t>SELECCIÓN ABREVIADA  -TIENDA VIRTUAL (ACUERDO MARCO DE PRECIOS)</t>
  </si>
  <si>
    <t xml:space="preserve">CARLOS IGNACIO RIOS </t>
  </si>
  <si>
    <t>SADR-004-37262-2019</t>
  </si>
  <si>
    <t>INDUSTRIA COLOMBIANA DE MOTOCICLETAS S.A</t>
  </si>
  <si>
    <t xml:space="preserve">SERVICIOS EDUCATIVOS Y DE FORMACION </t>
  </si>
  <si>
    <t xml:space="preserve">SERVICIOS  DE EDUCACION DE TIEMPO  PARCIAL PARA ADULTOS </t>
  </si>
  <si>
    <t>UNAR ESFUERZOS TÉCNICOS, ADMINISTRATIVOS Y FINANCIEROS ENTRE EL DEPARTAMENTO DE CUNDINAMARCA- SECRETARIA DE AGRICULTURA Y DESARROLLO RURAL – SADR, PARA EL FORTALECIMIENTO DE LAS LINEAS BASE REQUERIDAS PARA LA ESTRUCTURACION DEL PLAN  DEPARTAMENTAL DE EXTENSION RURAL  DEL SECTOR AGROPECUARIO DE  CUNDINAMARCA EN EL MARCO DE LA LEY 1876 DE 2017.</t>
  </si>
  <si>
    <t>4 MESES</t>
  </si>
  <si>
    <t>GR4:3-03-02-395</t>
  </si>
  <si>
    <t>GR4:3-03-02-396</t>
  </si>
  <si>
    <t>APOYO PARA LA PREVENCION Y MITIGACION DE EMERGENCIAS Y DESASTRES AGROPECUARIOS DEPARTAMENTO DE CUNDINAMARCA</t>
  </si>
  <si>
    <t>TANQUES DE ALMACENAMIENTO   -SERVICIOS DE INSTALACIÓN DE TANQUES DE ALMACENAMIENTO METÁLICO -MANGUERAS DE AGUA- CONECTOR DE TUBO DE POLIPROPILENO</t>
  </si>
  <si>
    <t xml:space="preserve">24111803- 72152909- 40142008- 40172517
</t>
  </si>
  <si>
    <t xml:space="preserve">IMPLEMENTACION DE ESTRATEGIAS PARA LA ACUMULACIÓN DE AGUA DE USO AGROPECUARIO - RESERVORIOS </t>
  </si>
  <si>
    <t xml:space="preserve">AUNAR ESFUERZOS TECNICOS ,ADMINISTRATIVOS Y FINANCIEROS PARA  EL FORTALECIMIENTO Y APOYO EN PREVENCIÓN, MITIGACIÓN DE EMERGENCIAS Y DESASTRES AGROPECUARIOS EN CULTIVOS  ANDINOS, FRUTALES Y HORTALIZAS  EN EL DEPARTAMENTO DE CUNDINAMARCA </t>
  </si>
  <si>
    <t>15  DE FEBRERO DE 2019</t>
  </si>
  <si>
    <t xml:space="preserve">8 MESES </t>
  </si>
  <si>
    <t>CONTRATACIÓN DIRECTA</t>
  </si>
  <si>
    <t xml:space="preserve">NO </t>
  </si>
  <si>
    <t>FABIAN ANDRES CUESTA CANTOR</t>
  </si>
  <si>
    <t>SADR-CD-CASO-007-2019</t>
  </si>
  <si>
    <t>ASOCIACION HORTOFRUTICOLA DE COLOMBIA</t>
  </si>
  <si>
    <t xml:space="preserve">APOYO PARA LA PREVENCIÓN, MITIGACIÓN DE EMERGENCIAS Y DESASTRES AGROPECUARIOS EN EL DEPARTAMENTO DE CUNDINAMARCA
</t>
  </si>
  <si>
    <t xml:space="preserve">MAQUINARIA, ACCESORIOS Y SUMINISTROS PARA MANEJO, ACONDICIONAMIENTO Y ALMACENAMIENTO DE MATERIALES.
</t>
  </si>
  <si>
    <t xml:space="preserve">RECIPIENTES Y ALMACENAMIENTO </t>
  </si>
  <si>
    <t>AUNAR RECURSOS TÉCNICOS, ADMINISTRATIVOS Y FINANCIEROS CON EL MUNICIPIO DE  PARATEBUENO PARA EL ESTABLECIMIENTO DE PROYECTOS QUE PROMUEVAN CAPACIDADES PRODUCTIVAS Y LA GENERACIÓN DE INGRESOS DIRIGIDOS A FAMILIAS VÍCTIMAS DEL CONFLICTO ARMADO  EN EL DEPARTAMENTO DE  CUNDINAMARCA.</t>
  </si>
  <si>
    <t xml:space="preserve">7 meses </t>
  </si>
  <si>
    <t>SADR-CDCASO-028-2019</t>
  </si>
  <si>
    <t>FUNDACION YARUMO</t>
  </si>
  <si>
    <t>ABONOS, NUTRIENTES PARA PLANTAS, ALIMENTO Y COMIDA  
PARA PAJAROS, AVES DE CORRAL,
 ANIMALES Y GANADO</t>
  </si>
  <si>
    <t>10171600
10121600
10122100
10121500</t>
  </si>
  <si>
    <t>ABONOS QUIMICOS Y NUTRIENTES PARA PLANTAS
ALIMENTO PARA PAJAROS Y AVES DE CORRAL
COMIDA PARA ANIMALES VARIADO
PIENSO PARA GANADO</t>
  </si>
  <si>
    <t>APOYO A LA POBLACION RURAL AFECTADA POR LA OLA INVERNAL EN EL SECTOR AGROPECUARIO DEL DEPARTAMENTO DE CUNDINAMARCA.</t>
  </si>
  <si>
    <t>MENOR CUANTIA</t>
  </si>
  <si>
    <t>MARTHA BENAVIDES LOPEZ</t>
  </si>
  <si>
    <t>GR4:3-03-02-397</t>
  </si>
  <si>
    <t>APOYO AL ACCESO A FACTORES PRODUCTIVOS DE LA POBLACION RURAL EN LOS MUNICIPIOS DE CUNDINAMARCA</t>
  </si>
  <si>
    <t xml:space="preserve">SEGURIDAD ALIMENTARIA </t>
  </si>
  <si>
    <t>93131600
93131604
93131611</t>
  </si>
  <si>
    <t xml:space="preserve">PLANEACION Y PROGRAMAS DE POLITICAS DE ALIMENTACION Y NUTRICION
SERVICIOS DE DE LA ORGANIZACIÓN PARA LA ALIMENTACION Y LA AGRICULTURA
SERVICIOS DE SEGURIDAD ALIMENTARIA </t>
  </si>
  <si>
    <t xml:space="preserve">
AUNAR ESFUERZOS TÉCNICOS ADMINISTRATIVOS Y FINANCIEROS ENTRE EL DEPARTAMENTO DE CUNDINAMARCA - SECRETARÍA DE AGRICULTURA Y DESARROLLO RURAL Y LA RAPE- REGIÓN CENTRAL PARA LA GESTIÓN DE SISTEMAS AGROALIMENTARIOS CON ENFOQUE TERRITORIAL EN TRES ZONAS DE DESARROLLO AGROALIMENTARIO Y SOCIAL (ZODAS) DEL DEPARTAMENTO DE CUNDINAMARCA.
</t>
  </si>
  <si>
    <t xml:space="preserve">9 MESES </t>
  </si>
  <si>
    <t>SI</t>
  </si>
  <si>
    <t xml:space="preserve">FABIO LOZANO </t>
  </si>
  <si>
    <t>SADR-CDCCO-035-2019</t>
  </si>
  <si>
    <t>ORGANIZACIÓN DE LA NACIONES UNIDAS PARA LA ALIMENTACION Y LA AGRICULTURA - FAO</t>
  </si>
  <si>
    <t>GR:4:3-03-02-398</t>
  </si>
  <si>
    <t>SERVICIOS FINANCIEROS Y DE SEGUROS</t>
  </si>
  <si>
    <t>SERVICIOS DE CREDITO AGRICOLA</t>
  </si>
  <si>
    <t>COOPERACIÓN ENTRE EL BANCO AGRARIO Y EL DEPARTAMENTO DE CUNDINAMARCA PARA IMPULSAR Y FACILITAR EL ACCESO AL CRÉDITO A PEQUEÑOS PRODUCTORES INDIVIDUALES Y/O ASOCIATIVOS O BAJO ESQUEMAS DE INTEGRACION AGROPECUARIOS  DEL DEPARTAMENTO DE CUNDINAMARCA QUE SEAN TÉCNICA, FINANCIERA Y AMBIENTALMENTE VIABLES, FOMENTANDO ASÍ  EL DESARROLLO DE SU ACTIVIDAD AGROPECUARIA O RURAL DESDE LA PRODUCCIÓN, TRANSFORMACIÓN Y COMERCIALIZACIÓN DE SUS PRODUCTOS A TRAVÉS DE LA COMPENSACION DE LOS INTERESES REMUNERATORIOS DE LOS CREDITOS QUE EL BANCO OTORGUE EN EL MARCO DEL PRESENTE CONVENIO.</t>
  </si>
  <si>
    <t>36 MESES</t>
  </si>
  <si>
    <t>PROPIOS</t>
  </si>
  <si>
    <t>SANDRA MAHECHA HERRERA</t>
  </si>
  <si>
    <t>SADR-CDCVI-029-2019</t>
  </si>
  <si>
    <t>BANCO AGRARIO S.A.</t>
  </si>
  <si>
    <t>297026/04</t>
  </si>
  <si>
    <t xml:space="preserve">SANDRA MAHECHA HERRERA </t>
  </si>
  <si>
    <t>GR4:3-03-02-399</t>
  </si>
  <si>
    <t>FORTALECIMIENTO INTEGRAL A MUJERES Y JOVENE RURALES EN EL DEPARTAMENTO DE CUNDINAMARCA</t>
  </si>
  <si>
    <t>EQUIPO VETERINARIO, ACCESORIOS DE VESTIR, HERRAMIENTAS MANUALES DE JARDINERIA, AGRICULTURA Y FORESTACIÓN, DERIVADOS ORGÁNICOS Y COMPUESTOS SUSTITUIDOS, APARATOS DISPERSORES O ASPERSORES PARA AGRICULTURA, RECIPIENTES PARA ANIMALES, EQUIPO PARA AVES DE CORRAL Y GANADO, MATERIAL PARA TEJADOS Y TECHOS, PAJAROS Y AVES DE CORRAL, ALIMENTO PARA PAJAROS Y AVES DE CORRAL, PROTECCIÓN DE LA RESPIRACIÓN, ABONOS QUIMICOS Y NUTRIENTES PARA PLANTAS, EQUIPO PARA INVERNADERO</t>
  </si>
  <si>
    <t>42121500 53102500 27112000 12352100 21101800 10131600 21101900 30151500 10101600 10121600 46182000 10171600 21102300</t>
  </si>
  <si>
    <t>ADQUISICIÓN DE INSUMOS, EQUIPOS, HERRAMIENTAS Y SEMOVIENTES</t>
  </si>
  <si>
    <t xml:space="preserve">ADQUISICIÓN DE INSUMOS, EQUIPOS, HERRAMIENTAS Y SEMOVIENTES PARA APOYO A LOS PROCESOS DE COMERCIALIZACIÓN Y FORTALECIMIENTO DE CAPACIDADES PRODUCTIVAS DE MUJERES, JÓVENES Y PRODUCTORES DE PAPA EN EL DEPARTAMENTO DE CUNDINAMARCA.
</t>
  </si>
  <si>
    <t xml:space="preserve">60 DIAS </t>
  </si>
  <si>
    <t>SUBASTA INVERSA</t>
  </si>
  <si>
    <t>JORGE ORTEGA</t>
  </si>
  <si>
    <t>GR4:3-03-02-400</t>
  </si>
  <si>
    <t>FORTALECIMIENTO INTEGRAL A MUJERES Y JOVENES RURALES EN EL DEPARTAMENTO DE CUNDINAMARCA.</t>
  </si>
  <si>
    <t xml:space="preserve">NA </t>
  </si>
  <si>
    <t>3-1902</t>
  </si>
  <si>
    <t>03/05/2019</t>
  </si>
  <si>
    <t xml:space="preserve">SUBASTA INVERSA </t>
  </si>
  <si>
    <t>GR4:3-03-02-401</t>
  </si>
  <si>
    <t xml:space="preserve">AUNAR ESFUERZOS TECNICOS ADMINISTRATIVOS Y FINANCIEROS PARA EL DESARROLLO DE PROYECTOS AGROPECUARIOS DE SEGURIDAD ALIMENTARIA EN EL DEPARTAMENTO DE CUNDINAMARCA </t>
  </si>
  <si>
    <t xml:space="preserve">CONTRATACION DIRECTA </t>
  </si>
  <si>
    <t xml:space="preserve">JAVIER HEREDIA </t>
  </si>
  <si>
    <t>SADR-CDCASO-005-2019</t>
  </si>
  <si>
    <t>FUNDACIÓN DE ASESORÍAS PARA EL SECTOR RURAL CIUDAD DE  DIOS – FUNDASES</t>
  </si>
  <si>
    <t>GR4:3-04-01-402</t>
  </si>
  <si>
    <t>DOTACIÓN DE MAQUINARIA, EQUIPOS AGROPECUARIOS Y AGROINDUSTRIALES PARA LA MODERNIZACIÓN DEL SECTOR AGROPECUARIO EN EL DEPARTAMENTO DE CUNDINAMARCA.</t>
  </si>
  <si>
    <t xml:space="preserve">MAQUINARIA Y ACCCESORIOS PARA AGRICULTURA, SILVICULTURA Y PAISAJISMO    MAQUIRIA Y ACCCESORIOS PARA AGRICULTURA, PESCA Y FAUNA       MAQUINARIA Y EQUIPO PARA TRANSFORMACION AGRICOLA </t>
  </si>
  <si>
    <t>21102100-23181801</t>
  </si>
  <si>
    <t xml:space="preserve">ADQUISICIÓN POR COMPRAVENTA DE MAQUINARIA Y EQUIPOS </t>
  </si>
  <si>
    <t>ADQISICIÓN  DE MAQUINARIA,EQUIPOS  Y ELEMENTOS  DE USO AGRICOLA PARA PRODUCCION  PRIMARIA, AGROINDUSTRIAL EN EL DEPARTAMENTO DE CUNDINAMARCA</t>
  </si>
  <si>
    <t xml:space="preserve">2 MESES </t>
  </si>
  <si>
    <t xml:space="preserve">SELECCIÓN ABREVIADA SUBASTA INVERSA </t>
  </si>
  <si>
    <t xml:space="preserve">EXCEDENTES FONDEARCUN </t>
  </si>
  <si>
    <t>ORLANDO SERRATO</t>
  </si>
  <si>
    <t>PROYECTO -DOTACIÓN DE MAQUINARIA, EQUIPOS AGROPECUARIOS Y AGROINDUSTRIALES PARA LA MODERNIZACIÓN DEL SECTOR AGROPECUARIO EN EL DEPARTAMENTO DE CUNDINAMARCA</t>
  </si>
  <si>
    <t xml:space="preserve">FONDEARCUN </t>
  </si>
  <si>
    <t xml:space="preserve">MAQUINARIA Y ACCCESORIOS PARA AGRICULTURA, SILVICULTURA Y PAISAJISMO    MAQUINARIA Y ACCCESORIOS PARA AGRICULTURA, PESCA Y FAUNA       MAQUINARIA Y EQUIPO PARA TRANSFORMACION AGRICOLA </t>
  </si>
  <si>
    <t>21101900, 26111600, 231522000, 42121500, 27112000, 41111500, 24131600, 24131500</t>
  </si>
  <si>
    <t xml:space="preserve">TANQUE DE ENFRIAMIENTO DE LECHE 2.500 LT, PLANTA ELECTRICA 20 KVA , PLANTA ELECTRICA 35 KVA , EQUIPO DE ORDEÑO DE 2 PUESTOS, PICADORA DOBLE PROPOSITO, CERCAS ELECTRICAS DE 40 KILOMETROS , CERCA SOLAR CON PANEL, BRETE BASCULA ELECTROMECANICO, BASCULA GANADERA PARA PESAJE DE ANIMALES EN CANAL O EN LOTE, EQUIPO ANALIZADOR DE LECHE,  TERMO DE INSEMINACION ARTIFICAL Y KIT INSEMINACION ARTIFICIAL, BEBEDERO DE AGUA PARA GANADO DE 500 LITROS,   ROLLO DE MANGUERA PARA RIEGO DE 100 METROS DE ½,  GUADAÑA ESCUALIZABLE Y CONGELADOR. </t>
  </si>
  <si>
    <t>ADQUISICION DE MAQUINARIA, EQUIPOS Y ELEMENTOS DE USO PECUARIO PARA PRODUCCION PRIMARIA, AGROINDUSTRIAL EN EL DEPARTAMENTO DE CUNDINAMARCA.</t>
  </si>
  <si>
    <t xml:space="preserve">3 MESES </t>
  </si>
  <si>
    <t xml:space="preserve">SELECCIÓN ABREVIADA -SUBASTA INVERSA PRESENCIAL </t>
  </si>
  <si>
    <t>N.A.</t>
  </si>
  <si>
    <t>GIOVANI BUSTOS GONZALEZ</t>
  </si>
  <si>
    <t>GR4:3-04-01-403</t>
  </si>
  <si>
    <t>A.8.4</t>
  </si>
  <si>
    <t xml:space="preserve">PRODUCTO </t>
  </si>
  <si>
    <t>PROYECTO -FORTALECIMIENTO A LOS PROCESOS DE TRANSFORMACIÓN Y COMERCIALIZACIÓN DEL SECTOR AGROPECUARIO EN EL DEPARTAMENTO DE CUNDINAMARCA</t>
  </si>
  <si>
    <t xml:space="preserve">MAQUINARIA Y ACCCESORIOS PARA AGRICULTURA, SILVICULTURA Y PAISAJISMO    MAQUIRIA Y ACCCESORIOS PARA AGRICULTURA, PESCA Y FAUNA       MAQUINARIA Y EQUIPO PARA TRANSFORMACION AGRICOLA -MAQUINARIA Y ACCCESORIOS PARA AGRICULTURA, SILVICULTURA Y PAISAJISMO    MAQUIRIA Y ACCCESORIOS PARA AGRICULTURA, PESCA Y FAUNA       MAQUINARIA Y EQUIPO PARA TRANSFORMACION AGRICOLA 
</t>
  </si>
  <si>
    <t>21100000    21000000   27112000-21101500-27112000-21100000    21000000   21102100 11171600  21102100 73121500 26101500 31101700 73161500 48101500 48101600</t>
  </si>
  <si>
    <t xml:space="preserve">ADQUISICIÓN POR COMPRAVENTA DE MAQUINARIA Y EQUIPOS -ALEACIONES DE ACERO INOXIDABLE  MAQUNARI Y EQUIPO PARA TRANSFORMACIÓN AGRICOLA  PROCESOS DE FUNDICIÓN Y REFINACIÓN Y FORMADO DE METALES  MOTORES  - PIEZAS FUNDIDAS EN MOLDE OERNABEBTE  MANUFACTURA DE MAQUINARIA - EQUIPO PARA COCINAR O CALENTAR EQUIPOS PARA PREPARADO DE ALIMENTOS -MAQUINARIA AGRICOLA PARA PREPARACIÓN DEL SUELO -HERRAMIENTAS MANUALES DE JARDINERIA, AGRICULTURA Y FORESTACIÓN </t>
  </si>
  <si>
    <t>ADQISICIÓN  DE MAQUINARIA,EQUIPOS  Y ELEMENTOS  DE USO AGRICOLA PARA PRODUCCION  PRIMARIA, AGROINDUSTRIAL   EN EL DEPARTAMENTO DE CUNDINAMARCA</t>
  </si>
  <si>
    <t xml:space="preserve"> 2 MESES </t>
  </si>
  <si>
    <t>AUNAR ESFUERZOS TECNICOS, ADMINISTRATIVOS Y FINANCIEROS ENTRE EL DEPARTAMENTO DE CUNDINAMARCA – SECRETARIA DE AGRICULTURA Y DESARROLLO RURAL Y EL MUNICIPIO DE CHOCONTÁ PARA LA ADQUISICIÓN DE MAQUINARIA Y EQUIPOS PARA EL PROCESAMIENTO DE FRESA.</t>
  </si>
  <si>
    <t xml:space="preserve"> 4 MESES </t>
  </si>
  <si>
    <t>7000104955 7000104965</t>
  </si>
  <si>
    <t>SADR-CDCVI-034-2019</t>
  </si>
  <si>
    <t>MUNICIPIO CHOCONTA</t>
  </si>
  <si>
    <t>GR4:3-04-01-404</t>
  </si>
  <si>
    <t>FORTALECIMIENTO  DE LA PRODUCTIVIDAD  DEL SECTOR  AGRICOLA  DEL DEPARTAMENTO  DE CUNDINAMARCA</t>
  </si>
  <si>
    <t xml:space="preserve">MATERIAL VIVO VEGETAL- FERTILIZANTES </t>
  </si>
  <si>
    <t>10000000   10170000</t>
  </si>
  <si>
    <t xml:space="preserve">INSUMOS , MATERIAL VEGETAL - FERTILIZANTES </t>
  </si>
  <si>
    <t xml:space="preserve">AUNAR ESFUERZOS TECNICOS ADMINISTRATIVOS Y FINANCIEROS PARA EL ESTABLECIMIENTO Y SOSTENIEMIENTO DE AREAS EN  EL  SISTEMA PRODUCTIVO DE  CACAO EN EL DEPARTAMENTO DE CUNDINAMARCA </t>
  </si>
  <si>
    <t>SADR-CDCASO-006-2019</t>
  </si>
  <si>
    <t>FUNDACION ESPELETIA</t>
  </si>
  <si>
    <t>FERTILIZANTES (MEZCLA DE NITROGENO-FOSFORO-POTASIO-NPK) SECADORAS DE COSECHA (PATIOS DE SECADO)</t>
  </si>
  <si>
    <t>10171605
21101710</t>
  </si>
  <si>
    <t>MATERIALES</t>
  </si>
  <si>
    <t>AUNAR ESFUERZOS TÉCNICOS, ADMINISTRATIVOS Y FINANCIEROS COMO APOYO AL MEJORAMIENTO DE LA CAFICULTURA EN EL DEPARTAMENTO DE CUNDINAMARCA</t>
  </si>
  <si>
    <t>SADR-CDCASO-003-2019</t>
  </si>
  <si>
    <t>FEDERACION NACIONAL DE CAFETEROS - COMITÉ DE CAFETEROS DE CUNDINAMARCA</t>
  </si>
  <si>
    <t>10151500-10171600-94131500</t>
  </si>
  <si>
    <t xml:space="preserve">MATERIAL VEGETAL - FERTILIZANTES -ASISTENCIA TECNICA </t>
  </si>
  <si>
    <t xml:space="preserve">AUNAR ESFUERZOS TECNICOS, ADMINISTRATIVOS Y FINANCIEROS PARA  EL FORTALECIMIENTO Y APOYO EN PREVENCIÓN, MITIGACIÓN DE EMERGENCIAS Y DESASTRES AGROPECUARIOS EN CULTIVOS  ANDINOS, FRUTALES Y HORTALIZAS  EN EL DEPARTAMENTO DE CUNDINAMARCA </t>
  </si>
  <si>
    <t>FABIAN CUESTA</t>
  </si>
  <si>
    <t>SADR-CDCASO-007-2019</t>
  </si>
  <si>
    <t xml:space="preserve">ADICION AL CONVENIO SADR CDCVI-007-2019 CUYO OBJETO ES .AUNAR ESFUERZOS TECNICOS ,ADMINISTRATIVOS Y FINANCIEROS PARA  EL FORTALECIMIENTO Y APOYO EN PREVENCIÓN, MITIGACIÓN DE EMERGENCIAS Y DESASTRES AGROPECUARIOS EN CULTIVOS  ANDINOS, FRUTALES Y HORTALIZAS  EN EL DEPARTAMENTO DE CUNDINAMARCA </t>
  </si>
  <si>
    <t xml:space="preserve">EL 23/08/2019 FUE AJUSTADA LA INFORMACION CORRESPONDIENTE A ESTE PROCESO CONTRACTUAL  EN ESTA META,  DE CONFORMIDAD CON LA SOLICITUD DEL ING FABIAN CUESTA,    EFECTUADA MEDIANTE CORREO ELECTRÓNICO , ALLEGADO EL "23/08/2019 02:33 p.m.". </t>
  </si>
  <si>
    <t xml:space="preserve">UNAR ESFUERZOS TÉCNICOS, ADMINISTRATIVOS Y FINANCIEROS ENTRE EL DEPARTAMENTO DE CUNDINAMARCA- SECRETARIA DE AGRICULTURA Y DESARROLLO RURAL – SADR, PARA EL FORTALECIMIENTO DE LAS LINEAS BASE REQUERIDAS PARA LA ESTRUCTURACION DEL PLAN  DEPARTAMENTAL DE EXTENSION RURAL  DEL SECTOR AGROPECUARIO DE  CUNDINAMARCA EN EL MARCO DE LA LEY 1876 DE 2017.
</t>
  </si>
  <si>
    <t>GR4:3-04-01-405</t>
  </si>
  <si>
    <t>10151600-10171600-94131500</t>
  </si>
  <si>
    <t>GR4:3-04-01-406</t>
  </si>
  <si>
    <t>FORTALECIMIENTO  A LOS PROCESOS DE TRASFORMACION Y COMERCIALIZACION DEL SECTOR  AGROPECUARIO EN EL DEPARTAMENTO  DE CUNDINAMARCA</t>
  </si>
  <si>
    <t>ADELANTAR   PROCESOS  DE CERTIFICACION   DE CULTIVOS  E INSTALACIONES A  PRODUCTORES  AGROPECUARIOS DEL DEPARTAMENTO PROCESO  DE  CERTIFICACION</t>
  </si>
  <si>
    <t>EXCEDENTES
FONDEARCUN</t>
  </si>
  <si>
    <t>SADR-CMC-026-2019</t>
  </si>
  <si>
    <t>ECOCERT COLOMBIA LTDA.</t>
  </si>
  <si>
    <t xml:space="preserve">1124
</t>
  </si>
  <si>
    <t>FORTALECIMIENTO A LOS PROCESOS DE TRANSFORMACIÓN Y COMERCIALIZACIÓN DEL SECTOR AGROPECUARIO EN EL DEPARTAMENTO DE CUNDINAMARCA</t>
  </si>
  <si>
    <t xml:space="preserve">ARRENDAMIENTO DE INSTALACIONES COMERCIALES O INDUSTRIALES </t>
  </si>
  <si>
    <t>ARRENDAMIENTO,LOGÍSTICA Y ADECUACIÓN DEL STAND PARA LA PARTICIPACIÓN DE PRODUCTORES EMPRESARIOS Y MIPYMES DEL SECTOR AGROPECUARIO DE CUNDINAMARCA EN LA XX1I FERIA AGROEXPO 2019</t>
  </si>
  <si>
    <t xml:space="preserve">1 MES </t>
  </si>
  <si>
    <t>0RDINARIO</t>
  </si>
  <si>
    <t>JAVIER VILLAMIL</t>
  </si>
  <si>
    <t>SADR-CDCT-008-2019</t>
  </si>
  <si>
    <t>CORPORACION DE FERIAS Y EXPOSICIONES S.A.  USUARIO OPERADOR ZONA FRANCA-CORFERIAS-</t>
  </si>
  <si>
    <t>GR:4:3-04-01-406</t>
  </si>
  <si>
    <t>PRODUCTO.
Contribuir en 280 eventos agropecuarios como estrategia de comercialización y organización de la oferta y la demanda</t>
  </si>
  <si>
    <t>Fortalecimiento a los procesos de transformacion y comercializacion del sector agropecuario en el Departamento de Cundinamarca</t>
  </si>
  <si>
    <t>Arrendamiento de instalaciones comerciales o industriales.
Servicios de organización o administracion de ferias</t>
  </si>
  <si>
    <t>80131502
90151802</t>
  </si>
  <si>
    <t>4 dias</t>
  </si>
  <si>
    <t>SECRETARIA DE AGRICULTUTA Y DES. RURAL / FONDOREACTI.AGROPECUARIO</t>
  </si>
  <si>
    <t xml:space="preserve">DARIO ALFONSO VELASQUEZ MARTINEZ </t>
  </si>
  <si>
    <t>GR4:3-04-01-407</t>
  </si>
  <si>
    <t>PROYECTO- FORTALECIMIENTO DE LOS SISTEMAS PRODUCTIVOS DE ESPECIES MENORES EN EL DEPARTAMENTO DE CUNDINAMARCA</t>
  </si>
  <si>
    <t xml:space="preserve">EQUIPOS APICOLAS </t>
  </si>
  <si>
    <t xml:space="preserve">CENTRIFUGA  AHUMADOR  CEPILLO - PALANCA  -ALIMENTADOR PLASTICO -CABALLETE-ALZA PROFUNDA- NUCLEO DE ABEJAS </t>
  </si>
  <si>
    <t>OVEJAS-BASCULAS  PARA PESAR ANIMALES-CERCADO DE METAL- CABRAS- SERVICIOS DE INFORMACION  PROFESIONAL  PARA JOVENES RURALES  O GRANJEROS.</t>
  </si>
  <si>
    <t>10101507
41111506 
30152001
10101508
86101505</t>
  </si>
  <si>
    <t>ADQUISICION DE EQUIPOS, INSUMOS ,  SEMOVIENTES  DE INTERES ZOOTECNICO  Y TRANSFERENCIA DE TECNOLOGIA ,  PARA EL FORTALECIMIENTO INTEGRAL DEL SISTEMA PRODUCTIVO OVINO -CAPRINO EN EL DEPARTAMENTO DE CUNDINAMARCA.</t>
  </si>
  <si>
    <t xml:space="preserve">SELECCIÓN ABREVIADA-SUBASTA INVERSA </t>
  </si>
  <si>
    <t>JAVIER MOYA</t>
  </si>
  <si>
    <t>SADR-CT-025-2019</t>
  </si>
  <si>
    <t>INGEFE S.A.S.</t>
  </si>
  <si>
    <t>PROYECTO -FORTALECIMIENTO DE LOS SISTEMAS PRODUCTIVOS DE ESPECIES MENORES EN EL DEPARTAMENTO DE CUNDINAMARCA</t>
  </si>
  <si>
    <t>MAQUIRIA Y ACCCESORIOS PARA AGRICULTURA, PESCA Y FAUNA</t>
  </si>
  <si>
    <t>25111804
26101515
48102106
46161604
42172001</t>
  </si>
  <si>
    <t>CANOAS,BOTES PARA PESCA, MOTORES FUERA DE BORDA, CAVAS, CHALECOS SALVAVIDAS, BOTIQUIN</t>
  </si>
  <si>
    <t xml:space="preserve">ADQUISICIÓN DE MAQUINARIA , EQUIPOS Y ELEMENTOS PARA  EL FORTALECIMIENTO DEL SECTOR DE PESCA ARTESANAL DEL DEPARTAMENTO DE CUNDINAMARCA </t>
  </si>
  <si>
    <t xml:space="preserve">SELECCIÓN ABREVIADA-TIENDA VIRTUAL </t>
  </si>
  <si>
    <t xml:space="preserve">CARLOS IGNACIO RIOS ALDANA </t>
  </si>
  <si>
    <t xml:space="preserve">LOS CODIGOS CUBS FUERON ACTUALIZADOS EL 08/08/2019 DE CONFORMIDAD CON LA SOLICITUD DEL SUPERVISOR (CARLOS I. RIOS A.),    EFECTUADA MEDIANTE CORREO ELECTRÓNICO DE ASUNTO "ACTUALIZACION CODIGOS CUBS", ALLEGADO EL 06/08/2019 01:41 p.m.   </t>
  </si>
  <si>
    <t>5-4100</t>
  </si>
  <si>
    <t>MEJORAMIENTO DE LA PRODUCTIVIDAD Y COMPETITIVIDAD DEL SECTOR LÁCTEO Y CÁRNICO BOVINO DEL DEPARTAMENTO DE CUNDINAMARCA</t>
  </si>
  <si>
    <t>21101914
39121727
32101522
20142904
40142022
48101501
41116126
41116104
41116205</t>
  </si>
  <si>
    <t>CERCA ELÉCTRICA, VARILLA MOVIL CERCA ELÉCTRICA, AISLADORES, HILO ELECTRO PLÁSTICO TRENZADO CERCA ELÉCTRICA, TANQUE BEBEDERO, MANGUERA, VASO SELLADOR, SELLADOR, BANDEJA O RAQUETA PARA PRUEBA DE MASTITIS, BAÑO SEROLOGICO</t>
  </si>
  <si>
    <t>ARTICULAR ESFUERZOS TECNICOS, ADMINISTRATIVOS Y FIANACIEROS PARA GENERAR MEJORES CONDICIONES EN LA PRODUCCION, QUE AUMENTEN LA COMPETITIVIDAD DEL SECTOR LACTEO EN EL DEPARTAMENTO DE CUNDINAMARCA.</t>
  </si>
  <si>
    <t xml:space="preserve">CONTRATACIÓN DIRECTA </t>
  </si>
  <si>
    <t>CONVENIOS NACIONALES</t>
  </si>
  <si>
    <t xml:space="preserve">JAVIER STEVE MOYA ROMERO </t>
  </si>
  <si>
    <t>SADR-CASO-031-2019</t>
  </si>
  <si>
    <t>ASOCIACIÓN COLOMBIANA DE CRIADORES DE GANADO CEBÚ (ASOCEBU)</t>
  </si>
  <si>
    <t>ARTICULAR ESFUERZOS TÉCNICOS, ADMINISTRATIVOS Y FINANCIEROS PARA GENERAR MEJORES CONDICIONES EN LA PRODUCCIÓN, QUE AUMENTEN LA COMPETITIVIDAD DEL SECTOR LÁCTEO EN EL DEPARTAMENTO DE CUNDINAMARCA.</t>
  </si>
  <si>
    <t xml:space="preserve">INDUSTRIA LECHERA-INDUSTRIA GANADERA-ORGANIZACIONES NO GUBERNAMENTALES </t>
  </si>
  <si>
    <t>70121500-70121600-94131500   
10101516; 10161500; 11131602; 11131607; 70111501</t>
  </si>
  <si>
    <t xml:space="preserve">CAPACITACION EN INSEMINACION Y SERVICIOS DE INSEMINACION A TERMINO FIJO </t>
  </si>
  <si>
    <t>AUNAR ESFUERZOS TECNICOS , ADMINISTRATIVOS Y FINANCIEROS PARA DESARROLLAR UN PROGRAMA EN  MEJORAMIENTO  PRODUCTIVO BOVINO  YA MIGABLE CON EL MEDIO AMBIENTE EN EL DEPARTAMENTO DE CUNDINAMARCA.</t>
  </si>
  <si>
    <t xml:space="preserve">ROGELIO ALBERTO CORREA </t>
  </si>
  <si>
    <t>SADR-CDCASO-001-2019</t>
  </si>
  <si>
    <t>ASOCIACION COLOMBIANA DE CRIADORES DE GANADO CEBU - ASOCEBU</t>
  </si>
  <si>
    <t>MAQUINARIA, ACCESORIOS Y SUMINISTROS PARA MANEJO, ACONDICIONAMIENTO Y ALMACENAMIENTO DE MATERIALES.</t>
  </si>
  <si>
    <t>24131500  O 24131600</t>
  </si>
  <si>
    <t>CUARTO FRIO PARA ALMACENAMIENTO Y REFRIGERACION DE CANALES DE GANADO BOVINO- PLANTA DE BENEFICIO ANIMAL</t>
  </si>
  <si>
    <t>AUNAR ESFUERZOS ADMINISTRATIVOS Y FINANCEROS ENTRE EL DEPARTAMENTO DE CUNDINAMARCA Y EL MUNICIPIO DE GACHETA PARA ADQUIRIR UN CUARTO FRIO, CON EL FIN DE ACONDICIONAR LA PLANTA DE BENEFICIO ANIMAL</t>
  </si>
  <si>
    <t>CONVENIO INTERADMINISTRATIVO</t>
  </si>
  <si>
    <t>N.A</t>
  </si>
  <si>
    <t>SADR-CDCVI-027-2019</t>
  </si>
  <si>
    <t>MUNICIPIO GACHETA</t>
  </si>
  <si>
    <t xml:space="preserve">AUNAR ESFUERZOS ADMINISTRATIVOS Y FINANCIEROS ENTRE EL DEPARTAMENTO DE CUNDINAMARCA Y EL MUNICIPIO DE PACHO PARA ADQUIRIR  MAQUINARIA Y EQUIPOS  CON EL FIN DE ACONDICIONAR LA PLANTA DE BENEFICIO ANIMAL.  </t>
  </si>
  <si>
    <t xml:space="preserve">CARLOS IGNACIO 
RIOS </t>
  </si>
  <si>
    <t>SADR-CDCVI-032-2019</t>
  </si>
  <si>
    <t>MUNICIPIO PACHO</t>
  </si>
  <si>
    <t>AUNAR ESFUERZOS ADMINISTRATIVOS Y FINANCIEROS ENTRE EL DEPARTAMENTO DE CUNDINAMARCA Y EL MUNICIPIO DE SUPATÁ PARA ADQUIRIR UN CUARTO FRÍO, CON EL FIN DE FORTALECER LA CADENA CÁRNICA.</t>
  </si>
  <si>
    <t xml:space="preserve">CARLOS IGNACIO
 RIOS </t>
  </si>
  <si>
    <t>SADR-CDCVI-033-2019</t>
  </si>
  <si>
    <t>MUNICIPIO SUPATA</t>
  </si>
  <si>
    <t>1-0102</t>
  </si>
  <si>
    <t>PROYECTO - MEJORAMIENTO DE LA PRODUCTIVIDAD Y COMPETITIVIDAD DEL SECTOR LÁCTEO Y CÁRNICO BOVINO DEL DEPARTAMENTO DE CUNDINAMARCA</t>
  </si>
  <si>
    <t xml:space="preserve">GANADO VACUNO  - SEMOVIENTES </t>
  </si>
  <si>
    <t>AUNAR ESFUERZOS TÉCNICOS, ADMINISTRATIVOS Y FINANCIEROS ENTRE EL DEPARTAMENTO DE CUNDINAMARCA-SECRETARÍA DE AGRICULTURA Y DESARROLLO RURAL Y EL MUNICIPIO DE PARATEBUENO PARA EL FORTALECIMIENTO DEL SECTOR GANADERO.</t>
  </si>
  <si>
    <t xml:space="preserve">EXCEDENTES ORDINARIO </t>
  </si>
  <si>
    <t xml:space="preserve">JAVIER VILLAMIL </t>
  </si>
  <si>
    <t>SADR-CDCVI-030-2019</t>
  </si>
  <si>
    <t>MUNICIPIO PARATEBUENO</t>
  </si>
  <si>
    <t>ADICION AL CONVENIO SADR-CDCASO-001-2019 CUYO OBJETO ES "AUNAR ESFUERZOS TECNICOS , ADMINISTRATIVOS Y FINANCIEROS PARA DESARROLLAR UN PROGRAMA EN  MEJORAMIENTO  PRODUCTIVO BOVINO  YA MIGABLE CON EL MEDIO AMBIENTE EN EL DEPARTAMENTO DE CUNDINAMARCA".</t>
  </si>
  <si>
    <t xml:space="preserve">GR:4:3-04-01-407
</t>
  </si>
  <si>
    <t>GR4:3-04-01-408</t>
  </si>
  <si>
    <t>A.8.3.1</t>
  </si>
  <si>
    <t>ESTUDIOS REGIONALES O LOCALES PARA PROYECTOS-SERVICIO DE CONSTRUCCION DE SISTEMAS DE RIEGO</t>
  </si>
  <si>
    <t xml:space="preserve"> 81000000,   83000000</t>
  </si>
  <si>
    <t>INGENIERIA CIVIL Y ARQUITECTURA- SERVICIOS DE ACUEDUCTO Y ALCANTARILLADO.</t>
  </si>
  <si>
    <t>AUNAR ESFUERZOS TÉCNICOS, ADMINISTRATIVOS Y FINANCIEROS ENTRE EL DEPARTAMENTO DE CUNDINAMARCA - SECRETARÍA DE AGRICULTURA Y DESARROLLO RURAL Y EL MUNCIPIO DE UBAQUE PARA REALIZAR LA REHABILITACIÓN DE LA BOCATOMA   DEL DISTRITO DE RIEGO ASODISRIEGO EL PORVENIR</t>
  </si>
  <si>
    <t>SADR-CDCVI-002-2019</t>
  </si>
  <si>
    <t>MUNICIPIO UBAQUE</t>
  </si>
  <si>
    <t>GR4:3-04-01-409</t>
  </si>
  <si>
    <t>A.15.4</t>
  </si>
  <si>
    <t>6-4402</t>
  </si>
  <si>
    <t>PROYECTO -CONSTRUCCIÓN, AMPLIACIÓN Y MANTENIMIENTO DE INFRAESTRUCTURA PRODUCTIVA, DE TRANSFORMACIÓN,  COMERCIALIZACIÓN Y DISTRIBUCION EN EL DEPARTAMENTO DE CUNDINAMARCA</t>
  </si>
  <si>
    <t>EDIFICIOS Y ESTRUCTURAS FISICAS</t>
  </si>
  <si>
    <t>ADICION DE RECURSOS  CONVENIO  SADR-CDI-078-2017 CUYO  OBJETO  AUNAR ESFUERZOS TÉCNICOS, ADMINISTRATIVOS Y FINANCIEROS PARA FORTALECIMIENTO DE INFRAESTRUCTURA PRODUCTIVA, TRANSFORMACION, DISTRIBUCION, COMERCIALIZACION EN EL DEPARTAMENTO DE CUNDINAMARCA</t>
  </si>
  <si>
    <t>FABIAN ANDRES CUESTA</t>
  </si>
  <si>
    <t>GR4:3-04-02-411</t>
  </si>
  <si>
    <t>TIPOGRAFIA
IMPRESIÓN DE PUBLICACIONES</t>
  </si>
  <si>
    <t>82121502
82121506</t>
  </si>
  <si>
    <t>IMPRESIÓN DEL  ESTADISTICAS AGROPECUARIAS, FOLLETOS, CARPETAS Y LIBRETAS</t>
  </si>
  <si>
    <r>
      <t>CONTRATAR EL DISEÑO, DIAGRAMACIÓN, CORRECCIÓN DE ESTILO  E IMPRESIÓN DEL CONTENIDO DEL DOCUMENTO: "ESTADÍSTICAS AGROPECUARIAS 2018 VOLUMEN 28”</t>
    </r>
    <r>
      <rPr>
        <sz val="8"/>
        <color rgb="FF000000"/>
        <rFont val="Calibri"/>
        <family val="2"/>
        <scheme val="minor"/>
      </rPr>
      <t> </t>
    </r>
  </si>
  <si>
    <t>17-06-209</t>
  </si>
  <si>
    <t xml:space="preserve"> 5 MESES </t>
  </si>
  <si>
    <t>MINIMA CUANTIA</t>
  </si>
  <si>
    <t xml:space="preserve">EL 09/08/2019 FUE ADICIONADO EL CODIGO CUBS 82121506,  DE CONFORMIDAD CON LA SOLICITUD DE LA JEFE DE OFIC PLAN AGROP, MARTHA MONROY RODRIGUEZ,    EFECTUADA MEDIANTE CORREO ELECTRÓNICO DE ASUNTO "RE: Incluir Código-EVALUACIONES AGROPECUARIAS", ALLEGADO EL vie 09/08/2019 12:02 p.m.  </t>
  </si>
  <si>
    <t>GR4:3-04-02-412</t>
  </si>
  <si>
    <t>Circuito integrado de sistema de posicionamiento geográfico GPS
Estaciones de trabajo para computadores</t>
  </si>
  <si>
    <t>32101656
43211515</t>
  </si>
  <si>
    <t>Adquisición de maquinaria y equipo</t>
  </si>
  <si>
    <t>ADQUIRIR DISPOSITIVOS DE CAPTURA GIS TRI–CONSTELACIÓN GNSS Y UNA ESTACIÓN DE TRABAJO GRÁFICA (WORKSTATION) PARA LA SECRETARÍA DE AGRICULTURA Y DESARROLLO RURAL, COMO COMPLEMENTO PARA IMPLEMENTAR UN INSTRUMENTO DE PLANIFICACIÓN AL SERVICIO DEL SECTOR AGROPECUARIO DEL DEPARTAMENTO DE CUNDINAMARCA.</t>
  </si>
  <si>
    <t>DOS MESES A PARTIR DE LA SUSCRIPCIÓN DEL ACTA DE INICIO</t>
  </si>
  <si>
    <t>MENOR CUANTÍA</t>
  </si>
  <si>
    <t>ADC1 MODF SADR-CDCASO-007-2019</t>
  </si>
  <si>
    <t>SADR-CDCASO-043-2019</t>
  </si>
  <si>
    <t>FUNDACION PARA EL DESARROLLO ECONOMICO, SOCIAL Y EMPRESARIAL</t>
  </si>
  <si>
    <t>SADR-CT-036-2019</t>
  </si>
  <si>
    <t>DEICY BRAVO JOJOA</t>
  </si>
  <si>
    <t>SADR-CT-037-2019</t>
  </si>
  <si>
    <t>MARTHA RUTH MONROY</t>
  </si>
  <si>
    <t>SADR-CMC-044-2019</t>
  </si>
  <si>
    <t xml:space="preserve"> FÉNIX MEDIA GROUP SAS</t>
  </si>
  <si>
    <t xml:space="preserve">EL 21/08/2019 FUE AJUSTADA LA INFORMACION CORRESPONDIENTE AL PROCESO CONTRACTUAL DE ESTA META,  DE CONFORMIDAD CON LA SOLICITUD DE LA JEFE DE OFIC PLAN AGROP, MARTHA MONROY RODRIGUEZ,    EFECTUADA MEDIANTE CORREO ELECTRÓNICO DE ASUNTO "ÚLTIMA ACTUALIZACIÓN PLAN ANUAL META 412", ALLEGADO EL "mié 21/08/2019 03:17 p.m.".  </t>
  </si>
  <si>
    <t>ADC1 SADR-CDCASO-001-2019</t>
  </si>
  <si>
    <t>SADR-CT-041-2019</t>
  </si>
  <si>
    <t>CONTROL GROUP IND S.A.S.</t>
  </si>
  <si>
    <t>SADR-CT-039-2019</t>
  </si>
  <si>
    <t>LUYMA S.A.</t>
  </si>
  <si>
    <t>SADR-CT-040-2019</t>
  </si>
  <si>
    <t>INDULUZ LTDA</t>
  </si>
  <si>
    <t>SADR-CT-038-2019</t>
  </si>
  <si>
    <t>DIMAP SOLUCIONES LTDA</t>
  </si>
  <si>
    <t>SADR-CT-042-2019</t>
  </si>
  <si>
    <t>CARLOS ARTURO ORJUELA HERMOSA</t>
  </si>
  <si>
    <t>HASTA 
31/03/2020</t>
  </si>
  <si>
    <t>ADC1 PRG1 MD1 SADR-CDCASO-043-2019</t>
  </si>
  <si>
    <t xml:space="preserve">ADICION No 1, PRORROGA No. 1 Y MODIFICACION No. 1 AL CONVENIO SADR-CDCASO-043-2019 CUYO OBJETO ES "UNAR ESFUERZOS TÉCNICOS, ADMINISTRATIVOS Y FINANCIEROS ENTRE EL DEPARTAMENTO DE CUNDINAMARCA- SECRETARIA DE AGRICULTURA Y DESARROLLO RURAL – SADR, PARA EL FORTALECIMIENTO DE LAS LINEAS BASE REQUERIDAS PARA LA ESTRUCTURACION DEL PLAN  DEPARTAMENTAL DE EXTENSION RURAL  DEL SECTOR AGROPECUARIO DE  CUNDINAMARCA EN EL MARCO DE LA LEY 1876 DE 2017".
</t>
  </si>
  <si>
    <t>01/092019</t>
  </si>
  <si>
    <t>FABIAN ANDRES CUESTA  CANTOR</t>
  </si>
  <si>
    <t>ADICION No 1, PRORROGA No. 1 Y MODIFICACION No. 1 AL CONVENIO SADR-CDCASO-043-2019 CUYO OBJETO ES "UNAR ESFUERZOS TÉCNICOS, ADMINISTRATIVOS Y FINANCIEROS ENTRE EL DEPARTAMENTO DE CUNDINAMARCA- SECRETARIA DE AGRICULTURA Y DESARROLLO RURAL – SADR, PARA EL FORTALECIMIENTO DE LAS LINEAS BASE REQUERIDAS PARA LA ESTRUCTURACION DEL PLAN  DEPARTAMENTAL DE EXTENSION RURAL  DEL SECTOR AGROPECUARIO DE  CUNDINAMARCA EN EL MARCO DE LA LEY 1876 DE 2017".</t>
  </si>
  <si>
    <t xml:space="preserve">AUNAR ESFUERZOS  ADMINISTRATIVOS , FINANCIEROS  Y TECNICOS ENTRE EL DEPARTAMENTO DE CUNDINAMARCA  SADR Y LA  ASOCIACION  COLOMBIANA  DE CRIADEROS  DE GANADO  CEBÚ (ASOCEBÚ) EN  EL MARCO DE LA 72 FERIA NACIONAL CEBÚ GIRARDOT 2019 COMO CONTRIBUCION A EVENTOS AGROPECUARIOS DE COMERCIALIZACION </t>
  </si>
  <si>
    <t xml:space="preserve">WILLIAM JAVIER PRIETO </t>
  </si>
  <si>
    <t>SADR-CDCASO-045-2019</t>
  </si>
  <si>
    <t>ASOCIACION COLOMBIANA DE CRIADORES DE GANADO CEBÚ -ASOCEBÚ</t>
  </si>
  <si>
    <t>RECURSO ORDINARIO</t>
  </si>
  <si>
    <t xml:space="preserve">SADR-CT-046-2019 </t>
  </si>
  <si>
    <t xml:space="preserve">CONCENTRADOS  EL RANCHO  DROGUERIA VETERINARIA </t>
  </si>
  <si>
    <t>ADICION AL CONVENIO SADR-CDCASO-006-2019 CUYP OBJETO ES "AUNAR ESFUERZOS TECNICOS ADMINISTRATIVOS Y FINANCIEROS PARA EL ESTABLECIMIENTO Y SOSTENIEMIENTO DE AREAS EN  EL  SISTEMA PRODUCTIVO DE  CACAO EN EL DEPARTAMENTO DE CUNDINAMARCA".</t>
  </si>
  <si>
    <t>EL 23/08/2019 FUE AJUSTADA LA INFORMACION CORRESPONDIENTE A ESTE PROCESO CONTRACTUAL  EN ESTA META,  DE CONFORMIDAD CON LA SOLICITUD DEL ING FABIAN CUESTA,    EFECTUADA MEDIANTE CORREO ELECTRÓNICO , ALLEGADO EL "23/08/2019 02:21 p.m.". 
POR SOLICITUD DEL ING FABIAN CUESTA, EFECTUADA MEDIANTE CORREO ELECTRÓNICO DEL jue 05/09/2019 02:06 p.m., EL 05/09/2019 2:45 PM, SON REALIZADOS AJUSTES EN EL CODIGO UNSPSC  Y EN EL OBJETO CONTRACTUAL DEL PROCESO.
VALOR INICIAL CDP  $70.000.000.oo, RPC POR $63.319.119.oo, SALDO LIBERADO.</t>
  </si>
  <si>
    <t>EL 23/08/2019 FUE AJUSTADA LA INFORMACION CORRESPONDIENTE A ESTE PROCESO CONTRACTUAL  EN ESTA META,  DE CONFORMIDAD CON LA SOLICITUD DEL ING FABIAN CUESTA,    EFECTUADA MEDIANTE CORREO ELECTRÓNICO , ALLEGADO EL "23/08/2019 02:21 p.m.". 
POR SOLICITUD DEL ING FABIAN CUESTA, EFECTUADA MEDIANTE CORREO ELECTRÓNICO,  EL 05/09/2019 2:45 PM, SON REALIZADOS AJUSTES EN EL CODIGO UNSPSC  Y EN EL OBJETO CONTRACTUAL DEL PROCESO.
VALOR INICIAL CDP  $80.000.000.oo, RPC POR $72.700.870.oo, SALDO LIBERADO.</t>
  </si>
  <si>
    <t>EL 23/08/2019 FUE AJUSTADA LA INFORMACION CORRESPONDIENTE A ESTE PROCESO CONTRACTUAL  EN ESTA META,  DE CONFORMIDAD CON LA SOLICITUD DEL ING FABIAN CUESTA,    EFECTUADA MEDIANTE CORREO ELECTRÓNICO , ALLEGADO EL "23/08/2019 02:21 p.m.". 
POR SOLICITUD DEL ING FABIAN CUESTA, EFECTUADA MEDIANTE CORREO ELECTRÓNICO,  EL 05/09/2019 2:45 PM, SON REALIZADOS AJUSTES EN EL CODIGO UNSPSC  Y EN EL OBJETO CONTRACTUAL DEL PROCESO.
VALOR INICIAL CDP  $290.000.000.oo, RPC POR $263.551.977.oo, SALDO LIBERADO.</t>
  </si>
  <si>
    <t>EL 23/08/2019 FUE AJUSTADA LA INFORMACION CORRESPONDIENTE A ESTE PROCESO CONTRACTUAL  EN ESTA META,  DE CONFORMIDAD CON LA SOLICITUD DEL ING FABIAN CUESTA,    EFECTUADA MEDIANTE CORREO ELECTRÓNICO , ALLEGADO EL "23/08/2019 02:21 p.m.". 
POR SOLICITUD DEL ING FABIAN CUESTA, EFECTUADA MEDIANTE CORREO ELECTRÓNICO,  EL 05/09/2019 2:45 PM, SON REALIZADOS AJUSTES EN EL CODIGO UNSPSC  Y EN EL OBJETO CONTRACTUAL DEL PROCESO.
VALOR INICIAL CDP  $60.000.000.oo, RPC POR $54.527.995.oo, SALDO LIBERADO.</t>
  </si>
  <si>
    <t xml:space="preserve">FABIAN ANDRES CUESTA CANTOR </t>
  </si>
  <si>
    <t>PROCESO NUEVO, INCORPORADO EL 19/09/2019 AL PAA SADR2019, POR SOLICITUD DE DARIO VELASQUEZ M., EFECTUADA MEDIANTE CE DE LA MISMA FECHA.  NO REALIZADO.</t>
  </si>
  <si>
    <t>LUIS ORLANDO SERRATO AMAYA</t>
  </si>
  <si>
    <t>JORGE ORTEGA VACA</t>
  </si>
  <si>
    <r>
      <rPr>
        <sz val="8"/>
        <color rgb="FFFF0000"/>
        <rFont val="Calibri"/>
        <family val="2"/>
        <scheme val="minor"/>
      </rPr>
      <t xml:space="preserve">8 MESES </t>
    </r>
    <r>
      <rPr>
        <sz val="8"/>
        <color rgb="FF000000"/>
        <rFont val="Calibri"/>
        <family val="2"/>
        <scheme val="minor"/>
      </rPr>
      <t xml:space="preserve">
</t>
    </r>
    <r>
      <rPr>
        <i/>
        <sz val="8"/>
        <color rgb="FF000000"/>
        <rFont val="Calibri"/>
        <family val="2"/>
        <scheme val="minor"/>
      </rPr>
      <t xml:space="preserve">DEPENDE DEL PROCESO DE CONTATACIÓN CON EL OPERADOR </t>
    </r>
  </si>
  <si>
    <t>ARRENDAMIENTO, LOGISTICA Y ADECUACION DEL STAND PARA LA PARTICIPACION DE ASOCIACIONES Y PRODUCTORES DE CAFES ESPECIALES DE CUNDINAMARCA EN LA XII FERIA DE CAFÉ S COLOMBIA EXPO 2019.</t>
  </si>
  <si>
    <t>ADQUISICIÓN DE INSUMOS, EQUIPOS, HERRAMIENTAS Y SEMOVIENTES PARA APOYO A LOS PROCESOS DE COMERCIALIZACIÓN Y FORTALECIMIENTO DE CAPACIDADES PRODUCTIVAS DE MUJERES, JÓVENES Y PRODUCTORES DE PAPA EN EL DEPARTAMENTO DE CUNDINAMARCA.</t>
  </si>
  <si>
    <t>DECRETO 0390 DE 2019 (DICIEMBRE 4) TRASLADO PPTO GRAL DPTO - CREDITO PARA SADR POR $120.000.000 NO PROGRAMADOS PAC.  PROCESO CONTRACTUAL NO REALIZADO.</t>
  </si>
  <si>
    <r>
      <t xml:space="preserve">"AUNAR RECURSOS TÉCNICOS, ADMINISTRATIVOS Y FINANCIEROS CON EL MUNICIPIO DE </t>
    </r>
    <r>
      <rPr>
        <b/>
        <i/>
        <sz val="8"/>
        <color theme="1"/>
        <rFont val="Calibri"/>
        <family val="2"/>
        <scheme val="minor"/>
      </rPr>
      <t>AGUA DE DIOS</t>
    </r>
    <r>
      <rPr>
        <sz val="8"/>
        <color theme="1"/>
        <rFont val="Calibri"/>
        <family val="2"/>
        <scheme val="minor"/>
      </rPr>
      <t>PARA EL ESTABLECIMIENTO DE PROYECTOS QUE PROMUEVAN CAPACIDADES PRODUCTIVAS Y LA GENERACIÓN DE INGRESOS DIRIGIDOS A FAMILIAS VÍCTIMAS DEL CONFLICTO ARMADO  EN EL DEPARTAMENTO DE  CUNDINAMARCA".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</si>
</sst>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quot;$&quot;\ #,##0"/>
    <numFmt numFmtId="167" formatCode="_-* #,##0\ _€_-;\-* #,##0\ _€_-;_-* &quot;-&quot;??\ _€_-;_-@_-"/>
    <numFmt numFmtId="168" formatCode="0_);\(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sz val="9"/>
      <color theme="1"/>
      <name val="Calibri"/>
      <family val="2"/>
      <scheme val="minor"/>
    </font>
    <font>
      <b/>
      <sz val="8"/>
      <color theme="1"/>
      <name val="Calibri"/>
      <family val="2"/>
      <scheme val="minor"/>
    </font>
    <font>
      <b/>
      <sz val="11"/>
      <name val="Calibri"/>
      <family val="2"/>
      <scheme val="minor"/>
    </font>
    <font>
      <b/>
      <sz val="12"/>
      <name val="Calibri"/>
      <family val="2"/>
      <scheme val="minor"/>
    </font>
    <font>
      <sz val="11"/>
      <name val="Calibri"/>
      <family val="2"/>
      <scheme val="minor"/>
    </font>
    <font>
      <sz val="10"/>
      <name val="Arial"/>
      <family val="2"/>
    </font>
    <font>
      <b/>
      <i/>
      <sz val="8"/>
      <color theme="1"/>
      <name val="Calibri"/>
      <family val="2"/>
      <scheme val="minor"/>
    </font>
    <font>
      <sz val="8"/>
      <name val="Calibri"/>
      <family val="2"/>
      <scheme val="minor"/>
    </font>
    <font>
      <sz val="6"/>
      <color theme="1"/>
      <name val="Calibri"/>
      <family val="2"/>
      <scheme val="minor"/>
    </font>
    <font>
      <sz val="6"/>
      <name val="Calibri"/>
      <family val="2"/>
      <scheme val="minor"/>
    </font>
    <font>
      <b/>
      <sz val="8"/>
      <color rgb="FFFF0000"/>
      <name val="Calibri"/>
      <family val="2"/>
      <scheme val="minor"/>
    </font>
    <font>
      <sz val="7"/>
      <color theme="1"/>
      <name val="Calibri"/>
      <family val="2"/>
      <scheme val="minor"/>
    </font>
    <font>
      <sz val="8"/>
      <color rgb="FF000000"/>
      <name val="Calibri"/>
      <family val="2"/>
      <scheme val="minor"/>
    </font>
    <font>
      <b/>
      <sz val="6"/>
      <color theme="1"/>
      <name val="Calibri"/>
      <family val="2"/>
      <scheme val="minor"/>
    </font>
    <font>
      <sz val="8"/>
      <color rgb="FFFF0000"/>
      <name val="Calibri"/>
      <family val="2"/>
      <scheme val="minor"/>
    </font>
    <font>
      <i/>
      <sz val="8"/>
      <color rgb="FF000000"/>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59999389629810485"/>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6" fillId="0" borderId="0" applyNumberFormat="0" applyFill="0" applyBorder="0" applyAlignment="0" applyProtection="0"/>
    <xf numFmtId="0" fontId="12" fillId="0" borderId="0"/>
    <xf numFmtId="0" fontId="12" fillId="0" borderId="0"/>
    <xf numFmtId="43" fontId="12" fillId="0" borderId="0" applyFont="0" applyFill="0" applyBorder="0" applyAlignment="0" applyProtection="0"/>
    <xf numFmtId="44" fontId="1" fillId="0" borderId="0" applyFont="0" applyFill="0" applyBorder="0" applyAlignment="0" applyProtection="0"/>
  </cellStyleXfs>
  <cellXfs count="258">
    <xf numFmtId="0" fontId="0" fillId="0" borderId="0" xfId="0"/>
    <xf numFmtId="0" fontId="0" fillId="3" borderId="0" xfId="0" applyFont="1" applyFill="1" applyAlignment="1" applyProtection="1">
      <alignment vertical="center" wrapText="1"/>
      <protection locked="0"/>
    </xf>
    <xf numFmtId="0" fontId="0" fillId="3" borderId="0" xfId="0" applyFont="1" applyFill="1" applyAlignment="1" applyProtection="1">
      <alignment horizontal="center" vertical="center" wrapText="1"/>
      <protection locked="0"/>
    </xf>
    <xf numFmtId="0" fontId="0" fillId="3" borderId="0" xfId="0" applyFont="1" applyFill="1" applyAlignment="1" applyProtection="1">
      <alignment horizontal="left" vertical="center" wrapText="1"/>
      <protection locked="0"/>
    </xf>
    <xf numFmtId="0" fontId="5" fillId="3" borderId="0" xfId="0" applyFont="1" applyFill="1" applyAlignment="1" applyProtection="1">
      <alignment vertical="center" wrapText="1"/>
      <protection locked="0"/>
    </xf>
    <xf numFmtId="0" fontId="0" fillId="3" borderId="0" xfId="0" applyFont="1" applyFill="1" applyAlignment="1" applyProtection="1">
      <alignment horizontal="right" vertical="center" wrapText="1"/>
      <protection locked="0"/>
    </xf>
    <xf numFmtId="0" fontId="2" fillId="3" borderId="0" xfId="0" applyFont="1" applyFill="1" applyAlignment="1" applyProtection="1">
      <alignment vertical="center"/>
      <protection locked="0"/>
    </xf>
    <xf numFmtId="0" fontId="0" fillId="3" borderId="12" xfId="0" applyFont="1" applyFill="1" applyBorder="1" applyAlignment="1" applyProtection="1">
      <alignment vertical="center" wrapText="1"/>
      <protection locked="0"/>
    </xf>
    <xf numFmtId="0" fontId="0" fillId="3" borderId="13" xfId="0" applyFont="1" applyFill="1" applyBorder="1" applyAlignment="1" applyProtection="1">
      <alignment vertical="center" wrapText="1"/>
      <protection locked="0"/>
    </xf>
    <xf numFmtId="0" fontId="0" fillId="3" borderId="0" xfId="0" applyFont="1" applyFill="1" applyBorder="1" applyAlignment="1" applyProtection="1">
      <alignment vertical="center" wrapText="1"/>
      <protection locked="0"/>
    </xf>
    <xf numFmtId="0" fontId="0" fillId="3" borderId="14" xfId="0" applyFont="1" applyFill="1" applyBorder="1" applyAlignment="1" applyProtection="1">
      <alignment vertical="center" wrapText="1"/>
      <protection locked="0"/>
    </xf>
    <xf numFmtId="0" fontId="0" fillId="3" borderId="15" xfId="0" applyFont="1" applyFill="1" applyBorder="1" applyAlignment="1" applyProtection="1">
      <alignment vertical="center" wrapText="1"/>
      <protection locked="0"/>
    </xf>
    <xf numFmtId="0" fontId="0" fillId="3" borderId="15" xfId="0" quotePrefix="1" applyFont="1" applyFill="1" applyBorder="1" applyAlignment="1" applyProtection="1">
      <alignment vertical="center" wrapText="1"/>
      <protection locked="0"/>
    </xf>
    <xf numFmtId="0" fontId="6" fillId="3" borderId="15" xfId="4" quotePrefix="1" applyFont="1" applyFill="1" applyBorder="1" applyAlignment="1" applyProtection="1">
      <alignment vertical="center" wrapText="1"/>
      <protection locked="0"/>
    </xf>
    <xf numFmtId="0" fontId="0" fillId="3" borderId="15" xfId="0" applyFont="1" applyFill="1" applyBorder="1" applyAlignment="1" applyProtection="1">
      <alignment horizontal="justify" vertical="center" wrapText="1"/>
      <protection locked="0"/>
    </xf>
    <xf numFmtId="0" fontId="7" fillId="3" borderId="16" xfId="0" applyFont="1" applyFill="1" applyBorder="1" applyAlignment="1" applyProtection="1">
      <alignment vertical="center" wrapText="1"/>
      <protection locked="0"/>
    </xf>
    <xf numFmtId="0" fontId="0" fillId="3" borderId="17" xfId="0" applyFont="1" applyFill="1" applyBorder="1" applyAlignment="1" applyProtection="1">
      <alignment vertical="center" wrapText="1"/>
      <protection locked="0"/>
    </xf>
    <xf numFmtId="164" fontId="0" fillId="3" borderId="18" xfId="0" applyNumberFormat="1" applyFont="1" applyFill="1" applyBorder="1" applyAlignment="1" applyProtection="1">
      <alignment vertical="center" wrapText="1"/>
      <protection locked="0"/>
    </xf>
    <xf numFmtId="165" fontId="0" fillId="3" borderId="19" xfId="0" applyNumberFormat="1" applyFont="1" applyFill="1" applyBorder="1" applyAlignment="1" applyProtection="1">
      <alignment vertical="center" wrapText="1"/>
      <protection locked="0"/>
    </xf>
    <xf numFmtId="165" fontId="0" fillId="3" borderId="15" xfId="0" applyNumberFormat="1" applyFont="1" applyFill="1" applyBorder="1" applyAlignment="1" applyProtection="1">
      <alignment vertical="center" wrapText="1"/>
      <protection locked="0"/>
    </xf>
    <xf numFmtId="0" fontId="0" fillId="3" borderId="20" xfId="0" applyFont="1" applyFill="1" applyBorder="1" applyAlignment="1" applyProtection="1">
      <alignment vertical="center" wrapText="1"/>
      <protection locked="0"/>
    </xf>
    <xf numFmtId="14" fontId="0" fillId="3" borderId="21" xfId="0" applyNumberFormat="1" applyFont="1" applyFill="1" applyBorder="1" applyAlignment="1" applyProtection="1">
      <alignment vertical="center" wrapText="1"/>
      <protection locked="0"/>
    </xf>
    <xf numFmtId="14" fontId="0" fillId="3" borderId="0" xfId="0" applyNumberFormat="1" applyFont="1" applyFill="1" applyBorder="1" applyAlignment="1" applyProtection="1">
      <alignment vertical="center" wrapText="1"/>
      <protection locked="0"/>
    </xf>
    <xf numFmtId="0" fontId="0" fillId="3" borderId="0" xfId="0" applyFont="1" applyFill="1" applyAlignment="1" applyProtection="1">
      <alignment horizontal="justify" vertical="center" wrapText="1"/>
      <protection locked="0"/>
    </xf>
    <xf numFmtId="0" fontId="2" fillId="3" borderId="0" xfId="0" applyFont="1" applyFill="1" applyBorder="1" applyAlignment="1" applyProtection="1">
      <alignment vertical="center" wrapText="1"/>
      <protection locked="0"/>
    </xf>
    <xf numFmtId="14" fontId="2" fillId="3" borderId="0" xfId="0" applyNumberFormat="1"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0" xfId="0" applyFont="1" applyFill="1" applyAlignment="1" applyProtection="1">
      <alignment horizontal="left" vertical="center" wrapText="1"/>
      <protection locked="0"/>
    </xf>
    <xf numFmtId="0" fontId="8" fillId="3" borderId="0" xfId="0" applyFont="1" applyFill="1" applyAlignment="1" applyProtection="1">
      <alignment vertical="center" wrapText="1"/>
      <protection locked="0"/>
    </xf>
    <xf numFmtId="0" fontId="2" fillId="3" borderId="0" xfId="0" applyFont="1" applyFill="1" applyAlignment="1" applyProtection="1">
      <alignment horizontal="center" vertical="center" wrapText="1"/>
      <protection locked="0"/>
    </xf>
    <xf numFmtId="0" fontId="2" fillId="3" borderId="0" xfId="0" applyFont="1" applyFill="1" applyAlignment="1" applyProtection="1">
      <alignment horizontal="right" vertical="center" wrapText="1"/>
      <protection locked="0"/>
    </xf>
    <xf numFmtId="0" fontId="2" fillId="3" borderId="23" xfId="0" applyFont="1" applyFill="1" applyBorder="1" applyAlignment="1" applyProtection="1">
      <alignment vertical="center"/>
      <protection locked="0"/>
    </xf>
    <xf numFmtId="0" fontId="2" fillId="3" borderId="24" xfId="0" applyFont="1" applyFill="1" applyBorder="1" applyAlignment="1" applyProtection="1">
      <alignment vertical="center" wrapText="1"/>
      <protection locked="0"/>
    </xf>
    <xf numFmtId="0" fontId="2" fillId="3" borderId="24" xfId="0" applyFont="1" applyFill="1" applyBorder="1" applyAlignment="1" applyProtection="1">
      <alignment horizontal="left" vertical="center" wrapText="1"/>
      <protection locked="0"/>
    </xf>
    <xf numFmtId="0" fontId="8" fillId="3" borderId="24" xfId="0" applyFont="1" applyFill="1" applyBorder="1" applyAlignment="1" applyProtection="1">
      <alignment vertical="center" wrapText="1"/>
      <protection locked="0"/>
    </xf>
    <xf numFmtId="0" fontId="2" fillId="3" borderId="24" xfId="0" applyFont="1" applyFill="1" applyBorder="1" applyAlignment="1" applyProtection="1">
      <alignment horizontal="center" vertical="center" wrapText="1"/>
      <protection locked="0"/>
    </xf>
    <xf numFmtId="0" fontId="9" fillId="4" borderId="28" xfId="3" applyFont="1" applyFill="1" applyBorder="1" applyAlignment="1" applyProtection="1">
      <alignment horizontal="center" vertical="center"/>
      <protection locked="0"/>
    </xf>
    <xf numFmtId="0" fontId="9" fillId="4" borderId="29" xfId="3" applyFont="1" applyFill="1" applyBorder="1" applyAlignment="1" applyProtection="1">
      <alignment horizontal="center" vertical="center"/>
      <protection locked="0"/>
    </xf>
    <xf numFmtId="0" fontId="9" fillId="4" borderId="29" xfId="3" applyFont="1" applyFill="1" applyBorder="1" applyAlignment="1" applyProtection="1">
      <alignment horizontal="center" vertical="center" wrapText="1"/>
      <protection locked="0"/>
    </xf>
    <xf numFmtId="0" fontId="10" fillId="4" borderId="29" xfId="3" applyFont="1" applyFill="1" applyBorder="1" applyAlignment="1" applyProtection="1">
      <alignment horizontal="center" vertical="center" wrapText="1"/>
      <protection locked="0"/>
    </xf>
    <xf numFmtId="44" fontId="9" fillId="4" borderId="29" xfId="2" applyFont="1" applyFill="1" applyBorder="1" applyAlignment="1" applyProtection="1">
      <alignment horizontal="center" vertical="center" wrapText="1"/>
      <protection locked="0"/>
    </xf>
    <xf numFmtId="0" fontId="9" fillId="4" borderId="29" xfId="0" applyFont="1" applyFill="1" applyBorder="1" applyAlignment="1" applyProtection="1">
      <alignment horizontal="center" vertical="center"/>
      <protection locked="0"/>
    </xf>
    <xf numFmtId="0" fontId="9" fillId="4" borderId="29" xfId="0" applyFont="1" applyFill="1" applyBorder="1" applyAlignment="1" applyProtection="1">
      <alignment horizontal="center" vertical="center" wrapText="1"/>
      <protection locked="0"/>
    </xf>
    <xf numFmtId="49" fontId="9" fillId="4" borderId="29" xfId="2" applyNumberFormat="1" applyFont="1" applyFill="1" applyBorder="1" applyAlignment="1" applyProtection="1">
      <alignment horizontal="center" vertical="center"/>
      <protection locked="0"/>
    </xf>
    <xf numFmtId="49" fontId="9" fillId="4" borderId="16" xfId="2" applyNumberFormat="1" applyFont="1" applyFill="1" applyBorder="1" applyAlignment="1" applyProtection="1">
      <alignment horizontal="center" vertical="center"/>
      <protection locked="0"/>
    </xf>
    <xf numFmtId="0" fontId="11" fillId="3" borderId="0" xfId="0" applyFont="1" applyFill="1" applyAlignment="1" applyProtection="1">
      <alignment vertical="center" wrapText="1"/>
      <protection locked="0"/>
    </xf>
    <xf numFmtId="0" fontId="11" fillId="4" borderId="0" xfId="0" applyFont="1" applyFill="1" applyAlignment="1" applyProtection="1">
      <alignment vertical="center" wrapText="1"/>
      <protection locked="0"/>
    </xf>
    <xf numFmtId="0" fontId="5" fillId="0" borderId="14" xfId="0" applyFont="1" applyFill="1" applyBorder="1" applyAlignment="1" applyProtection="1">
      <alignment horizontal="center" vertical="center" wrapText="1"/>
      <protection locked="0"/>
    </xf>
    <xf numFmtId="0" fontId="5" fillId="0" borderId="4" xfId="5" applyFont="1" applyFill="1" applyBorder="1" applyAlignment="1">
      <alignment horizontal="center" vertical="center"/>
    </xf>
    <xf numFmtId="49"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4" xfId="6" applyFont="1" applyFill="1" applyBorder="1" applyAlignment="1">
      <alignment horizontal="justify" vertical="center" wrapText="1"/>
    </xf>
    <xf numFmtId="0" fontId="5" fillId="0" borderId="4" xfId="0" applyFont="1" applyFill="1" applyBorder="1" applyAlignment="1" applyProtection="1">
      <alignment horizontal="justify" vertical="center" wrapText="1"/>
      <protection locked="0"/>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14" fontId="5" fillId="0" borderId="4" xfId="0" applyNumberFormat="1" applyFont="1" applyFill="1" applyBorder="1" applyAlignment="1">
      <alignment horizontal="center" vertical="center"/>
    </xf>
    <xf numFmtId="0" fontId="5" fillId="0" borderId="4" xfId="0" applyNumberFormat="1" applyFont="1" applyFill="1" applyBorder="1" applyAlignment="1" applyProtection="1">
      <alignment horizontal="center" vertical="center"/>
      <protection locked="0"/>
    </xf>
    <xf numFmtId="49" fontId="5" fillId="0" borderId="4" xfId="0" applyNumberFormat="1" applyFont="1" applyFill="1" applyBorder="1" applyAlignment="1">
      <alignment horizontal="center" vertical="center" wrapText="1"/>
    </xf>
    <xf numFmtId="0" fontId="5" fillId="0" borderId="4" xfId="0" applyFont="1" applyFill="1" applyBorder="1" applyAlignment="1" applyProtection="1">
      <alignment vertical="center" wrapText="1"/>
      <protection locked="0"/>
    </xf>
    <xf numFmtId="0" fontId="0" fillId="0" borderId="0" xfId="0" applyFont="1" applyFill="1" applyAlignment="1" applyProtection="1">
      <alignment vertical="center" wrapText="1"/>
      <protection locked="0"/>
    </xf>
    <xf numFmtId="164" fontId="5" fillId="0" borderId="4" xfId="7" applyNumberFormat="1" applyFont="1" applyFill="1" applyBorder="1" applyAlignment="1">
      <alignment horizontal="right" vertical="center"/>
    </xf>
    <xf numFmtId="37" fontId="14" fillId="0" borderId="4" xfId="7" applyNumberFormat="1" applyFont="1" applyFill="1" applyBorder="1" applyAlignment="1" applyProtection="1">
      <alignment horizontal="right" vertical="center"/>
      <protection locked="0"/>
    </xf>
    <xf numFmtId="37" fontId="5" fillId="0" borderId="4" xfId="0" applyNumberFormat="1" applyFont="1" applyFill="1" applyBorder="1" applyAlignment="1">
      <alignment horizontal="right" vertical="center"/>
    </xf>
    <xf numFmtId="0" fontId="5" fillId="0" borderId="29" xfId="0" applyFont="1" applyFill="1" applyBorder="1" applyAlignment="1" applyProtection="1">
      <alignment vertical="center" wrapText="1"/>
      <protection locked="0"/>
    </xf>
    <xf numFmtId="0" fontId="5" fillId="0" borderId="29" xfId="0" applyFont="1" applyFill="1" applyBorder="1" applyAlignment="1">
      <alignment vertical="center" wrapText="1"/>
    </xf>
    <xf numFmtId="14" fontId="5" fillId="0" borderId="29" xfId="0" applyNumberFormat="1" applyFont="1" applyFill="1" applyBorder="1" applyAlignment="1">
      <alignment vertical="center"/>
    </xf>
    <xf numFmtId="0" fontId="5" fillId="0" borderId="29" xfId="0" applyNumberFormat="1" applyFont="1" applyFill="1" applyBorder="1" applyAlignment="1" applyProtection="1">
      <alignment vertical="center"/>
      <protection locked="0"/>
    </xf>
    <xf numFmtId="0" fontId="5" fillId="0" borderId="29" xfId="0" applyFont="1" applyFill="1" applyBorder="1" applyAlignment="1" applyProtection="1">
      <alignment horizontal="center" vertical="center" wrapText="1"/>
      <protection locked="0"/>
    </xf>
    <xf numFmtId="37" fontId="5" fillId="0" borderId="29" xfId="0" applyNumberFormat="1" applyFont="1" applyFill="1" applyBorder="1" applyAlignment="1">
      <alignment horizontal="right" vertical="center"/>
    </xf>
    <xf numFmtId="37" fontId="14" fillId="0" borderId="29" xfId="7" applyNumberFormat="1" applyFont="1" applyFill="1" applyBorder="1" applyAlignment="1" applyProtection="1">
      <alignment horizontal="right" vertical="center"/>
      <protection locked="0"/>
    </xf>
    <xf numFmtId="165" fontId="5" fillId="0" borderId="4" xfId="2" applyNumberFormat="1" applyFont="1" applyFill="1" applyBorder="1" applyAlignment="1" applyProtection="1">
      <alignment horizontal="right" vertical="center" wrapText="1"/>
      <protection locked="0"/>
    </xf>
    <xf numFmtId="0" fontId="5" fillId="0" borderId="30" xfId="0" applyFont="1" applyFill="1" applyBorder="1" applyAlignment="1">
      <alignment horizontal="center" vertical="center" wrapText="1"/>
    </xf>
    <xf numFmtId="37" fontId="5" fillId="0" borderId="4" xfId="2" applyNumberFormat="1" applyFont="1" applyFill="1" applyBorder="1" applyAlignment="1" applyProtection="1">
      <alignment horizontal="right" vertical="center" wrapText="1"/>
      <protection locked="0"/>
    </xf>
    <xf numFmtId="14" fontId="5" fillId="0" borderId="4" xfId="0" applyNumberFormat="1" applyFont="1" applyFill="1" applyBorder="1" applyAlignment="1" applyProtection="1">
      <alignment horizontal="center" vertical="center"/>
      <protection locked="0"/>
    </xf>
    <xf numFmtId="0" fontId="5" fillId="0" borderId="31" xfId="0" applyFont="1" applyFill="1" applyBorder="1" applyAlignment="1">
      <alignment horizontal="center" vertical="center" wrapText="1"/>
    </xf>
    <xf numFmtId="0" fontId="5" fillId="0" borderId="4" xfId="0" applyNumberFormat="1" applyFont="1" applyFill="1" applyBorder="1" applyAlignment="1" applyProtection="1">
      <alignment horizontal="justify" vertical="center" wrapText="1"/>
      <protection locked="0"/>
    </xf>
    <xf numFmtId="14" fontId="5" fillId="0" borderId="29" xfId="0" applyNumberFormat="1" applyFont="1" applyFill="1" applyBorder="1" applyAlignment="1">
      <alignment horizontal="center" vertical="center" wrapText="1"/>
    </xf>
    <xf numFmtId="0" fontId="5" fillId="0" borderId="32" xfId="0" applyFont="1" applyFill="1" applyBorder="1" applyAlignment="1" applyProtection="1">
      <alignment horizontal="center" vertical="center" wrapText="1"/>
      <protection locked="0"/>
    </xf>
    <xf numFmtId="3" fontId="14" fillId="0" borderId="4" xfId="5" applyNumberFormat="1" applyFont="1" applyFill="1" applyBorder="1" applyAlignment="1">
      <alignment horizontal="right" vertical="center"/>
    </xf>
    <xf numFmtId="0" fontId="5" fillId="0" borderId="32" xfId="0" applyFont="1" applyFill="1" applyBorder="1" applyAlignment="1" applyProtection="1">
      <alignment horizontal="justify" vertical="center" wrapText="1"/>
      <protection locked="0"/>
    </xf>
    <xf numFmtId="0" fontId="5" fillId="0" borderId="32"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4" xfId="0" applyNumberFormat="1" applyFont="1" applyFill="1" applyBorder="1" applyAlignment="1" applyProtection="1">
      <alignment horizontal="center" vertical="center" wrapText="1"/>
      <protection locked="0"/>
    </xf>
    <xf numFmtId="0" fontId="5" fillId="0" borderId="32" xfId="0" applyFont="1" applyFill="1" applyBorder="1" applyAlignment="1" applyProtection="1">
      <alignment vertical="center" wrapText="1"/>
      <protection locked="0"/>
    </xf>
    <xf numFmtId="49" fontId="5" fillId="0" borderId="32" xfId="0" applyNumberFormat="1" applyFont="1" applyFill="1" applyBorder="1" applyAlignment="1">
      <alignment horizontal="center" vertical="center" wrapText="1"/>
    </xf>
    <xf numFmtId="166" fontId="14" fillId="0" borderId="32" xfId="1" applyNumberFormat="1" applyFont="1" applyFill="1" applyBorder="1" applyAlignment="1" applyProtection="1">
      <alignment horizontal="center" vertical="center" wrapText="1"/>
      <protection locked="0"/>
    </xf>
    <xf numFmtId="37" fontId="5" fillId="0" borderId="32" xfId="2" applyNumberFormat="1" applyFont="1" applyFill="1" applyBorder="1" applyAlignment="1" applyProtection="1">
      <alignment horizontal="right" vertical="center" wrapText="1"/>
      <protection locked="0"/>
    </xf>
    <xf numFmtId="165" fontId="5" fillId="0" borderId="32" xfId="2" applyNumberFormat="1" applyFont="1" applyFill="1" applyBorder="1" applyAlignment="1" applyProtection="1">
      <alignment horizontal="right" vertical="center" wrapText="1"/>
      <protection locked="0"/>
    </xf>
    <xf numFmtId="37" fontId="14" fillId="0" borderId="15" xfId="7" applyNumberFormat="1" applyFont="1" applyFill="1" applyBorder="1" applyAlignment="1" applyProtection="1">
      <alignment horizontal="right" vertical="center"/>
      <protection locked="0"/>
    </xf>
    <xf numFmtId="0" fontId="5" fillId="0" borderId="4" xfId="0" applyNumberFormat="1" applyFont="1" applyFill="1" applyBorder="1" applyAlignment="1" applyProtection="1">
      <alignment vertical="center" wrapText="1"/>
      <protection locked="0"/>
    </xf>
    <xf numFmtId="49" fontId="5" fillId="0" borderId="4" xfId="0" applyNumberFormat="1" applyFont="1" applyFill="1" applyBorder="1" applyAlignment="1">
      <alignment horizontal="center" vertical="center"/>
    </xf>
    <xf numFmtId="37" fontId="14" fillId="0" borderId="4" xfId="7" applyNumberFormat="1" applyFont="1" applyFill="1" applyBorder="1" applyAlignment="1" applyProtection="1">
      <alignment horizontal="right" vertical="center" wrapText="1"/>
      <protection locked="0"/>
    </xf>
    <xf numFmtId="0" fontId="5" fillId="0" borderId="4" xfId="0" applyFont="1" applyFill="1" applyBorder="1" applyAlignment="1">
      <alignment horizontal="center" vertical="center"/>
    </xf>
    <xf numFmtId="37" fontId="14" fillId="0" borderId="32" xfId="7" applyNumberFormat="1" applyFont="1" applyFill="1" applyBorder="1" applyAlignment="1" applyProtection="1">
      <alignment horizontal="right" vertical="center"/>
      <protection locked="0"/>
    </xf>
    <xf numFmtId="3" fontId="5" fillId="0" borderId="4" xfId="8" applyNumberFormat="1" applyFont="1" applyFill="1" applyBorder="1" applyAlignment="1" applyProtection="1">
      <alignment horizontal="right" vertical="center" wrapText="1"/>
      <protection locked="0"/>
    </xf>
    <xf numFmtId="3" fontId="14" fillId="0" borderId="32" xfId="7" applyNumberFormat="1" applyFont="1" applyFill="1" applyBorder="1" applyAlignment="1" applyProtection="1">
      <alignment horizontal="right" vertical="center"/>
      <protection locked="0"/>
    </xf>
    <xf numFmtId="3" fontId="14" fillId="0" borderId="19" xfId="7" applyNumberFormat="1" applyFont="1" applyFill="1" applyBorder="1" applyAlignment="1">
      <alignment horizontal="right" vertical="center"/>
    </xf>
    <xf numFmtId="0" fontId="5" fillId="0" borderId="33" xfId="0" applyFont="1" applyFill="1" applyBorder="1" applyAlignment="1" applyProtection="1">
      <alignment horizontal="center" vertical="center" wrapText="1"/>
      <protection locked="0"/>
    </xf>
    <xf numFmtId="0" fontId="5" fillId="0" borderId="32" xfId="5" applyFont="1" applyFill="1" applyBorder="1" applyAlignment="1">
      <alignment horizontal="center" vertical="center"/>
    </xf>
    <xf numFmtId="14" fontId="5" fillId="0" borderId="29" xfId="0" applyNumberFormat="1" applyFont="1" applyFill="1" applyBorder="1" applyAlignment="1">
      <alignment horizontal="center" vertical="center"/>
    </xf>
    <xf numFmtId="0" fontId="5" fillId="0" borderId="29" xfId="0" applyNumberFormat="1" applyFont="1" applyFill="1" applyBorder="1" applyAlignment="1" applyProtection="1">
      <alignment horizontal="center" vertical="center"/>
      <protection locked="0"/>
    </xf>
    <xf numFmtId="3" fontId="14" fillId="0" borderId="4" xfId="7" applyNumberFormat="1" applyFont="1" applyFill="1" applyBorder="1" applyAlignment="1" applyProtection="1">
      <alignment horizontal="right" vertical="center"/>
      <protection locked="0"/>
    </xf>
    <xf numFmtId="166" fontId="14" fillId="0" borderId="4" xfId="1" applyNumberFormat="1" applyFont="1" applyFill="1" applyBorder="1" applyAlignment="1" applyProtection="1">
      <alignment horizontal="center" vertical="center" wrapText="1"/>
      <protection locked="0"/>
    </xf>
    <xf numFmtId="164" fontId="5" fillId="0" borderId="29" xfId="0" applyNumberFormat="1" applyFont="1" applyFill="1" applyBorder="1" applyAlignment="1" applyProtection="1">
      <alignment vertical="center" wrapText="1"/>
      <protection locked="0"/>
    </xf>
    <xf numFmtId="0" fontId="5" fillId="0" borderId="4" xfId="0" applyNumberFormat="1" applyFont="1" applyFill="1" applyBorder="1" applyAlignment="1">
      <alignment horizontal="justify" vertical="center" wrapText="1"/>
    </xf>
    <xf numFmtId="0" fontId="5" fillId="0" borderId="29" xfId="0" applyNumberFormat="1" applyFont="1" applyFill="1" applyBorder="1" applyAlignment="1" applyProtection="1">
      <alignment vertical="center" wrapText="1"/>
      <protection locked="0"/>
    </xf>
    <xf numFmtId="0" fontId="5" fillId="0" borderId="29" xfId="0" applyNumberFormat="1" applyFont="1" applyFill="1" applyBorder="1" applyAlignment="1">
      <alignment horizontal="justify" vertical="center" wrapText="1"/>
    </xf>
    <xf numFmtId="0" fontId="17" fillId="0" borderId="4" xfId="0" applyFont="1" applyFill="1" applyBorder="1" applyAlignment="1" applyProtection="1">
      <alignment horizontal="justify" vertical="center" wrapText="1"/>
      <protection locked="0"/>
    </xf>
    <xf numFmtId="0" fontId="5" fillId="0" borderId="29" xfId="6" applyFont="1" applyFill="1" applyBorder="1" applyAlignment="1">
      <alignment vertical="center" wrapText="1"/>
    </xf>
    <xf numFmtId="0" fontId="5" fillId="0" borderId="29" xfId="0" applyNumberFormat="1" applyFont="1" applyFill="1" applyBorder="1" applyAlignment="1">
      <alignment vertical="center" wrapText="1"/>
    </xf>
    <xf numFmtId="3" fontId="14" fillId="0" borderId="4" xfId="1" applyNumberFormat="1" applyFont="1" applyFill="1" applyBorder="1" applyAlignment="1" applyProtection="1">
      <alignment horizontal="right" vertical="center" wrapText="1"/>
      <protection locked="0"/>
    </xf>
    <xf numFmtId="0" fontId="5" fillId="0" borderId="20" xfId="0" applyFont="1" applyFill="1" applyBorder="1" applyAlignment="1" applyProtection="1">
      <alignment horizontal="center" vertical="center" wrapText="1"/>
      <protection locked="0"/>
    </xf>
    <xf numFmtId="0" fontId="5" fillId="0" borderId="35" xfId="5" applyFont="1" applyFill="1" applyBorder="1" applyAlignment="1">
      <alignment horizontal="center" vertical="center"/>
    </xf>
    <xf numFmtId="49" fontId="5" fillId="0" borderId="35" xfId="0" applyNumberFormat="1"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6" applyFont="1" applyFill="1" applyBorder="1" applyAlignment="1">
      <alignment horizontal="justify" vertical="center" wrapText="1"/>
    </xf>
    <xf numFmtId="0" fontId="14" fillId="0" borderId="35" xfId="0" applyFont="1" applyFill="1" applyBorder="1" applyAlignment="1" applyProtection="1">
      <alignment horizontal="justify" vertical="center" wrapText="1"/>
      <protection locked="0"/>
    </xf>
    <xf numFmtId="0" fontId="5" fillId="0" borderId="35" xfId="0" applyFont="1" applyFill="1" applyBorder="1" applyAlignment="1" applyProtection="1">
      <alignment horizontal="justify" vertical="center" wrapText="1"/>
      <protection locked="0"/>
    </xf>
    <xf numFmtId="14" fontId="5" fillId="0" borderId="35" xfId="0" applyNumberFormat="1" applyFont="1" applyFill="1" applyBorder="1" applyAlignment="1">
      <alignment horizontal="center" vertical="center"/>
    </xf>
    <xf numFmtId="0" fontId="5" fillId="0" borderId="35" xfId="0" applyNumberFormat="1" applyFont="1" applyFill="1" applyBorder="1" applyAlignment="1" applyProtection="1">
      <alignment horizontal="center" vertical="center" wrapText="1"/>
      <protection locked="0"/>
    </xf>
    <xf numFmtId="0" fontId="5" fillId="0" borderId="35" xfId="0" applyNumberFormat="1" applyFont="1" applyFill="1" applyBorder="1" applyAlignment="1" applyProtection="1">
      <alignment vertical="center" wrapText="1"/>
      <protection locked="0"/>
    </xf>
    <xf numFmtId="49" fontId="5" fillId="0" borderId="35" xfId="0" applyNumberFormat="1" applyFont="1" applyFill="1" applyBorder="1" applyAlignment="1">
      <alignment horizontal="center" vertical="center" wrapText="1"/>
    </xf>
    <xf numFmtId="166" fontId="14" fillId="0" borderId="35" xfId="1" applyNumberFormat="1" applyFont="1" applyFill="1" applyBorder="1" applyAlignment="1" applyProtection="1">
      <alignment horizontal="center" vertical="center" wrapText="1"/>
      <protection locked="0"/>
    </xf>
    <xf numFmtId="37" fontId="5" fillId="0" borderId="35" xfId="2" applyNumberFormat="1" applyFont="1" applyFill="1" applyBorder="1" applyAlignment="1" applyProtection="1">
      <alignment horizontal="right" vertical="center" wrapText="1"/>
      <protection locked="0"/>
    </xf>
    <xf numFmtId="0" fontId="5" fillId="0" borderId="0" xfId="0" applyFont="1" applyFill="1" applyBorder="1" applyAlignment="1" applyProtection="1">
      <alignment horizontal="center" vertical="center" wrapText="1"/>
      <protection locked="0"/>
    </xf>
    <xf numFmtId="0" fontId="5" fillId="0" borderId="0" xfId="5" applyFont="1" applyFill="1" applyBorder="1" applyAlignment="1">
      <alignment horizontal="center" vertical="center"/>
    </xf>
    <xf numFmtId="0" fontId="5" fillId="0" borderId="0" xfId="6" applyFont="1" applyFill="1" applyBorder="1" applyAlignment="1">
      <alignment horizontal="justify" vertical="center" wrapText="1"/>
    </xf>
    <xf numFmtId="0" fontId="5" fillId="0" borderId="0" xfId="0" applyFont="1" applyFill="1" applyBorder="1" applyAlignment="1" applyProtection="1">
      <alignment horizontal="justify" vertical="center" wrapText="1"/>
      <protection locked="0"/>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xf>
    <xf numFmtId="0"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vertical="center" wrapText="1"/>
      <protection locked="0"/>
    </xf>
    <xf numFmtId="49" fontId="5" fillId="0" borderId="0" xfId="0" applyNumberFormat="1" applyFont="1" applyFill="1" applyBorder="1" applyAlignment="1">
      <alignment horizontal="center" vertical="center" wrapText="1"/>
    </xf>
    <xf numFmtId="166" fontId="14" fillId="0" borderId="0" xfId="1" applyNumberFormat="1" applyFont="1" applyFill="1" applyBorder="1" applyAlignment="1" applyProtection="1">
      <alignment horizontal="center" vertical="center" wrapText="1"/>
      <protection locked="0"/>
    </xf>
    <xf numFmtId="165" fontId="5" fillId="0" borderId="0" xfId="2"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164" fontId="5" fillId="0" borderId="0" xfId="1" applyNumberFormat="1" applyFont="1" applyFill="1" applyBorder="1" applyAlignment="1" applyProtection="1">
      <alignment horizontal="center" vertical="center" wrapText="1"/>
      <protection locked="0"/>
    </xf>
    <xf numFmtId="164" fontId="5" fillId="0" borderId="0" xfId="1" applyNumberFormat="1" applyFont="1" applyFill="1" applyBorder="1" applyAlignment="1" applyProtection="1">
      <alignment horizontal="right" vertical="center" wrapText="1"/>
      <protection locked="0"/>
    </xf>
    <xf numFmtId="0" fontId="5" fillId="0" borderId="0" xfId="0" applyFont="1" applyFill="1" applyBorder="1" applyAlignment="1">
      <alignment horizontal="justify" vertical="center" wrapText="1"/>
    </xf>
    <xf numFmtId="3" fontId="18" fillId="0" borderId="0" xfId="0" applyNumberFormat="1" applyFont="1" applyFill="1" applyBorder="1" applyAlignment="1" applyProtection="1">
      <alignment horizontal="center" vertical="center" wrapText="1"/>
      <protection locked="0"/>
    </xf>
    <xf numFmtId="165" fontId="5" fillId="0" borderId="0" xfId="2" applyNumberFormat="1" applyFont="1" applyFill="1" applyBorder="1" applyAlignment="1" applyProtection="1">
      <alignment horizontal="right" vertical="center" wrapText="1"/>
      <protection locked="0"/>
    </xf>
    <xf numFmtId="164" fontId="14" fillId="0" borderId="0" xfId="7" applyNumberFormat="1" applyFont="1" applyFill="1" applyBorder="1" applyAlignment="1">
      <alignment vertical="center"/>
    </xf>
    <xf numFmtId="0" fontId="0" fillId="0" borderId="0" xfId="0" applyFont="1" applyFill="1" applyAlignment="1" applyProtection="1">
      <alignment horizontal="left" vertical="center" wrapText="1"/>
      <protection locked="0"/>
    </xf>
    <xf numFmtId="0" fontId="5" fillId="0" borderId="0" xfId="0" applyFont="1" applyFill="1" applyAlignment="1" applyProtection="1">
      <alignment vertical="center" wrapText="1"/>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right" vertical="center" wrapText="1"/>
      <protection locked="0"/>
    </xf>
    <xf numFmtId="49" fontId="5" fillId="0" borderId="29" xfId="0" applyNumberFormat="1" applyFont="1" applyFill="1" applyBorder="1" applyAlignment="1">
      <alignment horizontal="center" vertical="center" wrapText="1"/>
    </xf>
    <xf numFmtId="44" fontId="0" fillId="3" borderId="0" xfId="2" applyFont="1" applyFill="1" applyAlignment="1" applyProtection="1">
      <alignment horizontal="right" vertical="center" wrapText="1"/>
      <protection locked="0"/>
    </xf>
    <xf numFmtId="44" fontId="2" fillId="3" borderId="0" xfId="2" applyFont="1" applyFill="1" applyAlignment="1" applyProtection="1">
      <alignment horizontal="right" vertical="center" wrapText="1"/>
      <protection locked="0"/>
    </xf>
    <xf numFmtId="44" fontId="2" fillId="3" borderId="24" xfId="2" applyFont="1" applyFill="1" applyBorder="1" applyAlignment="1" applyProtection="1">
      <alignment horizontal="right" vertical="center" wrapText="1"/>
      <protection locked="0"/>
    </xf>
    <xf numFmtId="44" fontId="0" fillId="0" borderId="0" xfId="2" applyFont="1" applyFill="1" applyAlignment="1" applyProtection="1">
      <alignment horizontal="right" vertical="center" wrapText="1"/>
      <protection locked="0"/>
    </xf>
    <xf numFmtId="0" fontId="0" fillId="3" borderId="0" xfId="0" applyFont="1" applyFill="1" applyBorder="1" applyAlignment="1" applyProtection="1">
      <alignment horizontal="right" vertical="center" wrapText="1"/>
      <protection locked="0"/>
    </xf>
    <xf numFmtId="0" fontId="2" fillId="3" borderId="0" xfId="0" applyFont="1" applyFill="1" applyBorder="1" applyAlignment="1" applyProtection="1">
      <alignment horizontal="right" vertical="center" wrapText="1"/>
      <protection locked="0"/>
    </xf>
    <xf numFmtId="0" fontId="2" fillId="3" borderId="24" xfId="0" applyFont="1" applyFill="1" applyBorder="1" applyAlignment="1" applyProtection="1">
      <alignment horizontal="right" vertical="center" wrapText="1"/>
      <protection locked="0"/>
    </xf>
    <xf numFmtId="164" fontId="0" fillId="0" borderId="0" xfId="0" applyNumberFormat="1" applyFont="1" applyFill="1" applyAlignment="1" applyProtection="1">
      <alignment horizontal="right" vertical="center" wrapText="1"/>
      <protection locked="0"/>
    </xf>
    <xf numFmtId="164" fontId="0" fillId="0" borderId="0" xfId="1" applyNumberFormat="1" applyFont="1" applyFill="1" applyAlignment="1" applyProtection="1">
      <alignment horizontal="right" vertical="center" wrapText="1"/>
      <protection locked="0"/>
    </xf>
    <xf numFmtId="37" fontId="0" fillId="0" borderId="0" xfId="2" applyNumberFormat="1" applyFont="1" applyFill="1" applyBorder="1" applyAlignment="1" applyProtection="1">
      <alignment horizontal="right" vertical="center" wrapText="1"/>
      <protection locked="0"/>
    </xf>
    <xf numFmtId="165" fontId="0" fillId="0" borderId="0" xfId="2" applyNumberFormat="1" applyFont="1" applyFill="1" applyBorder="1" applyAlignment="1" applyProtection="1">
      <alignment horizontal="right" vertical="center" wrapText="1"/>
      <protection locked="0"/>
    </xf>
    <xf numFmtId="0" fontId="0" fillId="0" borderId="0" xfId="0" applyFont="1" applyFill="1" applyBorder="1" applyAlignment="1" applyProtection="1">
      <alignment horizontal="center" vertical="center" wrapText="1"/>
      <protection locked="0"/>
    </xf>
    <xf numFmtId="0" fontId="14" fillId="0" borderId="4" xfId="6" applyFont="1" applyFill="1" applyBorder="1" applyAlignment="1">
      <alignment vertical="center" wrapText="1"/>
    </xf>
    <xf numFmtId="0" fontId="5" fillId="0" borderId="4" xfId="6" applyFont="1" applyFill="1" applyBorder="1" applyAlignment="1">
      <alignment vertical="center" wrapText="1"/>
    </xf>
    <xf numFmtId="164" fontId="0" fillId="3" borderId="0" xfId="0" applyNumberFormat="1" applyFont="1" applyFill="1" applyAlignment="1" applyProtection="1">
      <alignment horizontal="right" vertical="center" wrapText="1"/>
      <protection locked="0"/>
    </xf>
    <xf numFmtId="3" fontId="0" fillId="0" borderId="0" xfId="0" applyNumberFormat="1" applyFont="1" applyFill="1" applyAlignment="1" applyProtection="1">
      <alignment horizontal="right" vertical="center" wrapText="1"/>
      <protection locked="0"/>
    </xf>
    <xf numFmtId="0" fontId="15" fillId="3" borderId="0" xfId="0" applyFont="1" applyFill="1" applyAlignment="1" applyProtection="1">
      <alignment vertical="center" wrapText="1"/>
      <protection locked="0"/>
    </xf>
    <xf numFmtId="0" fontId="20" fillId="3" borderId="0" xfId="0" applyFont="1" applyFill="1" applyAlignment="1" applyProtection="1">
      <alignment vertical="center" wrapText="1"/>
      <protection locked="0"/>
    </xf>
    <xf numFmtId="0" fontId="20" fillId="3" borderId="24" xfId="0" applyFont="1" applyFill="1" applyBorder="1" applyAlignment="1" applyProtection="1">
      <alignment vertical="center" wrapText="1"/>
      <protection locked="0"/>
    </xf>
    <xf numFmtId="166" fontId="16" fillId="0" borderId="0" xfId="1" applyNumberFormat="1" applyFont="1" applyFill="1" applyBorder="1" applyAlignment="1" applyProtection="1">
      <alignment horizontal="center" vertical="center" wrapText="1"/>
      <protection locked="0"/>
    </xf>
    <xf numFmtId="0" fontId="15" fillId="0" borderId="0" xfId="0" applyFont="1" applyFill="1" applyAlignment="1" applyProtection="1">
      <alignment vertical="center" wrapText="1"/>
      <protection locked="0"/>
    </xf>
    <xf numFmtId="3" fontId="5" fillId="0" borderId="4" xfId="2" applyNumberFormat="1" applyFont="1" applyFill="1" applyBorder="1" applyAlignment="1" applyProtection="1">
      <alignment horizontal="right" vertical="center" wrapText="1"/>
      <protection locked="0"/>
    </xf>
    <xf numFmtId="3" fontId="5" fillId="0" borderId="15" xfId="7" applyNumberFormat="1" applyFont="1" applyFill="1" applyBorder="1" applyAlignment="1">
      <alignment horizontal="right" vertical="center"/>
    </xf>
    <xf numFmtId="164" fontId="5" fillId="0" borderId="4" xfId="0" applyNumberFormat="1" applyFont="1" applyFill="1" applyBorder="1" applyAlignment="1" applyProtection="1">
      <alignment vertical="center" wrapText="1"/>
      <protection locked="0"/>
    </xf>
    <xf numFmtId="14" fontId="5" fillId="0" borderId="32" xfId="0" applyNumberFormat="1" applyFont="1" applyFill="1" applyBorder="1" applyAlignment="1">
      <alignment horizontal="center" vertical="center"/>
    </xf>
    <xf numFmtId="3" fontId="5" fillId="0" borderId="32" xfId="2" applyNumberFormat="1" applyFont="1" applyFill="1" applyBorder="1" applyAlignment="1" applyProtection="1">
      <alignment horizontal="right" vertical="center" wrapText="1"/>
      <protection locked="0"/>
    </xf>
    <xf numFmtId="3" fontId="14" fillId="0" borderId="4" xfId="7" applyNumberFormat="1" applyFont="1" applyFill="1" applyBorder="1" applyAlignment="1">
      <alignment horizontal="right" vertical="center"/>
    </xf>
    <xf numFmtId="3" fontId="5" fillId="0" borderId="19" xfId="7" applyNumberFormat="1" applyFont="1" applyFill="1" applyBorder="1" applyAlignment="1">
      <alignment horizontal="right" vertical="center"/>
    </xf>
    <xf numFmtId="37" fontId="5" fillId="0" borderId="32" xfId="0" applyNumberFormat="1" applyFont="1" applyFill="1" applyBorder="1" applyAlignment="1" applyProtection="1">
      <alignment vertical="center" wrapText="1"/>
      <protection locked="0"/>
    </xf>
    <xf numFmtId="0" fontId="5" fillId="0" borderId="4" xfId="5" applyFont="1" applyFill="1" applyBorder="1" applyAlignment="1">
      <alignment horizontal="center" vertical="center" wrapText="1"/>
    </xf>
    <xf numFmtId="0" fontId="5" fillId="0" borderId="4" xfId="6" applyFont="1" applyFill="1" applyBorder="1" applyAlignment="1">
      <alignment horizontal="left" vertical="center" wrapText="1"/>
    </xf>
    <xf numFmtId="0" fontId="5" fillId="0" borderId="0" xfId="0" applyFont="1" applyFill="1"/>
    <xf numFmtId="3" fontId="5" fillId="3" borderId="0" xfId="0" applyNumberFormat="1" applyFont="1" applyFill="1" applyAlignment="1" applyProtection="1">
      <alignment vertical="center" wrapText="1"/>
      <protection locked="0"/>
    </xf>
    <xf numFmtId="3" fontId="14" fillId="3" borderId="0" xfId="0" applyNumberFormat="1" applyFont="1" applyFill="1" applyAlignment="1" applyProtection="1">
      <alignment vertical="center" wrapText="1"/>
      <protection locked="0"/>
    </xf>
    <xf numFmtId="3" fontId="5" fillId="0" borderId="0" xfId="0" applyNumberFormat="1" applyFont="1" applyFill="1" applyAlignment="1" applyProtection="1">
      <alignment vertical="center" wrapText="1"/>
      <protection locked="0"/>
    </xf>
    <xf numFmtId="164" fontId="5" fillId="0" borderId="4" xfId="0" applyNumberFormat="1" applyFont="1" applyFill="1" applyBorder="1" applyAlignment="1" applyProtection="1">
      <alignment horizontal="center" vertical="center" wrapText="1"/>
      <protection locked="0"/>
    </xf>
    <xf numFmtId="14" fontId="19" fillId="0" borderId="4" xfId="0" applyNumberFormat="1" applyFont="1" applyFill="1" applyBorder="1" applyAlignment="1">
      <alignment horizontal="center" vertical="center"/>
    </xf>
    <xf numFmtId="0" fontId="19" fillId="0" borderId="4" xfId="0" applyFont="1" applyFill="1" applyBorder="1" applyAlignment="1">
      <alignment horizontal="center" vertical="center" wrapText="1"/>
    </xf>
    <xf numFmtId="166" fontId="14" fillId="0" borderId="4" xfId="1" applyNumberFormat="1" applyFont="1" applyFill="1" applyBorder="1" applyAlignment="1" applyProtection="1">
      <alignment vertical="center" wrapText="1"/>
      <protection locked="0"/>
    </xf>
    <xf numFmtId="0" fontId="5" fillId="0" borderId="4" xfId="0" applyFont="1" applyFill="1" applyBorder="1" applyAlignment="1">
      <alignment horizontal="left" vertical="center" wrapText="1"/>
    </xf>
    <xf numFmtId="0" fontId="5" fillId="0" borderId="34" xfId="0" applyFont="1" applyFill="1" applyBorder="1" applyAlignment="1">
      <alignment horizontal="center" vertical="center"/>
    </xf>
    <xf numFmtId="49" fontId="5" fillId="0" borderId="34" xfId="0" applyNumberFormat="1" applyFont="1" applyFill="1" applyBorder="1" applyAlignment="1">
      <alignment horizontal="center" vertical="center"/>
    </xf>
    <xf numFmtId="1" fontId="5" fillId="0" borderId="4" xfId="0" applyNumberFormat="1" applyFont="1" applyFill="1" applyBorder="1" applyAlignment="1" applyProtection="1">
      <alignment vertical="center" wrapText="1"/>
      <protection locked="0"/>
    </xf>
    <xf numFmtId="1" fontId="5" fillId="0" borderId="29" xfId="0" applyNumberFormat="1" applyFont="1" applyFill="1" applyBorder="1" applyAlignment="1" applyProtection="1">
      <alignment vertical="center" wrapText="1"/>
      <protection locked="0"/>
    </xf>
    <xf numFmtId="1" fontId="5" fillId="0" borderId="4" xfId="0" applyNumberFormat="1" applyFont="1" applyFill="1" applyBorder="1" applyAlignment="1" applyProtection="1">
      <alignment horizontal="center" vertical="center" wrapText="1"/>
      <protection locked="0"/>
    </xf>
    <xf numFmtId="0" fontId="14" fillId="0" borderId="4" xfId="6" applyFont="1" applyFill="1" applyBorder="1" applyAlignment="1">
      <alignment horizontal="justify" vertical="center" wrapText="1"/>
    </xf>
    <xf numFmtId="3" fontId="5" fillId="0" borderId="0" xfId="0" applyNumberFormat="1" applyFont="1" applyFill="1" applyAlignment="1" applyProtection="1">
      <alignment horizontal="right" vertical="center" wrapText="1"/>
      <protection locked="0"/>
    </xf>
    <xf numFmtId="164" fontId="5" fillId="0" borderId="32" xfId="7" applyNumberFormat="1" applyFont="1" applyFill="1" applyBorder="1" applyAlignment="1">
      <alignment horizontal="right" vertical="center"/>
    </xf>
    <xf numFmtId="37" fontId="5" fillId="0" borderId="4" xfId="2" applyNumberFormat="1" applyFont="1" applyFill="1" applyBorder="1" applyAlignment="1">
      <alignment horizontal="right" vertical="center"/>
    </xf>
    <xf numFmtId="0" fontId="5" fillId="0" borderId="29" xfId="6" applyFont="1" applyFill="1" applyBorder="1" applyAlignment="1">
      <alignment horizontal="center" vertical="center" wrapText="1"/>
    </xf>
    <xf numFmtId="0" fontId="5" fillId="0" borderId="29" xfId="0" applyFont="1" applyFill="1" applyBorder="1" applyAlignment="1">
      <alignment horizontal="center" vertical="center" wrapText="1"/>
    </xf>
    <xf numFmtId="168" fontId="5" fillId="0" borderId="4" xfId="0" applyNumberFormat="1" applyFont="1" applyFill="1" applyBorder="1" applyAlignment="1" applyProtection="1">
      <alignment horizontal="center" vertical="center" wrapText="1"/>
      <protection locked="0"/>
    </xf>
    <xf numFmtId="3" fontId="5" fillId="0" borderId="4" xfId="0" applyNumberFormat="1" applyFont="1" applyFill="1" applyBorder="1" applyAlignment="1">
      <alignment horizontal="right" vertical="center"/>
    </xf>
    <xf numFmtId="167" fontId="14" fillId="0" borderId="4" xfId="1" applyNumberFormat="1" applyFont="1" applyFill="1" applyBorder="1" applyAlignment="1">
      <alignment horizontal="right" vertical="center" wrapText="1"/>
    </xf>
    <xf numFmtId="167" fontId="14" fillId="0" borderId="32" xfId="1" applyNumberFormat="1" applyFont="1" applyFill="1" applyBorder="1" applyAlignment="1">
      <alignment horizontal="right" vertical="center" wrapText="1"/>
    </xf>
    <xf numFmtId="0" fontId="5" fillId="0" borderId="4" xfId="0" applyNumberFormat="1" applyFont="1" applyFill="1" applyBorder="1" applyAlignment="1">
      <alignment horizontal="left" vertical="center" wrapText="1"/>
    </xf>
    <xf numFmtId="44" fontId="5" fillId="0" borderId="4" xfId="2" applyFont="1" applyFill="1" applyBorder="1" applyAlignment="1" applyProtection="1">
      <alignment horizontal="right" vertical="center" wrapText="1"/>
      <protection locked="0"/>
    </xf>
    <xf numFmtId="3" fontId="14" fillId="0" borderId="4" xfId="0" applyNumberFormat="1" applyFont="1" applyFill="1" applyBorder="1" applyAlignment="1">
      <alignment horizontal="right" vertical="center"/>
    </xf>
    <xf numFmtId="164" fontId="5" fillId="0" borderId="35" xfId="7" applyNumberFormat="1" applyFont="1" applyFill="1" applyBorder="1" applyAlignment="1">
      <alignment horizontal="right" vertical="center"/>
    </xf>
    <xf numFmtId="0" fontId="5" fillId="0" borderId="35" xfId="0" applyFont="1" applyFill="1" applyBorder="1" applyAlignment="1" applyProtection="1">
      <alignment vertical="center" wrapText="1"/>
      <protection locked="0"/>
    </xf>
    <xf numFmtId="165" fontId="5" fillId="0" borderId="35" xfId="2" applyNumberFormat="1" applyFont="1" applyFill="1" applyBorder="1" applyAlignment="1" applyProtection="1">
      <alignment horizontal="right" vertical="center" wrapText="1"/>
      <protection locked="0"/>
    </xf>
    <xf numFmtId="165" fontId="5" fillId="0" borderId="15" xfId="2" applyNumberFormat="1" applyFont="1" applyFill="1" applyBorder="1" applyAlignment="1" applyProtection="1">
      <alignment horizontal="right" vertical="center" wrapText="1"/>
      <protection locked="0"/>
    </xf>
    <xf numFmtId="0" fontId="5" fillId="0" borderId="0" xfId="0" applyFont="1" applyFill="1" applyAlignment="1" applyProtection="1">
      <alignment horizontal="right" vertical="center" wrapText="1"/>
      <protection locked="0"/>
    </xf>
    <xf numFmtId="165" fontId="5" fillId="0" borderId="29" xfId="2" applyNumberFormat="1" applyFont="1" applyFill="1" applyBorder="1" applyAlignment="1" applyProtection="1">
      <alignment horizontal="right" vertical="center" wrapText="1"/>
      <protection locked="0"/>
    </xf>
    <xf numFmtId="3" fontId="14" fillId="0" borderId="29" xfId="5" applyNumberFormat="1" applyFont="1" applyFill="1" applyBorder="1" applyAlignment="1">
      <alignment horizontal="right" vertical="center"/>
    </xf>
    <xf numFmtId="165" fontId="5" fillId="0" borderId="16" xfId="2" applyNumberFormat="1"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0" xfId="0" applyFont="1" applyFill="1" applyAlignment="1">
      <alignment horizontal="right"/>
    </xf>
    <xf numFmtId="164" fontId="5" fillId="0" borderId="15" xfId="7" applyNumberFormat="1" applyFont="1" applyFill="1" applyBorder="1" applyAlignment="1">
      <alignment horizontal="right" vertical="center"/>
    </xf>
    <xf numFmtId="164" fontId="5" fillId="0" borderId="19" xfId="7" applyNumberFormat="1" applyFont="1" applyFill="1" applyBorder="1" applyAlignment="1">
      <alignment horizontal="right" vertical="center"/>
    </xf>
    <xf numFmtId="37" fontId="5" fillId="0" borderId="15" xfId="2" applyNumberFormat="1" applyFont="1" applyFill="1" applyBorder="1" applyAlignment="1" applyProtection="1">
      <alignment horizontal="right" vertical="center" wrapText="1"/>
      <protection locked="0"/>
    </xf>
    <xf numFmtId="166" fontId="14" fillId="0" borderId="32" xfId="1" applyNumberFormat="1" applyFont="1" applyFill="1" applyBorder="1" applyAlignment="1" applyProtection="1">
      <alignment horizontal="right" vertical="center" wrapText="1"/>
      <protection locked="0"/>
    </xf>
    <xf numFmtId="164" fontId="14" fillId="0" borderId="4" xfId="7" applyNumberFormat="1" applyFont="1" applyFill="1" applyBorder="1" applyAlignment="1">
      <alignment horizontal="right" vertical="center"/>
    </xf>
    <xf numFmtId="164" fontId="14" fillId="0" borderId="15" xfId="7" applyNumberFormat="1" applyFont="1" applyFill="1" applyBorder="1" applyAlignment="1">
      <alignment horizontal="right" vertical="center"/>
    </xf>
    <xf numFmtId="164" fontId="14" fillId="0" borderId="32" xfId="7" applyNumberFormat="1" applyFont="1" applyFill="1" applyBorder="1" applyAlignment="1">
      <alignment horizontal="right" vertical="center"/>
    </xf>
    <xf numFmtId="164" fontId="14" fillId="0" borderId="19" xfId="7" applyNumberFormat="1" applyFont="1" applyFill="1" applyBorder="1" applyAlignment="1">
      <alignment horizontal="right" vertical="center"/>
    </xf>
    <xf numFmtId="37" fontId="5" fillId="0" borderId="19" xfId="2" applyNumberFormat="1" applyFont="1" applyFill="1" applyBorder="1" applyAlignment="1" applyProtection="1">
      <alignment horizontal="right" vertical="center" wrapText="1"/>
      <protection locked="0"/>
    </xf>
    <xf numFmtId="166" fontId="14" fillId="0" borderId="4" xfId="1" applyNumberFormat="1" applyFont="1" applyFill="1" applyBorder="1" applyAlignment="1" applyProtection="1">
      <alignment horizontal="right" vertical="center" wrapText="1"/>
      <protection locked="0"/>
    </xf>
    <xf numFmtId="3" fontId="14" fillId="0" borderId="15" xfId="7" applyNumberFormat="1" applyFont="1" applyFill="1" applyBorder="1" applyAlignment="1">
      <alignment horizontal="right" vertical="center"/>
    </xf>
    <xf numFmtId="164" fontId="5" fillId="0" borderId="4" xfId="1" applyNumberFormat="1" applyFont="1" applyFill="1" applyBorder="1" applyAlignment="1" applyProtection="1">
      <alignment horizontal="right" vertical="center" wrapText="1"/>
      <protection locked="0"/>
    </xf>
    <xf numFmtId="166" fontId="14" fillId="0" borderId="35" xfId="1" applyNumberFormat="1" applyFont="1" applyFill="1" applyBorder="1" applyAlignment="1" applyProtection="1">
      <alignment horizontal="right" vertical="center" wrapText="1"/>
      <protection locked="0"/>
    </xf>
    <xf numFmtId="164" fontId="14" fillId="0" borderId="21" xfId="7" applyNumberFormat="1" applyFont="1" applyFill="1" applyBorder="1" applyAlignment="1">
      <alignment horizontal="right" vertical="center"/>
    </xf>
    <xf numFmtId="0" fontId="2" fillId="3" borderId="4" xfId="0" applyFont="1" applyFill="1" applyBorder="1" applyAlignment="1" applyProtection="1">
      <alignment horizontal="center" vertical="center"/>
    </xf>
    <xf numFmtId="0" fontId="4" fillId="3" borderId="4"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44" fontId="2" fillId="3" borderId="25" xfId="2" applyFont="1" applyFill="1" applyBorder="1" applyAlignment="1" applyProtection="1">
      <alignment horizontal="center" vertical="center" wrapText="1"/>
      <protection locked="0"/>
    </xf>
    <xf numFmtId="44" fontId="2" fillId="3" borderId="26" xfId="2" applyFont="1" applyFill="1" applyBorder="1" applyAlignment="1" applyProtection="1">
      <alignment horizontal="center" vertical="center" wrapText="1"/>
      <protection locked="0"/>
    </xf>
    <xf numFmtId="44" fontId="2" fillId="3" borderId="27" xfId="2"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3" borderId="22"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cellXfs>
  <cellStyles count="9">
    <cellStyle name="Énfasis1" xfId="3" builtinId="29"/>
    <cellStyle name="Hipervínculo" xfId="4" builtinId="8"/>
    <cellStyle name="Millares" xfId="1" builtinId="3"/>
    <cellStyle name="Millares 10" xfId="7"/>
    <cellStyle name="Moneda" xfId="2" builtinId="4"/>
    <cellStyle name="Moneda 4" xfId="8"/>
    <cellStyle name="Normal" xfId="0" builtinId="0"/>
    <cellStyle name="Normal 10" xfId="6"/>
    <cellStyle name="Normal 2" xfId="5"/>
  </cellStyles>
  <dxfs count="59">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0</xdr:row>
      <xdr:rowOff>0</xdr:rowOff>
    </xdr:from>
    <xdr:to>
      <xdr:col>3</xdr:col>
      <xdr:colOff>542925</xdr:colOff>
      <xdr:row>2</xdr:row>
      <xdr:rowOff>142875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0"/>
          <a:ext cx="1647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733425</xdr:colOff>
      <xdr:row>0</xdr:row>
      <xdr:rowOff>76200</xdr:rowOff>
    </xdr:from>
    <xdr:to>
      <xdr:col>26</xdr:col>
      <xdr:colOff>130177</xdr:colOff>
      <xdr:row>23</xdr:row>
      <xdr:rowOff>66675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3875" y="76200"/>
          <a:ext cx="180022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37</xdr:col>
      <xdr:colOff>733425</xdr:colOff>
      <xdr:row>0</xdr:row>
      <xdr:rowOff>76200</xdr:rowOff>
    </xdr:from>
    <xdr:to>
      <xdr:col>39</xdr:col>
      <xdr:colOff>104773</xdr:colOff>
      <xdr:row>23</xdr:row>
      <xdr:rowOff>66675</xdr:rowOff>
    </xdr:to>
    <xdr:pic>
      <xdr:nvPicPr>
        <xdr:cNvPr id="4"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57375" y="76200"/>
          <a:ext cx="1771648"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undinamarc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10"/>
  <sheetViews>
    <sheetView showGridLines="0" tabSelected="1" zoomScaleNormal="100" workbookViewId="0">
      <pane ySplit="1" topLeftCell="A29" activePane="bottomLeft" state="frozen"/>
      <selection activeCell="E1" sqref="E1"/>
      <selection pane="bottomLeft" activeCell="K32" sqref="K32"/>
    </sheetView>
  </sheetViews>
  <sheetFormatPr baseColWidth="10" defaultColWidth="11.42578125" defaultRowHeight="15" x14ac:dyDescent="0.25"/>
  <cols>
    <col min="1" max="1" width="11.42578125" style="1" customWidth="1"/>
    <col min="2" max="2" width="14.140625" style="1" customWidth="1"/>
    <col min="3" max="3" width="12" style="1" customWidth="1"/>
    <col min="4" max="4" width="17.42578125" style="1" customWidth="1"/>
    <col min="5" max="5" width="8.85546875" style="1" customWidth="1"/>
    <col min="6" max="6" width="10.42578125" style="1" customWidth="1"/>
    <col min="7" max="7" width="8.28515625" style="1" customWidth="1"/>
    <col min="8" max="8" width="10.85546875" style="1" customWidth="1"/>
    <col min="9" max="9" width="9.7109375" style="1" customWidth="1"/>
    <col min="10" max="10" width="22.42578125" style="1" customWidth="1"/>
    <col min="11" max="11" width="23.42578125" style="3" customWidth="1"/>
    <col min="12" max="12" width="10" style="1" customWidth="1"/>
    <col min="13" max="13" width="22.7109375" style="4" customWidth="1"/>
    <col min="14" max="14" width="31.42578125" style="1" customWidth="1"/>
    <col min="15" max="15" width="12.28515625" style="1" customWidth="1"/>
    <col min="16" max="17" width="11.85546875" style="1" customWidth="1"/>
    <col min="18" max="18" width="12.140625" style="1" customWidth="1"/>
    <col min="19" max="19" width="16.140625" style="5" customWidth="1"/>
    <col min="20" max="20" width="16.28515625" style="5" customWidth="1"/>
    <col min="21" max="21" width="10" style="1" customWidth="1"/>
    <col min="22" max="22" width="9.28515625" style="1" customWidth="1"/>
    <col min="23" max="23" width="17.140625" style="2" customWidth="1"/>
    <col min="24" max="24" width="15.7109375" style="1" customWidth="1"/>
    <col min="25" max="25" width="16.140625" style="2" customWidth="1"/>
    <col min="26" max="26" width="19.85546875" style="148" customWidth="1"/>
    <col min="27" max="27" width="18.42578125" style="2" customWidth="1"/>
    <col min="28" max="28" width="21.28515625" style="2" customWidth="1"/>
    <col min="29" max="29" width="20.42578125" style="1" customWidth="1"/>
    <col min="30" max="30" width="22.5703125" style="164" customWidth="1"/>
    <col min="31" max="34" width="18" style="1" customWidth="1"/>
    <col min="35" max="35" width="19.5703125" style="1" customWidth="1"/>
    <col min="36" max="36" width="19.7109375" style="1" customWidth="1"/>
    <col min="37" max="37" width="19.7109375" style="5" customWidth="1"/>
    <col min="38" max="42" width="18" style="1" customWidth="1"/>
    <col min="43" max="43" width="12.7109375" style="180" customWidth="1"/>
    <col min="44" max="16384" width="11.42578125" style="1"/>
  </cols>
  <sheetData>
    <row r="1" spans="1:42" x14ac:dyDescent="0.25">
      <c r="A1" s="234"/>
      <c r="B1" s="235"/>
      <c r="C1" s="235"/>
      <c r="D1" s="236"/>
      <c r="E1" s="230" t="s">
        <v>0</v>
      </c>
      <c r="F1" s="230"/>
      <c r="G1" s="230"/>
      <c r="H1" s="230"/>
      <c r="I1" s="231" t="s">
        <v>1</v>
      </c>
      <c r="J1" s="231"/>
      <c r="K1" s="234"/>
      <c r="L1" s="235"/>
      <c r="M1" s="235"/>
      <c r="N1" s="235"/>
      <c r="O1" s="236"/>
      <c r="P1" s="230" t="s">
        <v>0</v>
      </c>
      <c r="Q1" s="230"/>
      <c r="R1" s="230"/>
      <c r="S1" s="230"/>
      <c r="T1" s="231" t="s">
        <v>1</v>
      </c>
      <c r="U1" s="231"/>
      <c r="X1" s="234"/>
      <c r="Y1" s="235"/>
      <c r="Z1" s="235"/>
      <c r="AA1" s="236"/>
      <c r="AB1" s="230" t="s">
        <v>0</v>
      </c>
      <c r="AC1" s="230"/>
      <c r="AD1" s="230"/>
      <c r="AE1" s="230"/>
      <c r="AF1" s="231" t="s">
        <v>1</v>
      </c>
      <c r="AG1" s="231"/>
      <c r="AK1" s="234"/>
      <c r="AL1" s="235"/>
      <c r="AM1" s="235"/>
      <c r="AN1" s="236"/>
      <c r="AO1" s="230" t="s">
        <v>0</v>
      </c>
      <c r="AP1" s="230"/>
    </row>
    <row r="2" spans="1:42" x14ac:dyDescent="0.25">
      <c r="A2" s="237"/>
      <c r="B2" s="238"/>
      <c r="C2" s="238"/>
      <c r="D2" s="239"/>
      <c r="E2" s="230"/>
      <c r="F2" s="230"/>
      <c r="G2" s="230"/>
      <c r="H2" s="230"/>
      <c r="I2" s="231" t="s">
        <v>2</v>
      </c>
      <c r="J2" s="231"/>
      <c r="K2" s="237"/>
      <c r="L2" s="238"/>
      <c r="M2" s="238"/>
      <c r="N2" s="238"/>
      <c r="O2" s="239"/>
      <c r="P2" s="230"/>
      <c r="Q2" s="230"/>
      <c r="R2" s="230"/>
      <c r="S2" s="230"/>
      <c r="T2" s="231" t="s">
        <v>2</v>
      </c>
      <c r="U2" s="231"/>
      <c r="X2" s="237"/>
      <c r="Y2" s="238"/>
      <c r="Z2" s="238"/>
      <c r="AA2" s="239"/>
      <c r="AB2" s="230"/>
      <c r="AC2" s="230"/>
      <c r="AD2" s="230"/>
      <c r="AE2" s="230"/>
      <c r="AF2" s="231" t="s">
        <v>2</v>
      </c>
      <c r="AG2" s="231"/>
      <c r="AK2" s="237"/>
      <c r="AL2" s="238"/>
      <c r="AM2" s="238"/>
      <c r="AN2" s="239"/>
      <c r="AO2" s="230"/>
      <c r="AP2" s="230"/>
    </row>
    <row r="3" spans="1:42" x14ac:dyDescent="0.25">
      <c r="A3" s="240"/>
      <c r="B3" s="241"/>
      <c r="C3" s="241"/>
      <c r="D3" s="242"/>
      <c r="E3" s="230" t="s">
        <v>3</v>
      </c>
      <c r="F3" s="230"/>
      <c r="G3" s="230"/>
      <c r="H3" s="230"/>
      <c r="I3" s="232" t="s">
        <v>4</v>
      </c>
      <c r="J3" s="233"/>
      <c r="K3" s="240"/>
      <c r="L3" s="241"/>
      <c r="M3" s="241"/>
      <c r="N3" s="241"/>
      <c r="O3" s="242"/>
      <c r="P3" s="230" t="s">
        <v>3</v>
      </c>
      <c r="Q3" s="230"/>
      <c r="R3" s="230"/>
      <c r="S3" s="230"/>
      <c r="T3" s="232" t="s">
        <v>4</v>
      </c>
      <c r="U3" s="233"/>
      <c r="X3" s="240"/>
      <c r="Y3" s="241"/>
      <c r="Z3" s="241"/>
      <c r="AA3" s="242"/>
      <c r="AB3" s="230" t="s">
        <v>3</v>
      </c>
      <c r="AC3" s="230"/>
      <c r="AD3" s="230"/>
      <c r="AE3" s="230"/>
      <c r="AF3" s="232" t="s">
        <v>4</v>
      </c>
      <c r="AG3" s="233"/>
      <c r="AK3" s="240"/>
      <c r="AL3" s="241"/>
      <c r="AM3" s="241"/>
      <c r="AN3" s="242"/>
      <c r="AO3" s="230" t="s">
        <v>3</v>
      </c>
      <c r="AP3" s="230"/>
    </row>
    <row r="4" spans="1:42" hidden="1" x14ac:dyDescent="0.25"/>
    <row r="5" spans="1:42" hidden="1" x14ac:dyDescent="0.25"/>
    <row r="6" spans="1:42" hidden="1" x14ac:dyDescent="0.25"/>
    <row r="7" spans="1:42" hidden="1" x14ac:dyDescent="0.25"/>
    <row r="8" spans="1:42" hidden="1" x14ac:dyDescent="0.25">
      <c r="A8" s="6" t="s">
        <v>5</v>
      </c>
    </row>
    <row r="9" spans="1:42" hidden="1" x14ac:dyDescent="0.25">
      <c r="B9" s="6"/>
    </row>
    <row r="10" spans="1:42" ht="15.75" hidden="1" customHeight="1" thickBot="1" x14ac:dyDescent="0.3">
      <c r="A10" s="6" t="s">
        <v>6</v>
      </c>
      <c r="F10" s="246" t="s">
        <v>7</v>
      </c>
      <c r="G10" s="247"/>
      <c r="H10" s="247"/>
      <c r="I10" s="248"/>
    </row>
    <row r="11" spans="1:42" ht="75" hidden="1" x14ac:dyDescent="0.25">
      <c r="A11" s="7" t="s">
        <v>8</v>
      </c>
      <c r="B11" s="8" t="s">
        <v>9</v>
      </c>
      <c r="F11" s="249"/>
      <c r="G11" s="250"/>
      <c r="H11" s="250"/>
      <c r="I11" s="251"/>
      <c r="P11" s="9"/>
      <c r="Q11" s="9"/>
      <c r="R11" s="9"/>
      <c r="S11" s="152"/>
    </row>
    <row r="12" spans="1:42" ht="30" hidden="1" x14ac:dyDescent="0.25">
      <c r="A12" s="10" t="s">
        <v>10</v>
      </c>
      <c r="B12" s="11" t="s">
        <v>11</v>
      </c>
      <c r="F12" s="249"/>
      <c r="G12" s="250"/>
      <c r="H12" s="250"/>
      <c r="I12" s="251"/>
      <c r="P12" s="9"/>
      <c r="Q12" s="9"/>
      <c r="R12" s="9"/>
      <c r="S12" s="152"/>
    </row>
    <row r="13" spans="1:42" hidden="1" x14ac:dyDescent="0.25">
      <c r="A13" s="10" t="s">
        <v>12</v>
      </c>
      <c r="B13" s="12" t="s">
        <v>13</v>
      </c>
      <c r="F13" s="249"/>
      <c r="G13" s="250"/>
      <c r="H13" s="250"/>
      <c r="I13" s="251"/>
      <c r="P13" s="9"/>
      <c r="Q13" s="9"/>
      <c r="R13" s="9"/>
      <c r="S13" s="152"/>
    </row>
    <row r="14" spans="1:42" ht="23.25" hidden="1" customHeight="1" x14ac:dyDescent="0.25">
      <c r="A14" s="10" t="s">
        <v>14</v>
      </c>
      <c r="B14" s="13" t="s">
        <v>15</v>
      </c>
      <c r="F14" s="252"/>
      <c r="G14" s="253"/>
      <c r="H14" s="253"/>
      <c r="I14" s="254"/>
      <c r="P14" s="9"/>
      <c r="Q14" s="9"/>
      <c r="R14" s="9"/>
      <c r="S14" s="152"/>
    </row>
    <row r="15" spans="1:42" ht="169.5" hidden="1" customHeight="1" x14ac:dyDescent="0.25">
      <c r="A15" s="10" t="s">
        <v>16</v>
      </c>
      <c r="B15" s="14" t="s">
        <v>17</v>
      </c>
      <c r="P15" s="9"/>
      <c r="Q15" s="9"/>
      <c r="R15" s="9"/>
      <c r="S15" s="152"/>
    </row>
    <row r="16" spans="1:42" ht="15" hidden="1" customHeight="1" x14ac:dyDescent="0.25">
      <c r="A16" s="10" t="s">
        <v>18</v>
      </c>
      <c r="B16" s="14" t="s">
        <v>19</v>
      </c>
      <c r="F16" s="246" t="s">
        <v>20</v>
      </c>
      <c r="G16" s="247"/>
      <c r="H16" s="247"/>
      <c r="I16" s="248"/>
      <c r="P16" s="9"/>
      <c r="Q16" s="9"/>
      <c r="R16" s="9"/>
      <c r="S16" s="152"/>
    </row>
    <row r="17" spans="1:67" ht="39.75" hidden="1" customHeight="1" thickBot="1" x14ac:dyDescent="0.3">
      <c r="A17" s="10" t="s">
        <v>21</v>
      </c>
      <c r="B17" s="15" t="s">
        <v>22</v>
      </c>
      <c r="F17" s="249"/>
      <c r="G17" s="250"/>
      <c r="H17" s="250"/>
      <c r="I17" s="251"/>
      <c r="P17" s="9"/>
      <c r="Q17" s="9"/>
      <c r="R17" s="9"/>
      <c r="S17" s="152"/>
    </row>
    <row r="18" spans="1:67" ht="30.75" hidden="1" thickBot="1" x14ac:dyDescent="0.3">
      <c r="A18" s="16" t="s">
        <v>23</v>
      </c>
      <c r="B18" s="17">
        <v>11226257000</v>
      </c>
      <c r="F18" s="249"/>
      <c r="G18" s="250"/>
      <c r="H18" s="250"/>
      <c r="I18" s="251"/>
      <c r="P18" s="9"/>
      <c r="Q18" s="9"/>
      <c r="R18" s="9"/>
      <c r="S18" s="152"/>
    </row>
    <row r="19" spans="1:67" ht="60" hidden="1" x14ac:dyDescent="0.25">
      <c r="A19" s="10" t="s">
        <v>24</v>
      </c>
      <c r="B19" s="18">
        <v>828116000</v>
      </c>
      <c r="F19" s="249"/>
      <c r="G19" s="250"/>
      <c r="H19" s="250"/>
      <c r="I19" s="251"/>
      <c r="P19" s="9"/>
      <c r="Q19" s="9"/>
      <c r="R19" s="9"/>
      <c r="S19" s="152"/>
    </row>
    <row r="20" spans="1:67" ht="60" hidden="1" x14ac:dyDescent="0.25">
      <c r="A20" s="10" t="s">
        <v>25</v>
      </c>
      <c r="B20" s="19">
        <v>82811599</v>
      </c>
      <c r="F20" s="252"/>
      <c r="G20" s="253"/>
      <c r="H20" s="253"/>
      <c r="I20" s="254"/>
      <c r="P20" s="9"/>
      <c r="Q20" s="9"/>
      <c r="R20" s="9"/>
      <c r="S20" s="152"/>
    </row>
    <row r="21" spans="1:67" ht="60.75" hidden="1" thickBot="1" x14ac:dyDescent="0.3">
      <c r="A21" s="20" t="s">
        <v>26</v>
      </c>
      <c r="B21" s="21"/>
      <c r="P21" s="9"/>
      <c r="Q21" s="9"/>
      <c r="R21" s="9"/>
      <c r="S21" s="152"/>
    </row>
    <row r="22" spans="1:67" ht="128.25" hidden="1" customHeight="1" x14ac:dyDescent="0.25">
      <c r="A22" s="9"/>
      <c r="B22" s="22"/>
      <c r="E22" s="23"/>
      <c r="F22" s="255" t="s">
        <v>27</v>
      </c>
      <c r="G22" s="256"/>
      <c r="H22" s="256"/>
      <c r="I22" s="257"/>
      <c r="P22" s="9"/>
      <c r="Q22" s="9"/>
      <c r="R22" s="9"/>
      <c r="S22" s="152"/>
    </row>
    <row r="23" spans="1:67" hidden="1" x14ac:dyDescent="0.25">
      <c r="A23" s="24"/>
      <c r="B23" s="25"/>
      <c r="C23" s="26"/>
      <c r="D23" s="26"/>
      <c r="E23" s="26"/>
      <c r="F23" s="26"/>
      <c r="G23" s="26"/>
      <c r="H23" s="26"/>
      <c r="I23" s="26"/>
      <c r="J23" s="26"/>
      <c r="K23" s="27"/>
      <c r="L23" s="26"/>
      <c r="M23" s="28"/>
      <c r="N23" s="26"/>
      <c r="O23" s="26"/>
      <c r="P23" s="24"/>
      <c r="Q23" s="24"/>
      <c r="R23" s="24"/>
      <c r="S23" s="153"/>
      <c r="T23" s="30"/>
      <c r="U23" s="26"/>
      <c r="V23" s="26"/>
      <c r="W23" s="29"/>
      <c r="X23" s="26"/>
      <c r="Y23" s="29"/>
      <c r="Z23" s="149"/>
      <c r="AA23" s="29"/>
      <c r="AB23" s="29"/>
      <c r="AC23" s="26"/>
      <c r="AD23" s="165"/>
      <c r="AE23" s="26"/>
      <c r="AF23" s="26"/>
      <c r="AG23" s="26"/>
      <c r="AH23" s="26"/>
      <c r="AI23" s="26"/>
      <c r="AJ23" s="26"/>
      <c r="AK23" s="30"/>
      <c r="AL23" s="26"/>
      <c r="AM23" s="26"/>
      <c r="AN23" s="26"/>
      <c r="AO23" s="26"/>
      <c r="AP23" s="26"/>
    </row>
    <row r="24" spans="1:67" ht="15.75" thickBot="1" x14ac:dyDescent="0.3">
      <c r="A24" s="26"/>
      <c r="B24" s="26"/>
      <c r="C24" s="26"/>
      <c r="D24" s="26"/>
      <c r="E24" s="26"/>
      <c r="F24" s="26"/>
      <c r="G24" s="26"/>
      <c r="H24" s="26"/>
      <c r="I24" s="26"/>
      <c r="J24" s="26"/>
      <c r="K24" s="27"/>
      <c r="L24" s="26"/>
      <c r="M24" s="28"/>
      <c r="N24" s="26"/>
      <c r="O24" s="26"/>
      <c r="P24" s="26"/>
      <c r="Q24" s="26"/>
      <c r="R24" s="26"/>
      <c r="S24" s="30"/>
      <c r="T24" s="30"/>
      <c r="U24" s="26"/>
      <c r="V24" s="26"/>
      <c r="W24" s="29"/>
      <c r="X24" s="26"/>
      <c r="Y24" s="29"/>
      <c r="Z24" s="149"/>
      <c r="AA24" s="29"/>
      <c r="AB24" s="29"/>
      <c r="AC24" s="26"/>
      <c r="AD24" s="165"/>
      <c r="AE24" s="26"/>
      <c r="AF24" s="26"/>
      <c r="AG24" s="26"/>
      <c r="AH24" s="26"/>
      <c r="AI24" s="26"/>
      <c r="AJ24" s="26"/>
      <c r="AK24" s="30"/>
      <c r="AL24" s="26"/>
      <c r="AM24" s="26"/>
      <c r="AN24" s="26"/>
      <c r="AO24" s="26"/>
      <c r="AP24" s="26"/>
    </row>
    <row r="25" spans="1:67" x14ac:dyDescent="0.25">
      <c r="A25" s="31" t="s">
        <v>28</v>
      </c>
      <c r="B25" s="32"/>
      <c r="C25" s="32"/>
      <c r="D25" s="32"/>
      <c r="E25" s="32"/>
      <c r="F25" s="32"/>
      <c r="G25" s="32"/>
      <c r="H25" s="32"/>
      <c r="I25" s="32"/>
      <c r="J25" s="32"/>
      <c r="K25" s="33"/>
      <c r="L25" s="32"/>
      <c r="M25" s="34"/>
      <c r="N25" s="32"/>
      <c r="O25" s="32"/>
      <c r="P25" s="32"/>
      <c r="Q25" s="32"/>
      <c r="R25" s="32"/>
      <c r="S25" s="154"/>
      <c r="T25" s="154"/>
      <c r="U25" s="32"/>
      <c r="V25" s="32"/>
      <c r="W25" s="35"/>
      <c r="X25" s="32"/>
      <c r="Y25" s="35"/>
      <c r="Z25" s="150"/>
      <c r="AA25" s="35"/>
      <c r="AB25" s="35"/>
      <c r="AC25" s="32"/>
      <c r="AD25" s="166"/>
      <c r="AE25" s="243" t="s">
        <v>29</v>
      </c>
      <c r="AF25" s="244"/>
      <c r="AG25" s="244"/>
      <c r="AH25" s="244"/>
      <c r="AI25" s="244"/>
      <c r="AJ25" s="244"/>
      <c r="AK25" s="244"/>
      <c r="AL25" s="244"/>
      <c r="AM25" s="244"/>
      <c r="AN25" s="244"/>
      <c r="AO25" s="244"/>
      <c r="AP25" s="245"/>
    </row>
    <row r="26" spans="1:67" s="46" customFormat="1" ht="72.75" customHeight="1" x14ac:dyDescent="0.25">
      <c r="A26" s="36" t="s">
        <v>30</v>
      </c>
      <c r="B26" s="37" t="s">
        <v>31</v>
      </c>
      <c r="C26" s="38" t="s">
        <v>32</v>
      </c>
      <c r="D26" s="38" t="s">
        <v>33</v>
      </c>
      <c r="E26" s="37" t="s">
        <v>34</v>
      </c>
      <c r="F26" s="37" t="s">
        <v>35</v>
      </c>
      <c r="G26" s="38" t="s">
        <v>36</v>
      </c>
      <c r="H26" s="38" t="s">
        <v>37</v>
      </c>
      <c r="I26" s="37" t="s">
        <v>38</v>
      </c>
      <c r="J26" s="37" t="s">
        <v>39</v>
      </c>
      <c r="K26" s="38" t="s">
        <v>40</v>
      </c>
      <c r="L26" s="38" t="s">
        <v>41</v>
      </c>
      <c r="M26" s="39" t="s">
        <v>42</v>
      </c>
      <c r="N26" s="38" t="s">
        <v>43</v>
      </c>
      <c r="O26" s="38" t="s">
        <v>44</v>
      </c>
      <c r="P26" s="38" t="s">
        <v>45</v>
      </c>
      <c r="Q26" s="38" t="s">
        <v>46</v>
      </c>
      <c r="R26" s="38" t="s">
        <v>47</v>
      </c>
      <c r="S26" s="38" t="s">
        <v>48</v>
      </c>
      <c r="T26" s="40" t="s">
        <v>49</v>
      </c>
      <c r="U26" s="38" t="s">
        <v>50</v>
      </c>
      <c r="V26" s="38" t="s">
        <v>51</v>
      </c>
      <c r="W26" s="38" t="s">
        <v>52</v>
      </c>
      <c r="X26" s="41" t="s">
        <v>53</v>
      </c>
      <c r="Y26" s="41" t="s">
        <v>54</v>
      </c>
      <c r="Z26" s="40" t="s">
        <v>55</v>
      </c>
      <c r="AA26" s="42" t="s">
        <v>56</v>
      </c>
      <c r="AB26" s="42" t="s">
        <v>57</v>
      </c>
      <c r="AC26" s="42" t="s">
        <v>58</v>
      </c>
      <c r="AD26" s="42" t="s">
        <v>59</v>
      </c>
      <c r="AE26" s="43" t="s">
        <v>60</v>
      </c>
      <c r="AF26" s="43" t="s">
        <v>61</v>
      </c>
      <c r="AG26" s="43" t="s">
        <v>62</v>
      </c>
      <c r="AH26" s="43" t="s">
        <v>63</v>
      </c>
      <c r="AI26" s="43" t="s">
        <v>64</v>
      </c>
      <c r="AJ26" s="43" t="s">
        <v>65</v>
      </c>
      <c r="AK26" s="43" t="s">
        <v>66</v>
      </c>
      <c r="AL26" s="43" t="s">
        <v>67</v>
      </c>
      <c r="AM26" s="43" t="s">
        <v>68</v>
      </c>
      <c r="AN26" s="43" t="s">
        <v>69</v>
      </c>
      <c r="AO26" s="43" t="s">
        <v>70</v>
      </c>
      <c r="AP26" s="44" t="s">
        <v>71</v>
      </c>
      <c r="AQ26" s="181"/>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row>
    <row r="27" spans="1:67" s="144" customFormat="1" ht="115.5" customHeight="1" x14ac:dyDescent="0.25">
      <c r="A27" s="47">
        <v>1124</v>
      </c>
      <c r="B27" s="48" t="s">
        <v>72</v>
      </c>
      <c r="C27" s="48" t="s">
        <v>73</v>
      </c>
      <c r="D27" s="48">
        <v>29701503</v>
      </c>
      <c r="E27" s="49" t="s">
        <v>74</v>
      </c>
      <c r="F27" s="48" t="s">
        <v>73</v>
      </c>
      <c r="G27" s="50">
        <v>304</v>
      </c>
      <c r="H27" s="50" t="s">
        <v>75</v>
      </c>
      <c r="I27" s="48">
        <v>29701503</v>
      </c>
      <c r="J27" s="51" t="s">
        <v>76</v>
      </c>
      <c r="K27" s="52" t="s">
        <v>77</v>
      </c>
      <c r="L27" s="53" t="s">
        <v>78</v>
      </c>
      <c r="M27" s="52" t="s">
        <v>79</v>
      </c>
      <c r="N27" s="54" t="s">
        <v>465</v>
      </c>
      <c r="O27" s="55">
        <v>43511</v>
      </c>
      <c r="P27" s="56" t="s">
        <v>80</v>
      </c>
      <c r="Q27" s="50" t="s">
        <v>81</v>
      </c>
      <c r="R27" s="50" t="s">
        <v>82</v>
      </c>
      <c r="S27" s="62">
        <v>33000000</v>
      </c>
      <c r="T27" s="62">
        <v>33000000</v>
      </c>
      <c r="U27" s="50" t="s">
        <v>83</v>
      </c>
      <c r="V27" s="50" t="s">
        <v>84</v>
      </c>
      <c r="W27" s="57" t="s">
        <v>85</v>
      </c>
      <c r="X27" s="190">
        <v>7000103803</v>
      </c>
      <c r="Y27" s="50">
        <v>4500033420</v>
      </c>
      <c r="Z27" s="62">
        <v>33000000</v>
      </c>
      <c r="AA27" s="50" t="s">
        <v>86</v>
      </c>
      <c r="AB27" s="50" t="s">
        <v>87</v>
      </c>
      <c r="AC27" s="58"/>
      <c r="AD27" s="58"/>
      <c r="AE27" s="70"/>
      <c r="AF27" s="70"/>
      <c r="AG27" s="70"/>
      <c r="AH27" s="70"/>
      <c r="AI27" s="70"/>
      <c r="AJ27" s="70"/>
      <c r="AK27" s="62">
        <v>33000000</v>
      </c>
      <c r="AL27" s="70"/>
      <c r="AM27" s="70"/>
      <c r="AN27" s="70"/>
      <c r="AO27" s="70"/>
      <c r="AP27" s="209"/>
      <c r="AQ27" s="194"/>
      <c r="AR27" s="210"/>
      <c r="AS27" s="210"/>
      <c r="AT27" s="210"/>
      <c r="AU27" s="210"/>
      <c r="AV27" s="210"/>
      <c r="AW27" s="210"/>
      <c r="AX27" s="210"/>
      <c r="AY27" s="210"/>
      <c r="AZ27" s="210"/>
      <c r="BA27" s="210"/>
      <c r="BB27" s="210"/>
      <c r="BC27" s="210"/>
    </row>
    <row r="28" spans="1:67" s="144" customFormat="1" ht="115.5" customHeight="1" x14ac:dyDescent="0.25">
      <c r="A28" s="47">
        <v>1124</v>
      </c>
      <c r="B28" s="48" t="s">
        <v>88</v>
      </c>
      <c r="C28" s="48" t="s">
        <v>73</v>
      </c>
      <c r="D28" s="48">
        <v>29701503</v>
      </c>
      <c r="E28" s="49" t="s">
        <v>74</v>
      </c>
      <c r="F28" s="48" t="s">
        <v>73</v>
      </c>
      <c r="G28" s="50">
        <v>304</v>
      </c>
      <c r="H28" s="50" t="s">
        <v>75</v>
      </c>
      <c r="I28" s="48">
        <v>29701503</v>
      </c>
      <c r="J28" s="51" t="s">
        <v>76</v>
      </c>
      <c r="K28" s="52" t="s">
        <v>77</v>
      </c>
      <c r="L28" s="53" t="s">
        <v>78</v>
      </c>
      <c r="M28" s="52" t="s">
        <v>79</v>
      </c>
      <c r="N28" s="54" t="s">
        <v>89</v>
      </c>
      <c r="O28" s="55">
        <v>43511</v>
      </c>
      <c r="P28" s="56" t="s">
        <v>80</v>
      </c>
      <c r="Q28" s="50" t="s">
        <v>81</v>
      </c>
      <c r="R28" s="50" t="s">
        <v>82</v>
      </c>
      <c r="S28" s="62">
        <v>13500000</v>
      </c>
      <c r="T28" s="62">
        <v>13500000</v>
      </c>
      <c r="U28" s="50" t="s">
        <v>83</v>
      </c>
      <c r="V28" s="50" t="s">
        <v>84</v>
      </c>
      <c r="W28" s="57" t="s">
        <v>85</v>
      </c>
      <c r="X28" s="190">
        <v>7000103781</v>
      </c>
      <c r="Y28" s="50">
        <v>4500033417</v>
      </c>
      <c r="Z28" s="62">
        <v>13500000</v>
      </c>
      <c r="AA28" s="50" t="s">
        <v>90</v>
      </c>
      <c r="AB28" s="50" t="s">
        <v>91</v>
      </c>
      <c r="AC28" s="58"/>
      <c r="AD28" s="58"/>
      <c r="AE28" s="70"/>
      <c r="AF28" s="70"/>
      <c r="AG28" s="70"/>
      <c r="AH28" s="70"/>
      <c r="AI28" s="70"/>
      <c r="AJ28" s="70"/>
      <c r="AK28" s="62">
        <v>13500000</v>
      </c>
      <c r="AL28" s="70"/>
      <c r="AM28" s="70"/>
      <c r="AN28" s="70"/>
      <c r="AO28" s="70"/>
      <c r="AP28" s="209"/>
      <c r="AQ28" s="194"/>
      <c r="AR28" s="210"/>
      <c r="AS28" s="210"/>
      <c r="AT28" s="210"/>
      <c r="AU28" s="210"/>
      <c r="AV28" s="210"/>
      <c r="AW28" s="210"/>
      <c r="AX28" s="210"/>
      <c r="AY28" s="210"/>
      <c r="AZ28" s="210"/>
      <c r="BA28" s="210"/>
      <c r="BB28" s="210"/>
      <c r="BC28" s="210"/>
    </row>
    <row r="29" spans="1:67" s="144" customFormat="1" ht="115.5" customHeight="1" x14ac:dyDescent="0.25">
      <c r="A29" s="47">
        <v>1124</v>
      </c>
      <c r="B29" s="48" t="s">
        <v>72</v>
      </c>
      <c r="C29" s="48" t="s">
        <v>73</v>
      </c>
      <c r="D29" s="48">
        <v>29701503</v>
      </c>
      <c r="E29" s="49" t="s">
        <v>74</v>
      </c>
      <c r="F29" s="48" t="s">
        <v>73</v>
      </c>
      <c r="G29" s="50">
        <v>304</v>
      </c>
      <c r="H29" s="50" t="s">
        <v>75</v>
      </c>
      <c r="I29" s="48">
        <v>29701503</v>
      </c>
      <c r="J29" s="51" t="s">
        <v>76</v>
      </c>
      <c r="K29" s="52" t="s">
        <v>77</v>
      </c>
      <c r="L29" s="53" t="s">
        <v>78</v>
      </c>
      <c r="M29" s="52" t="s">
        <v>79</v>
      </c>
      <c r="N29" s="54" t="s">
        <v>92</v>
      </c>
      <c r="O29" s="55">
        <v>43511</v>
      </c>
      <c r="P29" s="56" t="s">
        <v>80</v>
      </c>
      <c r="Q29" s="50" t="s">
        <v>81</v>
      </c>
      <c r="R29" s="50" t="s">
        <v>82</v>
      </c>
      <c r="S29" s="62">
        <v>27000000</v>
      </c>
      <c r="T29" s="62">
        <v>27000000</v>
      </c>
      <c r="U29" s="50" t="s">
        <v>83</v>
      </c>
      <c r="V29" s="50" t="s">
        <v>84</v>
      </c>
      <c r="W29" s="57" t="s">
        <v>93</v>
      </c>
      <c r="X29" s="190">
        <v>7000103800</v>
      </c>
      <c r="Y29" s="50">
        <v>4500033431</v>
      </c>
      <c r="Z29" s="62">
        <v>27000000</v>
      </c>
      <c r="AA29" s="50" t="s">
        <v>94</v>
      </c>
      <c r="AB29" s="50" t="s">
        <v>95</v>
      </c>
      <c r="AC29" s="58"/>
      <c r="AD29" s="58"/>
      <c r="AE29" s="70"/>
      <c r="AF29" s="70"/>
      <c r="AG29" s="70"/>
      <c r="AH29" s="70"/>
      <c r="AI29" s="70"/>
      <c r="AJ29" s="70"/>
      <c r="AK29" s="62">
        <v>27000000</v>
      </c>
      <c r="AL29" s="70"/>
      <c r="AM29" s="70"/>
      <c r="AN29" s="70"/>
      <c r="AO29" s="70"/>
      <c r="AP29" s="209"/>
      <c r="AQ29" s="194"/>
      <c r="AR29" s="210"/>
      <c r="AS29" s="210"/>
      <c r="AT29" s="210"/>
      <c r="AU29" s="210"/>
      <c r="AV29" s="210"/>
      <c r="AW29" s="210"/>
      <c r="AX29" s="210"/>
      <c r="AY29" s="210"/>
      <c r="AZ29" s="210"/>
      <c r="BA29" s="210"/>
      <c r="BB29" s="210"/>
      <c r="BC29" s="210"/>
    </row>
    <row r="30" spans="1:67" s="144" customFormat="1" ht="115.5" customHeight="1" x14ac:dyDescent="0.25">
      <c r="A30" s="47">
        <v>1124</v>
      </c>
      <c r="B30" s="48" t="s">
        <v>72</v>
      </c>
      <c r="C30" s="48" t="s">
        <v>73</v>
      </c>
      <c r="D30" s="48">
        <v>29701503</v>
      </c>
      <c r="E30" s="49" t="s">
        <v>74</v>
      </c>
      <c r="F30" s="48" t="s">
        <v>73</v>
      </c>
      <c r="G30" s="50">
        <v>304</v>
      </c>
      <c r="H30" s="50" t="s">
        <v>75</v>
      </c>
      <c r="I30" s="48">
        <v>29701503</v>
      </c>
      <c r="J30" s="51" t="s">
        <v>76</v>
      </c>
      <c r="K30" s="52" t="s">
        <v>77</v>
      </c>
      <c r="L30" s="53" t="s">
        <v>78</v>
      </c>
      <c r="M30" s="52" t="s">
        <v>79</v>
      </c>
      <c r="N30" s="54" t="s">
        <v>96</v>
      </c>
      <c r="O30" s="55">
        <v>43511</v>
      </c>
      <c r="P30" s="56" t="s">
        <v>80</v>
      </c>
      <c r="Q30" s="50" t="s">
        <v>81</v>
      </c>
      <c r="R30" s="50" t="s">
        <v>82</v>
      </c>
      <c r="S30" s="62">
        <v>28000000</v>
      </c>
      <c r="T30" s="62">
        <v>28000000</v>
      </c>
      <c r="U30" s="50" t="s">
        <v>83</v>
      </c>
      <c r="V30" s="50" t="s">
        <v>84</v>
      </c>
      <c r="W30" s="57" t="s">
        <v>97</v>
      </c>
      <c r="X30" s="190">
        <v>7000103801</v>
      </c>
      <c r="Y30" s="50">
        <v>4500033429</v>
      </c>
      <c r="Z30" s="62">
        <v>28000000</v>
      </c>
      <c r="AA30" s="50" t="s">
        <v>98</v>
      </c>
      <c r="AB30" s="50" t="s">
        <v>99</v>
      </c>
      <c r="AC30" s="58"/>
      <c r="AD30" s="58"/>
      <c r="AE30" s="70"/>
      <c r="AF30" s="70"/>
      <c r="AG30" s="70"/>
      <c r="AH30" s="70"/>
      <c r="AI30" s="70"/>
      <c r="AJ30" s="70"/>
      <c r="AK30" s="62">
        <v>28000000</v>
      </c>
      <c r="AL30" s="70"/>
      <c r="AM30" s="70"/>
      <c r="AN30" s="70"/>
      <c r="AO30" s="70"/>
      <c r="AP30" s="209"/>
      <c r="AQ30" s="194"/>
      <c r="AR30" s="210"/>
      <c r="AS30" s="210"/>
      <c r="AT30" s="210"/>
      <c r="AU30" s="210"/>
      <c r="AV30" s="210"/>
      <c r="AW30" s="210"/>
      <c r="AX30" s="210"/>
      <c r="AY30" s="210"/>
      <c r="AZ30" s="210"/>
      <c r="BA30" s="210"/>
      <c r="BB30" s="210"/>
      <c r="BC30" s="210"/>
    </row>
    <row r="31" spans="1:67" s="144" customFormat="1" ht="115.5" customHeight="1" x14ac:dyDescent="0.25">
      <c r="A31" s="47">
        <v>1124</v>
      </c>
      <c r="B31" s="48" t="s">
        <v>72</v>
      </c>
      <c r="C31" s="48" t="s">
        <v>73</v>
      </c>
      <c r="D31" s="48">
        <v>29701503</v>
      </c>
      <c r="E31" s="49" t="s">
        <v>74</v>
      </c>
      <c r="F31" s="48" t="s">
        <v>73</v>
      </c>
      <c r="G31" s="50">
        <v>304</v>
      </c>
      <c r="H31" s="50" t="s">
        <v>75</v>
      </c>
      <c r="I31" s="48">
        <v>29701503</v>
      </c>
      <c r="J31" s="51" t="s">
        <v>76</v>
      </c>
      <c r="K31" s="52" t="s">
        <v>77</v>
      </c>
      <c r="L31" s="53" t="s">
        <v>78</v>
      </c>
      <c r="M31" s="52" t="s">
        <v>79</v>
      </c>
      <c r="N31" s="54" t="s">
        <v>100</v>
      </c>
      <c r="O31" s="55">
        <v>43511</v>
      </c>
      <c r="P31" s="56" t="s">
        <v>80</v>
      </c>
      <c r="Q31" s="50" t="s">
        <v>81</v>
      </c>
      <c r="R31" s="50" t="s">
        <v>82</v>
      </c>
      <c r="S31" s="60">
        <v>27000000</v>
      </c>
      <c r="T31" s="60">
        <v>27000000</v>
      </c>
      <c r="U31" s="50" t="s">
        <v>83</v>
      </c>
      <c r="V31" s="50" t="s">
        <v>84</v>
      </c>
      <c r="W31" s="57" t="s">
        <v>101</v>
      </c>
      <c r="X31" s="190">
        <v>7000103799</v>
      </c>
      <c r="Y31" s="50">
        <v>4500033444</v>
      </c>
      <c r="Z31" s="62">
        <v>27000000</v>
      </c>
      <c r="AA31" s="50" t="s">
        <v>102</v>
      </c>
      <c r="AB31" s="50" t="s">
        <v>103</v>
      </c>
      <c r="AC31" s="58"/>
      <c r="AD31" s="58"/>
      <c r="AE31" s="70"/>
      <c r="AF31" s="70"/>
      <c r="AG31" s="70"/>
      <c r="AH31" s="70"/>
      <c r="AI31" s="70"/>
      <c r="AJ31" s="70"/>
      <c r="AK31" s="60">
        <v>27000000</v>
      </c>
      <c r="AL31" s="70"/>
      <c r="AM31" s="70"/>
      <c r="AN31" s="70"/>
      <c r="AO31" s="70"/>
      <c r="AP31" s="209"/>
      <c r="AQ31" s="194"/>
      <c r="AR31" s="210"/>
      <c r="AS31" s="210"/>
      <c r="AT31" s="210"/>
      <c r="AU31" s="210"/>
      <c r="AV31" s="210"/>
      <c r="AW31" s="210"/>
      <c r="AX31" s="210"/>
      <c r="AY31" s="210"/>
      <c r="AZ31" s="210"/>
      <c r="BA31" s="210"/>
      <c r="BB31" s="210"/>
      <c r="BC31" s="210"/>
    </row>
    <row r="32" spans="1:67" s="144" customFormat="1" ht="115.5" customHeight="1" x14ac:dyDescent="0.25">
      <c r="A32" s="47">
        <v>1124</v>
      </c>
      <c r="B32" s="48" t="s">
        <v>72</v>
      </c>
      <c r="C32" s="48" t="s">
        <v>73</v>
      </c>
      <c r="D32" s="48">
        <v>29701503</v>
      </c>
      <c r="E32" s="49" t="s">
        <v>74</v>
      </c>
      <c r="F32" s="48" t="s">
        <v>73</v>
      </c>
      <c r="G32" s="50">
        <v>304</v>
      </c>
      <c r="H32" s="50" t="s">
        <v>75</v>
      </c>
      <c r="I32" s="48">
        <v>29701503</v>
      </c>
      <c r="J32" s="51" t="s">
        <v>76</v>
      </c>
      <c r="K32" s="52" t="s">
        <v>77</v>
      </c>
      <c r="L32" s="53" t="s">
        <v>78</v>
      </c>
      <c r="M32" s="52" t="s">
        <v>79</v>
      </c>
      <c r="N32" s="54" t="s">
        <v>104</v>
      </c>
      <c r="O32" s="55">
        <v>43511</v>
      </c>
      <c r="P32" s="56" t="s">
        <v>80</v>
      </c>
      <c r="Q32" s="50" t="s">
        <v>81</v>
      </c>
      <c r="R32" s="50" t="s">
        <v>82</v>
      </c>
      <c r="S32" s="60">
        <v>63500000</v>
      </c>
      <c r="T32" s="60">
        <v>63500000</v>
      </c>
      <c r="U32" s="50" t="s">
        <v>83</v>
      </c>
      <c r="V32" s="50" t="s">
        <v>84</v>
      </c>
      <c r="W32" s="57" t="s">
        <v>97</v>
      </c>
      <c r="X32" s="190">
        <v>7000103793</v>
      </c>
      <c r="Y32" s="50">
        <v>4500033428</v>
      </c>
      <c r="Z32" s="62">
        <v>63500000</v>
      </c>
      <c r="AA32" s="50" t="s">
        <v>105</v>
      </c>
      <c r="AB32" s="50" t="s">
        <v>106</v>
      </c>
      <c r="AC32" s="58"/>
      <c r="AD32" s="58"/>
      <c r="AE32" s="70"/>
      <c r="AF32" s="70"/>
      <c r="AG32" s="70"/>
      <c r="AH32" s="70"/>
      <c r="AI32" s="70"/>
      <c r="AJ32" s="70"/>
      <c r="AK32" s="60">
        <v>63500000</v>
      </c>
      <c r="AL32" s="70"/>
      <c r="AM32" s="70"/>
      <c r="AN32" s="70"/>
      <c r="AO32" s="70"/>
      <c r="AP32" s="209"/>
      <c r="AQ32" s="194"/>
      <c r="AR32" s="210"/>
      <c r="AS32" s="210"/>
      <c r="AT32" s="210"/>
      <c r="AU32" s="210"/>
      <c r="AV32" s="210"/>
      <c r="AW32" s="210"/>
      <c r="AX32" s="210"/>
      <c r="AY32" s="210"/>
      <c r="AZ32" s="210"/>
      <c r="BA32" s="210"/>
      <c r="BB32" s="210"/>
      <c r="BC32" s="210"/>
    </row>
    <row r="33" spans="1:55" s="144" customFormat="1" ht="90.75" customHeight="1" x14ac:dyDescent="0.25">
      <c r="A33" s="47">
        <v>1124</v>
      </c>
      <c r="B33" s="48" t="s">
        <v>72</v>
      </c>
      <c r="C33" s="48" t="s">
        <v>73</v>
      </c>
      <c r="D33" s="48">
        <v>29701503</v>
      </c>
      <c r="E33" s="49" t="s">
        <v>74</v>
      </c>
      <c r="F33" s="48" t="s">
        <v>73</v>
      </c>
      <c r="G33" s="50">
        <v>304</v>
      </c>
      <c r="H33" s="50" t="s">
        <v>75</v>
      </c>
      <c r="I33" s="48">
        <v>29701503</v>
      </c>
      <c r="J33" s="51" t="s">
        <v>76</v>
      </c>
      <c r="K33" s="52" t="s">
        <v>77</v>
      </c>
      <c r="L33" s="53" t="s">
        <v>78</v>
      </c>
      <c r="M33" s="52" t="s">
        <v>79</v>
      </c>
      <c r="N33" s="54" t="s">
        <v>107</v>
      </c>
      <c r="O33" s="55">
        <v>43511</v>
      </c>
      <c r="P33" s="56" t="s">
        <v>80</v>
      </c>
      <c r="Q33" s="50" t="s">
        <v>81</v>
      </c>
      <c r="R33" s="50" t="s">
        <v>82</v>
      </c>
      <c r="S33" s="60">
        <v>27000000</v>
      </c>
      <c r="T33" s="60">
        <v>27000000</v>
      </c>
      <c r="U33" s="50" t="s">
        <v>83</v>
      </c>
      <c r="V33" s="50" t="s">
        <v>84</v>
      </c>
      <c r="W33" s="57" t="s">
        <v>97</v>
      </c>
      <c r="X33" s="190">
        <v>7000103795</v>
      </c>
      <c r="Y33" s="50">
        <v>4500033426</v>
      </c>
      <c r="Z33" s="62">
        <v>27000000</v>
      </c>
      <c r="AA33" s="50" t="s">
        <v>108</v>
      </c>
      <c r="AB33" s="50" t="s">
        <v>109</v>
      </c>
      <c r="AC33" s="58"/>
      <c r="AD33" s="58"/>
      <c r="AE33" s="70"/>
      <c r="AF33" s="70"/>
      <c r="AG33" s="70"/>
      <c r="AH33" s="70"/>
      <c r="AI33" s="70"/>
      <c r="AJ33" s="78"/>
      <c r="AK33" s="60">
        <v>27000000</v>
      </c>
      <c r="AL33" s="61"/>
      <c r="AM33" s="70"/>
      <c r="AN33" s="70"/>
      <c r="AO33" s="70"/>
      <c r="AP33" s="209"/>
      <c r="AQ33" s="194"/>
      <c r="AR33" s="210"/>
      <c r="AS33" s="210"/>
      <c r="AT33" s="210"/>
      <c r="AU33" s="210"/>
      <c r="AV33" s="210"/>
      <c r="AW33" s="210"/>
      <c r="AX33" s="210"/>
      <c r="AY33" s="210"/>
      <c r="AZ33" s="210"/>
      <c r="BA33" s="210"/>
      <c r="BB33" s="210"/>
      <c r="BC33" s="210"/>
    </row>
    <row r="34" spans="1:55" s="144" customFormat="1" ht="90.75" customHeight="1" x14ac:dyDescent="0.25">
      <c r="A34" s="47">
        <v>1124</v>
      </c>
      <c r="B34" s="48" t="s">
        <v>72</v>
      </c>
      <c r="C34" s="48" t="s">
        <v>73</v>
      </c>
      <c r="D34" s="48">
        <v>29701503</v>
      </c>
      <c r="E34" s="49" t="s">
        <v>74</v>
      </c>
      <c r="F34" s="48" t="s">
        <v>73</v>
      </c>
      <c r="G34" s="50">
        <v>304</v>
      </c>
      <c r="H34" s="50" t="s">
        <v>75</v>
      </c>
      <c r="I34" s="48">
        <v>29701503</v>
      </c>
      <c r="J34" s="51" t="s">
        <v>76</v>
      </c>
      <c r="K34" s="52" t="s">
        <v>77</v>
      </c>
      <c r="L34" s="53" t="s">
        <v>78</v>
      </c>
      <c r="M34" s="52" t="s">
        <v>79</v>
      </c>
      <c r="N34" s="54" t="s">
        <v>110</v>
      </c>
      <c r="O34" s="55">
        <v>43511</v>
      </c>
      <c r="P34" s="56" t="s">
        <v>80</v>
      </c>
      <c r="Q34" s="50" t="s">
        <v>81</v>
      </c>
      <c r="R34" s="50" t="s">
        <v>82</v>
      </c>
      <c r="S34" s="60">
        <v>25000000</v>
      </c>
      <c r="T34" s="60">
        <v>25000000</v>
      </c>
      <c r="U34" s="50" t="s">
        <v>83</v>
      </c>
      <c r="V34" s="50" t="s">
        <v>84</v>
      </c>
      <c r="W34" s="57" t="s">
        <v>101</v>
      </c>
      <c r="X34" s="190">
        <v>7000103792</v>
      </c>
      <c r="Y34" s="50">
        <v>4500033443</v>
      </c>
      <c r="Z34" s="62">
        <v>25000000</v>
      </c>
      <c r="AA34" s="50" t="s">
        <v>111</v>
      </c>
      <c r="AB34" s="50" t="s">
        <v>112</v>
      </c>
      <c r="AC34" s="58"/>
      <c r="AD34" s="58"/>
      <c r="AE34" s="70"/>
      <c r="AF34" s="70"/>
      <c r="AG34" s="70"/>
      <c r="AH34" s="70"/>
      <c r="AI34" s="70"/>
      <c r="AJ34" s="78"/>
      <c r="AK34" s="60">
        <v>25000000</v>
      </c>
      <c r="AL34" s="61"/>
      <c r="AM34" s="70"/>
      <c r="AN34" s="70"/>
      <c r="AO34" s="70"/>
      <c r="AP34" s="209"/>
      <c r="AQ34" s="194"/>
      <c r="AR34" s="210"/>
      <c r="AS34" s="210"/>
      <c r="AT34" s="210"/>
      <c r="AU34" s="210"/>
      <c r="AV34" s="210"/>
      <c r="AW34" s="210"/>
      <c r="AX34" s="210"/>
      <c r="AY34" s="210"/>
      <c r="AZ34" s="210"/>
      <c r="BA34" s="210"/>
      <c r="BB34" s="210"/>
      <c r="BC34" s="210"/>
    </row>
    <row r="35" spans="1:55" s="144" customFormat="1" ht="90.75" customHeight="1" x14ac:dyDescent="0.25">
      <c r="A35" s="47">
        <v>1124</v>
      </c>
      <c r="B35" s="48" t="s">
        <v>72</v>
      </c>
      <c r="C35" s="48" t="s">
        <v>73</v>
      </c>
      <c r="D35" s="48">
        <v>29701503</v>
      </c>
      <c r="E35" s="49" t="s">
        <v>74</v>
      </c>
      <c r="F35" s="48" t="s">
        <v>73</v>
      </c>
      <c r="G35" s="50">
        <v>304</v>
      </c>
      <c r="H35" s="50" t="s">
        <v>75</v>
      </c>
      <c r="I35" s="48">
        <v>29701503</v>
      </c>
      <c r="J35" s="51" t="s">
        <v>76</v>
      </c>
      <c r="K35" s="52" t="s">
        <v>77</v>
      </c>
      <c r="L35" s="53" t="s">
        <v>78</v>
      </c>
      <c r="M35" s="52" t="s">
        <v>79</v>
      </c>
      <c r="N35" s="54" t="s">
        <v>113</v>
      </c>
      <c r="O35" s="55">
        <v>43511</v>
      </c>
      <c r="P35" s="56" t="s">
        <v>80</v>
      </c>
      <c r="Q35" s="50" t="s">
        <v>81</v>
      </c>
      <c r="R35" s="50" t="s">
        <v>82</v>
      </c>
      <c r="S35" s="60">
        <v>27000000</v>
      </c>
      <c r="T35" s="60">
        <v>27000000</v>
      </c>
      <c r="U35" s="50" t="s">
        <v>83</v>
      </c>
      <c r="V35" s="50" t="s">
        <v>84</v>
      </c>
      <c r="W35" s="57" t="s">
        <v>85</v>
      </c>
      <c r="X35" s="190">
        <v>7000103790</v>
      </c>
      <c r="Y35" s="50">
        <v>4500033416</v>
      </c>
      <c r="Z35" s="62">
        <v>27000000</v>
      </c>
      <c r="AA35" s="50" t="s">
        <v>114</v>
      </c>
      <c r="AB35" s="50" t="s">
        <v>115</v>
      </c>
      <c r="AC35" s="58"/>
      <c r="AD35" s="58"/>
      <c r="AE35" s="70"/>
      <c r="AF35" s="70"/>
      <c r="AG35" s="70"/>
      <c r="AH35" s="70"/>
      <c r="AI35" s="70"/>
      <c r="AJ35" s="78"/>
      <c r="AK35" s="60">
        <v>27000000</v>
      </c>
      <c r="AL35" s="61"/>
      <c r="AM35" s="70"/>
      <c r="AN35" s="70"/>
      <c r="AO35" s="70"/>
      <c r="AP35" s="209"/>
      <c r="AQ35" s="194"/>
      <c r="AR35" s="210"/>
      <c r="AS35" s="210"/>
      <c r="AT35" s="210"/>
      <c r="AU35" s="210"/>
      <c r="AV35" s="210"/>
      <c r="AW35" s="210"/>
      <c r="AX35" s="210"/>
      <c r="AY35" s="210"/>
      <c r="AZ35" s="210"/>
      <c r="BA35" s="210"/>
      <c r="BB35" s="210"/>
      <c r="BC35" s="210"/>
    </row>
    <row r="36" spans="1:55" s="144" customFormat="1" ht="90.75" customHeight="1" x14ac:dyDescent="0.25">
      <c r="A36" s="47">
        <v>1124</v>
      </c>
      <c r="B36" s="48" t="s">
        <v>72</v>
      </c>
      <c r="C36" s="48" t="s">
        <v>73</v>
      </c>
      <c r="D36" s="48">
        <v>29701503</v>
      </c>
      <c r="E36" s="49" t="s">
        <v>74</v>
      </c>
      <c r="F36" s="48" t="s">
        <v>73</v>
      </c>
      <c r="G36" s="50">
        <v>304</v>
      </c>
      <c r="H36" s="50" t="s">
        <v>75</v>
      </c>
      <c r="I36" s="48">
        <v>29701503</v>
      </c>
      <c r="J36" s="51" t="s">
        <v>116</v>
      </c>
      <c r="K36" s="52" t="s">
        <v>77</v>
      </c>
      <c r="L36" s="53" t="s">
        <v>78</v>
      </c>
      <c r="M36" s="52" t="s">
        <v>79</v>
      </c>
      <c r="N36" s="54" t="s">
        <v>117</v>
      </c>
      <c r="O36" s="55">
        <v>43511</v>
      </c>
      <c r="P36" s="56" t="s">
        <v>80</v>
      </c>
      <c r="Q36" s="50" t="s">
        <v>81</v>
      </c>
      <c r="R36" s="50" t="s">
        <v>82</v>
      </c>
      <c r="S36" s="62">
        <v>29000000</v>
      </c>
      <c r="T36" s="62">
        <v>29000000</v>
      </c>
      <c r="U36" s="50" t="s">
        <v>83</v>
      </c>
      <c r="V36" s="50" t="s">
        <v>84</v>
      </c>
      <c r="W36" s="57" t="s">
        <v>85</v>
      </c>
      <c r="X36" s="190">
        <v>7000103783</v>
      </c>
      <c r="Y36" s="50">
        <v>4500033424</v>
      </c>
      <c r="Z36" s="62">
        <v>29000000</v>
      </c>
      <c r="AA36" s="50" t="s">
        <v>118</v>
      </c>
      <c r="AB36" s="50" t="s">
        <v>119</v>
      </c>
      <c r="AC36" s="58"/>
      <c r="AD36" s="58"/>
      <c r="AE36" s="70"/>
      <c r="AF36" s="70"/>
      <c r="AG36" s="70"/>
      <c r="AH36" s="70"/>
      <c r="AI36" s="61"/>
      <c r="AJ36" s="78"/>
      <c r="AK36" s="62">
        <v>29000000</v>
      </c>
      <c r="AL36" s="61"/>
      <c r="AM36" s="70"/>
      <c r="AN36" s="70"/>
      <c r="AO36" s="70"/>
      <c r="AP36" s="209"/>
      <c r="AQ36" s="194"/>
      <c r="AR36" s="210"/>
      <c r="AS36" s="210"/>
      <c r="AT36" s="210"/>
      <c r="AU36" s="210"/>
      <c r="AV36" s="210"/>
      <c r="AW36" s="210"/>
      <c r="AX36" s="210"/>
      <c r="AY36" s="210"/>
      <c r="AZ36" s="210"/>
      <c r="BA36" s="210"/>
      <c r="BB36" s="210"/>
      <c r="BC36" s="210"/>
    </row>
    <row r="37" spans="1:55" s="144" customFormat="1" ht="115.5" customHeight="1" x14ac:dyDescent="0.25">
      <c r="A37" s="47">
        <v>1124</v>
      </c>
      <c r="B37" s="48" t="s">
        <v>120</v>
      </c>
      <c r="C37" s="48" t="s">
        <v>73</v>
      </c>
      <c r="D37" s="48">
        <v>29701503</v>
      </c>
      <c r="E37" s="49" t="s">
        <v>74</v>
      </c>
      <c r="F37" s="48" t="s">
        <v>73</v>
      </c>
      <c r="G37" s="50">
        <v>305</v>
      </c>
      <c r="H37" s="50" t="s">
        <v>75</v>
      </c>
      <c r="I37" s="48">
        <v>29701503</v>
      </c>
      <c r="J37" s="51" t="s">
        <v>76</v>
      </c>
      <c r="K37" s="52" t="s">
        <v>77</v>
      </c>
      <c r="L37" s="53" t="s">
        <v>78</v>
      </c>
      <c r="M37" s="52" t="s">
        <v>79</v>
      </c>
      <c r="N37" s="54" t="s">
        <v>121</v>
      </c>
      <c r="O37" s="55">
        <v>43511</v>
      </c>
      <c r="P37" s="56" t="s">
        <v>80</v>
      </c>
      <c r="Q37" s="50" t="s">
        <v>81</v>
      </c>
      <c r="R37" s="50" t="s">
        <v>82</v>
      </c>
      <c r="S37" s="62">
        <v>25000000</v>
      </c>
      <c r="T37" s="62">
        <v>25000000</v>
      </c>
      <c r="U37" s="50" t="s">
        <v>83</v>
      </c>
      <c r="V37" s="50" t="s">
        <v>84</v>
      </c>
      <c r="W37" s="57" t="s">
        <v>97</v>
      </c>
      <c r="X37" s="190">
        <v>7000103788</v>
      </c>
      <c r="Y37" s="50">
        <v>4500033432</v>
      </c>
      <c r="Z37" s="62">
        <v>25000000</v>
      </c>
      <c r="AA37" s="50" t="s">
        <v>122</v>
      </c>
      <c r="AB37" s="50" t="s">
        <v>123</v>
      </c>
      <c r="AC37" s="58"/>
      <c r="AD37" s="58"/>
      <c r="AE37" s="70"/>
      <c r="AF37" s="70"/>
      <c r="AG37" s="70"/>
      <c r="AH37" s="70"/>
      <c r="AI37" s="70"/>
      <c r="AJ37" s="70"/>
      <c r="AK37" s="62">
        <v>25000000</v>
      </c>
      <c r="AL37" s="70"/>
      <c r="AM37" s="70"/>
      <c r="AN37" s="70"/>
      <c r="AO37" s="70"/>
      <c r="AP37" s="209"/>
      <c r="AQ37" s="194"/>
      <c r="AR37" s="210"/>
      <c r="AS37" s="210"/>
      <c r="AT37" s="210"/>
      <c r="AU37" s="210"/>
      <c r="AV37" s="210"/>
      <c r="AW37" s="210"/>
      <c r="AX37" s="210"/>
      <c r="AY37" s="210"/>
      <c r="AZ37" s="210"/>
      <c r="BA37" s="210"/>
      <c r="BB37" s="210"/>
      <c r="BC37" s="210"/>
    </row>
    <row r="38" spans="1:55" s="144" customFormat="1" ht="90.75" customHeight="1" x14ac:dyDescent="0.25">
      <c r="A38" s="47">
        <v>1124</v>
      </c>
      <c r="B38" s="48" t="s">
        <v>120</v>
      </c>
      <c r="C38" s="48" t="s">
        <v>73</v>
      </c>
      <c r="D38" s="48">
        <v>29701503</v>
      </c>
      <c r="E38" s="49" t="s">
        <v>74</v>
      </c>
      <c r="F38" s="48" t="s">
        <v>73</v>
      </c>
      <c r="G38" s="50">
        <v>305</v>
      </c>
      <c r="H38" s="50" t="s">
        <v>75</v>
      </c>
      <c r="I38" s="48">
        <v>29701503</v>
      </c>
      <c r="J38" s="51" t="s">
        <v>116</v>
      </c>
      <c r="K38" s="52" t="s">
        <v>77</v>
      </c>
      <c r="L38" s="53" t="s">
        <v>78</v>
      </c>
      <c r="M38" s="52" t="s">
        <v>79</v>
      </c>
      <c r="N38" s="54" t="s">
        <v>124</v>
      </c>
      <c r="O38" s="55">
        <v>43511</v>
      </c>
      <c r="P38" s="56" t="s">
        <v>80</v>
      </c>
      <c r="Q38" s="50" t="s">
        <v>81</v>
      </c>
      <c r="R38" s="50" t="s">
        <v>82</v>
      </c>
      <c r="S38" s="62">
        <v>26000000</v>
      </c>
      <c r="T38" s="62">
        <v>26000000</v>
      </c>
      <c r="U38" s="50" t="s">
        <v>83</v>
      </c>
      <c r="V38" s="50" t="s">
        <v>84</v>
      </c>
      <c r="W38" s="57" t="s">
        <v>101</v>
      </c>
      <c r="X38" s="190">
        <v>7000103784</v>
      </c>
      <c r="Y38" s="50">
        <v>4500033442</v>
      </c>
      <c r="Z38" s="62">
        <v>26000000</v>
      </c>
      <c r="AA38" s="50" t="s">
        <v>125</v>
      </c>
      <c r="AB38" s="50" t="s">
        <v>126</v>
      </c>
      <c r="AC38" s="58"/>
      <c r="AD38" s="58"/>
      <c r="AE38" s="70"/>
      <c r="AF38" s="70"/>
      <c r="AG38" s="70"/>
      <c r="AH38" s="70"/>
      <c r="AI38" s="61"/>
      <c r="AJ38" s="78"/>
      <c r="AK38" s="62">
        <v>26000000</v>
      </c>
      <c r="AL38" s="61"/>
      <c r="AM38" s="70"/>
      <c r="AN38" s="70"/>
      <c r="AO38" s="70"/>
      <c r="AP38" s="209"/>
      <c r="AQ38" s="194"/>
      <c r="AR38" s="210"/>
      <c r="AS38" s="210"/>
      <c r="AT38" s="210"/>
      <c r="AU38" s="210"/>
      <c r="AV38" s="210"/>
      <c r="AW38" s="210"/>
      <c r="AX38" s="210"/>
      <c r="AY38" s="210"/>
      <c r="AZ38" s="210"/>
      <c r="BA38" s="210"/>
      <c r="BB38" s="210"/>
      <c r="BC38" s="210"/>
    </row>
    <row r="39" spans="1:55" s="144" customFormat="1" ht="90.75" customHeight="1" x14ac:dyDescent="0.25">
      <c r="A39" s="47">
        <v>1124</v>
      </c>
      <c r="B39" s="48" t="s">
        <v>120</v>
      </c>
      <c r="C39" s="48" t="s">
        <v>73</v>
      </c>
      <c r="D39" s="48">
        <v>29701503</v>
      </c>
      <c r="E39" s="49" t="s">
        <v>74</v>
      </c>
      <c r="F39" s="48" t="s">
        <v>73</v>
      </c>
      <c r="G39" s="50">
        <v>305</v>
      </c>
      <c r="H39" s="50" t="s">
        <v>75</v>
      </c>
      <c r="I39" s="48">
        <v>29701503</v>
      </c>
      <c r="J39" s="51" t="s">
        <v>116</v>
      </c>
      <c r="K39" s="52" t="s">
        <v>77</v>
      </c>
      <c r="L39" s="53" t="s">
        <v>78</v>
      </c>
      <c r="M39" s="52" t="s">
        <v>79</v>
      </c>
      <c r="N39" s="54" t="s">
        <v>127</v>
      </c>
      <c r="O39" s="55">
        <v>43511</v>
      </c>
      <c r="P39" s="56" t="s">
        <v>80</v>
      </c>
      <c r="Q39" s="50" t="s">
        <v>81</v>
      </c>
      <c r="R39" s="50" t="s">
        <v>82</v>
      </c>
      <c r="S39" s="62">
        <v>25000000</v>
      </c>
      <c r="T39" s="62">
        <v>25000000</v>
      </c>
      <c r="U39" s="50" t="s">
        <v>83</v>
      </c>
      <c r="V39" s="50" t="s">
        <v>84</v>
      </c>
      <c r="W39" s="57" t="s">
        <v>97</v>
      </c>
      <c r="X39" s="190">
        <v>7000103778</v>
      </c>
      <c r="Y39" s="50">
        <v>4500033430</v>
      </c>
      <c r="Z39" s="62">
        <v>25000000</v>
      </c>
      <c r="AA39" s="50" t="s">
        <v>128</v>
      </c>
      <c r="AB39" s="50" t="s">
        <v>129</v>
      </c>
      <c r="AC39" s="58"/>
      <c r="AD39" s="58"/>
      <c r="AE39" s="70"/>
      <c r="AF39" s="70"/>
      <c r="AG39" s="70"/>
      <c r="AH39" s="70"/>
      <c r="AI39" s="70"/>
      <c r="AJ39" s="78"/>
      <c r="AK39" s="62">
        <v>25000000</v>
      </c>
      <c r="AL39" s="61"/>
      <c r="AM39" s="70"/>
      <c r="AN39" s="70"/>
      <c r="AO39" s="70"/>
      <c r="AP39" s="209"/>
      <c r="AQ39" s="194"/>
      <c r="AR39" s="210"/>
      <c r="AS39" s="210"/>
      <c r="AT39" s="210"/>
      <c r="AU39" s="210"/>
      <c r="AV39" s="210"/>
      <c r="AW39" s="210"/>
      <c r="AX39" s="210"/>
      <c r="AY39" s="210"/>
      <c r="AZ39" s="210"/>
      <c r="BA39" s="210"/>
      <c r="BB39" s="210"/>
      <c r="BC39" s="210"/>
    </row>
    <row r="40" spans="1:55" s="144" customFormat="1" ht="90.75" customHeight="1" x14ac:dyDescent="0.25">
      <c r="A40" s="47">
        <v>1124</v>
      </c>
      <c r="B40" s="48" t="s">
        <v>120</v>
      </c>
      <c r="C40" s="48" t="s">
        <v>73</v>
      </c>
      <c r="D40" s="48">
        <v>29701503</v>
      </c>
      <c r="E40" s="49" t="s">
        <v>74</v>
      </c>
      <c r="F40" s="48" t="s">
        <v>73</v>
      </c>
      <c r="G40" s="50">
        <v>305</v>
      </c>
      <c r="H40" s="50" t="s">
        <v>75</v>
      </c>
      <c r="I40" s="48">
        <v>29701503</v>
      </c>
      <c r="J40" s="51" t="s">
        <v>116</v>
      </c>
      <c r="K40" s="52" t="s">
        <v>77</v>
      </c>
      <c r="L40" s="53" t="s">
        <v>78</v>
      </c>
      <c r="M40" s="52" t="s">
        <v>79</v>
      </c>
      <c r="N40" s="54" t="s">
        <v>130</v>
      </c>
      <c r="O40" s="55">
        <v>43511</v>
      </c>
      <c r="P40" s="56" t="s">
        <v>80</v>
      </c>
      <c r="Q40" s="50" t="s">
        <v>81</v>
      </c>
      <c r="R40" s="50" t="s">
        <v>82</v>
      </c>
      <c r="S40" s="62">
        <v>24500000</v>
      </c>
      <c r="T40" s="62">
        <v>24500000</v>
      </c>
      <c r="U40" s="50" t="s">
        <v>83</v>
      </c>
      <c r="V40" s="50" t="s">
        <v>84</v>
      </c>
      <c r="W40" s="57" t="s">
        <v>101</v>
      </c>
      <c r="X40" s="190">
        <v>7000103779</v>
      </c>
      <c r="Y40" s="50">
        <v>4500033445</v>
      </c>
      <c r="Z40" s="62">
        <v>24500000</v>
      </c>
      <c r="AA40" s="50" t="s">
        <v>131</v>
      </c>
      <c r="AB40" s="50" t="s">
        <v>132</v>
      </c>
      <c r="AC40" s="58"/>
      <c r="AD40" s="58"/>
      <c r="AE40" s="70"/>
      <c r="AF40" s="70"/>
      <c r="AG40" s="70"/>
      <c r="AH40" s="70"/>
      <c r="AI40" s="70"/>
      <c r="AJ40" s="78"/>
      <c r="AK40" s="62">
        <v>24500000</v>
      </c>
      <c r="AL40" s="61"/>
      <c r="AM40" s="70"/>
      <c r="AN40" s="70"/>
      <c r="AO40" s="70"/>
      <c r="AP40" s="209"/>
      <c r="AQ40" s="194"/>
      <c r="AR40" s="210"/>
      <c r="AS40" s="210"/>
      <c r="AT40" s="210"/>
      <c r="AU40" s="210"/>
      <c r="AV40" s="210"/>
      <c r="AW40" s="210"/>
      <c r="AX40" s="210"/>
      <c r="AY40" s="210"/>
      <c r="AZ40" s="210"/>
      <c r="BA40" s="210"/>
      <c r="BB40" s="210"/>
      <c r="BC40" s="210"/>
    </row>
    <row r="41" spans="1:55" s="144" customFormat="1" ht="90.75" customHeight="1" x14ac:dyDescent="0.25">
      <c r="A41" s="47">
        <v>1124</v>
      </c>
      <c r="B41" s="48" t="s">
        <v>120</v>
      </c>
      <c r="C41" s="48" t="s">
        <v>73</v>
      </c>
      <c r="D41" s="48">
        <v>29701503</v>
      </c>
      <c r="E41" s="49" t="s">
        <v>74</v>
      </c>
      <c r="F41" s="48" t="s">
        <v>73</v>
      </c>
      <c r="G41" s="50">
        <v>305</v>
      </c>
      <c r="H41" s="50" t="s">
        <v>75</v>
      </c>
      <c r="I41" s="48">
        <v>29701503</v>
      </c>
      <c r="J41" s="51" t="s">
        <v>116</v>
      </c>
      <c r="K41" s="52" t="s">
        <v>77</v>
      </c>
      <c r="L41" s="53" t="s">
        <v>78</v>
      </c>
      <c r="M41" s="52" t="s">
        <v>79</v>
      </c>
      <c r="N41" s="54" t="s">
        <v>133</v>
      </c>
      <c r="O41" s="55">
        <v>43511</v>
      </c>
      <c r="P41" s="56" t="s">
        <v>80</v>
      </c>
      <c r="Q41" s="50" t="s">
        <v>81</v>
      </c>
      <c r="R41" s="50" t="s">
        <v>82</v>
      </c>
      <c r="S41" s="62">
        <v>25000000</v>
      </c>
      <c r="T41" s="62">
        <v>25000000</v>
      </c>
      <c r="U41" s="50" t="s">
        <v>83</v>
      </c>
      <c r="V41" s="50" t="s">
        <v>84</v>
      </c>
      <c r="W41" s="57" t="s">
        <v>85</v>
      </c>
      <c r="X41" s="190">
        <v>7000103782</v>
      </c>
      <c r="Y41" s="50">
        <v>4500033415</v>
      </c>
      <c r="Z41" s="62">
        <v>25000000</v>
      </c>
      <c r="AA41" s="50" t="s">
        <v>134</v>
      </c>
      <c r="AB41" s="50" t="s">
        <v>135</v>
      </c>
      <c r="AC41" s="58"/>
      <c r="AD41" s="58"/>
      <c r="AE41" s="70"/>
      <c r="AF41" s="70"/>
      <c r="AG41" s="70"/>
      <c r="AH41" s="70"/>
      <c r="AI41" s="70"/>
      <c r="AJ41" s="78"/>
      <c r="AK41" s="62">
        <v>25000000</v>
      </c>
      <c r="AL41" s="61"/>
      <c r="AM41" s="70"/>
      <c r="AN41" s="70"/>
      <c r="AO41" s="70"/>
      <c r="AP41" s="209"/>
      <c r="AQ41" s="194"/>
      <c r="AR41" s="210"/>
      <c r="AS41" s="210"/>
      <c r="AT41" s="210"/>
      <c r="AU41" s="210"/>
      <c r="AV41" s="210"/>
      <c r="AW41" s="210"/>
      <c r="AX41" s="210"/>
      <c r="AY41" s="210"/>
      <c r="AZ41" s="210"/>
      <c r="BA41" s="210"/>
      <c r="BB41" s="210"/>
      <c r="BC41" s="210"/>
    </row>
    <row r="42" spans="1:55" s="144" customFormat="1" ht="102" customHeight="1" x14ac:dyDescent="0.25">
      <c r="A42" s="47">
        <v>1124</v>
      </c>
      <c r="B42" s="48" t="s">
        <v>120</v>
      </c>
      <c r="C42" s="48" t="s">
        <v>73</v>
      </c>
      <c r="D42" s="48">
        <v>29701503</v>
      </c>
      <c r="E42" s="49" t="s">
        <v>74</v>
      </c>
      <c r="F42" s="48" t="s">
        <v>73</v>
      </c>
      <c r="G42" s="50">
        <v>305</v>
      </c>
      <c r="H42" s="50" t="s">
        <v>75</v>
      </c>
      <c r="I42" s="48">
        <v>29701503</v>
      </c>
      <c r="J42" s="51" t="s">
        <v>116</v>
      </c>
      <c r="K42" s="63" t="s">
        <v>77</v>
      </c>
      <c r="L42" s="64" t="s">
        <v>78</v>
      </c>
      <c r="M42" s="63" t="s">
        <v>79</v>
      </c>
      <c r="N42" s="64" t="s">
        <v>136</v>
      </c>
      <c r="O42" s="65">
        <v>43511</v>
      </c>
      <c r="P42" s="66" t="s">
        <v>80</v>
      </c>
      <c r="Q42" s="63" t="s">
        <v>81</v>
      </c>
      <c r="R42" s="63" t="s">
        <v>82</v>
      </c>
      <c r="S42" s="68">
        <v>24500000</v>
      </c>
      <c r="T42" s="68">
        <v>24500000</v>
      </c>
      <c r="U42" s="63" t="s">
        <v>83</v>
      </c>
      <c r="V42" s="63" t="s">
        <v>84</v>
      </c>
      <c r="W42" s="147" t="s">
        <v>85</v>
      </c>
      <c r="X42" s="191">
        <v>7000103781</v>
      </c>
      <c r="Y42" s="67">
        <v>4500033417</v>
      </c>
      <c r="Z42" s="68">
        <f>24500000</f>
        <v>24500000</v>
      </c>
      <c r="AA42" s="67" t="s">
        <v>90</v>
      </c>
      <c r="AB42" s="67" t="s">
        <v>91</v>
      </c>
      <c r="AC42" s="63"/>
      <c r="AD42" s="63"/>
      <c r="AE42" s="211"/>
      <c r="AF42" s="211"/>
      <c r="AG42" s="211"/>
      <c r="AH42" s="211"/>
      <c r="AI42" s="211"/>
      <c r="AJ42" s="212"/>
      <c r="AK42" s="68">
        <v>24500000</v>
      </c>
      <c r="AL42" s="69"/>
      <c r="AM42" s="211"/>
      <c r="AN42" s="211"/>
      <c r="AO42" s="211"/>
      <c r="AP42" s="213"/>
      <c r="AQ42" s="194"/>
      <c r="AR42" s="210"/>
      <c r="AS42" s="210"/>
      <c r="AT42" s="210"/>
      <c r="AU42" s="210"/>
      <c r="AV42" s="210"/>
      <c r="AW42" s="210"/>
      <c r="AX42" s="210"/>
      <c r="AY42" s="210"/>
      <c r="AZ42" s="210"/>
      <c r="BA42" s="210"/>
      <c r="BB42" s="210"/>
      <c r="BC42" s="210"/>
    </row>
    <row r="43" spans="1:55" s="144" customFormat="1" ht="246.75" customHeight="1" x14ac:dyDescent="0.25">
      <c r="A43" s="47">
        <v>1124</v>
      </c>
      <c r="B43" s="48" t="s">
        <v>137</v>
      </c>
      <c r="C43" s="48" t="s">
        <v>138</v>
      </c>
      <c r="D43" s="48">
        <v>29714304</v>
      </c>
      <c r="E43" s="49" t="s">
        <v>74</v>
      </c>
      <c r="F43" s="48" t="s">
        <v>138</v>
      </c>
      <c r="G43" s="50">
        <v>389</v>
      </c>
      <c r="H43" s="50" t="s">
        <v>75</v>
      </c>
      <c r="I43" s="48">
        <v>29714304</v>
      </c>
      <c r="J43" s="51" t="s">
        <v>139</v>
      </c>
      <c r="K43" s="52" t="s">
        <v>140</v>
      </c>
      <c r="L43" s="50" t="s">
        <v>141</v>
      </c>
      <c r="M43" s="52" t="s">
        <v>140</v>
      </c>
      <c r="N43" s="52" t="s">
        <v>142</v>
      </c>
      <c r="O43" s="55">
        <v>43570</v>
      </c>
      <c r="P43" s="56" t="s">
        <v>143</v>
      </c>
      <c r="Q43" s="50" t="s">
        <v>81</v>
      </c>
      <c r="R43" s="50" t="s">
        <v>82</v>
      </c>
      <c r="S43" s="68">
        <v>300000000</v>
      </c>
      <c r="T43" s="68">
        <v>300000000</v>
      </c>
      <c r="U43" s="50" t="s">
        <v>83</v>
      </c>
      <c r="V43" s="50" t="s">
        <v>84</v>
      </c>
      <c r="W43" s="57" t="s">
        <v>144</v>
      </c>
      <c r="X43" s="192">
        <v>7000704119</v>
      </c>
      <c r="Y43" s="50">
        <v>4200006179</v>
      </c>
      <c r="Z43" s="72">
        <v>300000000</v>
      </c>
      <c r="AA43" s="50" t="s">
        <v>145</v>
      </c>
      <c r="AB43" s="53" t="s">
        <v>146</v>
      </c>
      <c r="AC43" s="58"/>
      <c r="AD43" s="58"/>
      <c r="AE43" s="70"/>
      <c r="AF43" s="70"/>
      <c r="AG43" s="70"/>
      <c r="AH43" s="70"/>
      <c r="AI43" s="61"/>
      <c r="AJ43" s="61">
        <v>300000000</v>
      </c>
      <c r="AK43" s="70"/>
      <c r="AL43" s="70"/>
      <c r="AM43" s="70"/>
      <c r="AN43" s="214"/>
      <c r="AO43" s="61"/>
      <c r="AP43" s="209"/>
      <c r="AQ43" s="194"/>
      <c r="AR43" s="210"/>
      <c r="AS43" s="210"/>
      <c r="AT43" s="210"/>
      <c r="AU43" s="210"/>
      <c r="AV43" s="210"/>
      <c r="AW43" s="210"/>
      <c r="AX43" s="210"/>
      <c r="AY43" s="210"/>
      <c r="AZ43" s="210"/>
      <c r="BA43" s="210"/>
      <c r="BB43" s="210"/>
      <c r="BC43" s="210"/>
    </row>
    <row r="44" spans="1:55" s="179" customFormat="1" ht="249.95" customHeight="1" x14ac:dyDescent="0.2">
      <c r="A44" s="47">
        <v>1124</v>
      </c>
      <c r="B44" s="48" t="s">
        <v>147</v>
      </c>
      <c r="C44" s="48" t="s">
        <v>148</v>
      </c>
      <c r="D44" s="48">
        <v>29714304</v>
      </c>
      <c r="E44" s="48" t="s">
        <v>149</v>
      </c>
      <c r="F44" s="48" t="s">
        <v>138</v>
      </c>
      <c r="G44" s="50">
        <v>389</v>
      </c>
      <c r="H44" s="50" t="s">
        <v>75</v>
      </c>
      <c r="I44" s="48">
        <v>297143</v>
      </c>
      <c r="J44" s="51" t="s">
        <v>139</v>
      </c>
      <c r="K44" s="52" t="s">
        <v>140</v>
      </c>
      <c r="L44" s="50" t="s">
        <v>141</v>
      </c>
      <c r="M44" s="52" t="s">
        <v>140</v>
      </c>
      <c r="N44" s="52" t="s">
        <v>142</v>
      </c>
      <c r="O44" s="55">
        <v>43570</v>
      </c>
      <c r="P44" s="56" t="s">
        <v>143</v>
      </c>
      <c r="Q44" s="50" t="s">
        <v>81</v>
      </c>
      <c r="R44" s="50" t="s">
        <v>150</v>
      </c>
      <c r="S44" s="68">
        <v>950000000</v>
      </c>
      <c r="T44" s="68">
        <v>950000000</v>
      </c>
      <c r="U44" s="50" t="s">
        <v>83</v>
      </c>
      <c r="V44" s="50" t="s">
        <v>84</v>
      </c>
      <c r="W44" s="57" t="s">
        <v>144</v>
      </c>
      <c r="X44" s="192">
        <v>7000704119</v>
      </c>
      <c r="Y44" s="50">
        <v>4200006179</v>
      </c>
      <c r="Z44" s="72">
        <v>950000000</v>
      </c>
      <c r="AA44" s="50" t="s">
        <v>145</v>
      </c>
      <c r="AB44" s="71" t="s">
        <v>146</v>
      </c>
      <c r="AC44" s="58"/>
      <c r="AD44" s="58"/>
      <c r="AE44" s="70"/>
      <c r="AF44" s="70"/>
      <c r="AG44" s="70"/>
      <c r="AH44" s="70"/>
      <c r="AI44" s="72"/>
      <c r="AJ44" s="72">
        <v>298529460</v>
      </c>
      <c r="AK44" s="60">
        <v>262352940</v>
      </c>
      <c r="AL44" s="72">
        <v>389117600</v>
      </c>
      <c r="AM44" s="70"/>
      <c r="AN44" s="70"/>
      <c r="AO44" s="70"/>
      <c r="AP44" s="209"/>
      <c r="AQ44" s="194"/>
      <c r="AR44" s="215"/>
      <c r="AS44" s="215"/>
      <c r="AT44" s="215"/>
      <c r="AU44" s="215"/>
      <c r="AV44" s="215"/>
      <c r="AW44" s="215"/>
      <c r="AX44" s="215"/>
      <c r="AY44" s="215"/>
      <c r="AZ44" s="215"/>
      <c r="BA44" s="215"/>
      <c r="BB44" s="215"/>
      <c r="BC44" s="215"/>
    </row>
    <row r="45" spans="1:55" s="144" customFormat="1" ht="165" customHeight="1" x14ac:dyDescent="0.25">
      <c r="A45" s="47">
        <v>1124</v>
      </c>
      <c r="B45" s="48" t="s">
        <v>151</v>
      </c>
      <c r="C45" s="48" t="s">
        <v>152</v>
      </c>
      <c r="D45" s="48">
        <v>29704407</v>
      </c>
      <c r="E45" s="49" t="s">
        <v>74</v>
      </c>
      <c r="F45" s="48" t="s">
        <v>152</v>
      </c>
      <c r="G45" s="50">
        <v>393</v>
      </c>
      <c r="H45" s="50" t="s">
        <v>75</v>
      </c>
      <c r="I45" s="48">
        <v>29704407</v>
      </c>
      <c r="J45" s="51" t="s">
        <v>153</v>
      </c>
      <c r="K45" s="52" t="s">
        <v>154</v>
      </c>
      <c r="L45" s="50" t="s">
        <v>155</v>
      </c>
      <c r="M45" s="52" t="s">
        <v>154</v>
      </c>
      <c r="N45" s="52" t="s">
        <v>142</v>
      </c>
      <c r="O45" s="73">
        <v>43570</v>
      </c>
      <c r="P45" s="56" t="s">
        <v>156</v>
      </c>
      <c r="Q45" s="50" t="s">
        <v>157</v>
      </c>
      <c r="R45" s="50" t="s">
        <v>82</v>
      </c>
      <c r="S45" s="60">
        <v>200000000</v>
      </c>
      <c r="T45" s="60">
        <v>200000000</v>
      </c>
      <c r="U45" s="50" t="s">
        <v>83</v>
      </c>
      <c r="V45" s="50" t="s">
        <v>84</v>
      </c>
      <c r="W45" s="57" t="s">
        <v>144</v>
      </c>
      <c r="X45" s="192">
        <v>7000704120</v>
      </c>
      <c r="Y45" s="50">
        <v>4200006179</v>
      </c>
      <c r="Z45" s="72">
        <v>200000000</v>
      </c>
      <c r="AA45" s="50" t="s">
        <v>145</v>
      </c>
      <c r="AB45" s="74" t="s">
        <v>146</v>
      </c>
      <c r="AC45" s="58"/>
      <c r="AD45" s="58"/>
      <c r="AE45" s="70"/>
      <c r="AF45" s="70"/>
      <c r="AG45" s="70"/>
      <c r="AH45" s="70"/>
      <c r="AI45" s="72"/>
      <c r="AJ45" s="72"/>
      <c r="AK45" s="70"/>
      <c r="AL45" s="72">
        <v>100000000</v>
      </c>
      <c r="AM45" s="72"/>
      <c r="AN45" s="72">
        <v>100000000</v>
      </c>
      <c r="AO45" s="70"/>
      <c r="AP45" s="216"/>
      <c r="AQ45" s="194"/>
      <c r="AR45" s="210"/>
      <c r="AS45" s="210"/>
      <c r="AT45" s="210"/>
      <c r="AU45" s="210"/>
      <c r="AV45" s="210"/>
      <c r="AW45" s="210"/>
      <c r="AX45" s="210"/>
      <c r="AY45" s="210"/>
      <c r="AZ45" s="210"/>
      <c r="BA45" s="210"/>
      <c r="BB45" s="210"/>
      <c r="BC45" s="210"/>
    </row>
    <row r="46" spans="1:55" s="144" customFormat="1" ht="81" customHeight="1" x14ac:dyDescent="0.25">
      <c r="A46" s="47">
        <v>1124</v>
      </c>
      <c r="B46" s="48" t="s">
        <v>158</v>
      </c>
      <c r="C46" s="48" t="s">
        <v>159</v>
      </c>
      <c r="D46" s="48">
        <v>29703406</v>
      </c>
      <c r="E46" s="49" t="s">
        <v>74</v>
      </c>
      <c r="F46" s="48" t="s">
        <v>159</v>
      </c>
      <c r="G46" s="50">
        <v>394</v>
      </c>
      <c r="H46" s="50" t="s">
        <v>75</v>
      </c>
      <c r="I46" s="48">
        <v>29703406</v>
      </c>
      <c r="J46" s="193" t="s">
        <v>160</v>
      </c>
      <c r="K46" s="52" t="s">
        <v>161</v>
      </c>
      <c r="L46" s="52">
        <v>25101801</v>
      </c>
      <c r="M46" s="52" t="s">
        <v>162</v>
      </c>
      <c r="N46" s="51" t="s">
        <v>163</v>
      </c>
      <c r="O46" s="55">
        <v>43535</v>
      </c>
      <c r="P46" s="75" t="s">
        <v>164</v>
      </c>
      <c r="Q46" s="52" t="s">
        <v>165</v>
      </c>
      <c r="R46" s="50" t="s">
        <v>82</v>
      </c>
      <c r="S46" s="60">
        <v>180000000</v>
      </c>
      <c r="T46" s="60">
        <v>180000000</v>
      </c>
      <c r="U46" s="50" t="s">
        <v>83</v>
      </c>
      <c r="V46" s="50" t="s">
        <v>84</v>
      </c>
      <c r="W46" s="57" t="s">
        <v>166</v>
      </c>
      <c r="X46" s="192">
        <v>7000102460</v>
      </c>
      <c r="Y46" s="50">
        <v>4500033293</v>
      </c>
      <c r="Z46" s="72">
        <v>179957657</v>
      </c>
      <c r="AA46" s="50" t="s">
        <v>167</v>
      </c>
      <c r="AB46" s="50" t="s">
        <v>168</v>
      </c>
      <c r="AC46" s="58"/>
      <c r="AD46" s="58"/>
      <c r="AE46" s="70"/>
      <c r="AF46" s="70"/>
      <c r="AG46" s="70"/>
      <c r="AH46" s="70"/>
      <c r="AI46" s="72">
        <v>180000000</v>
      </c>
      <c r="AJ46" s="72"/>
      <c r="AK46" s="70"/>
      <c r="AL46" s="70"/>
      <c r="AM46" s="70"/>
      <c r="AN46" s="70"/>
      <c r="AO46" s="70"/>
      <c r="AP46" s="216"/>
      <c r="AQ46" s="194"/>
      <c r="AR46" s="210"/>
      <c r="AS46" s="210"/>
      <c r="AT46" s="210"/>
      <c r="AU46" s="210"/>
      <c r="AV46" s="210"/>
      <c r="AW46" s="210"/>
      <c r="AX46" s="210"/>
      <c r="AY46" s="210"/>
      <c r="AZ46" s="210"/>
      <c r="BA46" s="210"/>
      <c r="BB46" s="210"/>
      <c r="BC46" s="210"/>
    </row>
    <row r="47" spans="1:55" s="144" customFormat="1" ht="153.75" customHeight="1" x14ac:dyDescent="0.25">
      <c r="A47" s="47">
        <v>1124</v>
      </c>
      <c r="B47" s="48" t="s">
        <v>158</v>
      </c>
      <c r="C47" s="48" t="s">
        <v>159</v>
      </c>
      <c r="D47" s="48">
        <v>29703406</v>
      </c>
      <c r="E47" s="49" t="s">
        <v>74</v>
      </c>
      <c r="F47" s="48" t="s">
        <v>159</v>
      </c>
      <c r="G47" s="50">
        <v>394</v>
      </c>
      <c r="H47" s="50" t="s">
        <v>75</v>
      </c>
      <c r="I47" s="48">
        <v>29703406</v>
      </c>
      <c r="J47" s="193" t="s">
        <v>160</v>
      </c>
      <c r="K47" s="52" t="s">
        <v>169</v>
      </c>
      <c r="L47" s="52">
        <v>80000000</v>
      </c>
      <c r="M47" s="52" t="s">
        <v>170</v>
      </c>
      <c r="N47" s="51" t="s">
        <v>171</v>
      </c>
      <c r="O47" s="55">
        <v>43697</v>
      </c>
      <c r="P47" s="56" t="s">
        <v>172</v>
      </c>
      <c r="Q47" s="83" t="s">
        <v>81</v>
      </c>
      <c r="R47" s="50" t="s">
        <v>82</v>
      </c>
      <c r="S47" s="60">
        <v>70000000</v>
      </c>
      <c r="T47" s="60">
        <v>70000000</v>
      </c>
      <c r="U47" s="50" t="s">
        <v>83</v>
      </c>
      <c r="V47" s="50" t="s">
        <v>84</v>
      </c>
      <c r="W47" s="57" t="s">
        <v>184</v>
      </c>
      <c r="X47" s="50">
        <v>7000106972</v>
      </c>
      <c r="Y47" s="50">
        <v>4500034096</v>
      </c>
      <c r="Z47" s="87">
        <v>63619119</v>
      </c>
      <c r="AA47" s="77" t="s">
        <v>419</v>
      </c>
      <c r="AB47" s="77" t="s">
        <v>420</v>
      </c>
      <c r="AC47" s="58"/>
      <c r="AD47" s="84" t="s">
        <v>453</v>
      </c>
      <c r="AE47" s="169"/>
      <c r="AF47" s="169"/>
      <c r="AG47" s="169"/>
      <c r="AH47" s="169"/>
      <c r="AI47" s="169"/>
      <c r="AJ47" s="169"/>
      <c r="AK47" s="169"/>
      <c r="AL47" s="169"/>
      <c r="AM47" s="169"/>
      <c r="AN47" s="169"/>
      <c r="AO47" s="169"/>
      <c r="AP47" s="170">
        <v>63619119</v>
      </c>
      <c r="AQ47" s="194"/>
      <c r="AR47" s="194"/>
      <c r="AS47" s="210"/>
      <c r="AT47" s="210"/>
      <c r="AU47" s="210"/>
      <c r="AV47" s="210"/>
      <c r="AW47" s="210"/>
      <c r="AX47" s="210"/>
      <c r="AY47" s="210"/>
      <c r="AZ47" s="210"/>
      <c r="BA47" s="210"/>
      <c r="BB47" s="210"/>
      <c r="BC47" s="210"/>
    </row>
    <row r="48" spans="1:55" s="144" customFormat="1" ht="132.75" customHeight="1" x14ac:dyDescent="0.25">
      <c r="A48" s="47"/>
      <c r="B48" s="48"/>
      <c r="C48" s="48"/>
      <c r="D48" s="48"/>
      <c r="E48" s="49"/>
      <c r="F48" s="48"/>
      <c r="G48" s="50"/>
      <c r="H48" s="50"/>
      <c r="I48" s="48"/>
      <c r="J48" s="193"/>
      <c r="K48" s="52"/>
      <c r="L48" s="52"/>
      <c r="M48" s="52"/>
      <c r="N48" s="51" t="s">
        <v>444</v>
      </c>
      <c r="O48" s="55">
        <v>43709</v>
      </c>
      <c r="P48" s="83" t="s">
        <v>439</v>
      </c>
      <c r="Q48" s="50" t="s">
        <v>182</v>
      </c>
      <c r="R48" s="50" t="s">
        <v>82</v>
      </c>
      <c r="S48" s="195"/>
      <c r="T48" s="195"/>
      <c r="U48" s="77" t="s">
        <v>83</v>
      </c>
      <c r="V48" s="77" t="s">
        <v>84</v>
      </c>
      <c r="W48" s="57" t="s">
        <v>184</v>
      </c>
      <c r="X48" s="50">
        <v>7000109100</v>
      </c>
      <c r="Y48" s="50">
        <v>4200007308</v>
      </c>
      <c r="Z48" s="87">
        <v>6380881</v>
      </c>
      <c r="AA48" s="77" t="s">
        <v>440</v>
      </c>
      <c r="AB48" s="77" t="s">
        <v>420</v>
      </c>
      <c r="AC48" s="58"/>
      <c r="AD48" s="84"/>
      <c r="AE48" s="169"/>
      <c r="AF48" s="169"/>
      <c r="AG48" s="169"/>
      <c r="AH48" s="169"/>
      <c r="AI48" s="169"/>
      <c r="AJ48" s="169"/>
      <c r="AK48" s="169"/>
      <c r="AL48" s="169"/>
      <c r="AM48" s="169"/>
      <c r="AN48" s="169"/>
      <c r="AO48" s="169"/>
      <c r="AP48" s="217">
        <v>6380881</v>
      </c>
      <c r="AQ48" s="194"/>
      <c r="AR48" s="194"/>
      <c r="AS48" s="210"/>
      <c r="AT48" s="210"/>
      <c r="AU48" s="210"/>
      <c r="AV48" s="210"/>
      <c r="AW48" s="210"/>
      <c r="AX48" s="210"/>
      <c r="AY48" s="210"/>
      <c r="AZ48" s="210"/>
      <c r="BA48" s="210"/>
      <c r="BB48" s="210"/>
      <c r="BC48" s="210"/>
    </row>
    <row r="49" spans="1:55" s="144" customFormat="1" ht="147.75" customHeight="1" x14ac:dyDescent="0.25">
      <c r="A49" s="47">
        <v>1124</v>
      </c>
      <c r="B49" s="48" t="s">
        <v>173</v>
      </c>
      <c r="C49" s="48" t="s">
        <v>159</v>
      </c>
      <c r="D49" s="48">
        <v>29703407</v>
      </c>
      <c r="E49" s="49" t="s">
        <v>74</v>
      </c>
      <c r="F49" s="48" t="s">
        <v>159</v>
      </c>
      <c r="G49" s="50">
        <v>395</v>
      </c>
      <c r="H49" s="50" t="s">
        <v>75</v>
      </c>
      <c r="I49" s="48">
        <v>29703407</v>
      </c>
      <c r="J49" s="51" t="s">
        <v>160</v>
      </c>
      <c r="K49" s="52" t="s">
        <v>169</v>
      </c>
      <c r="L49" s="52">
        <v>80000000</v>
      </c>
      <c r="M49" s="52" t="s">
        <v>170</v>
      </c>
      <c r="N49" s="51" t="s">
        <v>171</v>
      </c>
      <c r="O49" s="55">
        <v>43697</v>
      </c>
      <c r="P49" s="56" t="s">
        <v>172</v>
      </c>
      <c r="Q49" s="83" t="s">
        <v>81</v>
      </c>
      <c r="R49" s="50" t="s">
        <v>82</v>
      </c>
      <c r="S49" s="60">
        <v>80000000</v>
      </c>
      <c r="T49" s="60">
        <v>80000000</v>
      </c>
      <c r="U49" s="50" t="s">
        <v>83</v>
      </c>
      <c r="V49" s="50" t="s">
        <v>84</v>
      </c>
      <c r="W49" s="57" t="s">
        <v>184</v>
      </c>
      <c r="X49" s="50">
        <v>7000106972</v>
      </c>
      <c r="Y49" s="50">
        <v>4500034096</v>
      </c>
      <c r="Z49" s="87">
        <v>72700870</v>
      </c>
      <c r="AA49" s="77" t="s">
        <v>419</v>
      </c>
      <c r="AB49" s="77" t="s">
        <v>420</v>
      </c>
      <c r="AC49" s="58"/>
      <c r="AD49" s="84" t="s">
        <v>454</v>
      </c>
      <c r="AE49" s="169"/>
      <c r="AF49" s="169"/>
      <c r="AG49" s="169"/>
      <c r="AH49" s="169"/>
      <c r="AI49" s="169"/>
      <c r="AJ49" s="169"/>
      <c r="AK49" s="169"/>
      <c r="AL49" s="169"/>
      <c r="AM49" s="169"/>
      <c r="AN49" s="169"/>
      <c r="AO49" s="87">
        <v>67078522</v>
      </c>
      <c r="AP49" s="218">
        <f>72700870-67078522</f>
        <v>5622348</v>
      </c>
      <c r="AQ49" s="194"/>
      <c r="AR49" s="194"/>
      <c r="AS49" s="210"/>
      <c r="AT49" s="210"/>
      <c r="AU49" s="210"/>
      <c r="AV49" s="210"/>
      <c r="AW49" s="210"/>
      <c r="AX49" s="210"/>
      <c r="AY49" s="210"/>
      <c r="AZ49" s="210"/>
      <c r="BA49" s="210"/>
      <c r="BB49" s="210"/>
      <c r="BC49" s="210"/>
    </row>
    <row r="50" spans="1:55" s="144" customFormat="1" ht="132.75" customHeight="1" x14ac:dyDescent="0.25">
      <c r="A50" s="47"/>
      <c r="B50" s="48"/>
      <c r="C50" s="48"/>
      <c r="D50" s="48"/>
      <c r="E50" s="49"/>
      <c r="F50" s="48"/>
      <c r="G50" s="50"/>
      <c r="H50" s="50"/>
      <c r="I50" s="48"/>
      <c r="J50" s="51"/>
      <c r="K50" s="52"/>
      <c r="L50" s="52"/>
      <c r="M50" s="52"/>
      <c r="N50" s="51" t="s">
        <v>444</v>
      </c>
      <c r="O50" s="55" t="s">
        <v>442</v>
      </c>
      <c r="P50" s="83" t="s">
        <v>439</v>
      </c>
      <c r="Q50" s="50" t="s">
        <v>182</v>
      </c>
      <c r="R50" s="50" t="s">
        <v>82</v>
      </c>
      <c r="S50" s="195"/>
      <c r="T50" s="195"/>
      <c r="U50" s="77" t="s">
        <v>83</v>
      </c>
      <c r="V50" s="77" t="s">
        <v>84</v>
      </c>
      <c r="W50" s="57" t="s">
        <v>184</v>
      </c>
      <c r="X50" s="50">
        <v>7000109100</v>
      </c>
      <c r="Y50" s="50">
        <v>4200007308</v>
      </c>
      <c r="Z50" s="87">
        <v>7299130</v>
      </c>
      <c r="AA50" s="77" t="s">
        <v>440</v>
      </c>
      <c r="AB50" s="77" t="s">
        <v>420</v>
      </c>
      <c r="AC50" s="171"/>
      <c r="AD50" s="84"/>
      <c r="AE50" s="169"/>
      <c r="AF50" s="169"/>
      <c r="AG50" s="169"/>
      <c r="AH50" s="169"/>
      <c r="AI50" s="169"/>
      <c r="AJ50" s="169"/>
      <c r="AK50" s="169"/>
      <c r="AL50" s="169"/>
      <c r="AM50" s="169"/>
      <c r="AN50" s="169"/>
      <c r="AO50" s="169"/>
      <c r="AP50" s="217">
        <v>7299130</v>
      </c>
      <c r="AQ50" s="194"/>
      <c r="AR50" s="194"/>
      <c r="AS50" s="210"/>
      <c r="AT50" s="210"/>
      <c r="AU50" s="210"/>
      <c r="AV50" s="210"/>
      <c r="AW50" s="210"/>
      <c r="AX50" s="210"/>
      <c r="AY50" s="210"/>
      <c r="AZ50" s="210"/>
      <c r="BA50" s="210"/>
      <c r="BB50" s="210"/>
      <c r="BC50" s="210"/>
    </row>
    <row r="51" spans="1:55" s="144" customFormat="1" ht="95.25" customHeight="1" x14ac:dyDescent="0.25">
      <c r="A51" s="47">
        <v>1124</v>
      </c>
      <c r="B51" s="48" t="s">
        <v>174</v>
      </c>
      <c r="C51" s="48" t="s">
        <v>138</v>
      </c>
      <c r="D51" s="48">
        <v>29702603</v>
      </c>
      <c r="E51" s="49" t="s">
        <v>74</v>
      </c>
      <c r="F51" s="48" t="s">
        <v>138</v>
      </c>
      <c r="G51" s="50">
        <v>396</v>
      </c>
      <c r="H51" s="50" t="s">
        <v>75</v>
      </c>
      <c r="I51" s="48">
        <v>29702603</v>
      </c>
      <c r="J51" s="51" t="s">
        <v>175</v>
      </c>
      <c r="K51" s="52" t="s">
        <v>176</v>
      </c>
      <c r="L51" s="50" t="s">
        <v>177</v>
      </c>
      <c r="M51" s="52" t="s">
        <v>178</v>
      </c>
      <c r="N51" s="52" t="s">
        <v>179</v>
      </c>
      <c r="O51" s="76" t="s">
        <v>180</v>
      </c>
      <c r="P51" s="56" t="s">
        <v>181</v>
      </c>
      <c r="Q51" s="50" t="s">
        <v>182</v>
      </c>
      <c r="R51" s="50" t="s">
        <v>82</v>
      </c>
      <c r="S51" s="60">
        <v>500000000</v>
      </c>
      <c r="T51" s="60">
        <v>500000000</v>
      </c>
      <c r="U51" s="77" t="s">
        <v>183</v>
      </c>
      <c r="V51" s="77" t="s">
        <v>84</v>
      </c>
      <c r="W51" s="57" t="s">
        <v>184</v>
      </c>
      <c r="X51" s="190">
        <v>7000102330</v>
      </c>
      <c r="Y51" s="50">
        <v>4500033313</v>
      </c>
      <c r="Z51" s="72">
        <v>500000000</v>
      </c>
      <c r="AA51" s="50" t="s">
        <v>185</v>
      </c>
      <c r="AB51" s="50" t="s">
        <v>186</v>
      </c>
      <c r="AC51" s="58"/>
      <c r="AD51" s="58"/>
      <c r="AE51" s="70"/>
      <c r="AF51" s="70"/>
      <c r="AG51" s="70"/>
      <c r="AH51" s="70"/>
      <c r="AI51" s="70"/>
      <c r="AJ51" s="61">
        <v>55171200</v>
      </c>
      <c r="AK51" s="78">
        <v>118415000</v>
      </c>
      <c r="AL51" s="72">
        <v>160883200</v>
      </c>
      <c r="AM51" s="72">
        <v>110804600</v>
      </c>
      <c r="AN51" s="72">
        <v>54726000</v>
      </c>
      <c r="AO51" s="70"/>
      <c r="AP51" s="216"/>
      <c r="AQ51" s="194"/>
      <c r="AR51" s="210"/>
      <c r="AS51" s="210"/>
      <c r="AT51" s="210"/>
      <c r="AU51" s="210"/>
      <c r="AV51" s="210"/>
      <c r="AW51" s="210"/>
      <c r="AX51" s="210"/>
      <c r="AY51" s="210"/>
      <c r="AZ51" s="210"/>
      <c r="BA51" s="210"/>
      <c r="BB51" s="210"/>
      <c r="BC51" s="210"/>
    </row>
    <row r="52" spans="1:55" s="179" customFormat="1" ht="171" customHeight="1" x14ac:dyDescent="0.2">
      <c r="A52" s="47">
        <v>1124</v>
      </c>
      <c r="B52" s="48" t="s">
        <v>174</v>
      </c>
      <c r="C52" s="48" t="s">
        <v>138</v>
      </c>
      <c r="D52" s="48">
        <v>29702603</v>
      </c>
      <c r="E52" s="49" t="s">
        <v>149</v>
      </c>
      <c r="F52" s="48" t="s">
        <v>138</v>
      </c>
      <c r="G52" s="50">
        <v>396</v>
      </c>
      <c r="H52" s="50" t="s">
        <v>75</v>
      </c>
      <c r="I52" s="48">
        <v>297026</v>
      </c>
      <c r="J52" s="51" t="s">
        <v>187</v>
      </c>
      <c r="K52" s="52" t="s">
        <v>188</v>
      </c>
      <c r="L52" s="50">
        <v>24110000</v>
      </c>
      <c r="M52" s="52" t="s">
        <v>189</v>
      </c>
      <c r="N52" s="52" t="s">
        <v>190</v>
      </c>
      <c r="O52" s="55">
        <v>43615</v>
      </c>
      <c r="P52" s="56" t="s">
        <v>191</v>
      </c>
      <c r="Q52" s="50" t="s">
        <v>81</v>
      </c>
      <c r="R52" s="50" t="s">
        <v>150</v>
      </c>
      <c r="S52" s="60">
        <v>700000000</v>
      </c>
      <c r="T52" s="60">
        <v>700000000</v>
      </c>
      <c r="U52" s="50" t="s">
        <v>83</v>
      </c>
      <c r="V52" s="50" t="s">
        <v>84</v>
      </c>
      <c r="W52" s="57" t="s">
        <v>184</v>
      </c>
      <c r="X52" s="190">
        <v>7000104712</v>
      </c>
      <c r="Y52" s="50">
        <v>4500033823</v>
      </c>
      <c r="Z52" s="72">
        <v>700000000</v>
      </c>
      <c r="AA52" s="50" t="s">
        <v>192</v>
      </c>
      <c r="AB52" s="50" t="s">
        <v>193</v>
      </c>
      <c r="AC52" s="58"/>
      <c r="AD52" s="58"/>
      <c r="AE52" s="70"/>
      <c r="AF52" s="70"/>
      <c r="AG52" s="70"/>
      <c r="AH52" s="70"/>
      <c r="AI52" s="70"/>
      <c r="AJ52" s="72">
        <v>700000000</v>
      </c>
      <c r="AK52" s="60"/>
      <c r="AL52" s="70"/>
      <c r="AM52" s="70"/>
      <c r="AN52" s="70"/>
      <c r="AO52" s="70"/>
      <c r="AP52" s="209"/>
      <c r="AQ52" s="194"/>
      <c r="AR52" s="215"/>
      <c r="AS52" s="215"/>
      <c r="AT52" s="215"/>
      <c r="AU52" s="215"/>
      <c r="AV52" s="215"/>
      <c r="AW52" s="215"/>
      <c r="AX52" s="215"/>
      <c r="AY52" s="215"/>
      <c r="AZ52" s="215"/>
      <c r="BA52" s="215"/>
      <c r="BB52" s="215"/>
      <c r="BC52" s="215"/>
    </row>
    <row r="53" spans="1:55" s="179" customFormat="1" ht="88.5" customHeight="1" x14ac:dyDescent="0.2">
      <c r="A53" s="47">
        <v>1124</v>
      </c>
      <c r="B53" s="48" t="s">
        <v>174</v>
      </c>
      <c r="C53" s="48" t="s">
        <v>138</v>
      </c>
      <c r="D53" s="48">
        <v>29702603</v>
      </c>
      <c r="E53" s="49" t="s">
        <v>149</v>
      </c>
      <c r="F53" s="48" t="s">
        <v>138</v>
      </c>
      <c r="G53" s="50">
        <v>396</v>
      </c>
      <c r="H53" s="50" t="s">
        <v>75</v>
      </c>
      <c r="I53" s="48">
        <v>297026</v>
      </c>
      <c r="J53" s="51" t="s">
        <v>187</v>
      </c>
      <c r="K53" s="52" t="s">
        <v>194</v>
      </c>
      <c r="L53" s="50" t="s">
        <v>195</v>
      </c>
      <c r="M53" s="52" t="s">
        <v>196</v>
      </c>
      <c r="N53" s="52" t="s">
        <v>197</v>
      </c>
      <c r="O53" s="55">
        <v>43644</v>
      </c>
      <c r="P53" s="56" t="s">
        <v>172</v>
      </c>
      <c r="Q53" s="77" t="s">
        <v>198</v>
      </c>
      <c r="R53" s="50" t="s">
        <v>150</v>
      </c>
      <c r="S53" s="60">
        <v>100000000</v>
      </c>
      <c r="T53" s="60">
        <v>100000000</v>
      </c>
      <c r="U53" s="50" t="s">
        <v>83</v>
      </c>
      <c r="V53" s="50" t="s">
        <v>84</v>
      </c>
      <c r="W53" s="57" t="s">
        <v>199</v>
      </c>
      <c r="X53" s="190">
        <v>7000105214</v>
      </c>
      <c r="Y53" s="50">
        <v>4500034258</v>
      </c>
      <c r="Z53" s="72">
        <v>97811213</v>
      </c>
      <c r="AA53" s="50" t="s">
        <v>450</v>
      </c>
      <c r="AB53" s="50" t="s">
        <v>451</v>
      </c>
      <c r="AC53" s="58"/>
      <c r="AD53" s="58"/>
      <c r="AE53" s="70"/>
      <c r="AF53" s="70"/>
      <c r="AG53" s="70"/>
      <c r="AH53" s="70"/>
      <c r="AI53" s="70"/>
      <c r="AJ53" s="72"/>
      <c r="AK53" s="60"/>
      <c r="AL53" s="72"/>
      <c r="AM53" s="70"/>
      <c r="AN53" s="72"/>
      <c r="AO53" s="70"/>
      <c r="AP53" s="218">
        <v>100000000</v>
      </c>
      <c r="AQ53" s="194"/>
      <c r="AR53" s="215"/>
      <c r="AS53" s="215"/>
      <c r="AT53" s="215"/>
      <c r="AU53" s="215"/>
      <c r="AV53" s="215"/>
      <c r="AW53" s="215"/>
      <c r="AX53" s="215"/>
      <c r="AY53" s="215"/>
      <c r="AZ53" s="215"/>
      <c r="BA53" s="215"/>
      <c r="BB53" s="215"/>
      <c r="BC53" s="215"/>
    </row>
    <row r="54" spans="1:55" s="144" customFormat="1" ht="147" customHeight="1" x14ac:dyDescent="0.25">
      <c r="A54" s="47">
        <v>1124</v>
      </c>
      <c r="B54" s="48" t="s">
        <v>200</v>
      </c>
      <c r="C54" s="48" t="s">
        <v>138</v>
      </c>
      <c r="D54" s="48">
        <v>29702709</v>
      </c>
      <c r="E54" s="49" t="s">
        <v>74</v>
      </c>
      <c r="F54" s="48" t="s">
        <v>138</v>
      </c>
      <c r="G54" s="50">
        <v>397</v>
      </c>
      <c r="H54" s="50" t="s">
        <v>75</v>
      </c>
      <c r="I54" s="48">
        <v>29702709</v>
      </c>
      <c r="J54" s="51" t="s">
        <v>201</v>
      </c>
      <c r="K54" s="52" t="s">
        <v>202</v>
      </c>
      <c r="L54" s="50" t="s">
        <v>203</v>
      </c>
      <c r="M54" s="52" t="s">
        <v>204</v>
      </c>
      <c r="N54" s="52" t="s">
        <v>205</v>
      </c>
      <c r="O54" s="55">
        <v>43497</v>
      </c>
      <c r="P54" s="56" t="s">
        <v>206</v>
      </c>
      <c r="Q54" s="79" t="s">
        <v>157</v>
      </c>
      <c r="R54" s="50" t="s">
        <v>82</v>
      </c>
      <c r="S54" s="60">
        <v>400000000</v>
      </c>
      <c r="T54" s="60">
        <v>400000000</v>
      </c>
      <c r="U54" s="50" t="s">
        <v>207</v>
      </c>
      <c r="V54" s="50" t="s">
        <v>84</v>
      </c>
      <c r="W54" s="57" t="s">
        <v>208</v>
      </c>
      <c r="X54" s="190">
        <v>7000104655</v>
      </c>
      <c r="Y54" s="50">
        <v>4500034011</v>
      </c>
      <c r="Z54" s="72">
        <v>400000000</v>
      </c>
      <c r="AA54" s="50" t="s">
        <v>209</v>
      </c>
      <c r="AB54" s="50" t="s">
        <v>210</v>
      </c>
      <c r="AC54" s="58"/>
      <c r="AD54" s="58"/>
      <c r="AE54" s="70"/>
      <c r="AF54" s="70"/>
      <c r="AG54" s="70"/>
      <c r="AH54" s="70"/>
      <c r="AI54" s="70"/>
      <c r="AJ54" s="70"/>
      <c r="AK54" s="72">
        <v>400000000</v>
      </c>
      <c r="AL54" s="70"/>
      <c r="AM54" s="70"/>
      <c r="AN54" s="70"/>
      <c r="AO54" s="70"/>
      <c r="AP54" s="216"/>
      <c r="AQ54" s="194"/>
      <c r="AR54" s="210"/>
      <c r="AS54" s="210"/>
      <c r="AT54" s="210"/>
      <c r="AU54" s="210"/>
      <c r="AV54" s="210"/>
      <c r="AW54" s="210"/>
      <c r="AX54" s="210"/>
      <c r="AY54" s="210"/>
      <c r="AZ54" s="210"/>
      <c r="BA54" s="210"/>
      <c r="BB54" s="210"/>
      <c r="BC54" s="210"/>
    </row>
    <row r="55" spans="1:55" s="144" customFormat="1" ht="128.25" customHeight="1" x14ac:dyDescent="0.25">
      <c r="A55" s="47">
        <v>1124</v>
      </c>
      <c r="B55" s="48" t="s">
        <v>211</v>
      </c>
      <c r="C55" s="48" t="s">
        <v>138</v>
      </c>
      <c r="D55" s="48">
        <v>29702604</v>
      </c>
      <c r="E55" s="49" t="s">
        <v>74</v>
      </c>
      <c r="F55" s="48" t="s">
        <v>138</v>
      </c>
      <c r="G55" s="50">
        <v>398</v>
      </c>
      <c r="H55" s="50" t="s">
        <v>75</v>
      </c>
      <c r="I55" s="48">
        <v>297026</v>
      </c>
      <c r="J55" s="51" t="s">
        <v>201</v>
      </c>
      <c r="K55" s="52" t="s">
        <v>212</v>
      </c>
      <c r="L55" s="57">
        <v>84141501</v>
      </c>
      <c r="M55" s="52" t="s">
        <v>213</v>
      </c>
      <c r="N55" s="63" t="s">
        <v>214</v>
      </c>
      <c r="O55" s="55">
        <v>43480</v>
      </c>
      <c r="P55" s="56" t="s">
        <v>215</v>
      </c>
      <c r="Q55" s="80" t="s">
        <v>182</v>
      </c>
      <c r="R55" s="77" t="s">
        <v>216</v>
      </c>
      <c r="S55" s="196">
        <v>300000000</v>
      </c>
      <c r="T55" s="196">
        <v>300000000</v>
      </c>
      <c r="U55" s="50" t="s">
        <v>83</v>
      </c>
      <c r="V55" s="50" t="s">
        <v>84</v>
      </c>
      <c r="W55" s="57" t="s">
        <v>217</v>
      </c>
      <c r="X55" s="50">
        <v>7000103039</v>
      </c>
      <c r="Y55" s="50">
        <v>4500033694</v>
      </c>
      <c r="Z55" s="72">
        <v>300000000</v>
      </c>
      <c r="AA55" s="50" t="s">
        <v>218</v>
      </c>
      <c r="AB55" s="50" t="s">
        <v>219</v>
      </c>
      <c r="AC55" s="58"/>
      <c r="AD55" s="58"/>
      <c r="AE55" s="70"/>
      <c r="AF55" s="72"/>
      <c r="AG55" s="70"/>
      <c r="AH55" s="70"/>
      <c r="AI55" s="72"/>
      <c r="AJ55" s="72">
        <v>300000000</v>
      </c>
      <c r="AK55" s="70"/>
      <c r="AL55" s="70"/>
      <c r="AM55" s="70"/>
      <c r="AN55" s="70"/>
      <c r="AO55" s="70"/>
      <c r="AP55" s="216"/>
      <c r="AQ55" s="194"/>
      <c r="AR55" s="210"/>
      <c r="AS55" s="210"/>
      <c r="AT55" s="210"/>
      <c r="AU55" s="210"/>
      <c r="AV55" s="210"/>
      <c r="AW55" s="210"/>
      <c r="AX55" s="210"/>
      <c r="AY55" s="210"/>
      <c r="AZ55" s="210"/>
      <c r="BA55" s="210"/>
      <c r="BB55" s="210"/>
      <c r="BC55" s="210"/>
    </row>
    <row r="56" spans="1:55" s="144" customFormat="1" ht="131.25" customHeight="1" x14ac:dyDescent="0.25">
      <c r="A56" s="47">
        <v>1124</v>
      </c>
      <c r="B56" s="48" t="s">
        <v>211</v>
      </c>
      <c r="C56" s="48" t="s">
        <v>138</v>
      </c>
      <c r="D56" s="48" t="s">
        <v>220</v>
      </c>
      <c r="E56" s="49" t="s">
        <v>74</v>
      </c>
      <c r="F56" s="48" t="s">
        <v>138</v>
      </c>
      <c r="G56" s="50">
        <v>398</v>
      </c>
      <c r="H56" s="50" t="s">
        <v>75</v>
      </c>
      <c r="I56" s="48">
        <v>297026</v>
      </c>
      <c r="J56" s="51" t="s">
        <v>201</v>
      </c>
      <c r="K56" s="52" t="s">
        <v>212</v>
      </c>
      <c r="L56" s="57">
        <v>84141501</v>
      </c>
      <c r="M56" s="52" t="s">
        <v>213</v>
      </c>
      <c r="N56" s="58" t="s">
        <v>214</v>
      </c>
      <c r="O56" s="81">
        <v>43480</v>
      </c>
      <c r="P56" s="82" t="s">
        <v>215</v>
      </c>
      <c r="Q56" s="80" t="s">
        <v>182</v>
      </c>
      <c r="R56" s="77" t="s">
        <v>216</v>
      </c>
      <c r="S56" s="196">
        <v>200000000</v>
      </c>
      <c r="T56" s="196">
        <v>200000000</v>
      </c>
      <c r="U56" s="50" t="s">
        <v>83</v>
      </c>
      <c r="V56" s="50" t="s">
        <v>84</v>
      </c>
      <c r="W56" s="57" t="s">
        <v>221</v>
      </c>
      <c r="X56" s="50">
        <v>7000103127</v>
      </c>
      <c r="Y56" s="50">
        <v>4500033694</v>
      </c>
      <c r="Z56" s="72">
        <v>200000000</v>
      </c>
      <c r="AA56" s="50" t="s">
        <v>218</v>
      </c>
      <c r="AB56" s="50" t="s">
        <v>219</v>
      </c>
      <c r="AC56" s="58"/>
      <c r="AD56" s="58"/>
      <c r="AE56" s="70"/>
      <c r="AF56" s="72"/>
      <c r="AG56" s="70"/>
      <c r="AH56" s="70"/>
      <c r="AI56" s="72"/>
      <c r="AJ56" s="72">
        <v>200000000</v>
      </c>
      <c r="AK56" s="70"/>
      <c r="AL56" s="70"/>
      <c r="AM56" s="70"/>
      <c r="AN56" s="70"/>
      <c r="AO56" s="70"/>
      <c r="AP56" s="216"/>
      <c r="AQ56" s="194"/>
      <c r="AR56" s="210"/>
      <c r="AS56" s="210"/>
      <c r="AT56" s="210"/>
      <c r="AU56" s="210"/>
      <c r="AV56" s="210"/>
      <c r="AW56" s="210"/>
      <c r="AX56" s="210"/>
      <c r="AY56" s="210"/>
      <c r="AZ56" s="210"/>
      <c r="BA56" s="210"/>
      <c r="BB56" s="210"/>
      <c r="BC56" s="210"/>
    </row>
    <row r="57" spans="1:55" s="144" customFormat="1" ht="123" customHeight="1" x14ac:dyDescent="0.25">
      <c r="A57" s="47">
        <v>1124</v>
      </c>
      <c r="B57" s="48" t="s">
        <v>222</v>
      </c>
      <c r="C57" s="48" t="s">
        <v>138</v>
      </c>
      <c r="D57" s="48">
        <v>29703203</v>
      </c>
      <c r="E57" s="49" t="s">
        <v>74</v>
      </c>
      <c r="F57" s="48" t="s">
        <v>138</v>
      </c>
      <c r="G57" s="50">
        <v>399</v>
      </c>
      <c r="H57" s="50" t="s">
        <v>75</v>
      </c>
      <c r="I57" s="48">
        <v>29703203</v>
      </c>
      <c r="J57" s="51" t="s">
        <v>223</v>
      </c>
      <c r="K57" s="197" t="s">
        <v>224</v>
      </c>
      <c r="L57" s="198" t="s">
        <v>225</v>
      </c>
      <c r="M57" s="64" t="s">
        <v>226</v>
      </c>
      <c r="N57" s="58" t="s">
        <v>227</v>
      </c>
      <c r="O57" s="55">
        <v>43588</v>
      </c>
      <c r="P57" s="56" t="s">
        <v>228</v>
      </c>
      <c r="Q57" s="83" t="s">
        <v>229</v>
      </c>
      <c r="R57" s="50" t="s">
        <v>82</v>
      </c>
      <c r="S57" s="60">
        <v>250000000</v>
      </c>
      <c r="T57" s="60">
        <v>250000000</v>
      </c>
      <c r="U57" s="50" t="s">
        <v>183</v>
      </c>
      <c r="V57" s="50" t="s">
        <v>84</v>
      </c>
      <c r="W57" s="57" t="s">
        <v>460</v>
      </c>
      <c r="X57" s="50">
        <v>7000103628</v>
      </c>
      <c r="Y57" s="199">
        <v>4500034042</v>
      </c>
      <c r="Z57" s="72">
        <v>249684550</v>
      </c>
      <c r="AA57" s="50" t="s">
        <v>421</v>
      </c>
      <c r="AB57" s="50" t="s">
        <v>422</v>
      </c>
      <c r="AC57" s="58"/>
      <c r="AD57" s="58"/>
      <c r="AE57" s="70"/>
      <c r="AF57" s="70"/>
      <c r="AG57" s="70"/>
      <c r="AH57" s="70"/>
      <c r="AI57" s="70"/>
      <c r="AJ57" s="70"/>
      <c r="AK57" s="72"/>
      <c r="AL57" s="70"/>
      <c r="AM57" s="72">
        <v>124961600</v>
      </c>
      <c r="AN57" s="70"/>
      <c r="AO57" s="72">
        <f>250000000-124961600</f>
        <v>125038400</v>
      </c>
      <c r="AP57" s="216"/>
      <c r="AQ57" s="194"/>
      <c r="AR57" s="210"/>
      <c r="AS57" s="210"/>
      <c r="AT57" s="210"/>
      <c r="AU57" s="210"/>
      <c r="AV57" s="210"/>
      <c r="AW57" s="210"/>
      <c r="AX57" s="210"/>
      <c r="AY57" s="210"/>
      <c r="AZ57" s="210"/>
      <c r="BA57" s="210"/>
      <c r="BB57" s="210"/>
      <c r="BC57" s="210"/>
    </row>
    <row r="58" spans="1:55" s="144" customFormat="1" ht="123" customHeight="1" x14ac:dyDescent="0.25">
      <c r="A58" s="47">
        <v>1124</v>
      </c>
      <c r="B58" s="48" t="s">
        <v>231</v>
      </c>
      <c r="C58" s="48" t="s">
        <v>138</v>
      </c>
      <c r="D58" s="48">
        <v>29703203</v>
      </c>
      <c r="E58" s="49" t="s">
        <v>74</v>
      </c>
      <c r="F58" s="48" t="s">
        <v>138</v>
      </c>
      <c r="G58" s="50">
        <v>400</v>
      </c>
      <c r="H58" s="50" t="s">
        <v>75</v>
      </c>
      <c r="I58" s="48">
        <v>29703203</v>
      </c>
      <c r="J58" s="160" t="s">
        <v>232</v>
      </c>
      <c r="K58" s="197" t="s">
        <v>224</v>
      </c>
      <c r="L58" s="198" t="s">
        <v>225</v>
      </c>
      <c r="M58" s="64" t="s">
        <v>226</v>
      </c>
      <c r="N58" s="58" t="s">
        <v>227</v>
      </c>
      <c r="O58" s="55">
        <v>43588</v>
      </c>
      <c r="P58" s="56" t="s">
        <v>228</v>
      </c>
      <c r="Q58" s="83" t="s">
        <v>229</v>
      </c>
      <c r="R58" s="50" t="s">
        <v>82</v>
      </c>
      <c r="S58" s="60">
        <v>700000000</v>
      </c>
      <c r="T58" s="60">
        <v>700000000</v>
      </c>
      <c r="U58" s="50" t="s">
        <v>183</v>
      </c>
      <c r="V58" s="50" t="s">
        <v>233</v>
      </c>
      <c r="W58" s="57" t="s">
        <v>460</v>
      </c>
      <c r="X58" s="50">
        <v>7000103628</v>
      </c>
      <c r="Y58" s="199">
        <v>4500034032</v>
      </c>
      <c r="Z58" s="72">
        <v>699972796</v>
      </c>
      <c r="AA58" s="50" t="s">
        <v>423</v>
      </c>
      <c r="AB58" s="50" t="s">
        <v>422</v>
      </c>
      <c r="AC58" s="58"/>
      <c r="AD58" s="58"/>
      <c r="AE58" s="70"/>
      <c r="AF58" s="70"/>
      <c r="AG58" s="70"/>
      <c r="AH58" s="70"/>
      <c r="AI58" s="70"/>
      <c r="AJ58" s="70"/>
      <c r="AK58" s="72"/>
      <c r="AL58" s="72">
        <v>350054052</v>
      </c>
      <c r="AM58" s="70"/>
      <c r="AN58" s="70"/>
      <c r="AO58" s="72">
        <f>700000000-350054052</f>
        <v>349945948</v>
      </c>
      <c r="AP58" s="216"/>
      <c r="AQ58" s="194"/>
      <c r="AR58" s="210"/>
      <c r="AS58" s="210"/>
      <c r="AT58" s="210"/>
      <c r="AU58" s="210"/>
      <c r="AV58" s="210"/>
      <c r="AW58" s="210"/>
      <c r="AX58" s="210"/>
      <c r="AY58" s="210"/>
      <c r="AZ58" s="210"/>
      <c r="BA58" s="210"/>
      <c r="BB58" s="210"/>
      <c r="BC58" s="210"/>
    </row>
    <row r="59" spans="1:55" s="144" customFormat="1" ht="105" customHeight="1" x14ac:dyDescent="0.25">
      <c r="A59" s="47">
        <v>1124</v>
      </c>
      <c r="B59" s="48" t="s">
        <v>231</v>
      </c>
      <c r="C59" s="48" t="s">
        <v>138</v>
      </c>
      <c r="D59" s="48">
        <v>29703203</v>
      </c>
      <c r="E59" s="49" t="s">
        <v>234</v>
      </c>
      <c r="F59" s="48" t="s">
        <v>138</v>
      </c>
      <c r="G59" s="50">
        <v>400</v>
      </c>
      <c r="H59" s="50" t="s">
        <v>75</v>
      </c>
      <c r="I59" s="48">
        <v>29703203</v>
      </c>
      <c r="J59" s="161" t="s">
        <v>232</v>
      </c>
      <c r="K59" s="197" t="s">
        <v>224</v>
      </c>
      <c r="L59" s="198" t="s">
        <v>225</v>
      </c>
      <c r="M59" s="64" t="s">
        <v>226</v>
      </c>
      <c r="N59" s="58" t="s">
        <v>227</v>
      </c>
      <c r="O59" s="55" t="s">
        <v>235</v>
      </c>
      <c r="P59" s="56" t="s">
        <v>228</v>
      </c>
      <c r="Q59" s="50" t="s">
        <v>236</v>
      </c>
      <c r="R59" s="49" t="s">
        <v>251</v>
      </c>
      <c r="S59" s="60">
        <v>100500000</v>
      </c>
      <c r="T59" s="60">
        <v>100500000</v>
      </c>
      <c r="U59" s="50" t="s">
        <v>183</v>
      </c>
      <c r="V59" s="50" t="s">
        <v>233</v>
      </c>
      <c r="W59" s="57" t="s">
        <v>460</v>
      </c>
      <c r="X59" s="50">
        <v>7000103628</v>
      </c>
      <c r="Y59" s="199">
        <v>4500034032</v>
      </c>
      <c r="Z59" s="72">
        <v>100497221</v>
      </c>
      <c r="AA59" s="50" t="s">
        <v>423</v>
      </c>
      <c r="AB59" s="50" t="s">
        <v>422</v>
      </c>
      <c r="AC59" s="84"/>
      <c r="AD59" s="84"/>
      <c r="AE59" s="88"/>
      <c r="AF59" s="88"/>
      <c r="AG59" s="88"/>
      <c r="AH59" s="88"/>
      <c r="AI59" s="88"/>
      <c r="AJ59" s="70"/>
      <c r="AK59" s="72"/>
      <c r="AL59" s="72">
        <v>50257611</v>
      </c>
      <c r="AM59" s="70"/>
      <c r="AN59" s="70"/>
      <c r="AO59" s="72">
        <f>100500000-50257611</f>
        <v>50242389</v>
      </c>
      <c r="AP59" s="216"/>
      <c r="AQ59" s="194"/>
      <c r="AR59" s="210"/>
      <c r="AS59" s="210"/>
      <c r="AT59" s="210"/>
      <c r="AU59" s="210"/>
      <c r="AV59" s="210"/>
      <c r="AW59" s="210"/>
      <c r="AX59" s="210"/>
      <c r="AY59" s="210"/>
      <c r="AZ59" s="210"/>
      <c r="BA59" s="210"/>
      <c r="BB59" s="210"/>
      <c r="BC59" s="210"/>
    </row>
    <row r="60" spans="1:55" s="144" customFormat="1" ht="111.75" customHeight="1" x14ac:dyDescent="0.25">
      <c r="A60" s="47">
        <v>1124</v>
      </c>
      <c r="B60" s="48" t="s">
        <v>231</v>
      </c>
      <c r="C60" s="48" t="s">
        <v>138</v>
      </c>
      <c r="D60" s="48">
        <v>29703203</v>
      </c>
      <c r="E60" s="49" t="s">
        <v>149</v>
      </c>
      <c r="F60" s="48" t="s">
        <v>138</v>
      </c>
      <c r="G60" s="50">
        <v>400</v>
      </c>
      <c r="H60" s="50" t="s">
        <v>75</v>
      </c>
      <c r="I60" s="48">
        <v>29703203</v>
      </c>
      <c r="J60" s="161" t="s">
        <v>232</v>
      </c>
      <c r="K60" s="197" t="s">
        <v>224</v>
      </c>
      <c r="L60" s="198" t="s">
        <v>225</v>
      </c>
      <c r="M60" s="64" t="s">
        <v>226</v>
      </c>
      <c r="N60" s="58" t="s">
        <v>227</v>
      </c>
      <c r="O60" s="55" t="s">
        <v>235</v>
      </c>
      <c r="P60" s="56" t="s">
        <v>228</v>
      </c>
      <c r="Q60" s="50" t="s">
        <v>236</v>
      </c>
      <c r="R60" s="49" t="s">
        <v>449</v>
      </c>
      <c r="S60" s="60">
        <v>430000000</v>
      </c>
      <c r="T60" s="60">
        <v>430000000</v>
      </c>
      <c r="U60" s="50" t="s">
        <v>183</v>
      </c>
      <c r="V60" s="50" t="s">
        <v>233</v>
      </c>
      <c r="W60" s="57" t="s">
        <v>460</v>
      </c>
      <c r="X60" s="50">
        <v>7000103877</v>
      </c>
      <c r="Y60" s="199">
        <v>4500034032</v>
      </c>
      <c r="Z60" s="72">
        <v>428682000</v>
      </c>
      <c r="AA60" s="50" t="s">
        <v>423</v>
      </c>
      <c r="AB60" s="50" t="s">
        <v>422</v>
      </c>
      <c r="AC60" s="84"/>
      <c r="AD60" s="84"/>
      <c r="AE60" s="88"/>
      <c r="AF60" s="88"/>
      <c r="AG60" s="88"/>
      <c r="AH60" s="88"/>
      <c r="AI60" s="88"/>
      <c r="AJ60" s="70"/>
      <c r="AK60" s="72"/>
      <c r="AL60" s="72">
        <v>215000000</v>
      </c>
      <c r="AM60" s="72"/>
      <c r="AN60" s="70"/>
      <c r="AO60" s="72">
        <v>215000000</v>
      </c>
      <c r="AP60" s="216"/>
      <c r="AQ60" s="194"/>
      <c r="AR60" s="210"/>
      <c r="AS60" s="210"/>
      <c r="AT60" s="210"/>
      <c r="AU60" s="210"/>
      <c r="AV60" s="210"/>
      <c r="AW60" s="210"/>
      <c r="AX60" s="210"/>
      <c r="AY60" s="210"/>
      <c r="AZ60" s="210"/>
      <c r="BA60" s="210"/>
      <c r="BB60" s="210"/>
      <c r="BC60" s="210"/>
    </row>
    <row r="61" spans="1:55" s="144" customFormat="1" ht="79.5" customHeight="1" x14ac:dyDescent="0.25">
      <c r="A61" s="47">
        <v>1124</v>
      </c>
      <c r="B61" s="48" t="s">
        <v>237</v>
      </c>
      <c r="C61" s="48" t="s">
        <v>138</v>
      </c>
      <c r="D61" s="48">
        <v>29702709</v>
      </c>
      <c r="E61" s="49" t="s">
        <v>74</v>
      </c>
      <c r="F61" s="48" t="s">
        <v>138</v>
      </c>
      <c r="G61" s="50">
        <v>401</v>
      </c>
      <c r="H61" s="50" t="s">
        <v>75</v>
      </c>
      <c r="I61" s="48">
        <v>29702709</v>
      </c>
      <c r="J61" s="51" t="s">
        <v>201</v>
      </c>
      <c r="K61" s="52" t="s">
        <v>202</v>
      </c>
      <c r="L61" s="50">
        <v>93131611</v>
      </c>
      <c r="M61" s="52" t="s">
        <v>202</v>
      </c>
      <c r="N61" s="52" t="s">
        <v>238</v>
      </c>
      <c r="O61" s="55">
        <v>43511</v>
      </c>
      <c r="P61" s="56" t="s">
        <v>206</v>
      </c>
      <c r="Q61" s="83" t="s">
        <v>239</v>
      </c>
      <c r="R61" s="77" t="s">
        <v>82</v>
      </c>
      <c r="S61" s="60">
        <v>500000000</v>
      </c>
      <c r="T61" s="60">
        <v>500000000</v>
      </c>
      <c r="U61" s="77" t="s">
        <v>183</v>
      </c>
      <c r="V61" s="77" t="s">
        <v>84</v>
      </c>
      <c r="W61" s="85" t="s">
        <v>240</v>
      </c>
      <c r="X61" s="50">
        <v>7000101532</v>
      </c>
      <c r="Y61" s="50">
        <v>4500033223</v>
      </c>
      <c r="Z61" s="87">
        <v>499999800</v>
      </c>
      <c r="AA61" s="77" t="s">
        <v>241</v>
      </c>
      <c r="AB61" s="77" t="s">
        <v>242</v>
      </c>
      <c r="AC61" s="86"/>
      <c r="AD61" s="86"/>
      <c r="AE61" s="219"/>
      <c r="AF61" s="219"/>
      <c r="AG61" s="88"/>
      <c r="AH61" s="87">
        <v>500000000</v>
      </c>
      <c r="AI61" s="88"/>
      <c r="AJ61" s="70"/>
      <c r="AK61" s="88"/>
      <c r="AL61" s="61"/>
      <c r="AM61" s="61"/>
      <c r="AN61" s="61"/>
      <c r="AO61" s="61"/>
      <c r="AP61" s="216"/>
      <c r="AQ61" s="194"/>
      <c r="AR61" s="210"/>
      <c r="AS61" s="210"/>
      <c r="AT61" s="210"/>
      <c r="AU61" s="210"/>
      <c r="AV61" s="210"/>
      <c r="AW61" s="210"/>
      <c r="AX61" s="210"/>
      <c r="AY61" s="210"/>
      <c r="AZ61" s="210"/>
      <c r="BA61" s="210"/>
      <c r="BB61" s="210"/>
      <c r="BC61" s="210"/>
    </row>
    <row r="62" spans="1:55" s="144" customFormat="1" ht="94.5" customHeight="1" x14ac:dyDescent="0.25">
      <c r="A62" s="47">
        <v>1124</v>
      </c>
      <c r="B62" s="48" t="s">
        <v>243</v>
      </c>
      <c r="C62" s="48" t="s">
        <v>138</v>
      </c>
      <c r="D62" s="48">
        <v>29704205</v>
      </c>
      <c r="E62" s="49" t="s">
        <v>234</v>
      </c>
      <c r="F62" s="48" t="s">
        <v>138</v>
      </c>
      <c r="G62" s="50">
        <v>402</v>
      </c>
      <c r="H62" s="50" t="s">
        <v>75</v>
      </c>
      <c r="I62" s="48">
        <v>29704205</v>
      </c>
      <c r="J62" s="51" t="s">
        <v>244</v>
      </c>
      <c r="K62" s="52" t="s">
        <v>245</v>
      </c>
      <c r="L62" s="50" t="s">
        <v>246</v>
      </c>
      <c r="M62" s="52" t="s">
        <v>247</v>
      </c>
      <c r="N62" s="58" t="s">
        <v>248</v>
      </c>
      <c r="O62" s="172">
        <v>43642</v>
      </c>
      <c r="P62" s="56" t="s">
        <v>249</v>
      </c>
      <c r="Q62" s="80" t="s">
        <v>250</v>
      </c>
      <c r="R62" s="77" t="s">
        <v>251</v>
      </c>
      <c r="S62" s="60">
        <v>442000000</v>
      </c>
      <c r="T62" s="60">
        <v>442000000</v>
      </c>
      <c r="U62" s="77" t="s">
        <v>83</v>
      </c>
      <c r="V62" s="77" t="s">
        <v>84</v>
      </c>
      <c r="W62" s="57" t="s">
        <v>252</v>
      </c>
      <c r="X62" s="50">
        <v>7000104642</v>
      </c>
      <c r="Y62" s="50">
        <v>4500034065</v>
      </c>
      <c r="Z62" s="60">
        <v>312719600</v>
      </c>
      <c r="AA62" s="183" t="s">
        <v>429</v>
      </c>
      <c r="AB62" s="50" t="s">
        <v>430</v>
      </c>
      <c r="AC62" s="58"/>
      <c r="AD62" s="58"/>
      <c r="AE62" s="61"/>
      <c r="AF62" s="61"/>
      <c r="AG62" s="61"/>
      <c r="AH62" s="61"/>
      <c r="AI62" s="220"/>
      <c r="AJ62" s="61"/>
      <c r="AK62" s="61"/>
      <c r="AL62" s="61"/>
      <c r="AM62" s="61">
        <v>312719600</v>
      </c>
      <c r="AN62" s="61"/>
      <c r="AO62" s="220"/>
      <c r="AP62" s="221"/>
      <c r="AQ62" s="194"/>
      <c r="AR62" s="210"/>
      <c r="AS62" s="210"/>
      <c r="AT62" s="210"/>
      <c r="AU62" s="210"/>
      <c r="AV62" s="210"/>
      <c r="AW62" s="210"/>
      <c r="AX62" s="210"/>
      <c r="AY62" s="210"/>
      <c r="AZ62" s="210"/>
      <c r="BA62" s="210"/>
      <c r="BB62" s="210"/>
      <c r="BC62" s="210"/>
    </row>
    <row r="63" spans="1:55" s="144" customFormat="1" ht="94.5" customHeight="1" x14ac:dyDescent="0.25">
      <c r="A63" s="47"/>
      <c r="B63" s="48"/>
      <c r="C63" s="48"/>
      <c r="D63" s="48"/>
      <c r="E63" s="49"/>
      <c r="F63" s="48"/>
      <c r="G63" s="50"/>
      <c r="H63" s="50"/>
      <c r="I63" s="48"/>
      <c r="J63" s="51"/>
      <c r="K63" s="52"/>
      <c r="L63" s="50"/>
      <c r="M63" s="52"/>
      <c r="N63" s="84"/>
      <c r="O63" s="172"/>
      <c r="P63" s="56"/>
      <c r="Q63" s="80"/>
      <c r="R63" s="77"/>
      <c r="S63" s="60"/>
      <c r="T63" s="60"/>
      <c r="U63" s="77"/>
      <c r="V63" s="77"/>
      <c r="W63" s="57" t="s">
        <v>459</v>
      </c>
      <c r="X63" s="50">
        <v>7000104642</v>
      </c>
      <c r="Y63" s="50">
        <v>4500034055</v>
      </c>
      <c r="Z63" s="60">
        <f>1552430+102750000</f>
        <v>104302430</v>
      </c>
      <c r="AA63" s="183" t="s">
        <v>431</v>
      </c>
      <c r="AB63" s="50" t="s">
        <v>432</v>
      </c>
      <c r="AC63" s="171"/>
      <c r="AD63" s="58"/>
      <c r="AE63" s="61"/>
      <c r="AF63" s="61"/>
      <c r="AG63" s="61"/>
      <c r="AH63" s="61"/>
      <c r="AI63" s="220"/>
      <c r="AJ63" s="61"/>
      <c r="AK63" s="220"/>
      <c r="AL63" s="61"/>
      <c r="AM63" s="220">
        <v>104302430</v>
      </c>
      <c r="AN63" s="61"/>
      <c r="AO63" s="220"/>
      <c r="AP63" s="221"/>
      <c r="AQ63" s="194"/>
      <c r="AR63" s="210"/>
      <c r="AS63" s="210"/>
      <c r="AT63" s="210"/>
      <c r="AU63" s="210"/>
      <c r="AV63" s="210"/>
      <c r="AW63" s="210"/>
      <c r="AX63" s="210"/>
      <c r="AY63" s="210"/>
      <c r="AZ63" s="210"/>
      <c r="BA63" s="210"/>
      <c r="BB63" s="210"/>
      <c r="BC63" s="210"/>
    </row>
    <row r="64" spans="1:55" s="144" customFormat="1" ht="94.5" customHeight="1" x14ac:dyDescent="0.25">
      <c r="A64" s="47"/>
      <c r="B64" s="48"/>
      <c r="C64" s="48"/>
      <c r="D64" s="48"/>
      <c r="E64" s="49"/>
      <c r="F64" s="48"/>
      <c r="G64" s="50"/>
      <c r="H64" s="50"/>
      <c r="I64" s="48"/>
      <c r="J64" s="51"/>
      <c r="K64" s="52"/>
      <c r="L64" s="50"/>
      <c r="M64" s="52"/>
      <c r="N64" s="84"/>
      <c r="O64" s="172"/>
      <c r="P64" s="56"/>
      <c r="Q64" s="80"/>
      <c r="R64" s="77"/>
      <c r="S64" s="60"/>
      <c r="T64" s="60"/>
      <c r="U64" s="77"/>
      <c r="V64" s="77"/>
      <c r="W64" s="57" t="s">
        <v>459</v>
      </c>
      <c r="X64" s="50">
        <v>7000104642</v>
      </c>
      <c r="Y64" s="50">
        <v>4500034056</v>
      </c>
      <c r="Z64" s="60">
        <f>20575100</f>
        <v>20575100</v>
      </c>
      <c r="AA64" s="183" t="s">
        <v>433</v>
      </c>
      <c r="AB64" s="50" t="s">
        <v>434</v>
      </c>
      <c r="AC64" s="58"/>
      <c r="AD64" s="58"/>
      <c r="AE64" s="61"/>
      <c r="AF64" s="61"/>
      <c r="AG64" s="61"/>
      <c r="AH64" s="61"/>
      <c r="AI64" s="220"/>
      <c r="AJ64" s="61"/>
      <c r="AK64" s="220"/>
      <c r="AL64" s="61"/>
      <c r="AM64" s="220">
        <f>20575100+4402870</f>
        <v>24977970</v>
      </c>
      <c r="AN64" s="61"/>
      <c r="AO64" s="220"/>
      <c r="AP64" s="221"/>
      <c r="AQ64" s="194"/>
      <c r="AR64" s="210"/>
      <c r="AS64" s="210"/>
      <c r="AT64" s="210"/>
      <c r="AU64" s="210"/>
      <c r="AV64" s="210"/>
      <c r="AW64" s="210"/>
      <c r="AX64" s="210"/>
      <c r="AY64" s="210"/>
      <c r="AZ64" s="210"/>
      <c r="BA64" s="210"/>
      <c r="BB64" s="210"/>
      <c r="BC64" s="210"/>
    </row>
    <row r="65" spans="1:55" s="144" customFormat="1" ht="102" customHeight="1" x14ac:dyDescent="0.25">
      <c r="A65" s="47">
        <v>1124</v>
      </c>
      <c r="B65" s="48" t="s">
        <v>243</v>
      </c>
      <c r="C65" s="48" t="s">
        <v>138</v>
      </c>
      <c r="D65" s="48">
        <v>29704205</v>
      </c>
      <c r="E65" s="49" t="s">
        <v>74</v>
      </c>
      <c r="F65" s="48" t="s">
        <v>138</v>
      </c>
      <c r="G65" s="50">
        <v>402</v>
      </c>
      <c r="H65" s="50" t="s">
        <v>75</v>
      </c>
      <c r="I65" s="48">
        <v>29704205</v>
      </c>
      <c r="J65" s="51" t="s">
        <v>253</v>
      </c>
      <c r="K65" s="52" t="s">
        <v>245</v>
      </c>
      <c r="L65" s="50" t="s">
        <v>246</v>
      </c>
      <c r="M65" s="105" t="s">
        <v>247</v>
      </c>
      <c r="N65" s="79" t="s">
        <v>248</v>
      </c>
      <c r="O65" s="55">
        <v>43642</v>
      </c>
      <c r="P65" s="56" t="s">
        <v>249</v>
      </c>
      <c r="Q65" s="80" t="s">
        <v>250</v>
      </c>
      <c r="R65" s="77" t="s">
        <v>254</v>
      </c>
      <c r="S65" s="60">
        <v>733000000</v>
      </c>
      <c r="T65" s="60">
        <v>733000000</v>
      </c>
      <c r="U65" s="77" t="s">
        <v>183</v>
      </c>
      <c r="V65" s="77" t="s">
        <v>233</v>
      </c>
      <c r="W65" s="57" t="s">
        <v>459</v>
      </c>
      <c r="X65" s="50">
        <v>7000104642</v>
      </c>
      <c r="Y65" s="50">
        <v>4500034055</v>
      </c>
      <c r="Z65" s="60">
        <f>420368150+18717510+46368770+247545570</f>
        <v>733000000</v>
      </c>
      <c r="AA65" s="183" t="s">
        <v>431</v>
      </c>
      <c r="AB65" s="50" t="s">
        <v>432</v>
      </c>
      <c r="AC65" s="58"/>
      <c r="AD65" s="58"/>
      <c r="AE65" s="61"/>
      <c r="AF65" s="61"/>
      <c r="AG65" s="61"/>
      <c r="AH65" s="61"/>
      <c r="AI65" s="220"/>
      <c r="AJ65" s="61"/>
      <c r="AK65" s="61"/>
      <c r="AL65" s="61"/>
      <c r="AM65" s="61">
        <v>733000000</v>
      </c>
      <c r="AN65" s="61"/>
      <c r="AO65" s="220"/>
      <c r="AP65" s="221"/>
      <c r="AQ65" s="194"/>
      <c r="AR65" s="210"/>
      <c r="AS65" s="210"/>
      <c r="AT65" s="210"/>
      <c r="AU65" s="210"/>
      <c r="AV65" s="210"/>
      <c r="AW65" s="210"/>
      <c r="AX65" s="210"/>
      <c r="AY65" s="210"/>
      <c r="AZ65" s="210"/>
      <c r="BA65" s="210"/>
      <c r="BB65" s="210"/>
      <c r="BC65" s="210"/>
    </row>
    <row r="66" spans="1:55" s="144" customFormat="1" ht="135" customHeight="1" x14ac:dyDescent="0.25">
      <c r="A66" s="47">
        <v>1124</v>
      </c>
      <c r="B66" s="48" t="s">
        <v>243</v>
      </c>
      <c r="C66" s="48" t="s">
        <v>138</v>
      </c>
      <c r="D66" s="48">
        <v>29704205</v>
      </c>
      <c r="E66" s="49" t="s">
        <v>74</v>
      </c>
      <c r="F66" s="48" t="s">
        <v>138</v>
      </c>
      <c r="G66" s="50">
        <v>402</v>
      </c>
      <c r="H66" s="50" t="s">
        <v>75</v>
      </c>
      <c r="I66" s="48">
        <v>29704205</v>
      </c>
      <c r="J66" s="51" t="s">
        <v>244</v>
      </c>
      <c r="K66" s="52" t="s">
        <v>255</v>
      </c>
      <c r="L66" s="50" t="s">
        <v>256</v>
      </c>
      <c r="M66" s="52" t="s">
        <v>257</v>
      </c>
      <c r="N66" s="58" t="s">
        <v>258</v>
      </c>
      <c r="O66" s="172">
        <v>43642</v>
      </c>
      <c r="P66" s="56" t="s">
        <v>259</v>
      </c>
      <c r="Q66" s="83" t="s">
        <v>260</v>
      </c>
      <c r="R66" s="77" t="s">
        <v>82</v>
      </c>
      <c r="S66" s="60">
        <v>600000000</v>
      </c>
      <c r="T66" s="60">
        <v>600000000</v>
      </c>
      <c r="U66" s="77" t="s">
        <v>83</v>
      </c>
      <c r="V66" s="77" t="s">
        <v>261</v>
      </c>
      <c r="W66" s="57" t="s">
        <v>262</v>
      </c>
      <c r="X66" s="50">
        <v>70000102118</v>
      </c>
      <c r="Y66" s="50">
        <v>4500034030</v>
      </c>
      <c r="Z66" s="72">
        <v>599886242</v>
      </c>
      <c r="AA66" s="183" t="s">
        <v>435</v>
      </c>
      <c r="AB66" s="50" t="s">
        <v>436</v>
      </c>
      <c r="AC66" s="58"/>
      <c r="AD66" s="58"/>
      <c r="AE66" s="61"/>
      <c r="AF66" s="61"/>
      <c r="AG66" s="61"/>
      <c r="AH66" s="61"/>
      <c r="AI66" s="220"/>
      <c r="AJ66" s="61"/>
      <c r="AK66" s="61"/>
      <c r="AL66" s="61">
        <v>450198273</v>
      </c>
      <c r="AM66" s="61"/>
      <c r="AN66" s="61">
        <f>600000000-450198273</f>
        <v>149801727</v>
      </c>
      <c r="AO66" s="220"/>
      <c r="AP66" s="221"/>
      <c r="AQ66" s="194"/>
      <c r="AR66" s="210"/>
      <c r="AS66" s="210"/>
      <c r="AT66" s="210"/>
      <c r="AU66" s="210"/>
      <c r="AV66" s="210"/>
      <c r="AW66" s="210"/>
      <c r="AX66" s="210"/>
      <c r="AY66" s="210"/>
      <c r="AZ66" s="210"/>
      <c r="BA66" s="210"/>
      <c r="BB66" s="210"/>
      <c r="BC66" s="210"/>
    </row>
    <row r="67" spans="1:55" s="144" customFormat="1" ht="150.75" customHeight="1" x14ac:dyDescent="0.25">
      <c r="A67" s="47">
        <v>1124</v>
      </c>
      <c r="B67" s="48" t="s">
        <v>263</v>
      </c>
      <c r="C67" s="48" t="s">
        <v>264</v>
      </c>
      <c r="D67" s="48">
        <v>29702505</v>
      </c>
      <c r="E67" s="49" t="s">
        <v>74</v>
      </c>
      <c r="F67" s="48" t="s">
        <v>264</v>
      </c>
      <c r="G67" s="50">
        <v>403</v>
      </c>
      <c r="H67" s="50" t="s">
        <v>265</v>
      </c>
      <c r="I67" s="48">
        <v>29702505</v>
      </c>
      <c r="J67" s="51" t="s">
        <v>266</v>
      </c>
      <c r="K67" s="52" t="s">
        <v>267</v>
      </c>
      <c r="L67" s="50" t="s">
        <v>268</v>
      </c>
      <c r="M67" s="105" t="s">
        <v>269</v>
      </c>
      <c r="N67" s="79" t="s">
        <v>270</v>
      </c>
      <c r="O67" s="55">
        <v>43642</v>
      </c>
      <c r="P67" s="56" t="s">
        <v>271</v>
      </c>
      <c r="Q67" s="80" t="s">
        <v>250</v>
      </c>
      <c r="R67" s="50" t="s">
        <v>82</v>
      </c>
      <c r="S67" s="60">
        <v>600000000</v>
      </c>
      <c r="T67" s="60">
        <v>600000000</v>
      </c>
      <c r="U67" s="77" t="s">
        <v>183</v>
      </c>
      <c r="V67" s="77" t="s">
        <v>233</v>
      </c>
      <c r="W67" s="57" t="s">
        <v>459</v>
      </c>
      <c r="X67" s="50">
        <v>7000104642</v>
      </c>
      <c r="Y67" s="50">
        <v>4500034056</v>
      </c>
      <c r="Z67" s="60">
        <f>313922000+248272080+37800000</f>
        <v>599994080</v>
      </c>
      <c r="AA67" s="183" t="s">
        <v>433</v>
      </c>
      <c r="AB67" s="50" t="s">
        <v>434</v>
      </c>
      <c r="AC67" s="58"/>
      <c r="AD67" s="58"/>
      <c r="AE67" s="220"/>
      <c r="AF67" s="61"/>
      <c r="AG67" s="61"/>
      <c r="AH67" s="61"/>
      <c r="AI67" s="61"/>
      <c r="AJ67" s="61"/>
      <c r="AK67" s="61"/>
      <c r="AL67" s="61"/>
      <c r="AM67" s="61">
        <v>600000000</v>
      </c>
      <c r="AN67" s="61"/>
      <c r="AO67" s="61"/>
      <c r="AP67" s="89"/>
      <c r="AQ67" s="194"/>
      <c r="AR67" s="210"/>
      <c r="AS67" s="210"/>
      <c r="AT67" s="210"/>
      <c r="AU67" s="210"/>
      <c r="AV67" s="210"/>
      <c r="AW67" s="210"/>
      <c r="AX67" s="210"/>
      <c r="AY67" s="210"/>
      <c r="AZ67" s="210"/>
      <c r="BA67" s="210"/>
      <c r="BB67" s="210"/>
      <c r="BC67" s="210"/>
    </row>
    <row r="68" spans="1:55" s="144" customFormat="1" ht="150.75" customHeight="1" x14ac:dyDescent="0.25">
      <c r="A68" s="47">
        <v>1124</v>
      </c>
      <c r="B68" s="48" t="s">
        <v>263</v>
      </c>
      <c r="C68" s="48" t="s">
        <v>264</v>
      </c>
      <c r="D68" s="48">
        <v>29702505</v>
      </c>
      <c r="E68" s="49" t="s">
        <v>149</v>
      </c>
      <c r="F68" s="48" t="s">
        <v>264</v>
      </c>
      <c r="G68" s="50">
        <v>403</v>
      </c>
      <c r="H68" s="50" t="s">
        <v>265</v>
      </c>
      <c r="I68" s="48">
        <v>29702505</v>
      </c>
      <c r="J68" s="51" t="s">
        <v>266</v>
      </c>
      <c r="K68" s="52" t="s">
        <v>267</v>
      </c>
      <c r="L68" s="50" t="s">
        <v>268</v>
      </c>
      <c r="M68" s="105" t="s">
        <v>269</v>
      </c>
      <c r="N68" s="79" t="s">
        <v>272</v>
      </c>
      <c r="O68" s="55">
        <v>43642</v>
      </c>
      <c r="P68" s="56" t="s">
        <v>273</v>
      </c>
      <c r="Q68" s="80" t="s">
        <v>81</v>
      </c>
      <c r="R68" s="50" t="s">
        <v>150</v>
      </c>
      <c r="S68" s="60">
        <v>180000000</v>
      </c>
      <c r="T68" s="60">
        <v>180000000</v>
      </c>
      <c r="U68" s="77" t="s">
        <v>183</v>
      </c>
      <c r="V68" s="77" t="s">
        <v>233</v>
      </c>
      <c r="W68" s="85" t="s">
        <v>144</v>
      </c>
      <c r="X68" s="50" t="s">
        <v>274</v>
      </c>
      <c r="Y68" s="50">
        <v>4500033838</v>
      </c>
      <c r="Z68" s="72">
        <v>180000000</v>
      </c>
      <c r="AA68" s="50" t="s">
        <v>275</v>
      </c>
      <c r="AB68" s="50" t="s">
        <v>276</v>
      </c>
      <c r="AC68" s="58"/>
      <c r="AD68" s="58"/>
      <c r="AE68" s="220"/>
      <c r="AF68" s="61"/>
      <c r="AG68" s="61"/>
      <c r="AH68" s="61"/>
      <c r="AI68" s="61"/>
      <c r="AJ68" s="61"/>
      <c r="AK68" s="61">
        <v>180000000</v>
      </c>
      <c r="AL68" s="61"/>
      <c r="AM68" s="61"/>
      <c r="AN68" s="61"/>
      <c r="AO68" s="61"/>
      <c r="AP68" s="89"/>
      <c r="AQ68" s="194"/>
      <c r="AR68" s="210"/>
      <c r="AS68" s="210"/>
      <c r="AT68" s="210"/>
      <c r="AU68" s="210"/>
      <c r="AV68" s="210"/>
      <c r="AW68" s="210"/>
      <c r="AX68" s="210"/>
      <c r="AY68" s="210"/>
      <c r="AZ68" s="210"/>
      <c r="BA68" s="210"/>
      <c r="BB68" s="210"/>
      <c r="BC68" s="210"/>
    </row>
    <row r="69" spans="1:55" s="144" customFormat="1" ht="145.5" customHeight="1" x14ac:dyDescent="0.25">
      <c r="A69" s="47">
        <v>1124</v>
      </c>
      <c r="B69" s="48" t="s">
        <v>263</v>
      </c>
      <c r="C69" s="48" t="s">
        <v>264</v>
      </c>
      <c r="D69" s="48">
        <v>29702505</v>
      </c>
      <c r="E69" s="49" t="s">
        <v>74</v>
      </c>
      <c r="F69" s="48" t="s">
        <v>264</v>
      </c>
      <c r="G69" s="50">
        <v>403</v>
      </c>
      <c r="H69" s="50" t="s">
        <v>265</v>
      </c>
      <c r="I69" s="48">
        <v>29702505</v>
      </c>
      <c r="J69" s="51" t="s">
        <v>266</v>
      </c>
      <c r="K69" s="52" t="s">
        <v>245</v>
      </c>
      <c r="L69" s="50" t="s">
        <v>256</v>
      </c>
      <c r="M69" s="52" t="s">
        <v>257</v>
      </c>
      <c r="N69" s="63" t="s">
        <v>258</v>
      </c>
      <c r="O69" s="172">
        <v>43642</v>
      </c>
      <c r="P69" s="56" t="s">
        <v>259</v>
      </c>
      <c r="Q69" s="90" t="s">
        <v>260</v>
      </c>
      <c r="R69" s="77" t="s">
        <v>82</v>
      </c>
      <c r="S69" s="60">
        <v>300000000</v>
      </c>
      <c r="T69" s="60">
        <v>300000000</v>
      </c>
      <c r="U69" s="77" t="s">
        <v>183</v>
      </c>
      <c r="V69" s="77" t="s">
        <v>233</v>
      </c>
      <c r="W69" s="57" t="s">
        <v>262</v>
      </c>
      <c r="X69" s="50">
        <v>70000102118</v>
      </c>
      <c r="Y69" s="50">
        <v>4500034030</v>
      </c>
      <c r="Z69" s="72">
        <v>299929945</v>
      </c>
      <c r="AA69" s="183" t="s">
        <v>435</v>
      </c>
      <c r="AB69" s="50" t="s">
        <v>436</v>
      </c>
      <c r="AC69" s="58"/>
      <c r="AD69" s="58"/>
      <c r="AE69" s="220"/>
      <c r="AF69" s="61"/>
      <c r="AG69" s="61"/>
      <c r="AH69" s="61"/>
      <c r="AI69" s="61"/>
      <c r="AJ69" s="61"/>
      <c r="AK69" s="61"/>
      <c r="AL69" s="61"/>
      <c r="AM69" s="61"/>
      <c r="AN69" s="61">
        <v>300000000</v>
      </c>
      <c r="AO69" s="61"/>
      <c r="AP69" s="89"/>
      <c r="AQ69" s="194"/>
      <c r="AR69" s="210"/>
      <c r="AS69" s="210"/>
      <c r="AT69" s="210"/>
      <c r="AU69" s="210"/>
      <c r="AV69" s="210"/>
      <c r="AW69" s="210"/>
      <c r="AX69" s="210"/>
      <c r="AY69" s="210"/>
      <c r="AZ69" s="210"/>
      <c r="BA69" s="210"/>
      <c r="BB69" s="210"/>
      <c r="BC69" s="210"/>
    </row>
    <row r="70" spans="1:55" s="144" customFormat="1" ht="76.5" customHeight="1" x14ac:dyDescent="0.25">
      <c r="A70" s="91">
        <v>1124</v>
      </c>
      <c r="B70" s="48" t="s">
        <v>277</v>
      </c>
      <c r="C70" s="48" t="s">
        <v>138</v>
      </c>
      <c r="D70" s="48">
        <v>29713822</v>
      </c>
      <c r="E70" s="49" t="s">
        <v>74</v>
      </c>
      <c r="F70" s="48" t="s">
        <v>138</v>
      </c>
      <c r="G70" s="50">
        <v>404</v>
      </c>
      <c r="H70" s="50" t="s">
        <v>75</v>
      </c>
      <c r="I70" s="48">
        <v>29713822</v>
      </c>
      <c r="J70" s="51" t="s">
        <v>278</v>
      </c>
      <c r="K70" s="54" t="s">
        <v>279</v>
      </c>
      <c r="L70" s="50" t="s">
        <v>280</v>
      </c>
      <c r="M70" s="52" t="s">
        <v>281</v>
      </c>
      <c r="N70" s="52" t="s">
        <v>282</v>
      </c>
      <c r="O70" s="55">
        <v>43511</v>
      </c>
      <c r="P70" s="56" t="s">
        <v>181</v>
      </c>
      <c r="Q70" s="83" t="s">
        <v>81</v>
      </c>
      <c r="R70" s="50" t="s">
        <v>82</v>
      </c>
      <c r="S70" s="200">
        <v>500000000</v>
      </c>
      <c r="T70" s="200">
        <v>500000000</v>
      </c>
      <c r="U70" s="77" t="s">
        <v>183</v>
      </c>
      <c r="V70" s="77" t="s">
        <v>233</v>
      </c>
      <c r="W70" s="85" t="s">
        <v>240</v>
      </c>
      <c r="X70" s="50">
        <v>7000102345</v>
      </c>
      <c r="Y70" s="50">
        <v>4500033276</v>
      </c>
      <c r="Z70" s="201">
        <v>495296000</v>
      </c>
      <c r="AA70" s="50" t="s">
        <v>283</v>
      </c>
      <c r="AB70" s="50" t="s">
        <v>284</v>
      </c>
      <c r="AC70" s="58"/>
      <c r="AD70" s="58"/>
      <c r="AE70" s="220"/>
      <c r="AF70" s="61"/>
      <c r="AG70" s="61"/>
      <c r="AH70" s="220"/>
      <c r="AI70" s="92"/>
      <c r="AJ70" s="61">
        <v>248472000</v>
      </c>
      <c r="AK70" s="61"/>
      <c r="AL70" s="61">
        <v>149083200</v>
      </c>
      <c r="AM70" s="61">
        <v>102444800</v>
      </c>
      <c r="AN70" s="61"/>
      <c r="AO70" s="61"/>
      <c r="AP70" s="221"/>
      <c r="AQ70" s="194"/>
      <c r="AR70" s="210"/>
      <c r="AS70" s="210"/>
      <c r="AT70" s="210"/>
      <c r="AU70" s="210"/>
      <c r="AV70" s="210"/>
      <c r="AW70" s="210"/>
      <c r="AX70" s="210"/>
      <c r="AY70" s="210"/>
      <c r="AZ70" s="210"/>
      <c r="BA70" s="210"/>
      <c r="BB70" s="210"/>
      <c r="BC70" s="210"/>
    </row>
    <row r="71" spans="1:55" s="144" customFormat="1" ht="76.5" customHeight="1" x14ac:dyDescent="0.25">
      <c r="A71" s="91">
        <v>1124</v>
      </c>
      <c r="B71" s="48" t="s">
        <v>277</v>
      </c>
      <c r="C71" s="48" t="s">
        <v>138</v>
      </c>
      <c r="D71" s="48">
        <v>29713822</v>
      </c>
      <c r="E71" s="49" t="s">
        <v>74</v>
      </c>
      <c r="F71" s="48" t="s">
        <v>138</v>
      </c>
      <c r="G71" s="50">
        <v>404</v>
      </c>
      <c r="H71" s="50" t="s">
        <v>75</v>
      </c>
      <c r="I71" s="48">
        <v>29713822</v>
      </c>
      <c r="J71" s="51" t="s">
        <v>278</v>
      </c>
      <c r="K71" s="54" t="s">
        <v>279</v>
      </c>
      <c r="L71" s="50" t="s">
        <v>280</v>
      </c>
      <c r="M71" s="52" t="s">
        <v>281</v>
      </c>
      <c r="N71" s="52" t="s">
        <v>452</v>
      </c>
      <c r="O71" s="55"/>
      <c r="P71" s="56"/>
      <c r="Q71" s="83" t="s">
        <v>81</v>
      </c>
      <c r="R71" s="50" t="s">
        <v>82</v>
      </c>
      <c r="S71" s="200">
        <v>120000000</v>
      </c>
      <c r="T71" s="200">
        <v>120000000</v>
      </c>
      <c r="U71" s="77"/>
      <c r="V71" s="77"/>
      <c r="W71" s="85"/>
      <c r="X71" s="50"/>
      <c r="Y71" s="50"/>
      <c r="Z71" s="202"/>
      <c r="AA71" s="77"/>
      <c r="AB71" s="50"/>
      <c r="AC71" s="84"/>
      <c r="AD71" s="84" t="s">
        <v>464</v>
      </c>
      <c r="AE71" s="222"/>
      <c r="AF71" s="94"/>
      <c r="AG71" s="61"/>
      <c r="AH71" s="220"/>
      <c r="AI71" s="92"/>
      <c r="AJ71" s="61"/>
      <c r="AK71" s="61"/>
      <c r="AL71" s="61"/>
      <c r="AM71" s="61"/>
      <c r="AN71" s="61"/>
      <c r="AO71" s="94"/>
      <c r="AP71" s="223"/>
      <c r="AQ71" s="194"/>
      <c r="AR71" s="210"/>
      <c r="AS71" s="210"/>
      <c r="AT71" s="210"/>
      <c r="AU71" s="210"/>
      <c r="AV71" s="210"/>
      <c r="AW71" s="210"/>
      <c r="AX71" s="210"/>
      <c r="AY71" s="210"/>
      <c r="AZ71" s="210"/>
      <c r="BA71" s="210"/>
      <c r="BB71" s="210"/>
      <c r="BC71" s="210"/>
    </row>
    <row r="72" spans="1:55" s="144" customFormat="1" ht="76.5" customHeight="1" x14ac:dyDescent="0.25">
      <c r="A72" s="93">
        <v>1124</v>
      </c>
      <c r="B72" s="48" t="s">
        <v>277</v>
      </c>
      <c r="C72" s="48" t="s">
        <v>138</v>
      </c>
      <c r="D72" s="48">
        <v>29713822</v>
      </c>
      <c r="E72" s="49" t="s">
        <v>74</v>
      </c>
      <c r="F72" s="48" t="s">
        <v>138</v>
      </c>
      <c r="G72" s="50">
        <v>404</v>
      </c>
      <c r="H72" s="50" t="s">
        <v>75</v>
      </c>
      <c r="I72" s="48">
        <v>29713822</v>
      </c>
      <c r="J72" s="51" t="s">
        <v>278</v>
      </c>
      <c r="K72" s="54" t="s">
        <v>285</v>
      </c>
      <c r="L72" s="50" t="s">
        <v>286</v>
      </c>
      <c r="M72" s="52" t="s">
        <v>287</v>
      </c>
      <c r="N72" s="54" t="s">
        <v>288</v>
      </c>
      <c r="O72" s="55">
        <v>43546</v>
      </c>
      <c r="P72" s="56" t="s">
        <v>181</v>
      </c>
      <c r="Q72" s="50" t="s">
        <v>81</v>
      </c>
      <c r="R72" s="77" t="s">
        <v>82</v>
      </c>
      <c r="S72" s="60">
        <v>300000000</v>
      </c>
      <c r="T72" s="60">
        <v>300000000</v>
      </c>
      <c r="U72" s="50" t="s">
        <v>83</v>
      </c>
      <c r="V72" s="50" t="s">
        <v>84</v>
      </c>
      <c r="W72" s="57" t="s">
        <v>323</v>
      </c>
      <c r="X72" s="50">
        <v>7000102956</v>
      </c>
      <c r="Y72" s="50">
        <v>4500033212</v>
      </c>
      <c r="Z72" s="202">
        <v>300000000</v>
      </c>
      <c r="AA72" s="77" t="s">
        <v>289</v>
      </c>
      <c r="AB72" s="50" t="s">
        <v>290</v>
      </c>
      <c r="AC72" s="84"/>
      <c r="AD72" s="84"/>
      <c r="AE72" s="222"/>
      <c r="AF72" s="94"/>
      <c r="AG72" s="61"/>
      <c r="AH72" s="220"/>
      <c r="AI72" s="95">
        <v>130000000</v>
      </c>
      <c r="AJ72" s="95"/>
      <c r="AK72" s="95"/>
      <c r="AL72" s="95">
        <v>130000000</v>
      </c>
      <c r="AM72" s="95"/>
      <c r="AN72" s="95">
        <v>40000000</v>
      </c>
      <c r="AO72" s="96"/>
      <c r="AP72" s="97"/>
      <c r="AQ72" s="194"/>
      <c r="AR72" s="210"/>
      <c r="AS72" s="210"/>
      <c r="AT72" s="210"/>
      <c r="AU72" s="210"/>
      <c r="AV72" s="210"/>
      <c r="AW72" s="210"/>
      <c r="AX72" s="210"/>
      <c r="AY72" s="210"/>
      <c r="AZ72" s="210"/>
      <c r="BA72" s="210"/>
      <c r="BB72" s="210"/>
      <c r="BC72" s="210"/>
    </row>
    <row r="73" spans="1:55" s="144" customFormat="1" ht="87" customHeight="1" x14ac:dyDescent="0.25">
      <c r="A73" s="98">
        <v>1124</v>
      </c>
      <c r="B73" s="99" t="s">
        <v>277</v>
      </c>
      <c r="C73" s="99" t="s">
        <v>138</v>
      </c>
      <c r="D73" s="48">
        <v>29713822</v>
      </c>
      <c r="E73" s="49" t="s">
        <v>74</v>
      </c>
      <c r="F73" s="99" t="s">
        <v>138</v>
      </c>
      <c r="G73" s="77">
        <v>404</v>
      </c>
      <c r="H73" s="77" t="s">
        <v>75</v>
      </c>
      <c r="I73" s="48">
        <v>29713822</v>
      </c>
      <c r="J73" s="51" t="s">
        <v>278</v>
      </c>
      <c r="K73" s="64" t="s">
        <v>279</v>
      </c>
      <c r="L73" s="63" t="s">
        <v>291</v>
      </c>
      <c r="M73" s="63" t="s">
        <v>292</v>
      </c>
      <c r="N73" s="63" t="s">
        <v>293</v>
      </c>
      <c r="O73" s="100">
        <v>43511</v>
      </c>
      <c r="P73" s="101" t="s">
        <v>181</v>
      </c>
      <c r="Q73" s="63" t="s">
        <v>182</v>
      </c>
      <c r="R73" s="63" t="s">
        <v>82</v>
      </c>
      <c r="S73" s="195">
        <v>300000000</v>
      </c>
      <c r="T73" s="195">
        <v>300000000</v>
      </c>
      <c r="U73" s="77" t="s">
        <v>183</v>
      </c>
      <c r="V73" s="77" t="s">
        <v>233</v>
      </c>
      <c r="W73" s="85" t="s">
        <v>294</v>
      </c>
      <c r="X73" s="50">
        <v>7000102330</v>
      </c>
      <c r="Y73" s="50">
        <v>4500033313</v>
      </c>
      <c r="Z73" s="87">
        <v>300000000</v>
      </c>
      <c r="AA73" s="77" t="s">
        <v>295</v>
      </c>
      <c r="AB73" s="77" t="s">
        <v>186</v>
      </c>
      <c r="AC73" s="84"/>
      <c r="AD73" s="84"/>
      <c r="AE73" s="88"/>
      <c r="AF73" s="88"/>
      <c r="AG73" s="61"/>
      <c r="AH73" s="220"/>
      <c r="AI73" s="61"/>
      <c r="AJ73" s="87">
        <v>34736924</v>
      </c>
      <c r="AK73" s="87">
        <v>70826896</v>
      </c>
      <c r="AL73" s="87">
        <v>96083060</v>
      </c>
      <c r="AM73" s="87">
        <v>65545394</v>
      </c>
      <c r="AN73" s="87">
        <v>32807726</v>
      </c>
      <c r="AO73" s="88"/>
      <c r="AP73" s="217"/>
      <c r="AQ73" s="194"/>
      <c r="AR73" s="210"/>
      <c r="AS73" s="210"/>
      <c r="AT73" s="210"/>
      <c r="AU73" s="210"/>
      <c r="AV73" s="210"/>
      <c r="AW73" s="210"/>
      <c r="AX73" s="210"/>
      <c r="AY73" s="210"/>
      <c r="AZ73" s="210"/>
      <c r="BA73" s="210"/>
      <c r="BB73" s="210"/>
      <c r="BC73" s="210"/>
    </row>
    <row r="74" spans="1:55" s="144" customFormat="1" ht="83.25" customHeight="1" x14ac:dyDescent="0.25">
      <c r="A74" s="98">
        <v>1124</v>
      </c>
      <c r="B74" s="99" t="s">
        <v>277</v>
      </c>
      <c r="C74" s="99" t="s">
        <v>138</v>
      </c>
      <c r="D74" s="48">
        <v>29713822</v>
      </c>
      <c r="E74" s="49" t="s">
        <v>234</v>
      </c>
      <c r="F74" s="99" t="s">
        <v>138</v>
      </c>
      <c r="G74" s="77">
        <v>404</v>
      </c>
      <c r="H74" s="77" t="s">
        <v>75</v>
      </c>
      <c r="I74" s="48">
        <v>29713822</v>
      </c>
      <c r="J74" s="51" t="s">
        <v>278</v>
      </c>
      <c r="K74" s="64" t="s">
        <v>279</v>
      </c>
      <c r="L74" s="63" t="s">
        <v>291</v>
      </c>
      <c r="M74" s="63" t="s">
        <v>292</v>
      </c>
      <c r="N74" s="63" t="s">
        <v>293</v>
      </c>
      <c r="O74" s="100">
        <v>43511</v>
      </c>
      <c r="P74" s="101" t="s">
        <v>181</v>
      </c>
      <c r="Q74" s="58" t="s">
        <v>182</v>
      </c>
      <c r="R74" s="58" t="s">
        <v>82</v>
      </c>
      <c r="S74" s="195">
        <v>281000000</v>
      </c>
      <c r="T74" s="195">
        <v>281000000</v>
      </c>
      <c r="U74" s="77" t="s">
        <v>183</v>
      </c>
      <c r="V74" s="77" t="s">
        <v>233</v>
      </c>
      <c r="W74" s="85" t="s">
        <v>294</v>
      </c>
      <c r="X74" s="50">
        <v>7000102951</v>
      </c>
      <c r="Y74" s="50">
        <v>4500033313</v>
      </c>
      <c r="Z74" s="87">
        <v>281000000</v>
      </c>
      <c r="AA74" s="77" t="s">
        <v>295</v>
      </c>
      <c r="AB74" s="77" t="s">
        <v>186</v>
      </c>
      <c r="AC74" s="84"/>
      <c r="AD74" s="84"/>
      <c r="AE74" s="88"/>
      <c r="AF74" s="88"/>
      <c r="AG74" s="61"/>
      <c r="AH74" s="220"/>
      <c r="AI74" s="61"/>
      <c r="AJ74" s="87">
        <v>33736924</v>
      </c>
      <c r="AK74" s="87">
        <v>69826896</v>
      </c>
      <c r="AL74" s="87">
        <v>89683060</v>
      </c>
      <c r="AM74" s="87">
        <v>59145394</v>
      </c>
      <c r="AN74" s="87">
        <v>28607726</v>
      </c>
      <c r="AO74" s="88"/>
      <c r="AP74" s="217"/>
      <c r="AQ74" s="194"/>
      <c r="AR74" s="210"/>
      <c r="AS74" s="210"/>
      <c r="AT74" s="210"/>
      <c r="AU74" s="210"/>
      <c r="AV74" s="210"/>
      <c r="AW74" s="210"/>
      <c r="AX74" s="210"/>
      <c r="AY74" s="210"/>
      <c r="AZ74" s="210"/>
      <c r="BA74" s="210"/>
      <c r="BB74" s="210"/>
      <c r="BC74" s="210"/>
    </row>
    <row r="75" spans="1:55" s="144" customFormat="1" ht="105" customHeight="1" x14ac:dyDescent="0.25">
      <c r="A75" s="47">
        <v>1124</v>
      </c>
      <c r="B75" s="48" t="s">
        <v>277</v>
      </c>
      <c r="C75" s="99" t="s">
        <v>138</v>
      </c>
      <c r="D75" s="48">
        <v>29713822</v>
      </c>
      <c r="E75" s="49" t="s">
        <v>234</v>
      </c>
      <c r="F75" s="99" t="s">
        <v>138</v>
      </c>
      <c r="G75" s="77">
        <v>404</v>
      </c>
      <c r="H75" s="77" t="s">
        <v>75</v>
      </c>
      <c r="I75" s="48">
        <v>29713822</v>
      </c>
      <c r="J75" s="51" t="s">
        <v>278</v>
      </c>
      <c r="K75" s="197" t="s">
        <v>224</v>
      </c>
      <c r="L75" s="198" t="s">
        <v>225</v>
      </c>
      <c r="M75" s="64" t="s">
        <v>226</v>
      </c>
      <c r="N75" s="58" t="s">
        <v>227</v>
      </c>
      <c r="O75" s="55" t="s">
        <v>235</v>
      </c>
      <c r="P75" s="56" t="s">
        <v>228</v>
      </c>
      <c r="Q75" s="50" t="s">
        <v>236</v>
      </c>
      <c r="R75" s="49" t="s">
        <v>234</v>
      </c>
      <c r="S75" s="195">
        <v>250000000</v>
      </c>
      <c r="T75" s="195">
        <v>250000000</v>
      </c>
      <c r="U75" s="77" t="s">
        <v>83</v>
      </c>
      <c r="V75" s="77" t="s">
        <v>84</v>
      </c>
      <c r="W75" s="57" t="s">
        <v>230</v>
      </c>
      <c r="X75" s="50">
        <v>7000103628</v>
      </c>
      <c r="Y75" s="50">
        <v>4500034042</v>
      </c>
      <c r="Z75" s="87">
        <v>249647400</v>
      </c>
      <c r="AA75" s="77" t="s">
        <v>421</v>
      </c>
      <c r="AB75" s="50" t="s">
        <v>422</v>
      </c>
      <c r="AC75" s="84"/>
      <c r="AD75" s="84"/>
      <c r="AE75" s="88"/>
      <c r="AF75" s="88"/>
      <c r="AG75" s="61"/>
      <c r="AH75" s="220"/>
      <c r="AI75" s="61"/>
      <c r="AJ75" s="88"/>
      <c r="AK75" s="72"/>
      <c r="AL75" s="88"/>
      <c r="AM75" s="87">
        <v>124973100</v>
      </c>
      <c r="AN75" s="88"/>
      <c r="AO75" s="87">
        <f>250000000-124973100</f>
        <v>125026900</v>
      </c>
      <c r="AP75" s="217"/>
      <c r="AQ75" s="194"/>
      <c r="AR75" s="210"/>
      <c r="AS75" s="210"/>
      <c r="AT75" s="210"/>
      <c r="AU75" s="210"/>
      <c r="AV75" s="210"/>
      <c r="AW75" s="210"/>
      <c r="AX75" s="210"/>
      <c r="AY75" s="210"/>
      <c r="AZ75" s="210"/>
      <c r="BA75" s="210"/>
      <c r="BB75" s="210"/>
      <c r="BC75" s="210"/>
    </row>
    <row r="76" spans="1:55" s="144" customFormat="1" ht="90" customHeight="1" x14ac:dyDescent="0.25">
      <c r="A76" s="98">
        <v>1124</v>
      </c>
      <c r="B76" s="99" t="s">
        <v>277</v>
      </c>
      <c r="C76" s="99" t="s">
        <v>138</v>
      </c>
      <c r="D76" s="48">
        <v>29713822</v>
      </c>
      <c r="E76" s="49" t="s">
        <v>149</v>
      </c>
      <c r="F76" s="99" t="s">
        <v>138</v>
      </c>
      <c r="G76" s="77">
        <v>404</v>
      </c>
      <c r="H76" s="77" t="s">
        <v>75</v>
      </c>
      <c r="I76" s="48">
        <v>29713822</v>
      </c>
      <c r="J76" s="51" t="s">
        <v>278</v>
      </c>
      <c r="K76" s="64" t="s">
        <v>279</v>
      </c>
      <c r="L76" s="67" t="s">
        <v>291</v>
      </c>
      <c r="M76" s="63" t="s">
        <v>292</v>
      </c>
      <c r="N76" s="63" t="s">
        <v>296</v>
      </c>
      <c r="O76" s="100">
        <v>43641</v>
      </c>
      <c r="P76" s="101" t="s">
        <v>80</v>
      </c>
      <c r="Q76" s="58" t="s">
        <v>182</v>
      </c>
      <c r="R76" s="58" t="s">
        <v>150</v>
      </c>
      <c r="S76" s="195">
        <v>160000000</v>
      </c>
      <c r="T76" s="195">
        <v>160000000</v>
      </c>
      <c r="U76" s="77" t="s">
        <v>83</v>
      </c>
      <c r="V76" s="77" t="s">
        <v>84</v>
      </c>
      <c r="W76" s="85" t="s">
        <v>443</v>
      </c>
      <c r="X76" s="50">
        <v>7000106028</v>
      </c>
      <c r="Y76" s="50">
        <v>4200006505</v>
      </c>
      <c r="Z76" s="87">
        <v>160000000</v>
      </c>
      <c r="AA76" s="77" t="s">
        <v>418</v>
      </c>
      <c r="AB76" s="77" t="s">
        <v>186</v>
      </c>
      <c r="AC76" s="84"/>
      <c r="AD76" s="84" t="s">
        <v>297</v>
      </c>
      <c r="AE76" s="173"/>
      <c r="AF76" s="173"/>
      <c r="AG76" s="102"/>
      <c r="AH76" s="174"/>
      <c r="AI76" s="102"/>
      <c r="AJ76" s="173"/>
      <c r="AK76" s="173"/>
      <c r="AL76" s="173"/>
      <c r="AM76" s="173">
        <v>160000000</v>
      </c>
      <c r="AN76" s="173"/>
      <c r="AO76" s="173"/>
      <c r="AP76" s="175"/>
      <c r="AQ76" s="194"/>
      <c r="AR76" s="194"/>
      <c r="AS76" s="210"/>
      <c r="AT76" s="210"/>
      <c r="AU76" s="210"/>
      <c r="AV76" s="210"/>
      <c r="AW76" s="210"/>
      <c r="AX76" s="210"/>
      <c r="AY76" s="210"/>
      <c r="AZ76" s="210"/>
      <c r="BA76" s="210"/>
      <c r="BB76" s="210"/>
      <c r="BC76" s="210"/>
    </row>
    <row r="77" spans="1:55" s="144" customFormat="1" ht="150.75" customHeight="1" x14ac:dyDescent="0.25">
      <c r="A77" s="98">
        <v>1124</v>
      </c>
      <c r="B77" s="99" t="s">
        <v>277</v>
      </c>
      <c r="C77" s="99" t="s">
        <v>138</v>
      </c>
      <c r="D77" s="48">
        <v>29713822</v>
      </c>
      <c r="E77" s="49" t="s">
        <v>149</v>
      </c>
      <c r="F77" s="99" t="s">
        <v>138</v>
      </c>
      <c r="G77" s="77">
        <v>404</v>
      </c>
      <c r="H77" s="77" t="s">
        <v>75</v>
      </c>
      <c r="I77" s="48">
        <v>29713822</v>
      </c>
      <c r="J77" s="51" t="s">
        <v>278</v>
      </c>
      <c r="K77" s="52" t="s">
        <v>169</v>
      </c>
      <c r="L77" s="52">
        <v>80000000</v>
      </c>
      <c r="M77" s="52" t="s">
        <v>170</v>
      </c>
      <c r="N77" s="51" t="s">
        <v>298</v>
      </c>
      <c r="O77" s="55">
        <v>43697</v>
      </c>
      <c r="P77" s="56" t="s">
        <v>172</v>
      </c>
      <c r="Q77" s="58" t="s">
        <v>182</v>
      </c>
      <c r="R77" s="58" t="s">
        <v>150</v>
      </c>
      <c r="S77" s="195">
        <v>290000000</v>
      </c>
      <c r="T77" s="195">
        <f>290000000</f>
        <v>290000000</v>
      </c>
      <c r="U77" s="77" t="s">
        <v>83</v>
      </c>
      <c r="V77" s="77" t="s">
        <v>84</v>
      </c>
      <c r="W77" s="85" t="s">
        <v>443</v>
      </c>
      <c r="X77" s="50">
        <v>7000106972</v>
      </c>
      <c r="Y77" s="50">
        <v>4500034096</v>
      </c>
      <c r="Z77" s="87">
        <v>263551977</v>
      </c>
      <c r="AA77" s="77" t="s">
        <v>419</v>
      </c>
      <c r="AB77" s="77" t="s">
        <v>420</v>
      </c>
      <c r="AC77" s="84"/>
      <c r="AD77" s="84" t="s">
        <v>455</v>
      </c>
      <c r="AE77" s="173"/>
      <c r="AF77" s="173"/>
      <c r="AG77" s="102"/>
      <c r="AH77" s="174"/>
      <c r="AI77" s="102"/>
      <c r="AJ77" s="173"/>
      <c r="AK77" s="214"/>
      <c r="AL77" s="173"/>
      <c r="AM77" s="173">
        <v>192579247</v>
      </c>
      <c r="AN77" s="173"/>
      <c r="AO77" s="173">
        <v>70972730</v>
      </c>
      <c r="AP77" s="175"/>
      <c r="AQ77" s="194"/>
      <c r="AR77" s="194"/>
      <c r="AS77" s="210"/>
      <c r="AT77" s="210"/>
      <c r="AU77" s="210"/>
      <c r="AV77" s="210"/>
      <c r="AW77" s="210"/>
      <c r="AX77" s="210"/>
      <c r="AY77" s="210"/>
      <c r="AZ77" s="210"/>
      <c r="BA77" s="210"/>
      <c r="BB77" s="210"/>
      <c r="BC77" s="210"/>
    </row>
    <row r="78" spans="1:55" s="144" customFormat="1" ht="141.75" customHeight="1" x14ac:dyDescent="0.25">
      <c r="A78" s="98">
        <v>1124</v>
      </c>
      <c r="B78" s="99" t="s">
        <v>277</v>
      </c>
      <c r="C78" s="99" t="s">
        <v>138</v>
      </c>
      <c r="D78" s="48">
        <v>29713822</v>
      </c>
      <c r="E78" s="49" t="s">
        <v>149</v>
      </c>
      <c r="F78" s="99" t="s">
        <v>138</v>
      </c>
      <c r="G78" s="77">
        <v>404</v>
      </c>
      <c r="H78" s="77" t="s">
        <v>75</v>
      </c>
      <c r="I78" s="48">
        <v>29713822</v>
      </c>
      <c r="J78" s="51" t="s">
        <v>278</v>
      </c>
      <c r="K78" s="52" t="s">
        <v>169</v>
      </c>
      <c r="L78" s="52">
        <v>80000000</v>
      </c>
      <c r="M78" s="52" t="s">
        <v>170</v>
      </c>
      <c r="N78" s="51" t="s">
        <v>441</v>
      </c>
      <c r="O78" s="55" t="s">
        <v>442</v>
      </c>
      <c r="P78" s="83" t="s">
        <v>439</v>
      </c>
      <c r="Q78" s="58" t="s">
        <v>182</v>
      </c>
      <c r="R78" s="58" t="s">
        <v>150</v>
      </c>
      <c r="S78" s="195"/>
      <c r="T78" s="195"/>
      <c r="U78" s="77" t="s">
        <v>83</v>
      </c>
      <c r="V78" s="77" t="s">
        <v>84</v>
      </c>
      <c r="W78" s="85" t="s">
        <v>443</v>
      </c>
      <c r="X78" s="50">
        <v>7000109100</v>
      </c>
      <c r="Y78" s="50">
        <v>4200007308</v>
      </c>
      <c r="Z78" s="87">
        <v>26448023</v>
      </c>
      <c r="AA78" s="77" t="s">
        <v>440</v>
      </c>
      <c r="AB78" s="77" t="s">
        <v>420</v>
      </c>
      <c r="AC78" s="84"/>
      <c r="AD78" s="84"/>
      <c r="AE78" s="173"/>
      <c r="AF78" s="173"/>
      <c r="AG78" s="102"/>
      <c r="AH78" s="174"/>
      <c r="AI78" s="102"/>
      <c r="AJ78" s="173"/>
      <c r="AK78" s="214"/>
      <c r="AL78" s="173"/>
      <c r="AM78" s="173"/>
      <c r="AN78" s="173"/>
      <c r="AO78" s="173"/>
      <c r="AP78" s="175">
        <v>26448023</v>
      </c>
      <c r="AQ78" s="194"/>
      <c r="AR78" s="194"/>
      <c r="AS78" s="210"/>
      <c r="AT78" s="210"/>
      <c r="AU78" s="210"/>
      <c r="AV78" s="210"/>
      <c r="AW78" s="210"/>
      <c r="AX78" s="210"/>
      <c r="AY78" s="210"/>
      <c r="AZ78" s="210"/>
      <c r="BA78" s="210"/>
      <c r="BB78" s="210"/>
      <c r="BC78" s="210"/>
    </row>
    <row r="79" spans="1:55" s="144" customFormat="1" ht="147" customHeight="1" x14ac:dyDescent="0.25">
      <c r="A79" s="98">
        <v>1124</v>
      </c>
      <c r="B79" s="99" t="s">
        <v>299</v>
      </c>
      <c r="C79" s="99" t="s">
        <v>138</v>
      </c>
      <c r="D79" s="48">
        <v>29713822</v>
      </c>
      <c r="E79" s="49" t="s">
        <v>149</v>
      </c>
      <c r="F79" s="99" t="s">
        <v>138</v>
      </c>
      <c r="G79" s="77">
        <v>405</v>
      </c>
      <c r="H79" s="77" t="s">
        <v>75</v>
      </c>
      <c r="I79" s="48">
        <v>29713822</v>
      </c>
      <c r="J79" s="51" t="s">
        <v>278</v>
      </c>
      <c r="K79" s="52" t="s">
        <v>169</v>
      </c>
      <c r="L79" s="52">
        <v>80000000</v>
      </c>
      <c r="M79" s="52" t="s">
        <v>170</v>
      </c>
      <c r="N79" s="51" t="s">
        <v>298</v>
      </c>
      <c r="O79" s="55">
        <v>43697</v>
      </c>
      <c r="P79" s="56" t="s">
        <v>172</v>
      </c>
      <c r="Q79" s="58" t="s">
        <v>182</v>
      </c>
      <c r="R79" s="58" t="s">
        <v>150</v>
      </c>
      <c r="S79" s="195">
        <v>60000000</v>
      </c>
      <c r="T79" s="195">
        <v>60000000</v>
      </c>
      <c r="U79" s="77" t="s">
        <v>83</v>
      </c>
      <c r="V79" s="77" t="s">
        <v>84</v>
      </c>
      <c r="W79" s="85" t="s">
        <v>443</v>
      </c>
      <c r="X79" s="50">
        <v>7000106972</v>
      </c>
      <c r="Y79" s="50">
        <v>4500034096</v>
      </c>
      <c r="Z79" s="87">
        <v>54527995</v>
      </c>
      <c r="AA79" s="77" t="s">
        <v>419</v>
      </c>
      <c r="AB79" s="77" t="s">
        <v>420</v>
      </c>
      <c r="AC79" s="84"/>
      <c r="AD79" s="84" t="s">
        <v>456</v>
      </c>
      <c r="AE79" s="173"/>
      <c r="AF79" s="173"/>
      <c r="AG79" s="102"/>
      <c r="AH79" s="174"/>
      <c r="AI79" s="102"/>
      <c r="AJ79" s="173"/>
      <c r="AK79" s="214"/>
      <c r="AL79" s="173"/>
      <c r="AM79" s="173"/>
      <c r="AN79" s="173"/>
      <c r="AO79" s="87">
        <v>54527995</v>
      </c>
      <c r="AP79" s="175"/>
      <c r="AQ79" s="194"/>
      <c r="AR79" s="210"/>
      <c r="AS79" s="210"/>
      <c r="AT79" s="210"/>
      <c r="AU79" s="210"/>
      <c r="AV79" s="210"/>
      <c r="AW79" s="210"/>
      <c r="AX79" s="210"/>
      <c r="AY79" s="210"/>
      <c r="AZ79" s="210"/>
      <c r="BA79" s="210"/>
      <c r="BB79" s="210"/>
      <c r="BC79" s="210"/>
    </row>
    <row r="80" spans="1:55" s="144" customFormat="1" ht="137.25" customHeight="1" x14ac:dyDescent="0.25">
      <c r="A80" s="98">
        <v>1124</v>
      </c>
      <c r="B80" s="99" t="s">
        <v>299</v>
      </c>
      <c r="C80" s="99" t="s">
        <v>138</v>
      </c>
      <c r="D80" s="48">
        <v>29713822</v>
      </c>
      <c r="E80" s="49" t="s">
        <v>149</v>
      </c>
      <c r="F80" s="99" t="s">
        <v>138</v>
      </c>
      <c r="G80" s="77">
        <v>405</v>
      </c>
      <c r="H80" s="77" t="s">
        <v>75</v>
      </c>
      <c r="I80" s="48">
        <v>29713822</v>
      </c>
      <c r="J80" s="51" t="s">
        <v>278</v>
      </c>
      <c r="K80" s="52" t="s">
        <v>169</v>
      </c>
      <c r="L80" s="52">
        <v>80000000</v>
      </c>
      <c r="M80" s="52" t="s">
        <v>170</v>
      </c>
      <c r="N80" s="51" t="s">
        <v>444</v>
      </c>
      <c r="O80" s="55" t="s">
        <v>442</v>
      </c>
      <c r="P80" s="83" t="s">
        <v>439</v>
      </c>
      <c r="Q80" s="58" t="s">
        <v>182</v>
      </c>
      <c r="R80" s="58" t="s">
        <v>150</v>
      </c>
      <c r="S80" s="195"/>
      <c r="T80" s="195"/>
      <c r="U80" s="77" t="s">
        <v>83</v>
      </c>
      <c r="V80" s="77" t="s">
        <v>84</v>
      </c>
      <c r="W80" s="85" t="s">
        <v>443</v>
      </c>
      <c r="X80" s="50">
        <v>7000109100</v>
      </c>
      <c r="Y80" s="50">
        <v>4200007308</v>
      </c>
      <c r="Z80" s="87">
        <v>5472005</v>
      </c>
      <c r="AA80" s="77" t="s">
        <v>440</v>
      </c>
      <c r="AB80" s="77" t="s">
        <v>420</v>
      </c>
      <c r="AC80" s="176"/>
      <c r="AD80" s="84"/>
      <c r="AE80" s="173"/>
      <c r="AF80" s="173"/>
      <c r="AG80" s="102"/>
      <c r="AH80" s="174"/>
      <c r="AI80" s="102"/>
      <c r="AJ80" s="173"/>
      <c r="AK80" s="214"/>
      <c r="AL80" s="173"/>
      <c r="AM80" s="173"/>
      <c r="AN80" s="173"/>
      <c r="AO80" s="173"/>
      <c r="AP80" s="224">
        <v>5472005</v>
      </c>
      <c r="AQ80" s="194"/>
      <c r="AR80" s="210"/>
      <c r="AS80" s="210"/>
      <c r="AT80" s="210"/>
      <c r="AU80" s="210"/>
      <c r="AV80" s="210"/>
      <c r="AW80" s="210"/>
      <c r="AX80" s="210"/>
      <c r="AY80" s="210"/>
      <c r="AZ80" s="210"/>
      <c r="BA80" s="210"/>
      <c r="BB80" s="210"/>
      <c r="BC80" s="210"/>
    </row>
    <row r="81" spans="1:55" s="144" customFormat="1" ht="93" customHeight="1" x14ac:dyDescent="0.25">
      <c r="A81" s="47">
        <v>1124</v>
      </c>
      <c r="B81" s="48" t="s">
        <v>299</v>
      </c>
      <c r="C81" s="48" t="s">
        <v>138</v>
      </c>
      <c r="D81" s="48">
        <v>29713822</v>
      </c>
      <c r="E81" s="49" t="s">
        <v>74</v>
      </c>
      <c r="F81" s="48" t="s">
        <v>138</v>
      </c>
      <c r="G81" s="50">
        <v>405</v>
      </c>
      <c r="H81" s="50" t="s">
        <v>75</v>
      </c>
      <c r="I81" s="48">
        <v>29713822</v>
      </c>
      <c r="J81" s="51" t="s">
        <v>278</v>
      </c>
      <c r="K81" s="52" t="s">
        <v>279</v>
      </c>
      <c r="L81" s="50" t="s">
        <v>300</v>
      </c>
      <c r="M81" s="52" t="s">
        <v>292</v>
      </c>
      <c r="N81" s="52" t="s">
        <v>179</v>
      </c>
      <c r="O81" s="55">
        <v>43511</v>
      </c>
      <c r="P81" s="56" t="s">
        <v>181</v>
      </c>
      <c r="Q81" s="50" t="s">
        <v>182</v>
      </c>
      <c r="R81" s="50" t="s">
        <v>82</v>
      </c>
      <c r="S81" s="60">
        <v>869757000</v>
      </c>
      <c r="T81" s="60">
        <v>869757000</v>
      </c>
      <c r="U81" s="50" t="s">
        <v>183</v>
      </c>
      <c r="V81" s="50" t="s">
        <v>84</v>
      </c>
      <c r="W81" s="85" t="s">
        <v>443</v>
      </c>
      <c r="X81" s="50">
        <v>7000102330</v>
      </c>
      <c r="Y81" s="50">
        <v>4500033313</v>
      </c>
      <c r="Z81" s="72">
        <v>869757000</v>
      </c>
      <c r="AA81" s="77" t="s">
        <v>295</v>
      </c>
      <c r="AB81" s="77" t="s">
        <v>186</v>
      </c>
      <c r="AC81" s="103"/>
      <c r="AD81" s="103"/>
      <c r="AE81" s="225"/>
      <c r="AF81" s="220"/>
      <c r="AG81" s="220"/>
      <c r="AH81" s="220"/>
      <c r="AI81" s="220"/>
      <c r="AJ81" s="61">
        <v>85602682</v>
      </c>
      <c r="AK81" s="61">
        <v>181143198</v>
      </c>
      <c r="AL81" s="220">
        <v>262076454</v>
      </c>
      <c r="AM81" s="61">
        <v>202003705</v>
      </c>
      <c r="AN81" s="61">
        <v>138930961</v>
      </c>
      <c r="AO81" s="61"/>
      <c r="AP81" s="221"/>
      <c r="AQ81" s="194"/>
      <c r="AR81" s="210"/>
      <c r="AS81" s="210"/>
      <c r="AT81" s="210"/>
      <c r="AU81" s="210"/>
      <c r="AV81" s="210"/>
      <c r="AW81" s="210"/>
      <c r="AX81" s="210"/>
      <c r="AY81" s="210"/>
      <c r="AZ81" s="210"/>
      <c r="BA81" s="210"/>
      <c r="BB81" s="210"/>
      <c r="BC81" s="210"/>
    </row>
    <row r="82" spans="1:55" s="144" customFormat="1" ht="93" customHeight="1" x14ac:dyDescent="0.25">
      <c r="A82" s="47">
        <v>1124</v>
      </c>
      <c r="B82" s="48" t="s">
        <v>301</v>
      </c>
      <c r="C82" s="48" t="s">
        <v>264</v>
      </c>
      <c r="D82" s="48">
        <v>29702504</v>
      </c>
      <c r="E82" s="49" t="s">
        <v>234</v>
      </c>
      <c r="F82" s="48" t="s">
        <v>264</v>
      </c>
      <c r="G82" s="93">
        <v>406</v>
      </c>
      <c r="H82" s="50" t="s">
        <v>75</v>
      </c>
      <c r="I82" s="48">
        <v>29702504</v>
      </c>
      <c r="J82" s="51" t="s">
        <v>302</v>
      </c>
      <c r="K82" s="52"/>
      <c r="L82" s="50"/>
      <c r="M82" s="52"/>
      <c r="N82" s="52" t="s">
        <v>303</v>
      </c>
      <c r="O82" s="55"/>
      <c r="P82" s="56"/>
      <c r="Q82" s="50"/>
      <c r="R82" s="77" t="s">
        <v>304</v>
      </c>
      <c r="S82" s="60">
        <v>60000000</v>
      </c>
      <c r="T82" s="60">
        <v>60000000</v>
      </c>
      <c r="U82" s="50" t="s">
        <v>83</v>
      </c>
      <c r="V82" s="50" t="s">
        <v>84</v>
      </c>
      <c r="W82" s="57" t="s">
        <v>252</v>
      </c>
      <c r="X82" s="58">
        <v>7000103038</v>
      </c>
      <c r="Y82" s="50">
        <v>400033661</v>
      </c>
      <c r="Z82" s="200">
        <v>59973683</v>
      </c>
      <c r="AA82" s="50" t="s">
        <v>305</v>
      </c>
      <c r="AB82" s="93" t="s">
        <v>306</v>
      </c>
      <c r="AC82" s="103"/>
      <c r="AD82" s="103"/>
      <c r="AE82" s="225"/>
      <c r="AF82" s="220"/>
      <c r="AG82" s="220"/>
      <c r="AH82" s="220"/>
      <c r="AI82" s="220"/>
      <c r="AJ82" s="61"/>
      <c r="AK82" s="61"/>
      <c r="AL82" s="60">
        <v>60000000</v>
      </c>
      <c r="AM82" s="61"/>
      <c r="AN82" s="61"/>
      <c r="AO82" s="61"/>
      <c r="AP82" s="221"/>
      <c r="AQ82" s="194"/>
      <c r="AR82" s="210"/>
      <c r="AS82" s="210"/>
      <c r="AT82" s="210"/>
      <c r="AU82" s="210"/>
      <c r="AV82" s="210"/>
      <c r="AW82" s="210"/>
      <c r="AX82" s="210"/>
      <c r="AY82" s="210"/>
      <c r="AZ82" s="210"/>
      <c r="BA82" s="210"/>
      <c r="BB82" s="210"/>
      <c r="BC82" s="210"/>
    </row>
    <row r="83" spans="1:55" s="144" customFormat="1" ht="105" customHeight="1" x14ac:dyDescent="0.25">
      <c r="A83" s="47" t="s">
        <v>307</v>
      </c>
      <c r="B83" s="48" t="s">
        <v>301</v>
      </c>
      <c r="C83" s="48" t="s">
        <v>264</v>
      </c>
      <c r="D83" s="48">
        <v>29702504</v>
      </c>
      <c r="E83" s="49" t="s">
        <v>149</v>
      </c>
      <c r="F83" s="48" t="s">
        <v>264</v>
      </c>
      <c r="G83" s="50">
        <v>406</v>
      </c>
      <c r="H83" s="50" t="s">
        <v>75</v>
      </c>
      <c r="I83" s="48">
        <v>29702504</v>
      </c>
      <c r="J83" s="51" t="s">
        <v>308</v>
      </c>
      <c r="K83" s="54" t="s">
        <v>309</v>
      </c>
      <c r="L83" s="50">
        <v>80131502</v>
      </c>
      <c r="M83" s="203" t="s">
        <v>309</v>
      </c>
      <c r="N83" s="63" t="s">
        <v>310</v>
      </c>
      <c r="O83" s="65">
        <v>43617</v>
      </c>
      <c r="P83" s="66" t="s">
        <v>311</v>
      </c>
      <c r="Q83" s="104" t="s">
        <v>81</v>
      </c>
      <c r="R83" s="77" t="s">
        <v>312</v>
      </c>
      <c r="S83" s="60">
        <v>36030689</v>
      </c>
      <c r="T83" s="60">
        <v>36030689</v>
      </c>
      <c r="U83" s="63" t="s">
        <v>83</v>
      </c>
      <c r="V83" s="63" t="s">
        <v>84</v>
      </c>
      <c r="W83" s="147" t="s">
        <v>313</v>
      </c>
      <c r="X83" s="58">
        <v>7000104117</v>
      </c>
      <c r="Y83" s="50">
        <v>4500034002</v>
      </c>
      <c r="Z83" s="60">
        <v>36030689</v>
      </c>
      <c r="AA83" s="50" t="s">
        <v>314</v>
      </c>
      <c r="AB83" s="77" t="s">
        <v>315</v>
      </c>
      <c r="AC83" s="84"/>
      <c r="AD83" s="84"/>
      <c r="AE83" s="88"/>
      <c r="AF83" s="88"/>
      <c r="AG83" s="88"/>
      <c r="AH83" s="88"/>
      <c r="AI83" s="88"/>
      <c r="AJ83" s="70"/>
      <c r="AK83" s="88"/>
      <c r="AL83" s="72">
        <v>36030689</v>
      </c>
      <c r="AM83" s="70"/>
      <c r="AN83" s="70"/>
      <c r="AO83" s="70"/>
      <c r="AP83" s="216"/>
      <c r="AQ83" s="194"/>
      <c r="AR83" s="210"/>
      <c r="AS83" s="210"/>
      <c r="AT83" s="210"/>
      <c r="AU83" s="210"/>
      <c r="AV83" s="210"/>
      <c r="AW83" s="210"/>
      <c r="AX83" s="210"/>
      <c r="AY83" s="210"/>
      <c r="AZ83" s="210"/>
      <c r="BA83" s="210"/>
      <c r="BB83" s="210"/>
      <c r="BC83" s="210"/>
    </row>
    <row r="84" spans="1:55" s="144" customFormat="1" ht="105" customHeight="1" x14ac:dyDescent="0.25">
      <c r="A84" s="47">
        <v>1124</v>
      </c>
      <c r="B84" s="48" t="s">
        <v>301</v>
      </c>
      <c r="C84" s="48" t="s">
        <v>264</v>
      </c>
      <c r="D84" s="48">
        <v>29702504</v>
      </c>
      <c r="E84" s="49" t="s">
        <v>74</v>
      </c>
      <c r="F84" s="48" t="s">
        <v>264</v>
      </c>
      <c r="G84" s="50">
        <v>406</v>
      </c>
      <c r="H84" s="50" t="s">
        <v>75</v>
      </c>
      <c r="I84" s="48">
        <v>29702504</v>
      </c>
      <c r="J84" s="51" t="s">
        <v>308</v>
      </c>
      <c r="K84" s="54" t="s">
        <v>309</v>
      </c>
      <c r="L84" s="50">
        <v>80131502</v>
      </c>
      <c r="M84" s="203" t="s">
        <v>309</v>
      </c>
      <c r="N84" s="63" t="s">
        <v>310</v>
      </c>
      <c r="O84" s="65">
        <v>43617</v>
      </c>
      <c r="P84" s="66" t="s">
        <v>311</v>
      </c>
      <c r="Q84" s="104" t="s">
        <v>81</v>
      </c>
      <c r="R84" s="77" t="s">
        <v>82</v>
      </c>
      <c r="S84" s="60">
        <v>113969311</v>
      </c>
      <c r="T84" s="60">
        <v>113969311</v>
      </c>
      <c r="U84" s="63" t="s">
        <v>83</v>
      </c>
      <c r="V84" s="63" t="s">
        <v>84</v>
      </c>
      <c r="W84" s="147" t="s">
        <v>313</v>
      </c>
      <c r="X84" s="58">
        <v>7000104117</v>
      </c>
      <c r="Y84" s="50">
        <v>4500034002</v>
      </c>
      <c r="Z84" s="60">
        <v>113969311</v>
      </c>
      <c r="AA84" s="50" t="s">
        <v>314</v>
      </c>
      <c r="AB84" s="77" t="s">
        <v>315</v>
      </c>
      <c r="AC84" s="84"/>
      <c r="AD84" s="84"/>
      <c r="AE84" s="88"/>
      <c r="AF84" s="88"/>
      <c r="AG84" s="88"/>
      <c r="AH84" s="88"/>
      <c r="AI84" s="88"/>
      <c r="AJ84" s="70"/>
      <c r="AK84" s="88"/>
      <c r="AL84" s="87">
        <v>113969311</v>
      </c>
      <c r="AM84" s="70"/>
      <c r="AN84" s="70"/>
      <c r="AO84" s="70"/>
      <c r="AP84" s="216"/>
      <c r="AQ84" s="194"/>
      <c r="AR84" s="210"/>
      <c r="AS84" s="210"/>
      <c r="AT84" s="210"/>
      <c r="AU84" s="210"/>
      <c r="AV84" s="210"/>
      <c r="AW84" s="210"/>
      <c r="AX84" s="210"/>
      <c r="AY84" s="210"/>
      <c r="AZ84" s="210"/>
      <c r="BA84" s="210"/>
      <c r="BB84" s="210"/>
      <c r="BC84" s="210"/>
    </row>
    <row r="85" spans="1:55" s="144" customFormat="1" ht="115.5" customHeight="1" x14ac:dyDescent="0.25">
      <c r="A85" s="47">
        <v>1124</v>
      </c>
      <c r="B85" s="48" t="s">
        <v>301</v>
      </c>
      <c r="C85" s="48" t="s">
        <v>264</v>
      </c>
      <c r="D85" s="48">
        <v>29702504</v>
      </c>
      <c r="E85" s="49" t="s">
        <v>74</v>
      </c>
      <c r="F85" s="48" t="s">
        <v>264</v>
      </c>
      <c r="G85" s="50">
        <v>406</v>
      </c>
      <c r="H85" s="50" t="s">
        <v>75</v>
      </c>
      <c r="I85" s="48">
        <v>29702504</v>
      </c>
      <c r="J85" s="51" t="s">
        <v>308</v>
      </c>
      <c r="K85" s="197" t="s">
        <v>224</v>
      </c>
      <c r="L85" s="198" t="s">
        <v>225</v>
      </c>
      <c r="M85" s="64" t="s">
        <v>226</v>
      </c>
      <c r="N85" s="58" t="s">
        <v>463</v>
      </c>
      <c r="O85" s="55" t="s">
        <v>235</v>
      </c>
      <c r="P85" s="56" t="s">
        <v>228</v>
      </c>
      <c r="Q85" s="50" t="s">
        <v>236</v>
      </c>
      <c r="R85" s="49" t="s">
        <v>74</v>
      </c>
      <c r="S85" s="60">
        <v>320000000</v>
      </c>
      <c r="T85" s="60">
        <v>320000000</v>
      </c>
      <c r="U85" s="50" t="s">
        <v>183</v>
      </c>
      <c r="V85" s="50" t="s">
        <v>233</v>
      </c>
      <c r="W85" s="57" t="s">
        <v>230</v>
      </c>
      <c r="X85" s="50">
        <v>7000103628</v>
      </c>
      <c r="Y85" s="50">
        <v>4500034042</v>
      </c>
      <c r="Z85" s="87">
        <v>319984579</v>
      </c>
      <c r="AA85" s="77" t="s">
        <v>421</v>
      </c>
      <c r="AB85" s="50" t="s">
        <v>422</v>
      </c>
      <c r="AC85" s="103"/>
      <c r="AD85" s="103"/>
      <c r="AE85" s="225"/>
      <c r="AF85" s="225"/>
      <c r="AG85" s="70"/>
      <c r="AH85" s="70"/>
      <c r="AI85" s="70"/>
      <c r="AJ85" s="70"/>
      <c r="AK85" s="72"/>
      <c r="AL85" s="70"/>
      <c r="AM85" s="72">
        <v>159915544</v>
      </c>
      <c r="AN85" s="70"/>
      <c r="AO85" s="72">
        <f>320000000-159915544</f>
        <v>160084456</v>
      </c>
      <c r="AP85" s="221"/>
      <c r="AQ85" s="194"/>
      <c r="AR85" s="210"/>
      <c r="AS85" s="210"/>
      <c r="AT85" s="210"/>
      <c r="AU85" s="210"/>
      <c r="AV85" s="210"/>
      <c r="AW85" s="210"/>
      <c r="AX85" s="210"/>
      <c r="AY85" s="210"/>
      <c r="AZ85" s="210"/>
      <c r="BA85" s="210"/>
      <c r="BB85" s="210"/>
      <c r="BC85" s="210"/>
    </row>
    <row r="86" spans="1:55" s="179" customFormat="1" ht="171" customHeight="1" x14ac:dyDescent="0.2">
      <c r="A86" s="47">
        <v>1124</v>
      </c>
      <c r="B86" s="48" t="s">
        <v>316</v>
      </c>
      <c r="C86" s="48" t="s">
        <v>264</v>
      </c>
      <c r="D86" s="177">
        <v>29702504</v>
      </c>
      <c r="E86" s="49" t="s">
        <v>74</v>
      </c>
      <c r="F86" s="48" t="s">
        <v>264</v>
      </c>
      <c r="G86" s="50">
        <v>406</v>
      </c>
      <c r="H86" s="50" t="s">
        <v>317</v>
      </c>
      <c r="I86" s="48">
        <v>297025</v>
      </c>
      <c r="J86" s="178" t="s">
        <v>318</v>
      </c>
      <c r="K86" s="52" t="s">
        <v>319</v>
      </c>
      <c r="L86" s="50" t="s">
        <v>320</v>
      </c>
      <c r="M86" s="52" t="s">
        <v>287</v>
      </c>
      <c r="N86" s="52" t="s">
        <v>462</v>
      </c>
      <c r="O86" s="55">
        <v>43725</v>
      </c>
      <c r="P86" s="56" t="s">
        <v>321</v>
      </c>
      <c r="Q86" s="50" t="s">
        <v>81</v>
      </c>
      <c r="R86" s="50" t="s">
        <v>322</v>
      </c>
      <c r="S86" s="60">
        <v>13704229</v>
      </c>
      <c r="T86" s="60">
        <f>+S86</f>
        <v>13704229</v>
      </c>
      <c r="U86" s="50" t="s">
        <v>83</v>
      </c>
      <c r="V86" s="50" t="s">
        <v>84</v>
      </c>
      <c r="W86" s="57" t="s">
        <v>323</v>
      </c>
      <c r="X86" s="58"/>
      <c r="Y86" s="50"/>
      <c r="Z86" s="204"/>
      <c r="AA86" s="50"/>
      <c r="AB86" s="58"/>
      <c r="AC86" s="58"/>
      <c r="AD86" s="58" t="s">
        <v>458</v>
      </c>
      <c r="AE86" s="70"/>
      <c r="AF86" s="70"/>
      <c r="AG86" s="70"/>
      <c r="AH86" s="70"/>
      <c r="AI86" s="70"/>
      <c r="AJ86" s="70"/>
      <c r="AK86" s="70"/>
      <c r="AL86" s="70"/>
      <c r="AM86" s="70"/>
      <c r="AN86" s="72">
        <v>13704229</v>
      </c>
      <c r="AO86" s="72"/>
      <c r="AP86" s="209"/>
      <c r="AQ86" s="194"/>
      <c r="AR86" s="215"/>
      <c r="AS86" s="215"/>
      <c r="AT86" s="215"/>
      <c r="AU86" s="215"/>
      <c r="AV86" s="215"/>
      <c r="AW86" s="215"/>
      <c r="AX86" s="215"/>
      <c r="AY86" s="215"/>
      <c r="AZ86" s="215"/>
      <c r="BA86" s="215"/>
      <c r="BB86" s="215"/>
      <c r="BC86" s="215"/>
    </row>
    <row r="87" spans="1:55" s="179" customFormat="1" ht="171" customHeight="1" x14ac:dyDescent="0.2">
      <c r="A87" s="47">
        <v>1124</v>
      </c>
      <c r="B87" s="48" t="s">
        <v>316</v>
      </c>
      <c r="C87" s="48" t="s">
        <v>264</v>
      </c>
      <c r="D87" s="177">
        <v>29702504</v>
      </c>
      <c r="E87" s="49" t="s">
        <v>149</v>
      </c>
      <c r="F87" s="48" t="s">
        <v>264</v>
      </c>
      <c r="G87" s="50">
        <v>406</v>
      </c>
      <c r="H87" s="50" t="s">
        <v>317</v>
      </c>
      <c r="I87" s="48">
        <v>297025</v>
      </c>
      <c r="J87" s="178" t="s">
        <v>318</v>
      </c>
      <c r="K87" s="52" t="s">
        <v>319</v>
      </c>
      <c r="L87" s="50" t="s">
        <v>320</v>
      </c>
      <c r="M87" s="52" t="s">
        <v>287</v>
      </c>
      <c r="N87" s="52" t="s">
        <v>445</v>
      </c>
      <c r="O87" s="55">
        <v>43755</v>
      </c>
      <c r="P87" s="56" t="s">
        <v>311</v>
      </c>
      <c r="Q87" s="50" t="s">
        <v>81</v>
      </c>
      <c r="R87" s="50" t="s">
        <v>449</v>
      </c>
      <c r="S87" s="60">
        <v>200000000</v>
      </c>
      <c r="T87" s="60">
        <v>200000000</v>
      </c>
      <c r="U87" s="50" t="s">
        <v>83</v>
      </c>
      <c r="V87" s="50" t="s">
        <v>84</v>
      </c>
      <c r="W87" s="57" t="s">
        <v>446</v>
      </c>
      <c r="X87" s="58">
        <v>7000108057</v>
      </c>
      <c r="Y87" s="50">
        <v>4500034186</v>
      </c>
      <c r="Z87" s="60">
        <v>200000000</v>
      </c>
      <c r="AA87" s="50" t="s">
        <v>447</v>
      </c>
      <c r="AB87" s="58" t="s">
        <v>448</v>
      </c>
      <c r="AC87" s="58"/>
      <c r="AD87" s="58"/>
      <c r="AE87" s="70"/>
      <c r="AF87" s="70"/>
      <c r="AG87" s="70"/>
      <c r="AH87" s="70"/>
      <c r="AI87" s="70"/>
      <c r="AJ87" s="70"/>
      <c r="AK87" s="70"/>
      <c r="AL87" s="70"/>
      <c r="AM87" s="70"/>
      <c r="AN87" s="72"/>
      <c r="AO87" s="72">
        <v>200000000</v>
      </c>
      <c r="AP87" s="209"/>
      <c r="AQ87" s="194"/>
      <c r="AR87" s="215"/>
      <c r="AS87" s="215"/>
      <c r="AT87" s="215"/>
      <c r="AU87" s="215"/>
      <c r="AV87" s="215"/>
      <c r="AW87" s="215"/>
      <c r="AX87" s="215"/>
      <c r="AY87" s="215"/>
      <c r="AZ87" s="215"/>
      <c r="BA87" s="215"/>
      <c r="BB87" s="215"/>
      <c r="BC87" s="215"/>
    </row>
    <row r="88" spans="1:55" s="144" customFormat="1" ht="108.75" customHeight="1" x14ac:dyDescent="0.25">
      <c r="A88" s="47">
        <v>1124</v>
      </c>
      <c r="B88" s="48" t="s">
        <v>301</v>
      </c>
      <c r="C88" s="48" t="s">
        <v>264</v>
      </c>
      <c r="D88" s="48">
        <v>29702504</v>
      </c>
      <c r="E88" s="49" t="s">
        <v>149</v>
      </c>
      <c r="F88" s="48" t="s">
        <v>264</v>
      </c>
      <c r="G88" s="50">
        <v>406</v>
      </c>
      <c r="H88" s="50" t="s">
        <v>75</v>
      </c>
      <c r="I88" s="48">
        <v>29702504</v>
      </c>
      <c r="J88" s="51" t="s">
        <v>308</v>
      </c>
      <c r="K88" s="197" t="s">
        <v>224</v>
      </c>
      <c r="L88" s="198" t="s">
        <v>225</v>
      </c>
      <c r="M88" s="64" t="s">
        <v>226</v>
      </c>
      <c r="N88" s="58" t="s">
        <v>463</v>
      </c>
      <c r="O88" s="55" t="s">
        <v>235</v>
      </c>
      <c r="P88" s="56" t="s">
        <v>228</v>
      </c>
      <c r="Q88" s="50" t="s">
        <v>236</v>
      </c>
      <c r="R88" s="49" t="s">
        <v>449</v>
      </c>
      <c r="S88" s="60">
        <v>63969311</v>
      </c>
      <c r="T88" s="60">
        <v>63969311</v>
      </c>
      <c r="U88" s="50" t="s">
        <v>183</v>
      </c>
      <c r="V88" s="50" t="s">
        <v>233</v>
      </c>
      <c r="W88" s="57" t="s">
        <v>230</v>
      </c>
      <c r="X88" s="50">
        <v>7000103876</v>
      </c>
      <c r="Y88" s="50">
        <v>4500034042</v>
      </c>
      <c r="Z88" s="87">
        <v>63967000</v>
      </c>
      <c r="AA88" s="77" t="s">
        <v>421</v>
      </c>
      <c r="AB88" s="50" t="s">
        <v>422</v>
      </c>
      <c r="AC88" s="84"/>
      <c r="AD88" s="84"/>
      <c r="AE88" s="225"/>
      <c r="AF88" s="225"/>
      <c r="AG88" s="70"/>
      <c r="AH88" s="70"/>
      <c r="AI88" s="70"/>
      <c r="AJ88" s="70"/>
      <c r="AK88" s="60"/>
      <c r="AL88" s="70"/>
      <c r="AM88" s="72">
        <v>31942801</v>
      </c>
      <c r="AN88" s="70"/>
      <c r="AO88" s="72">
        <v>32026510</v>
      </c>
      <c r="AP88" s="221"/>
      <c r="AQ88" s="194"/>
      <c r="AR88" s="210"/>
      <c r="AS88" s="210"/>
      <c r="AT88" s="210"/>
      <c r="AU88" s="210"/>
      <c r="AV88" s="210"/>
      <c r="AW88" s="210"/>
      <c r="AX88" s="210"/>
      <c r="AY88" s="210"/>
      <c r="AZ88" s="210"/>
      <c r="BA88" s="210"/>
      <c r="BB88" s="210"/>
      <c r="BC88" s="210"/>
    </row>
    <row r="89" spans="1:55" s="144" customFormat="1" ht="126.75" customHeight="1" x14ac:dyDescent="0.25">
      <c r="A89" s="47">
        <v>1124</v>
      </c>
      <c r="B89" s="48" t="s">
        <v>324</v>
      </c>
      <c r="C89" s="48" t="s">
        <v>138</v>
      </c>
      <c r="D89" s="48">
        <v>29703107</v>
      </c>
      <c r="E89" s="49" t="s">
        <v>74</v>
      </c>
      <c r="F89" s="48" t="s">
        <v>138</v>
      </c>
      <c r="G89" s="50">
        <v>407</v>
      </c>
      <c r="H89" s="50" t="s">
        <v>75</v>
      </c>
      <c r="I89" s="48">
        <v>29703107</v>
      </c>
      <c r="J89" s="54" t="s">
        <v>325</v>
      </c>
      <c r="K89" s="52" t="s">
        <v>326</v>
      </c>
      <c r="L89" s="50">
        <v>21102401</v>
      </c>
      <c r="M89" s="52" t="s">
        <v>327</v>
      </c>
      <c r="N89" s="105" t="s">
        <v>179</v>
      </c>
      <c r="O89" s="55">
        <v>43511</v>
      </c>
      <c r="P89" s="56" t="s">
        <v>181</v>
      </c>
      <c r="Q89" s="50" t="s">
        <v>182</v>
      </c>
      <c r="R89" s="77" t="s">
        <v>82</v>
      </c>
      <c r="S89" s="60">
        <v>50000000</v>
      </c>
      <c r="T89" s="60">
        <v>50000000</v>
      </c>
      <c r="U89" s="50" t="s">
        <v>183</v>
      </c>
      <c r="V89" s="50" t="s">
        <v>84</v>
      </c>
      <c r="W89" s="57" t="s">
        <v>457</v>
      </c>
      <c r="X89" s="50">
        <v>7000102330</v>
      </c>
      <c r="Y89" s="50">
        <v>4500033313</v>
      </c>
      <c r="Z89" s="72">
        <v>50000000</v>
      </c>
      <c r="AA89" s="77" t="s">
        <v>295</v>
      </c>
      <c r="AB89" s="77" t="s">
        <v>186</v>
      </c>
      <c r="AC89" s="103"/>
      <c r="AD89" s="103"/>
      <c r="AE89" s="225"/>
      <c r="AF89" s="220"/>
      <c r="AG89" s="61"/>
      <c r="AH89" s="61"/>
      <c r="AI89" s="61"/>
      <c r="AJ89" s="220">
        <v>4600000</v>
      </c>
      <c r="AK89" s="61">
        <v>12420000</v>
      </c>
      <c r="AL89" s="61">
        <v>18720000</v>
      </c>
      <c r="AM89" s="61">
        <v>9660000</v>
      </c>
      <c r="AN89" s="61">
        <v>4600000</v>
      </c>
      <c r="AO89" s="70"/>
      <c r="AP89" s="221"/>
      <c r="AQ89" s="194"/>
      <c r="AR89" s="210"/>
      <c r="AS89" s="210"/>
      <c r="AT89" s="210"/>
      <c r="AU89" s="210"/>
      <c r="AV89" s="210"/>
      <c r="AW89" s="210"/>
      <c r="AX89" s="210"/>
      <c r="AY89" s="210"/>
      <c r="AZ89" s="210"/>
      <c r="BA89" s="210"/>
      <c r="BB89" s="210"/>
      <c r="BC89" s="210"/>
    </row>
    <row r="90" spans="1:55" s="144" customFormat="1" ht="90" customHeight="1" x14ac:dyDescent="0.25">
      <c r="A90" s="47">
        <v>1124</v>
      </c>
      <c r="B90" s="48" t="s">
        <v>324</v>
      </c>
      <c r="C90" s="48" t="s">
        <v>138</v>
      </c>
      <c r="D90" s="48">
        <v>29703107</v>
      </c>
      <c r="E90" s="49" t="s">
        <v>74</v>
      </c>
      <c r="F90" s="48" t="s">
        <v>138</v>
      </c>
      <c r="G90" s="50">
        <v>407</v>
      </c>
      <c r="H90" s="50" t="s">
        <v>75</v>
      </c>
      <c r="I90" s="48">
        <v>29703107</v>
      </c>
      <c r="J90" s="54" t="s">
        <v>325</v>
      </c>
      <c r="K90" s="52" t="s">
        <v>328</v>
      </c>
      <c r="L90" s="50" t="s">
        <v>329</v>
      </c>
      <c r="M90" s="52" t="s">
        <v>328</v>
      </c>
      <c r="N90" s="52" t="s">
        <v>330</v>
      </c>
      <c r="O90" s="55">
        <v>43525</v>
      </c>
      <c r="P90" s="56" t="s">
        <v>271</v>
      </c>
      <c r="Q90" s="106" t="s">
        <v>331</v>
      </c>
      <c r="R90" s="50" t="s">
        <v>82</v>
      </c>
      <c r="S90" s="60">
        <v>80000000</v>
      </c>
      <c r="T90" s="60">
        <v>80000000</v>
      </c>
      <c r="U90" s="50" t="s">
        <v>183</v>
      </c>
      <c r="V90" s="50" t="s">
        <v>84</v>
      </c>
      <c r="W90" s="57" t="s">
        <v>332</v>
      </c>
      <c r="X90" s="50">
        <v>7000102122</v>
      </c>
      <c r="Y90" s="50">
        <v>4500034003</v>
      </c>
      <c r="Z90" s="72">
        <v>76700000</v>
      </c>
      <c r="AA90" s="50" t="s">
        <v>333</v>
      </c>
      <c r="AB90" s="50" t="s">
        <v>334</v>
      </c>
      <c r="AC90" s="103"/>
      <c r="AD90" s="103"/>
      <c r="AE90" s="225"/>
      <c r="AF90" s="220"/>
      <c r="AG90" s="61"/>
      <c r="AH90" s="61"/>
      <c r="AI90" s="61"/>
      <c r="AJ90" s="70"/>
      <c r="AK90" s="70"/>
      <c r="AL90" s="72">
        <v>80000000</v>
      </c>
      <c r="AM90" s="70"/>
      <c r="AN90" s="70"/>
      <c r="AO90" s="70"/>
      <c r="AP90" s="221"/>
      <c r="AQ90" s="194"/>
      <c r="AR90" s="210"/>
      <c r="AS90" s="210"/>
      <c r="AT90" s="210"/>
      <c r="AU90" s="210"/>
      <c r="AV90" s="210"/>
      <c r="AW90" s="210"/>
      <c r="AX90" s="210"/>
      <c r="AY90" s="210"/>
      <c r="AZ90" s="210"/>
      <c r="BA90" s="210"/>
      <c r="BB90" s="210"/>
      <c r="BC90" s="210"/>
    </row>
    <row r="91" spans="1:55" s="144" customFormat="1" ht="75" customHeight="1" x14ac:dyDescent="0.25">
      <c r="A91" s="47">
        <v>1124</v>
      </c>
      <c r="B91" s="48" t="s">
        <v>324</v>
      </c>
      <c r="C91" s="48" t="s">
        <v>138</v>
      </c>
      <c r="D91" s="48">
        <v>29703108</v>
      </c>
      <c r="E91" s="49" t="s">
        <v>74</v>
      </c>
      <c r="F91" s="48" t="s">
        <v>138</v>
      </c>
      <c r="G91" s="50">
        <v>407</v>
      </c>
      <c r="H91" s="50" t="s">
        <v>75</v>
      </c>
      <c r="I91" s="48">
        <v>29703108</v>
      </c>
      <c r="J91" s="51" t="s">
        <v>335</v>
      </c>
      <c r="K91" s="52" t="s">
        <v>336</v>
      </c>
      <c r="L91" s="50" t="s">
        <v>337</v>
      </c>
      <c r="M91" s="52" t="s">
        <v>338</v>
      </c>
      <c r="N91" s="105" t="s">
        <v>339</v>
      </c>
      <c r="O91" s="55">
        <v>43511</v>
      </c>
      <c r="P91" s="56" t="s">
        <v>249</v>
      </c>
      <c r="Q91" s="106" t="s">
        <v>340</v>
      </c>
      <c r="R91" s="50" t="s">
        <v>82</v>
      </c>
      <c r="S91" s="60">
        <v>150000000</v>
      </c>
      <c r="T91" s="60">
        <v>150000000</v>
      </c>
      <c r="U91" s="50" t="s">
        <v>183</v>
      </c>
      <c r="V91" s="50" t="s">
        <v>233</v>
      </c>
      <c r="W91" s="57" t="s">
        <v>341</v>
      </c>
      <c r="X91" s="50">
        <v>7000102456</v>
      </c>
      <c r="Y91" s="50">
        <v>4500034098</v>
      </c>
      <c r="Z91" s="72">
        <v>149648850</v>
      </c>
      <c r="AA91" s="50" t="s">
        <v>437</v>
      </c>
      <c r="AB91" s="50" t="s">
        <v>438</v>
      </c>
      <c r="AC91" s="103"/>
      <c r="AD91" s="58" t="s">
        <v>342</v>
      </c>
      <c r="AE91" s="225"/>
      <c r="AF91" s="225"/>
      <c r="AG91" s="70"/>
      <c r="AH91" s="70"/>
      <c r="AI91" s="61"/>
      <c r="AJ91" s="220"/>
      <c r="AK91" s="61"/>
      <c r="AL91" s="72"/>
      <c r="AM91" s="61"/>
      <c r="AN91" s="70"/>
      <c r="AO91" s="72">
        <v>150000000</v>
      </c>
      <c r="AP91" s="221"/>
      <c r="AQ91" s="194"/>
      <c r="AR91" s="210"/>
      <c r="AS91" s="210"/>
      <c r="AT91" s="210"/>
      <c r="AU91" s="210"/>
      <c r="AV91" s="210"/>
      <c r="AW91" s="210"/>
      <c r="AX91" s="210"/>
      <c r="AY91" s="210"/>
      <c r="AZ91" s="210"/>
      <c r="BA91" s="210"/>
      <c r="BB91" s="210"/>
      <c r="BC91" s="210"/>
    </row>
    <row r="92" spans="1:55" s="144" customFormat="1" ht="102" customHeight="1" x14ac:dyDescent="0.25">
      <c r="A92" s="47">
        <v>1124</v>
      </c>
      <c r="B92" s="48" t="s">
        <v>324</v>
      </c>
      <c r="C92" s="48" t="s">
        <v>138</v>
      </c>
      <c r="D92" s="48">
        <v>29704306</v>
      </c>
      <c r="E92" s="49" t="s">
        <v>343</v>
      </c>
      <c r="F92" s="48" t="s">
        <v>138</v>
      </c>
      <c r="G92" s="93">
        <v>407</v>
      </c>
      <c r="H92" s="50" t="s">
        <v>75</v>
      </c>
      <c r="I92" s="48">
        <v>29704306</v>
      </c>
      <c r="J92" s="51" t="s">
        <v>344</v>
      </c>
      <c r="K92" s="52"/>
      <c r="L92" s="50" t="s">
        <v>345</v>
      </c>
      <c r="M92" s="52" t="s">
        <v>346</v>
      </c>
      <c r="N92" s="107" t="s">
        <v>347</v>
      </c>
      <c r="O92" s="184">
        <v>43582</v>
      </c>
      <c r="P92" s="185" t="s">
        <v>461</v>
      </c>
      <c r="Q92" s="106" t="s">
        <v>348</v>
      </c>
      <c r="R92" s="50" t="s">
        <v>349</v>
      </c>
      <c r="S92" s="60">
        <v>2300000000</v>
      </c>
      <c r="T92" s="60">
        <v>2300000000</v>
      </c>
      <c r="U92" s="50" t="s">
        <v>183</v>
      </c>
      <c r="V92" s="50" t="s">
        <v>233</v>
      </c>
      <c r="W92" s="57" t="s">
        <v>350</v>
      </c>
      <c r="X92" s="58">
        <v>7000104914</v>
      </c>
      <c r="Y92" s="50">
        <v>4500033746</v>
      </c>
      <c r="Z92" s="60">
        <v>2300000000</v>
      </c>
      <c r="AA92" s="50" t="s">
        <v>351</v>
      </c>
      <c r="AB92" s="50" t="s">
        <v>352</v>
      </c>
      <c r="AC92" s="103"/>
      <c r="AD92" s="103"/>
      <c r="AE92" s="225"/>
      <c r="AF92" s="225"/>
      <c r="AG92" s="70"/>
      <c r="AH92" s="70"/>
      <c r="AI92" s="61"/>
      <c r="AJ92" s="220"/>
      <c r="AK92" s="102">
        <v>805000000</v>
      </c>
      <c r="AL92" s="169"/>
      <c r="AM92" s="169">
        <v>1150000000</v>
      </c>
      <c r="AN92" s="169"/>
      <c r="AO92" s="169">
        <v>345000000</v>
      </c>
      <c r="AP92" s="226"/>
      <c r="AQ92" s="194"/>
      <c r="AR92" s="210"/>
      <c r="AS92" s="210"/>
      <c r="AT92" s="210"/>
      <c r="AU92" s="210"/>
      <c r="AV92" s="210"/>
      <c r="AW92" s="210"/>
      <c r="AX92" s="210"/>
      <c r="AY92" s="210"/>
      <c r="AZ92" s="210"/>
      <c r="BA92" s="210"/>
      <c r="BB92" s="210"/>
      <c r="BC92" s="210"/>
    </row>
    <row r="93" spans="1:55" s="144" customFormat="1" ht="118.5" customHeight="1" x14ac:dyDescent="0.25">
      <c r="A93" s="47">
        <v>1124</v>
      </c>
      <c r="B93" s="48" t="s">
        <v>324</v>
      </c>
      <c r="C93" s="48" t="s">
        <v>138</v>
      </c>
      <c r="D93" s="48">
        <v>29704306</v>
      </c>
      <c r="E93" s="49" t="s">
        <v>74</v>
      </c>
      <c r="F93" s="48" t="s">
        <v>138</v>
      </c>
      <c r="G93" s="93">
        <v>407</v>
      </c>
      <c r="H93" s="50" t="s">
        <v>75</v>
      </c>
      <c r="I93" s="48">
        <v>29704306</v>
      </c>
      <c r="J93" s="51" t="s">
        <v>344</v>
      </c>
      <c r="K93" s="108"/>
      <c r="L93" s="50" t="s">
        <v>345</v>
      </c>
      <c r="M93" s="52" t="s">
        <v>346</v>
      </c>
      <c r="N93" s="107" t="s">
        <v>353</v>
      </c>
      <c r="O93" s="184">
        <v>43582</v>
      </c>
      <c r="P93" s="185" t="s">
        <v>461</v>
      </c>
      <c r="Q93" s="106" t="s">
        <v>348</v>
      </c>
      <c r="R93" s="50" t="s">
        <v>82</v>
      </c>
      <c r="S93" s="60">
        <v>700000000</v>
      </c>
      <c r="T93" s="60">
        <v>700000000</v>
      </c>
      <c r="U93" s="50" t="s">
        <v>183</v>
      </c>
      <c r="V93" s="50" t="s">
        <v>233</v>
      </c>
      <c r="W93" s="57" t="s">
        <v>350</v>
      </c>
      <c r="X93" s="50">
        <v>7000103535</v>
      </c>
      <c r="Y93" s="50">
        <v>4500033746</v>
      </c>
      <c r="Z93" s="60">
        <v>700000000</v>
      </c>
      <c r="AA93" s="50" t="s">
        <v>351</v>
      </c>
      <c r="AB93" s="50" t="s">
        <v>352</v>
      </c>
      <c r="AC93" s="103"/>
      <c r="AD93" s="103"/>
      <c r="AE93" s="225"/>
      <c r="AF93" s="225"/>
      <c r="AG93" s="70"/>
      <c r="AH93" s="70"/>
      <c r="AI93" s="61"/>
      <c r="AJ93" s="220"/>
      <c r="AK93" s="102">
        <v>245000000</v>
      </c>
      <c r="AL93" s="169"/>
      <c r="AM93" s="169">
        <v>350000000</v>
      </c>
      <c r="AN93" s="169"/>
      <c r="AO93" s="169">
        <v>105000000</v>
      </c>
      <c r="AP93" s="226"/>
      <c r="AQ93" s="194"/>
      <c r="AR93" s="210"/>
      <c r="AS93" s="210"/>
      <c r="AT93" s="210"/>
      <c r="AU93" s="210"/>
      <c r="AV93" s="210"/>
      <c r="AW93" s="210"/>
      <c r="AX93" s="210"/>
      <c r="AY93" s="210"/>
      <c r="AZ93" s="210"/>
      <c r="BA93" s="210"/>
      <c r="BB93" s="210"/>
      <c r="BC93" s="210"/>
    </row>
    <row r="94" spans="1:55" s="144" customFormat="1" ht="110.25" customHeight="1" x14ac:dyDescent="0.25">
      <c r="A94" s="47">
        <v>1124</v>
      </c>
      <c r="B94" s="48" t="s">
        <v>324</v>
      </c>
      <c r="C94" s="48" t="s">
        <v>138</v>
      </c>
      <c r="D94" s="48">
        <v>29704306</v>
      </c>
      <c r="E94" s="49" t="s">
        <v>74</v>
      </c>
      <c r="F94" s="48" t="s">
        <v>138</v>
      </c>
      <c r="G94" s="50">
        <v>407</v>
      </c>
      <c r="H94" s="50" t="s">
        <v>75</v>
      </c>
      <c r="I94" s="48">
        <v>29704306</v>
      </c>
      <c r="J94" s="109" t="s">
        <v>344</v>
      </c>
      <c r="K94" s="64" t="s">
        <v>354</v>
      </c>
      <c r="L94" s="64" t="s">
        <v>355</v>
      </c>
      <c r="M94" s="64" t="s">
        <v>356</v>
      </c>
      <c r="N94" s="110" t="s">
        <v>357</v>
      </c>
      <c r="O94" s="55">
        <v>43511</v>
      </c>
      <c r="P94" s="73" t="s">
        <v>181</v>
      </c>
      <c r="Q94" s="106" t="s">
        <v>348</v>
      </c>
      <c r="R94" s="50" t="s">
        <v>82</v>
      </c>
      <c r="S94" s="60">
        <v>1033500000</v>
      </c>
      <c r="T94" s="60">
        <v>1033500000</v>
      </c>
      <c r="U94" s="50" t="s">
        <v>183</v>
      </c>
      <c r="V94" s="50" t="s">
        <v>84</v>
      </c>
      <c r="W94" s="57" t="s">
        <v>358</v>
      </c>
      <c r="X94" s="50">
        <v>7000102145</v>
      </c>
      <c r="Y94" s="67">
        <v>4500032995</v>
      </c>
      <c r="Z94" s="60">
        <v>1033500000</v>
      </c>
      <c r="AA94" s="67" t="s">
        <v>359</v>
      </c>
      <c r="AB94" s="67" t="s">
        <v>360</v>
      </c>
      <c r="AC94" s="103"/>
      <c r="AD94" s="103"/>
      <c r="AE94" s="61"/>
      <c r="AF94" s="61"/>
      <c r="AG94" s="61">
        <v>600000000</v>
      </c>
      <c r="AH94" s="61"/>
      <c r="AI94" s="61">
        <v>33500000</v>
      </c>
      <c r="AJ94" s="61"/>
      <c r="AK94" s="61">
        <v>400000000</v>
      </c>
      <c r="AL94" s="61"/>
      <c r="AM94" s="61"/>
      <c r="AN94" s="61"/>
      <c r="AO94" s="61"/>
      <c r="AP94" s="89"/>
      <c r="AQ94" s="194"/>
      <c r="AR94" s="210"/>
      <c r="AS94" s="210"/>
      <c r="AT94" s="210"/>
      <c r="AU94" s="210"/>
      <c r="AV94" s="210"/>
      <c r="AW94" s="210"/>
      <c r="AX94" s="210"/>
      <c r="AY94" s="210"/>
      <c r="AZ94" s="210"/>
      <c r="BA94" s="210"/>
      <c r="BB94" s="210"/>
      <c r="BC94" s="210"/>
    </row>
    <row r="95" spans="1:55" s="144" customFormat="1" ht="110.25" customHeight="1" x14ac:dyDescent="0.25">
      <c r="A95" s="47">
        <v>1124</v>
      </c>
      <c r="B95" s="48" t="s">
        <v>324</v>
      </c>
      <c r="C95" s="48" t="s">
        <v>138</v>
      </c>
      <c r="D95" s="48">
        <v>29704306</v>
      </c>
      <c r="E95" s="91" t="s">
        <v>234</v>
      </c>
      <c r="F95" s="48" t="s">
        <v>138</v>
      </c>
      <c r="G95" s="50">
        <v>407</v>
      </c>
      <c r="H95" s="50" t="s">
        <v>75</v>
      </c>
      <c r="I95" s="48">
        <v>29704306</v>
      </c>
      <c r="J95" s="109" t="s">
        <v>344</v>
      </c>
      <c r="K95" s="64" t="s">
        <v>354</v>
      </c>
      <c r="L95" s="64" t="s">
        <v>355</v>
      </c>
      <c r="M95" s="64" t="s">
        <v>356</v>
      </c>
      <c r="N95" s="110" t="s">
        <v>357</v>
      </c>
      <c r="O95" s="55">
        <v>43511</v>
      </c>
      <c r="P95" s="73" t="s">
        <v>181</v>
      </c>
      <c r="Q95" s="106" t="s">
        <v>348</v>
      </c>
      <c r="R95" s="50" t="s">
        <v>82</v>
      </c>
      <c r="S95" s="60">
        <v>466500000</v>
      </c>
      <c r="T95" s="60">
        <v>466500000</v>
      </c>
      <c r="U95" s="50" t="s">
        <v>183</v>
      </c>
      <c r="V95" s="50" t="s">
        <v>84</v>
      </c>
      <c r="W95" s="57" t="s">
        <v>358</v>
      </c>
      <c r="X95" s="50">
        <v>7000102955</v>
      </c>
      <c r="Y95" s="67">
        <v>4500032995</v>
      </c>
      <c r="Z95" s="60">
        <v>466500000</v>
      </c>
      <c r="AA95" s="67" t="s">
        <v>359</v>
      </c>
      <c r="AB95" s="67" t="s">
        <v>360</v>
      </c>
      <c r="AC95" s="103"/>
      <c r="AD95" s="103"/>
      <c r="AE95" s="61"/>
      <c r="AF95" s="61"/>
      <c r="AG95" s="94"/>
      <c r="AH95" s="61"/>
      <c r="AI95" s="94">
        <v>466500000</v>
      </c>
      <c r="AJ95" s="61"/>
      <c r="AK95" s="61"/>
      <c r="AL95" s="61"/>
      <c r="AM95" s="61"/>
      <c r="AN95" s="61"/>
      <c r="AO95" s="61"/>
      <c r="AP95" s="89"/>
      <c r="AQ95" s="194"/>
      <c r="AR95" s="210"/>
      <c r="AS95" s="210"/>
      <c r="AT95" s="210"/>
      <c r="AU95" s="210"/>
      <c r="AV95" s="210"/>
      <c r="AW95" s="210"/>
      <c r="AX95" s="210"/>
      <c r="AY95" s="210"/>
      <c r="AZ95" s="210"/>
      <c r="BA95" s="210"/>
      <c r="BB95" s="210"/>
      <c r="BC95" s="210"/>
    </row>
    <row r="96" spans="1:55" s="179" customFormat="1" ht="89.25" customHeight="1" x14ac:dyDescent="0.2">
      <c r="A96" s="47">
        <v>1124</v>
      </c>
      <c r="B96" s="48" t="s">
        <v>324</v>
      </c>
      <c r="C96" s="48" t="s">
        <v>138</v>
      </c>
      <c r="D96" s="48">
        <v>29704306</v>
      </c>
      <c r="E96" s="49" t="s">
        <v>74</v>
      </c>
      <c r="F96" s="48" t="s">
        <v>138</v>
      </c>
      <c r="G96" s="50">
        <v>407</v>
      </c>
      <c r="H96" s="50" t="s">
        <v>75</v>
      </c>
      <c r="I96" s="48">
        <v>29704306</v>
      </c>
      <c r="J96" s="51" t="s">
        <v>344</v>
      </c>
      <c r="K96" s="54" t="s">
        <v>361</v>
      </c>
      <c r="L96" s="53" t="s">
        <v>362</v>
      </c>
      <c r="M96" s="54" t="s">
        <v>363</v>
      </c>
      <c r="N96" s="52" t="s">
        <v>364</v>
      </c>
      <c r="O96" s="55">
        <v>43600</v>
      </c>
      <c r="P96" s="73" t="s">
        <v>172</v>
      </c>
      <c r="Q96" s="106" t="s">
        <v>365</v>
      </c>
      <c r="R96" s="50" t="s">
        <v>82</v>
      </c>
      <c r="S96" s="60">
        <v>90000000</v>
      </c>
      <c r="T96" s="60">
        <v>90000000</v>
      </c>
      <c r="U96" s="50" t="s">
        <v>83</v>
      </c>
      <c r="V96" s="50" t="s">
        <v>366</v>
      </c>
      <c r="W96" s="57" t="s">
        <v>262</v>
      </c>
      <c r="X96" s="50">
        <v>7000104761</v>
      </c>
      <c r="Y96" s="50">
        <v>4500033667</v>
      </c>
      <c r="Z96" s="72">
        <v>90000000</v>
      </c>
      <c r="AA96" s="50" t="s">
        <v>367</v>
      </c>
      <c r="AB96" s="50" t="s">
        <v>368</v>
      </c>
      <c r="AC96" s="103"/>
      <c r="AD96" s="103"/>
      <c r="AE96" s="61"/>
      <c r="AF96" s="61"/>
      <c r="AG96" s="61"/>
      <c r="AH96" s="61"/>
      <c r="AI96" s="61"/>
      <c r="AJ96" s="61"/>
      <c r="AK96" s="61"/>
      <c r="AL96" s="61">
        <v>90000000</v>
      </c>
      <c r="AM96" s="61"/>
      <c r="AN96" s="61"/>
      <c r="AO96" s="61"/>
      <c r="AP96" s="89"/>
      <c r="AQ96" s="194"/>
      <c r="AR96" s="215"/>
      <c r="AS96" s="215"/>
      <c r="AT96" s="215"/>
      <c r="AU96" s="215"/>
      <c r="AV96" s="215"/>
      <c r="AW96" s="215"/>
      <c r="AX96" s="215"/>
      <c r="AY96" s="215"/>
      <c r="AZ96" s="215"/>
      <c r="BA96" s="215"/>
      <c r="BB96" s="215"/>
      <c r="BC96" s="215"/>
    </row>
    <row r="97" spans="1:55" s="179" customFormat="1" ht="89.25" customHeight="1" x14ac:dyDescent="0.2">
      <c r="A97" s="47">
        <v>1124</v>
      </c>
      <c r="B97" s="48" t="s">
        <v>324</v>
      </c>
      <c r="C97" s="48" t="s">
        <v>138</v>
      </c>
      <c r="D97" s="48">
        <v>29704306</v>
      </c>
      <c r="E97" s="49" t="s">
        <v>74</v>
      </c>
      <c r="F97" s="48" t="s">
        <v>138</v>
      </c>
      <c r="G97" s="50">
        <v>407</v>
      </c>
      <c r="H97" s="50" t="s">
        <v>75</v>
      </c>
      <c r="I97" s="48">
        <v>29704306</v>
      </c>
      <c r="J97" s="51" t="s">
        <v>344</v>
      </c>
      <c r="K97" s="54" t="s">
        <v>361</v>
      </c>
      <c r="L97" s="53"/>
      <c r="M97" s="54"/>
      <c r="N97" s="52" t="s">
        <v>369</v>
      </c>
      <c r="O97" s="55">
        <v>43600</v>
      </c>
      <c r="P97" s="73" t="s">
        <v>259</v>
      </c>
      <c r="Q97" s="106" t="s">
        <v>365</v>
      </c>
      <c r="R97" s="50" t="s">
        <v>82</v>
      </c>
      <c r="S97" s="60">
        <v>70000000</v>
      </c>
      <c r="T97" s="60">
        <v>70000000</v>
      </c>
      <c r="U97" s="50" t="s">
        <v>83</v>
      </c>
      <c r="V97" s="50" t="s">
        <v>366</v>
      </c>
      <c r="W97" s="57" t="s">
        <v>370</v>
      </c>
      <c r="X97" s="50">
        <v>7000104766</v>
      </c>
      <c r="Y97" s="50">
        <v>4500033791</v>
      </c>
      <c r="Z97" s="60">
        <v>70000000</v>
      </c>
      <c r="AA97" s="50" t="s">
        <v>371</v>
      </c>
      <c r="AB97" s="50" t="s">
        <v>372</v>
      </c>
      <c r="AC97" s="103"/>
      <c r="AD97" s="103"/>
      <c r="AE97" s="61"/>
      <c r="AF97" s="61"/>
      <c r="AG97" s="61"/>
      <c r="AH97" s="61"/>
      <c r="AI97" s="61"/>
      <c r="AJ97" s="61"/>
      <c r="AK97" s="60">
        <v>70000000</v>
      </c>
      <c r="AL97" s="61"/>
      <c r="AM97" s="61"/>
      <c r="AN97" s="61"/>
      <c r="AO97" s="61"/>
      <c r="AP97" s="89"/>
      <c r="AQ97" s="194"/>
      <c r="AR97" s="215"/>
      <c r="AS97" s="215"/>
      <c r="AT97" s="215"/>
      <c r="AU97" s="215"/>
      <c r="AV97" s="215"/>
      <c r="AW97" s="215"/>
      <c r="AX97" s="215"/>
      <c r="AY97" s="215"/>
      <c r="AZ97" s="215"/>
      <c r="BA97" s="215"/>
      <c r="BB97" s="215"/>
      <c r="BC97" s="215"/>
    </row>
    <row r="98" spans="1:55" s="179" customFormat="1" ht="89.25" customHeight="1" x14ac:dyDescent="0.2">
      <c r="A98" s="47">
        <v>1124</v>
      </c>
      <c r="B98" s="48" t="s">
        <v>324</v>
      </c>
      <c r="C98" s="48" t="s">
        <v>138</v>
      </c>
      <c r="D98" s="48">
        <v>29704306</v>
      </c>
      <c r="E98" s="49" t="s">
        <v>74</v>
      </c>
      <c r="F98" s="48" t="s">
        <v>138</v>
      </c>
      <c r="G98" s="50">
        <v>407</v>
      </c>
      <c r="H98" s="50" t="s">
        <v>75</v>
      </c>
      <c r="I98" s="48">
        <v>29704306</v>
      </c>
      <c r="J98" s="51" t="s">
        <v>344</v>
      </c>
      <c r="K98" s="54" t="s">
        <v>361</v>
      </c>
      <c r="L98" s="53" t="s">
        <v>362</v>
      </c>
      <c r="M98" s="54" t="s">
        <v>363</v>
      </c>
      <c r="N98" s="52" t="s">
        <v>373</v>
      </c>
      <c r="O98" s="55">
        <v>43600</v>
      </c>
      <c r="P98" s="73" t="s">
        <v>259</v>
      </c>
      <c r="Q98" s="90" t="s">
        <v>365</v>
      </c>
      <c r="R98" s="50" t="s">
        <v>82</v>
      </c>
      <c r="S98" s="60">
        <v>59814920</v>
      </c>
      <c r="T98" s="60">
        <v>59814920</v>
      </c>
      <c r="U98" s="50" t="s">
        <v>83</v>
      </c>
      <c r="V98" s="50" t="s">
        <v>366</v>
      </c>
      <c r="W98" s="57" t="s">
        <v>374</v>
      </c>
      <c r="X98" s="50">
        <v>7000104767</v>
      </c>
      <c r="Y98" s="50">
        <v>4500033794</v>
      </c>
      <c r="Z98" s="60">
        <v>59814920</v>
      </c>
      <c r="AA98" s="50" t="s">
        <v>375</v>
      </c>
      <c r="AB98" s="50" t="s">
        <v>376</v>
      </c>
      <c r="AC98" s="103"/>
      <c r="AD98" s="103"/>
      <c r="AE98" s="61"/>
      <c r="AF98" s="61"/>
      <c r="AG98" s="61"/>
      <c r="AH98" s="61"/>
      <c r="AI98" s="61"/>
      <c r="AJ98" s="61"/>
      <c r="AK98" s="60"/>
      <c r="AL98" s="60">
        <v>59814920</v>
      </c>
      <c r="AM98" s="61"/>
      <c r="AN98" s="61"/>
      <c r="AO98" s="61"/>
      <c r="AP98" s="89"/>
      <c r="AQ98" s="194"/>
      <c r="AR98" s="215"/>
      <c r="AS98" s="215"/>
      <c r="AT98" s="215"/>
      <c r="AU98" s="215"/>
      <c r="AV98" s="215"/>
      <c r="AW98" s="215"/>
      <c r="AX98" s="215"/>
      <c r="AY98" s="215"/>
      <c r="AZ98" s="215"/>
      <c r="BA98" s="215"/>
      <c r="BB98" s="215"/>
      <c r="BC98" s="215"/>
    </row>
    <row r="99" spans="1:55" s="179" customFormat="1" ht="154.5" customHeight="1" x14ac:dyDescent="0.2">
      <c r="A99" s="47">
        <v>1124</v>
      </c>
      <c r="B99" s="48" t="s">
        <v>324</v>
      </c>
      <c r="C99" s="48" t="s">
        <v>138</v>
      </c>
      <c r="D99" s="48">
        <v>29704306</v>
      </c>
      <c r="E99" s="49" t="s">
        <v>74</v>
      </c>
      <c r="F99" s="48" t="s">
        <v>138</v>
      </c>
      <c r="G99" s="50">
        <v>407</v>
      </c>
      <c r="H99" s="50" t="s">
        <v>75</v>
      </c>
      <c r="I99" s="48">
        <v>29704306</v>
      </c>
      <c r="J99" s="51" t="s">
        <v>344</v>
      </c>
      <c r="K99" s="52" t="s">
        <v>267</v>
      </c>
      <c r="L99" s="50" t="s">
        <v>268</v>
      </c>
      <c r="M99" s="105" t="s">
        <v>269</v>
      </c>
      <c r="N99" s="52" t="s">
        <v>270</v>
      </c>
      <c r="O99" s="55">
        <v>43642</v>
      </c>
      <c r="P99" s="56" t="s">
        <v>271</v>
      </c>
      <c r="Q99" s="83" t="s">
        <v>250</v>
      </c>
      <c r="R99" s="50" t="s">
        <v>82</v>
      </c>
      <c r="S99" s="60">
        <v>171444533</v>
      </c>
      <c r="T99" s="60">
        <v>171444533</v>
      </c>
      <c r="U99" s="50" t="s">
        <v>83</v>
      </c>
      <c r="V99" s="50" t="s">
        <v>84</v>
      </c>
      <c r="W99" s="57" t="s">
        <v>252</v>
      </c>
      <c r="X99" s="50">
        <v>7000104642</v>
      </c>
      <c r="Y99" s="50">
        <v>4500034065</v>
      </c>
      <c r="Z99" s="60">
        <f>107100000+57180400</f>
        <v>164280400</v>
      </c>
      <c r="AA99" s="183" t="s">
        <v>429</v>
      </c>
      <c r="AB99" s="50" t="s">
        <v>430</v>
      </c>
      <c r="AC99" s="103"/>
      <c r="AD99" s="103"/>
      <c r="AE99" s="61"/>
      <c r="AF99" s="61"/>
      <c r="AG99" s="61"/>
      <c r="AH99" s="61"/>
      <c r="AI99" s="61"/>
      <c r="AJ99" s="61"/>
      <c r="AK99" s="60"/>
      <c r="AL99" s="60"/>
      <c r="AM99" s="60">
        <v>171444533</v>
      </c>
      <c r="AN99" s="61"/>
      <c r="AO99" s="61"/>
      <c r="AP99" s="89"/>
      <c r="AQ99" s="194"/>
      <c r="AR99" s="215"/>
      <c r="AS99" s="215"/>
      <c r="AT99" s="215"/>
      <c r="AU99" s="215"/>
      <c r="AV99" s="215"/>
      <c r="AW99" s="215"/>
      <c r="AX99" s="215"/>
      <c r="AY99" s="215"/>
      <c r="AZ99" s="215"/>
      <c r="BA99" s="215"/>
      <c r="BB99" s="215"/>
      <c r="BC99" s="215"/>
    </row>
    <row r="100" spans="1:55" s="144" customFormat="1" ht="97.5" customHeight="1" x14ac:dyDescent="0.25">
      <c r="A100" s="47" t="s">
        <v>307</v>
      </c>
      <c r="B100" s="48" t="s">
        <v>324</v>
      </c>
      <c r="C100" s="48" t="s">
        <v>138</v>
      </c>
      <c r="D100" s="48">
        <v>29704306</v>
      </c>
      <c r="E100" s="49" t="s">
        <v>377</v>
      </c>
      <c r="F100" s="48" t="s">
        <v>138</v>
      </c>
      <c r="G100" s="50">
        <v>407</v>
      </c>
      <c r="H100" s="50" t="s">
        <v>75</v>
      </c>
      <c r="I100" s="48">
        <v>29704306</v>
      </c>
      <c r="J100" s="51" t="s">
        <v>378</v>
      </c>
      <c r="K100" s="54" t="s">
        <v>379</v>
      </c>
      <c r="L100" s="53">
        <v>10101516</v>
      </c>
      <c r="M100" s="54"/>
      <c r="N100" s="52" t="s">
        <v>380</v>
      </c>
      <c r="O100" s="55">
        <v>43591</v>
      </c>
      <c r="P100" s="73" t="s">
        <v>80</v>
      </c>
      <c r="Q100" s="106" t="s">
        <v>348</v>
      </c>
      <c r="R100" s="50" t="s">
        <v>381</v>
      </c>
      <c r="S100" s="60">
        <v>50000000</v>
      </c>
      <c r="T100" s="60">
        <v>50000000</v>
      </c>
      <c r="U100" s="50" t="s">
        <v>83</v>
      </c>
      <c r="V100" s="50" t="s">
        <v>84</v>
      </c>
      <c r="W100" s="57" t="s">
        <v>382</v>
      </c>
      <c r="X100" s="50">
        <v>7000104687</v>
      </c>
      <c r="Y100" s="50">
        <v>4500033700</v>
      </c>
      <c r="Z100" s="60">
        <v>50000000</v>
      </c>
      <c r="AA100" s="50" t="s">
        <v>383</v>
      </c>
      <c r="AB100" s="50" t="s">
        <v>384</v>
      </c>
      <c r="AC100" s="186"/>
      <c r="AD100" s="103"/>
      <c r="AE100" s="61"/>
      <c r="AF100" s="61"/>
      <c r="AG100" s="61"/>
      <c r="AH100" s="61"/>
      <c r="AI100" s="61"/>
      <c r="AJ100" s="61"/>
      <c r="AK100" s="61">
        <v>50000000</v>
      </c>
      <c r="AL100" s="61"/>
      <c r="AM100" s="61"/>
      <c r="AN100" s="61"/>
      <c r="AO100" s="61"/>
      <c r="AP100" s="89"/>
      <c r="AQ100" s="194"/>
      <c r="AR100" s="210"/>
      <c r="AS100" s="210"/>
      <c r="AT100" s="210"/>
      <c r="AU100" s="210"/>
      <c r="AV100" s="210"/>
      <c r="AW100" s="210"/>
      <c r="AX100" s="210"/>
      <c r="AY100" s="210"/>
      <c r="AZ100" s="210"/>
      <c r="BA100" s="210"/>
      <c r="BB100" s="210"/>
      <c r="BC100" s="210"/>
    </row>
    <row r="101" spans="1:55" s="144" customFormat="1" ht="87" customHeight="1" x14ac:dyDescent="0.25">
      <c r="A101" s="47" t="s">
        <v>307</v>
      </c>
      <c r="B101" s="48" t="s">
        <v>324</v>
      </c>
      <c r="C101" s="48" t="s">
        <v>138</v>
      </c>
      <c r="D101" s="48">
        <v>29704306</v>
      </c>
      <c r="E101" s="49" t="s">
        <v>74</v>
      </c>
      <c r="F101" s="48" t="s">
        <v>138</v>
      </c>
      <c r="G101" s="50">
        <v>407</v>
      </c>
      <c r="H101" s="50" t="s">
        <v>75</v>
      </c>
      <c r="I101" s="48">
        <v>29704306</v>
      </c>
      <c r="J101" s="51" t="s">
        <v>378</v>
      </c>
      <c r="K101" s="64" t="s">
        <v>354</v>
      </c>
      <c r="L101" s="64" t="s">
        <v>355</v>
      </c>
      <c r="M101" s="64" t="s">
        <v>356</v>
      </c>
      <c r="N101" s="110" t="s">
        <v>385</v>
      </c>
      <c r="O101" s="55">
        <v>43642</v>
      </c>
      <c r="P101" s="73" t="s">
        <v>80</v>
      </c>
      <c r="Q101" s="106" t="s">
        <v>348</v>
      </c>
      <c r="R101" s="50" t="s">
        <v>82</v>
      </c>
      <c r="S101" s="205">
        <f>162200000+48740547</f>
        <v>210940547</v>
      </c>
      <c r="T101" s="205">
        <v>210940547</v>
      </c>
      <c r="U101" s="50" t="s">
        <v>83</v>
      </c>
      <c r="V101" s="50" t="s">
        <v>84</v>
      </c>
      <c r="W101" s="57" t="s">
        <v>358</v>
      </c>
      <c r="X101" s="50">
        <v>7000105781</v>
      </c>
      <c r="Y101" s="50">
        <v>4200006251</v>
      </c>
      <c r="Z101" s="60">
        <v>210940547</v>
      </c>
      <c r="AA101" s="50" t="s">
        <v>428</v>
      </c>
      <c r="AB101" s="50" t="s">
        <v>360</v>
      </c>
      <c r="AC101" s="186"/>
      <c r="AD101" s="186"/>
      <c r="AE101" s="61"/>
      <c r="AF101" s="61"/>
      <c r="AG101" s="61"/>
      <c r="AH101" s="61"/>
      <c r="AI101" s="61"/>
      <c r="AJ101" s="61"/>
      <c r="AK101" s="61"/>
      <c r="AL101" s="60">
        <v>210940547</v>
      </c>
      <c r="AM101" s="61"/>
      <c r="AN101" s="61"/>
      <c r="AO101" s="61"/>
      <c r="AP101" s="89"/>
      <c r="AQ101" s="194"/>
      <c r="AR101" s="210"/>
      <c r="AS101" s="210"/>
      <c r="AT101" s="210"/>
      <c r="AU101" s="210"/>
      <c r="AV101" s="210"/>
      <c r="AW101" s="210"/>
      <c r="AX101" s="210"/>
      <c r="AY101" s="210"/>
      <c r="AZ101" s="210"/>
      <c r="BA101" s="210"/>
      <c r="BB101" s="210"/>
      <c r="BC101" s="210"/>
    </row>
    <row r="102" spans="1:55" s="144" customFormat="1" ht="81" customHeight="1" x14ac:dyDescent="0.25">
      <c r="A102" s="47" t="s">
        <v>307</v>
      </c>
      <c r="B102" s="187" t="s">
        <v>386</v>
      </c>
      <c r="C102" s="188" t="s">
        <v>138</v>
      </c>
      <c r="D102" s="188">
        <v>29704306</v>
      </c>
      <c r="E102" s="189" t="s">
        <v>149</v>
      </c>
      <c r="F102" s="188" t="s">
        <v>138</v>
      </c>
      <c r="G102" s="50">
        <v>407</v>
      </c>
      <c r="H102" s="50" t="s">
        <v>75</v>
      </c>
      <c r="I102" s="48">
        <v>29704306</v>
      </c>
      <c r="J102" s="51" t="s">
        <v>378</v>
      </c>
      <c r="K102" s="64" t="s">
        <v>354</v>
      </c>
      <c r="L102" s="64" t="s">
        <v>355</v>
      </c>
      <c r="M102" s="64" t="s">
        <v>356</v>
      </c>
      <c r="N102" s="110" t="s">
        <v>385</v>
      </c>
      <c r="O102" s="55">
        <v>43642</v>
      </c>
      <c r="P102" s="73" t="s">
        <v>80</v>
      </c>
      <c r="Q102" s="106" t="s">
        <v>348</v>
      </c>
      <c r="R102" s="50" t="s">
        <v>150</v>
      </c>
      <c r="S102" s="60">
        <f>80000000+54001890</f>
        <v>134001890</v>
      </c>
      <c r="T102" s="60">
        <f>80000000+54001890</f>
        <v>134001890</v>
      </c>
      <c r="U102" s="50" t="s">
        <v>83</v>
      </c>
      <c r="V102" s="50" t="s">
        <v>84</v>
      </c>
      <c r="W102" s="57" t="s">
        <v>358</v>
      </c>
      <c r="X102" s="50">
        <v>7000105781</v>
      </c>
      <c r="Y102" s="50">
        <v>4200006251</v>
      </c>
      <c r="Z102" s="60">
        <f>80000000+54001890</f>
        <v>134001890</v>
      </c>
      <c r="AA102" s="50" t="s">
        <v>428</v>
      </c>
      <c r="AB102" s="50" t="s">
        <v>360</v>
      </c>
      <c r="AC102" s="186"/>
      <c r="AD102" s="186"/>
      <c r="AE102" s="61"/>
      <c r="AF102" s="61"/>
      <c r="AG102" s="61"/>
      <c r="AH102" s="61"/>
      <c r="AI102" s="61"/>
      <c r="AJ102" s="61"/>
      <c r="AK102" s="61"/>
      <c r="AL102" s="60">
        <f>80000000+54001890</f>
        <v>134001890</v>
      </c>
      <c r="AM102" s="61"/>
      <c r="AN102" s="61"/>
      <c r="AO102" s="61"/>
      <c r="AP102" s="89"/>
      <c r="AQ102" s="194"/>
      <c r="AR102" s="210"/>
      <c r="AS102" s="210"/>
      <c r="AT102" s="210"/>
      <c r="AU102" s="210"/>
      <c r="AV102" s="210"/>
      <c r="AW102" s="210"/>
      <c r="AX102" s="210"/>
      <c r="AY102" s="210"/>
      <c r="AZ102" s="210"/>
      <c r="BA102" s="210"/>
      <c r="BB102" s="210"/>
      <c r="BC102" s="210"/>
    </row>
    <row r="103" spans="1:55" s="144" customFormat="1" ht="114" customHeight="1" x14ac:dyDescent="0.25">
      <c r="A103" s="47">
        <v>1124</v>
      </c>
      <c r="B103" s="48" t="s">
        <v>387</v>
      </c>
      <c r="C103" s="48" t="s">
        <v>388</v>
      </c>
      <c r="D103" s="48">
        <v>29702708</v>
      </c>
      <c r="E103" s="49" t="s">
        <v>74</v>
      </c>
      <c r="F103" s="48" t="s">
        <v>388</v>
      </c>
      <c r="G103" s="50">
        <v>408</v>
      </c>
      <c r="H103" s="50" t="s">
        <v>75</v>
      </c>
      <c r="I103" s="48">
        <v>29702708</v>
      </c>
      <c r="J103" s="51" t="s">
        <v>201</v>
      </c>
      <c r="K103" s="52" t="s">
        <v>389</v>
      </c>
      <c r="L103" s="50" t="s">
        <v>390</v>
      </c>
      <c r="M103" s="52" t="s">
        <v>391</v>
      </c>
      <c r="N103" s="52" t="s">
        <v>392</v>
      </c>
      <c r="O103" s="55">
        <v>43539</v>
      </c>
      <c r="P103" s="56" t="s">
        <v>143</v>
      </c>
      <c r="Q103" s="50" t="s">
        <v>81</v>
      </c>
      <c r="R103" s="50" t="s">
        <v>82</v>
      </c>
      <c r="S103" s="60">
        <v>76030689</v>
      </c>
      <c r="T103" s="60">
        <v>76030689</v>
      </c>
      <c r="U103" s="50" t="s">
        <v>183</v>
      </c>
      <c r="V103" s="50" t="s">
        <v>84</v>
      </c>
      <c r="W103" s="57" t="s">
        <v>199</v>
      </c>
      <c r="X103" s="50">
        <v>7000103384</v>
      </c>
      <c r="Y103" s="50">
        <v>4500033179</v>
      </c>
      <c r="Z103" s="60">
        <v>76030679</v>
      </c>
      <c r="AA103" s="50" t="s">
        <v>393</v>
      </c>
      <c r="AB103" s="50" t="s">
        <v>394</v>
      </c>
      <c r="AC103" s="103"/>
      <c r="AD103" s="103"/>
      <c r="AE103" s="61"/>
      <c r="AF103" s="61"/>
      <c r="AG103" s="61"/>
      <c r="AH103" s="61"/>
      <c r="AI103" s="61"/>
      <c r="AJ103" s="60"/>
      <c r="AK103" s="60">
        <v>76030689</v>
      </c>
      <c r="AL103" s="61"/>
      <c r="AM103" s="61"/>
      <c r="AN103" s="61"/>
      <c r="AO103" s="61"/>
      <c r="AP103" s="89"/>
      <c r="AQ103" s="194"/>
      <c r="AR103" s="210"/>
      <c r="AS103" s="210"/>
      <c r="AT103" s="210"/>
      <c r="AU103" s="210"/>
      <c r="AV103" s="210"/>
      <c r="AW103" s="210"/>
      <c r="AX103" s="210"/>
      <c r="AY103" s="210"/>
      <c r="AZ103" s="210"/>
      <c r="BA103" s="210"/>
      <c r="BB103" s="210"/>
      <c r="BC103" s="210"/>
    </row>
    <row r="104" spans="1:55" s="144" customFormat="1" ht="91.5" customHeight="1" x14ac:dyDescent="0.25">
      <c r="A104" s="47">
        <v>1124</v>
      </c>
      <c r="B104" s="48" t="s">
        <v>395</v>
      </c>
      <c r="C104" s="48" t="s">
        <v>396</v>
      </c>
      <c r="D104" s="48">
        <v>29706903</v>
      </c>
      <c r="E104" s="49" t="s">
        <v>397</v>
      </c>
      <c r="F104" s="48" t="s">
        <v>396</v>
      </c>
      <c r="G104" s="50">
        <v>409</v>
      </c>
      <c r="H104" s="50" t="s">
        <v>75</v>
      </c>
      <c r="I104" s="48">
        <v>29706903</v>
      </c>
      <c r="J104" s="54" t="s">
        <v>398</v>
      </c>
      <c r="K104" s="52" t="s">
        <v>399</v>
      </c>
      <c r="L104" s="50">
        <v>95121700</v>
      </c>
      <c r="M104" s="52" t="s">
        <v>399</v>
      </c>
      <c r="N104" s="52" t="s">
        <v>400</v>
      </c>
      <c r="O104" s="55"/>
      <c r="P104" s="56"/>
      <c r="Q104" s="106" t="s">
        <v>239</v>
      </c>
      <c r="R104" s="50"/>
      <c r="S104" s="60">
        <v>880000000</v>
      </c>
      <c r="T104" s="60">
        <v>880000000</v>
      </c>
      <c r="U104" s="50"/>
      <c r="V104" s="50"/>
      <c r="W104" s="57" t="s">
        <v>401</v>
      </c>
      <c r="X104" s="58"/>
      <c r="Y104" s="50"/>
      <c r="Z104" s="70"/>
      <c r="AA104" s="50"/>
      <c r="AB104" s="50"/>
      <c r="AC104" s="103"/>
      <c r="AD104" s="103"/>
      <c r="AE104" s="225"/>
      <c r="AF104" s="225"/>
      <c r="AG104" s="70"/>
      <c r="AH104" s="70"/>
      <c r="AI104" s="70"/>
      <c r="AJ104" s="70"/>
      <c r="AK104" s="111"/>
      <c r="AL104" s="227"/>
      <c r="AM104" s="227"/>
      <c r="AN104" s="70"/>
      <c r="AO104" s="70"/>
      <c r="AP104" s="218">
        <v>880000000</v>
      </c>
      <c r="AQ104" s="194"/>
      <c r="AR104" s="210"/>
      <c r="AS104" s="210"/>
      <c r="AT104" s="210"/>
      <c r="AU104" s="210"/>
      <c r="AV104" s="210"/>
      <c r="AW104" s="210"/>
      <c r="AX104" s="210"/>
      <c r="AY104" s="210"/>
      <c r="AZ104" s="210"/>
      <c r="BA104" s="210"/>
      <c r="BB104" s="210"/>
      <c r="BC104" s="210"/>
    </row>
    <row r="105" spans="1:55" s="144" customFormat="1" ht="105.75" customHeight="1" x14ac:dyDescent="0.25">
      <c r="A105" s="47">
        <v>1124</v>
      </c>
      <c r="B105" s="48" t="s">
        <v>402</v>
      </c>
      <c r="C105" s="48" t="s">
        <v>152</v>
      </c>
      <c r="D105" s="48">
        <v>29704404</v>
      </c>
      <c r="E105" s="49" t="s">
        <v>74</v>
      </c>
      <c r="F105" s="48" t="s">
        <v>152</v>
      </c>
      <c r="G105" s="50">
        <v>411</v>
      </c>
      <c r="H105" s="50" t="s">
        <v>265</v>
      </c>
      <c r="I105" s="48">
        <v>29704404</v>
      </c>
      <c r="J105" s="51" t="s">
        <v>153</v>
      </c>
      <c r="K105" s="52" t="s">
        <v>403</v>
      </c>
      <c r="L105" s="50" t="s">
        <v>404</v>
      </c>
      <c r="M105" s="52" t="s">
        <v>405</v>
      </c>
      <c r="N105" s="52" t="s">
        <v>406</v>
      </c>
      <c r="O105" s="55" t="s">
        <v>407</v>
      </c>
      <c r="P105" s="56" t="s">
        <v>408</v>
      </c>
      <c r="Q105" s="106" t="s">
        <v>409</v>
      </c>
      <c r="R105" s="50" t="s">
        <v>82</v>
      </c>
      <c r="S105" s="60">
        <v>30000000</v>
      </c>
      <c r="T105" s="60">
        <v>30000000</v>
      </c>
      <c r="U105" s="50" t="s">
        <v>183</v>
      </c>
      <c r="V105" s="50" t="s">
        <v>84</v>
      </c>
      <c r="W105" s="57" t="s">
        <v>424</v>
      </c>
      <c r="X105" s="58">
        <v>7000103229</v>
      </c>
      <c r="Y105" s="50">
        <v>4500034095</v>
      </c>
      <c r="Z105" s="60">
        <v>28025500</v>
      </c>
      <c r="AA105" s="50" t="s">
        <v>425</v>
      </c>
      <c r="AB105" s="50" t="s">
        <v>426</v>
      </c>
      <c r="AC105" s="103"/>
      <c r="AD105" s="58" t="s">
        <v>410</v>
      </c>
      <c r="AE105" s="225"/>
      <c r="AF105" s="225"/>
      <c r="AG105" s="70"/>
      <c r="AH105" s="70"/>
      <c r="AI105" s="70"/>
      <c r="AJ105" s="70"/>
      <c r="AK105" s="70"/>
      <c r="AL105" s="70"/>
      <c r="AM105" s="70"/>
      <c r="AN105" s="61"/>
      <c r="AO105" s="61"/>
      <c r="AP105" s="221">
        <v>30000000</v>
      </c>
      <c r="AQ105" s="194"/>
      <c r="AR105" s="210"/>
      <c r="AS105" s="210"/>
      <c r="AT105" s="210"/>
      <c r="AU105" s="210"/>
      <c r="AV105" s="210"/>
      <c r="AW105" s="210"/>
      <c r="AX105" s="210"/>
      <c r="AY105" s="210"/>
      <c r="AZ105" s="210"/>
      <c r="BA105" s="210"/>
      <c r="BB105" s="210"/>
      <c r="BC105" s="210"/>
    </row>
    <row r="106" spans="1:55" s="144" customFormat="1" ht="126.75" customHeight="1" thickBot="1" x14ac:dyDescent="0.3">
      <c r="A106" s="112">
        <v>1124</v>
      </c>
      <c r="B106" s="113" t="s">
        <v>411</v>
      </c>
      <c r="C106" s="113" t="s">
        <v>152</v>
      </c>
      <c r="D106" s="113">
        <v>29704405</v>
      </c>
      <c r="E106" s="114" t="s">
        <v>74</v>
      </c>
      <c r="F106" s="113" t="s">
        <v>152</v>
      </c>
      <c r="G106" s="115">
        <v>412</v>
      </c>
      <c r="H106" s="115" t="s">
        <v>265</v>
      </c>
      <c r="I106" s="113">
        <v>297044</v>
      </c>
      <c r="J106" s="116" t="s">
        <v>153</v>
      </c>
      <c r="K106" s="117" t="s">
        <v>412</v>
      </c>
      <c r="L106" s="115" t="s">
        <v>413</v>
      </c>
      <c r="M106" s="118" t="s">
        <v>414</v>
      </c>
      <c r="N106" s="118" t="s">
        <v>415</v>
      </c>
      <c r="O106" s="119">
        <v>43724</v>
      </c>
      <c r="P106" s="120" t="s">
        <v>416</v>
      </c>
      <c r="Q106" s="121" t="s">
        <v>417</v>
      </c>
      <c r="R106" s="115" t="s">
        <v>82</v>
      </c>
      <c r="S106" s="206">
        <v>100000000</v>
      </c>
      <c r="T106" s="206">
        <v>100000000</v>
      </c>
      <c r="U106" s="115" t="s">
        <v>183</v>
      </c>
      <c r="V106" s="115" t="s">
        <v>84</v>
      </c>
      <c r="W106" s="122" t="s">
        <v>424</v>
      </c>
      <c r="X106" s="207"/>
      <c r="Y106" s="115"/>
      <c r="Z106" s="208"/>
      <c r="AA106" s="115"/>
      <c r="AB106" s="115"/>
      <c r="AC106" s="123"/>
      <c r="AD106" s="123" t="s">
        <v>427</v>
      </c>
      <c r="AE106" s="228"/>
      <c r="AF106" s="228"/>
      <c r="AG106" s="208"/>
      <c r="AH106" s="208"/>
      <c r="AI106" s="208"/>
      <c r="AJ106" s="208"/>
      <c r="AK106" s="124"/>
      <c r="AL106" s="208"/>
      <c r="AM106" s="124"/>
      <c r="AN106" s="208"/>
      <c r="AO106" s="124"/>
      <c r="AP106" s="229">
        <v>100000000</v>
      </c>
      <c r="AQ106" s="194"/>
      <c r="AR106" s="210"/>
      <c r="AS106" s="210"/>
      <c r="AT106" s="210"/>
      <c r="AU106" s="210"/>
      <c r="AV106" s="210"/>
      <c r="AW106" s="210"/>
      <c r="AX106" s="210"/>
      <c r="AY106" s="210"/>
      <c r="AZ106" s="210"/>
      <c r="BA106" s="210"/>
      <c r="BB106" s="210"/>
      <c r="BC106" s="210"/>
    </row>
    <row r="107" spans="1:55" s="59" customFormat="1" ht="14.25" customHeight="1" x14ac:dyDescent="0.25">
      <c r="A107" s="125"/>
      <c r="B107" s="126"/>
      <c r="C107" s="126"/>
      <c r="D107" s="126"/>
      <c r="E107" s="125"/>
      <c r="F107" s="126"/>
      <c r="G107" s="125"/>
      <c r="H107" s="125"/>
      <c r="I107" s="126"/>
      <c r="J107" s="127"/>
      <c r="K107" s="128"/>
      <c r="L107" s="129"/>
      <c r="M107" s="128"/>
      <c r="N107" s="128"/>
      <c r="O107" s="130"/>
      <c r="P107" s="131"/>
      <c r="Q107" s="132"/>
      <c r="R107" s="125"/>
      <c r="S107" s="155"/>
      <c r="T107" s="155"/>
      <c r="V107" s="125"/>
      <c r="W107" s="133"/>
      <c r="X107" s="136"/>
      <c r="Y107" s="159"/>
      <c r="Z107" s="157"/>
      <c r="AA107" s="125"/>
      <c r="AB107" s="125"/>
      <c r="AC107" s="134"/>
      <c r="AD107" s="167"/>
      <c r="AE107" s="134"/>
      <c r="AF107" s="134"/>
      <c r="AG107" s="135"/>
      <c r="AH107" s="136"/>
      <c r="AI107" s="136"/>
      <c r="AJ107" s="137"/>
      <c r="AK107" s="138"/>
      <c r="AL107" s="137"/>
      <c r="AM107" s="136"/>
      <c r="AN107" s="137"/>
      <c r="AO107" s="136"/>
      <c r="AP107" s="136"/>
      <c r="AQ107" s="182"/>
    </row>
    <row r="108" spans="1:55" s="59" customFormat="1" ht="15.75" customHeight="1" x14ac:dyDescent="0.25">
      <c r="A108" s="125"/>
      <c r="B108" s="126"/>
      <c r="C108" s="126"/>
      <c r="D108" s="126"/>
      <c r="E108" s="125"/>
      <c r="F108" s="126"/>
      <c r="G108" s="125"/>
      <c r="H108" s="125"/>
      <c r="I108" s="126"/>
      <c r="J108" s="139"/>
      <c r="K108" s="128"/>
      <c r="L108" s="125"/>
      <c r="M108" s="125"/>
      <c r="N108" s="128"/>
      <c r="O108" s="130"/>
      <c r="P108" s="131"/>
      <c r="Q108" s="132"/>
      <c r="R108" s="125"/>
      <c r="S108" s="156"/>
      <c r="T108" s="156"/>
      <c r="V108" s="140"/>
      <c r="W108" s="133"/>
      <c r="X108" s="136"/>
      <c r="Y108" s="159"/>
      <c r="Z108" s="158"/>
      <c r="AA108" s="125"/>
      <c r="AB108" s="125"/>
      <c r="AC108" s="134"/>
      <c r="AD108" s="167"/>
      <c r="AE108" s="134"/>
      <c r="AF108" s="134"/>
      <c r="AG108" s="135"/>
      <c r="AH108" s="135"/>
      <c r="AI108" s="135"/>
      <c r="AJ108" s="135"/>
      <c r="AK108" s="141"/>
      <c r="AL108" s="135"/>
      <c r="AM108" s="135"/>
      <c r="AN108" s="135"/>
      <c r="AO108" s="135"/>
      <c r="AP108" s="142"/>
      <c r="AQ108" s="182"/>
    </row>
    <row r="109" spans="1:55" s="59" customFormat="1" x14ac:dyDescent="0.25">
      <c r="K109" s="143"/>
      <c r="M109" s="144"/>
      <c r="S109" s="163"/>
      <c r="T109" s="146"/>
      <c r="W109" s="145"/>
      <c r="Y109" s="145"/>
      <c r="Z109" s="151"/>
      <c r="AA109" s="145"/>
      <c r="AB109" s="145"/>
      <c r="AD109" s="168"/>
      <c r="AK109" s="146"/>
      <c r="AQ109" s="182"/>
    </row>
    <row r="110" spans="1:55" x14ac:dyDescent="0.25">
      <c r="S110" s="162"/>
    </row>
  </sheetData>
  <sheetProtection formatCells="0" formatColumns="0" formatRows="0"/>
  <protectedRanges>
    <protectedRange sqref="M27:M42" name="Rango1"/>
    <protectedRange sqref="N103" name="Rango1_3_2"/>
    <protectedRange sqref="N101:N102 N94:N95" name="Rango1_12"/>
    <protectedRange sqref="N65 N67:N68 N99" name="Rango1_3_9"/>
    <protectedRange sqref="M94:M95 M101:M102" name="Rango1_12_1"/>
    <protectedRange sqref="N75 N85 N46 N57:N61 N88" name="Rango1_10_11_1"/>
    <protectedRange sqref="N27:N42" name="Rango1_3"/>
    <protectedRange sqref="N55:N56" name="Rango1_3_1_1"/>
    <protectedRange sqref="N104" name="Rango1_3_2_1"/>
    <protectedRange sqref="M65" name="Rango1_3_9_2_1"/>
    <protectedRange sqref="M67:M68 M99" name="Rango1_3_6_1_1"/>
    <protectedRange sqref="N91:N93" name="Rango1_3_8"/>
    <protectedRange sqref="N44" name="Rango1_3_1"/>
    <protectedRange sqref="M52:M53" name="Rango1_4"/>
    <protectedRange sqref="N52:N53" name="Rango1_3_5"/>
    <protectedRange sqref="N43" name="Rango1_3_4"/>
    <protectedRange sqref="N45" name="Rango1_3_6"/>
    <protectedRange sqref="N62:N64" name="Rango1_3_7"/>
    <protectedRange sqref="M96:M98" name="Rango1_12_1_1_1"/>
    <protectedRange sqref="N100" name="Rango1_12_2"/>
    <protectedRange sqref="M100" name="Rango1_12_1_1"/>
    <protectedRange sqref="N77:N78 N80 N50 N48" name="Rango1_10_11_1_3"/>
    <protectedRange sqref="N79" name="Rango1_10_11_1_4"/>
    <protectedRange sqref="N47 N49" name="Rango1_10_11_1_5"/>
    <protectedRange sqref="M86" name="Rango1_1"/>
    <protectedRange sqref="N86" name="Rango1_3_3"/>
    <protectedRange sqref="M87" name="Rango1_1_1"/>
    <protectedRange sqref="N87" name="Rango1_3_3_1"/>
  </protectedRanges>
  <autoFilter ref="A26:AP108"/>
  <mergeCells count="25">
    <mergeCell ref="AE25:AP25"/>
    <mergeCell ref="AB3:AE3"/>
    <mergeCell ref="AF3:AG3"/>
    <mergeCell ref="AO3:AP3"/>
    <mergeCell ref="F10:I14"/>
    <mergeCell ref="F16:I20"/>
    <mergeCell ref="F22:I22"/>
    <mergeCell ref="X1:AA3"/>
    <mergeCell ref="AB1:AE2"/>
    <mergeCell ref="AF1:AG1"/>
    <mergeCell ref="AK1:AN3"/>
    <mergeCell ref="AO1:AP2"/>
    <mergeCell ref="I2:J2"/>
    <mergeCell ref="T2:U2"/>
    <mergeCell ref="AF2:AG2"/>
    <mergeCell ref="I3:J3"/>
    <mergeCell ref="P3:S3"/>
    <mergeCell ref="T1:U1"/>
    <mergeCell ref="T3:U3"/>
    <mergeCell ref="A1:D3"/>
    <mergeCell ref="E1:H2"/>
    <mergeCell ref="I1:J1"/>
    <mergeCell ref="K1:O3"/>
    <mergeCell ref="P1:S2"/>
    <mergeCell ref="E3:H3"/>
  </mergeCells>
  <conditionalFormatting sqref="AP58:AP60 AP67:AP68 J73:J74 S91:S93 AP91:AP92 J100:J102">
    <cfRule type="expression" dxfId="58" priority="61">
      <formula>LEN(#REF!)&lt;=12</formula>
    </cfRule>
  </conditionalFormatting>
  <conditionalFormatting sqref="T91">
    <cfRule type="expression" dxfId="57" priority="60">
      <formula>LEN(#REF!)&lt;=12</formula>
    </cfRule>
  </conditionalFormatting>
  <conditionalFormatting sqref="J70">
    <cfRule type="expression" dxfId="56" priority="59">
      <formula>LEN(#REF!)&lt;=12</formula>
    </cfRule>
  </conditionalFormatting>
  <conditionalFormatting sqref="J94">
    <cfRule type="expression" dxfId="55" priority="58">
      <formula>LEN(#REF!)&lt;=12</formula>
    </cfRule>
  </conditionalFormatting>
  <conditionalFormatting sqref="S94:S95">
    <cfRule type="expression" dxfId="54" priority="57">
      <formula>LEN(#REF!)&lt;=12</formula>
    </cfRule>
  </conditionalFormatting>
  <conditionalFormatting sqref="AP94:AP95">
    <cfRule type="expression" dxfId="53" priority="56">
      <formula>LEN(#REF!)&lt;=12</formula>
    </cfRule>
  </conditionalFormatting>
  <conditionalFormatting sqref="AP61">
    <cfRule type="expression" dxfId="52" priority="55">
      <formula>LEN(#REF!)&lt;=12</formula>
    </cfRule>
  </conditionalFormatting>
  <conditionalFormatting sqref="AP65">
    <cfRule type="expression" dxfId="51" priority="54">
      <formula>LEN(#REF!)&lt;=12</formula>
    </cfRule>
  </conditionalFormatting>
  <conditionalFormatting sqref="AP65">
    <cfRule type="expression" dxfId="50" priority="53">
      <formula>LEN(#REF!)&lt;=12</formula>
    </cfRule>
  </conditionalFormatting>
  <conditionalFormatting sqref="T94:T95">
    <cfRule type="expression" dxfId="49" priority="52">
      <formula>LEN(#REF!)&lt;=12</formula>
    </cfRule>
  </conditionalFormatting>
  <conditionalFormatting sqref="AP44">
    <cfRule type="expression" dxfId="48" priority="51">
      <formula>LEN(#REF!)&lt;=12</formula>
    </cfRule>
  </conditionalFormatting>
  <conditionalFormatting sqref="J72">
    <cfRule type="expression" dxfId="47" priority="50">
      <formula>LEN(#REF!)&lt;=12</formula>
    </cfRule>
  </conditionalFormatting>
  <conditionalFormatting sqref="J93">
    <cfRule type="expression" dxfId="46" priority="49">
      <formula>LEN(#REF!)&lt;=12</formula>
    </cfRule>
  </conditionalFormatting>
  <conditionalFormatting sqref="T93">
    <cfRule type="expression" dxfId="45" priority="48">
      <formula>LEN(#REF!)&lt;=12</formula>
    </cfRule>
  </conditionalFormatting>
  <conditionalFormatting sqref="AP83:AP84">
    <cfRule type="expression" dxfId="44" priority="47">
      <formula>LEN(#REF!)&lt;=12</formula>
    </cfRule>
  </conditionalFormatting>
  <conditionalFormatting sqref="J96:J98">
    <cfRule type="expression" dxfId="43" priority="46">
      <formula>LEN(#REF!)&lt;=12</formula>
    </cfRule>
  </conditionalFormatting>
  <conditionalFormatting sqref="AP96:AP99">
    <cfRule type="expression" dxfId="42" priority="45">
      <formula>LEN(#REF!)&lt;=12</formula>
    </cfRule>
  </conditionalFormatting>
  <conditionalFormatting sqref="S96:S99">
    <cfRule type="expression" dxfId="41" priority="44">
      <formula>LEN(#REF!)&lt;=12</formula>
    </cfRule>
  </conditionalFormatting>
  <conditionalFormatting sqref="T96">
    <cfRule type="expression" dxfId="40" priority="43">
      <formula>LEN(#REF!)&lt;=12</formula>
    </cfRule>
  </conditionalFormatting>
  <conditionalFormatting sqref="AP100 AP102">
    <cfRule type="expression" dxfId="39" priority="42">
      <formula>LEN(#REF!)&lt;=12</formula>
    </cfRule>
  </conditionalFormatting>
  <conditionalFormatting sqref="S100 S102">
    <cfRule type="expression" dxfId="38" priority="41">
      <formula>LEN(#REF!)&lt;=12</formula>
    </cfRule>
  </conditionalFormatting>
  <conditionalFormatting sqref="T100">
    <cfRule type="expression" dxfId="37" priority="40">
      <formula>LEN(#REF!)&lt;=12</formula>
    </cfRule>
  </conditionalFormatting>
  <conditionalFormatting sqref="T92">
    <cfRule type="expression" dxfId="36" priority="37">
      <formula>LEN(#REF!)&lt;=12</formula>
    </cfRule>
  </conditionalFormatting>
  <conditionalFormatting sqref="J92">
    <cfRule type="expression" dxfId="35" priority="38">
      <formula>LEN(#REF!)&lt;=12</formula>
    </cfRule>
  </conditionalFormatting>
  <conditionalFormatting sqref="Z92">
    <cfRule type="expression" dxfId="34" priority="35">
      <formula>LEN(#REF!)&lt;=12</formula>
    </cfRule>
  </conditionalFormatting>
  <conditionalFormatting sqref="Z93">
    <cfRule type="expression" dxfId="33" priority="36">
      <formula>LEN(#REF!)&lt;=12</formula>
    </cfRule>
  </conditionalFormatting>
  <conditionalFormatting sqref="AP93">
    <cfRule type="expression" dxfId="32" priority="34">
      <formula>LEN(#REF!)&lt;=12</formula>
    </cfRule>
  </conditionalFormatting>
  <conditionalFormatting sqref="Z100">
    <cfRule type="expression" dxfId="31" priority="33">
      <formula>LEN(#REF!)&lt;=12</formula>
    </cfRule>
  </conditionalFormatting>
  <conditionalFormatting sqref="T97:T98">
    <cfRule type="expression" dxfId="30" priority="32">
      <formula>LEN(#REF!)&lt;=12</formula>
    </cfRule>
  </conditionalFormatting>
  <conditionalFormatting sqref="Z97:Z98">
    <cfRule type="expression" dxfId="29" priority="31">
      <formula>LEN(#REF!)&lt;=12</formula>
    </cfRule>
  </conditionalFormatting>
  <conditionalFormatting sqref="AK97:AK99">
    <cfRule type="expression" dxfId="28" priority="30">
      <formula>LEN(#REF!)&lt;=12</formula>
    </cfRule>
  </conditionalFormatting>
  <conditionalFormatting sqref="AL98:AL99">
    <cfRule type="expression" dxfId="27" priority="29">
      <formula>LEN(#REF!)&lt;=12</formula>
    </cfRule>
  </conditionalFormatting>
  <conditionalFormatting sqref="D102">
    <cfRule type="expression" dxfId="26" priority="28">
      <formula>LEN(#REF!)&lt;=12</formula>
    </cfRule>
  </conditionalFormatting>
  <conditionalFormatting sqref="B102">
    <cfRule type="expression" dxfId="25" priority="27">
      <formula>LEN(#REF!)&lt;=12</formula>
    </cfRule>
  </conditionalFormatting>
  <conditionalFormatting sqref="Z94:Z95">
    <cfRule type="expression" dxfId="24" priority="24">
      <formula>LEN(#REF!)&lt;=12</formula>
    </cfRule>
  </conditionalFormatting>
  <conditionalFormatting sqref="J95">
    <cfRule type="expression" dxfId="23" priority="25">
      <formula>LEN(#REF!)&lt;=12</formula>
    </cfRule>
  </conditionalFormatting>
  <conditionalFormatting sqref="AP69">
    <cfRule type="expression" dxfId="22" priority="23">
      <formula>LEN(#REF!)&lt;=12</formula>
    </cfRule>
  </conditionalFormatting>
  <conditionalFormatting sqref="AP69">
    <cfRule type="expression" dxfId="21" priority="22">
      <formula>LEN(#REF!)&lt;=12</formula>
    </cfRule>
  </conditionalFormatting>
  <conditionalFormatting sqref="J75">
    <cfRule type="expression" dxfId="20" priority="21">
      <formula>LEN(#REF!)&lt;=12</formula>
    </cfRule>
  </conditionalFormatting>
  <conditionalFormatting sqref="J99">
    <cfRule type="expression" dxfId="19" priority="20">
      <formula>LEN(#REF!)&lt;=12</formula>
    </cfRule>
  </conditionalFormatting>
  <conditionalFormatting sqref="T99">
    <cfRule type="expression" dxfId="18" priority="19">
      <formula>LEN(#REF!)&lt;=12</formula>
    </cfRule>
  </conditionalFormatting>
  <conditionalFormatting sqref="J76">
    <cfRule type="expression" dxfId="17" priority="18">
      <formula>LEN(#REF!)&lt;=12</formula>
    </cfRule>
  </conditionalFormatting>
  <conditionalFormatting sqref="J77">
    <cfRule type="expression" dxfId="16" priority="17">
      <formula>LEN(#REF!)&lt;=12</formula>
    </cfRule>
  </conditionalFormatting>
  <conditionalFormatting sqref="J79">
    <cfRule type="expression" dxfId="15" priority="16">
      <formula>LEN(#REF!)&lt;=12</formula>
    </cfRule>
  </conditionalFormatting>
  <conditionalFormatting sqref="Z101">
    <cfRule type="expression" dxfId="14" priority="15">
      <formula>LEN(#REF!)&lt;=12</formula>
    </cfRule>
  </conditionalFormatting>
  <conditionalFormatting sqref="T102">
    <cfRule type="expression" dxfId="13" priority="14">
      <formula>LEN(#REF!)&lt;=12</formula>
    </cfRule>
  </conditionalFormatting>
  <conditionalFormatting sqref="Z102">
    <cfRule type="expression" dxfId="12" priority="13">
      <formula>LEN(#REF!)&lt;=12</formula>
    </cfRule>
  </conditionalFormatting>
  <conditionalFormatting sqref="Z99">
    <cfRule type="expression" dxfId="11" priority="12">
      <formula>LEN(#REF!)&lt;=12</formula>
    </cfRule>
  </conditionalFormatting>
  <conditionalFormatting sqref="Z62">
    <cfRule type="expression" dxfId="10" priority="11">
      <formula>LEN(#REF!)&lt;=12</formula>
    </cfRule>
  </conditionalFormatting>
  <conditionalFormatting sqref="Z63">
    <cfRule type="expression" dxfId="9" priority="10">
      <formula>LEN(#REF!)&lt;=12</formula>
    </cfRule>
  </conditionalFormatting>
  <conditionalFormatting sqref="Z65">
    <cfRule type="expression" dxfId="8" priority="9">
      <formula>LEN(#REF!)&lt;=12</formula>
    </cfRule>
  </conditionalFormatting>
  <conditionalFormatting sqref="Z64">
    <cfRule type="expression" dxfId="7" priority="8">
      <formula>LEN(#REF!)&lt;=12</formula>
    </cfRule>
  </conditionalFormatting>
  <conditionalFormatting sqref="Z67">
    <cfRule type="expression" dxfId="6" priority="7">
      <formula>LEN(#REF!)&lt;=12</formula>
    </cfRule>
  </conditionalFormatting>
  <conditionalFormatting sqref="J78">
    <cfRule type="expression" dxfId="5" priority="6">
      <formula>LEN(#REF!)&lt;=12</formula>
    </cfRule>
  </conditionalFormatting>
  <conditionalFormatting sqref="J80">
    <cfRule type="expression" dxfId="4" priority="5">
      <formula>LEN(#REF!)&lt;=12</formula>
    </cfRule>
  </conditionalFormatting>
  <conditionalFormatting sqref="J71">
    <cfRule type="expression" dxfId="3" priority="4">
      <formula>LEN(#REF!)&lt;=12</formula>
    </cfRule>
  </conditionalFormatting>
  <conditionalFormatting sqref="AL102">
    <cfRule type="expression" dxfId="2" priority="3">
      <formula>LEN(#REF!)&lt;=12</formula>
    </cfRule>
  </conditionalFormatting>
  <conditionalFormatting sqref="AL101">
    <cfRule type="expression" dxfId="1" priority="2">
      <formula>LEN(#REF!)&lt;=12</formula>
    </cfRule>
  </conditionalFormatting>
  <conditionalFormatting sqref="AM99">
    <cfRule type="expression" dxfId="0" priority="1">
      <formula>LEN(#REF!)&lt;=12</formula>
    </cfRule>
  </conditionalFormatting>
  <dataValidations count="1">
    <dataValidation type="whole" allowBlank="1" showInputMessage="1" showErrorMessage="1" promptTitle="Valor" prompt="Digite el valor sin comas, sin puntos y sin decimales" sqref="AF89:AF90 Z92:Z95 S52:T53 AK44 AP44 AP52:AP53 AK63:AK64 AJ89 Z103 AP104:AP105 S27:T44 AO62:AP66 AI62:AI66 AJ103:AK103 AP91:AP93 S91:T95 AJ91:AJ93 AP37 AK27:AK42 Z27:Z42 AK52:AK53 AP27:AP32 AP86:AP87 Z105 S86:T87 Z87 S103:T104 AM63:AM64">
      <formula1>1</formula1>
      <formula2>100000000000000</formula2>
    </dataValidation>
  </dataValidations>
  <hyperlinks>
    <hyperlink ref="B14" r:id="rId1"/>
  </hyperlinks>
  <pageMargins left="0" right="0" top="0" bottom="0" header="0" footer="0"/>
  <pageSetup paperSize="41" scale="6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SADRPAA2019 DCBRE31 DEFINITIVO</vt:lpstr>
      <vt:lpstr>'SADRPAA2019 DCBRE31 DEFINITIVO'!Área_de_impresión</vt:lpstr>
      <vt:lpstr>'SADRPAA2019 DCBRE31 DEFINITIVO'!Títulos_a_imprimir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Josefa Suarez Robles</dc:creator>
  <cp:lastModifiedBy>Maria Josefa Suarez Robles</cp:lastModifiedBy>
  <dcterms:created xsi:type="dcterms:W3CDTF">2019-10-10T16:19:30Z</dcterms:created>
  <dcterms:modified xsi:type="dcterms:W3CDTF">2020-01-13T15:21:27Z</dcterms:modified>
</cp:coreProperties>
</file>