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rzonr\Documents\SECRETARIA GENERAL\PAA INICIAL 2017\PAA PARA PUBLICAR LINK TRANSPARENCIA\"/>
    </mc:Choice>
  </mc:AlternateContent>
  <bookViews>
    <workbookView xWindow="-15" yWindow="165" windowWidth="10230" windowHeight="7980"/>
  </bookViews>
  <sheets>
    <sheet name="CONTROL PAA 2017 SHV" sheetId="2" r:id="rId1"/>
  </sheets>
  <externalReferences>
    <externalReference r:id="rId2"/>
  </externalReferences>
  <definedNames>
    <definedName name="_xlnm._FilterDatabase" localSheetId="0" hidden="1">'CONTROL PAA 2017 SHV'!$A$21:$WVY$212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1" i="2" l="1"/>
  <c r="Y211" i="2"/>
  <c r="AO210" i="2"/>
  <c r="Y210" i="2"/>
  <c r="Y209" i="2"/>
  <c r="AO208" i="2"/>
  <c r="Y208" i="2"/>
  <c r="AO207" i="2"/>
  <c r="Y207" i="2"/>
  <c r="AO206" i="2"/>
  <c r="Y206" i="2"/>
  <c r="AO205" i="2"/>
  <c r="Y205" i="2"/>
  <c r="Y204" i="2"/>
  <c r="AO203" i="2"/>
  <c r="Y203" i="2"/>
  <c r="AO202" i="2"/>
  <c r="Y202" i="2"/>
  <c r="Y201" i="2"/>
  <c r="AO200" i="2"/>
  <c r="Y200" i="2"/>
  <c r="AO199" i="2"/>
  <c r="Y199" i="2"/>
  <c r="AO198" i="2"/>
  <c r="Y198" i="2"/>
  <c r="AO197" i="2"/>
  <c r="Y197" i="2"/>
  <c r="AO196" i="2"/>
  <c r="Y196" i="2"/>
  <c r="AO195" i="2"/>
  <c r="Y195" i="2"/>
  <c r="AO194" i="2"/>
  <c r="Y194" i="2"/>
  <c r="AO193" i="2"/>
  <c r="Y193" i="2"/>
  <c r="AO192" i="2"/>
  <c r="Y192" i="2"/>
  <c r="AO191" i="2"/>
  <c r="Y191" i="2"/>
  <c r="AO190" i="2"/>
  <c r="Y190" i="2"/>
  <c r="AO189" i="2"/>
  <c r="Y189" i="2"/>
  <c r="AO188" i="2"/>
  <c r="Y188" i="2"/>
  <c r="AO187" i="2"/>
  <c r="Y187" i="2"/>
  <c r="R186" i="2"/>
  <c r="AO186" i="2" s="1"/>
  <c r="AO185" i="2"/>
  <c r="Y185" i="2"/>
  <c r="AO184" i="2"/>
  <c r="Y184" i="2"/>
  <c r="AO183" i="2"/>
  <c r="Y183" i="2"/>
  <c r="AO182" i="2"/>
  <c r="Y182" i="2"/>
  <c r="AO181" i="2"/>
  <c r="Y181" i="2"/>
  <c r="AO180" i="2"/>
  <c r="Y180" i="2"/>
  <c r="AO179" i="2"/>
  <c r="Y179" i="2"/>
  <c r="AO178" i="2"/>
  <c r="Y178" i="2"/>
  <c r="Y177" i="2"/>
  <c r="AO176" i="2"/>
  <c r="Y176" i="2"/>
  <c r="AO175" i="2"/>
  <c r="Y175" i="2"/>
  <c r="Y174" i="2"/>
  <c r="AO173" i="2"/>
  <c r="Y173" i="2"/>
  <c r="Y172" i="2"/>
  <c r="AL171" i="2"/>
  <c r="S171" i="2"/>
  <c r="Y171" i="2" s="1"/>
  <c r="AL170" i="2"/>
  <c r="S170" i="2"/>
  <c r="Y170" i="2" s="1"/>
  <c r="AL169" i="2"/>
  <c r="S169" i="2"/>
  <c r="Y169" i="2" s="1"/>
  <c r="AL168" i="2"/>
  <c r="S168" i="2"/>
  <c r="Y168" i="2" s="1"/>
  <c r="AL167" i="2"/>
  <c r="S167" i="2"/>
  <c r="Y167" i="2" s="1"/>
  <c r="AL166" i="2"/>
  <c r="S166" i="2"/>
  <c r="Y166" i="2" s="1"/>
  <c r="AL165" i="2"/>
  <c r="S165" i="2"/>
  <c r="Y165" i="2" s="1"/>
  <c r="AL164" i="2"/>
  <c r="S164" i="2"/>
  <c r="Y164" i="2" s="1"/>
  <c r="AL163" i="2"/>
  <c r="S163" i="2"/>
  <c r="Y163" i="2" s="1"/>
  <c r="AL162" i="2"/>
  <c r="S162" i="2"/>
  <c r="Y162" i="2" s="1"/>
  <c r="AL161" i="2"/>
  <c r="S161" i="2"/>
  <c r="Y161" i="2" s="1"/>
  <c r="AL160" i="2"/>
  <c r="S160" i="2"/>
  <c r="Y160" i="2" s="1"/>
  <c r="AL159" i="2"/>
  <c r="S159" i="2"/>
  <c r="Y159" i="2" s="1"/>
  <c r="AL158" i="2"/>
  <c r="S158" i="2"/>
  <c r="Y158" i="2" s="1"/>
  <c r="AL157" i="2"/>
  <c r="S157" i="2"/>
  <c r="Y157" i="2" s="1"/>
  <c r="AL156" i="2"/>
  <c r="S156" i="2"/>
  <c r="Y156" i="2" s="1"/>
  <c r="AL155" i="2"/>
  <c r="S155" i="2"/>
  <c r="Y155" i="2" s="1"/>
  <c r="AL154" i="2"/>
  <c r="S154" i="2"/>
  <c r="Y154" i="2" s="1"/>
  <c r="AL153" i="2"/>
  <c r="S153" i="2"/>
  <c r="Y153" i="2" s="1"/>
  <c r="AL152" i="2"/>
  <c r="S152" i="2"/>
  <c r="Y152" i="2" s="1"/>
  <c r="AL151" i="2"/>
  <c r="S151" i="2"/>
  <c r="Y151" i="2" s="1"/>
  <c r="AL150" i="2"/>
  <c r="S150" i="2"/>
  <c r="Y150" i="2" s="1"/>
  <c r="S149" i="2"/>
  <c r="AK149" i="2" s="1"/>
  <c r="S148" i="2"/>
  <c r="AK148" i="2" s="1"/>
  <c r="S147" i="2"/>
  <c r="Y147" i="2" s="1"/>
  <c r="S146" i="2"/>
  <c r="AK146" i="2" s="1"/>
  <c r="S145" i="2"/>
  <c r="AK145" i="2" s="1"/>
  <c r="S144" i="2"/>
  <c r="AK144" i="2" s="1"/>
  <c r="S143" i="2"/>
  <c r="AK143" i="2" s="1"/>
  <c r="S142" i="2"/>
  <c r="AK142" i="2" s="1"/>
  <c r="S141" i="2"/>
  <c r="Y141" i="2" s="1"/>
  <c r="S140" i="2"/>
  <c r="AK140" i="2" s="1"/>
  <c r="S139" i="2"/>
  <c r="Y139" i="2" s="1"/>
  <c r="S138" i="2"/>
  <c r="Y138" i="2" s="1"/>
  <c r="AJ137" i="2"/>
  <c r="S137" i="2"/>
  <c r="Y137" i="2" s="1"/>
  <c r="AJ136" i="2"/>
  <c r="S136" i="2"/>
  <c r="Y136" i="2" s="1"/>
  <c r="AJ135" i="2"/>
  <c r="S135" i="2"/>
  <c r="Y135" i="2" s="1"/>
  <c r="AJ134" i="2"/>
  <c r="S134" i="2"/>
  <c r="Y134" i="2" s="1"/>
  <c r="AJ133" i="2"/>
  <c r="S133" i="2"/>
  <c r="Y133" i="2" s="1"/>
  <c r="AJ132" i="2"/>
  <c r="S132" i="2"/>
  <c r="Y132" i="2" s="1"/>
  <c r="AJ131" i="2"/>
  <c r="S131" i="2"/>
  <c r="Y131" i="2" s="1"/>
  <c r="AJ130" i="2"/>
  <c r="S130" i="2"/>
  <c r="Y130" i="2" s="1"/>
  <c r="AJ129" i="2"/>
  <c r="S129" i="2"/>
  <c r="Y129" i="2" s="1"/>
  <c r="AJ128" i="2"/>
  <c r="S128" i="2"/>
  <c r="Y128" i="2" s="1"/>
  <c r="AJ127" i="2"/>
  <c r="S127" i="2"/>
  <c r="Y127" i="2" s="1"/>
  <c r="AJ126" i="2"/>
  <c r="S126" i="2"/>
  <c r="Y126" i="2" s="1"/>
  <c r="AJ125" i="2"/>
  <c r="S125" i="2"/>
  <c r="Y125" i="2" s="1"/>
  <c r="AJ124" i="2"/>
  <c r="S124" i="2"/>
  <c r="Y124" i="2" s="1"/>
  <c r="AN123" i="2"/>
  <c r="Y123" i="2"/>
  <c r="AO122" i="2"/>
  <c r="Y122" i="2"/>
  <c r="AI121" i="2"/>
  <c r="Y121" i="2"/>
  <c r="S120" i="2"/>
  <c r="AN120" i="2" s="1"/>
  <c r="AN119" i="2"/>
  <c r="Y119" i="2"/>
  <c r="AN118" i="2"/>
  <c r="Y118" i="2"/>
  <c r="AN117" i="2"/>
  <c r="Y117" i="2"/>
  <c r="AN116" i="2"/>
  <c r="Y116" i="2"/>
  <c r="AN115" i="2"/>
  <c r="Y115" i="2"/>
  <c r="AN114" i="2"/>
  <c r="Y114" i="2"/>
  <c r="AN113" i="2"/>
  <c r="Y113" i="2"/>
  <c r="AN112" i="2"/>
  <c r="Y112" i="2"/>
  <c r="AN111" i="2"/>
  <c r="Y111" i="2"/>
  <c r="AN110" i="2"/>
  <c r="Y110" i="2"/>
  <c r="AN109" i="2"/>
  <c r="Y109" i="2"/>
  <c r="AN108" i="2"/>
  <c r="Y108" i="2"/>
  <c r="AN107" i="2"/>
  <c r="Y107" i="2"/>
  <c r="AN106" i="2"/>
  <c r="Y106" i="2"/>
  <c r="AN105" i="2"/>
  <c r="Y105" i="2"/>
  <c r="AN104" i="2"/>
  <c r="Y104" i="2"/>
  <c r="AN103" i="2"/>
  <c r="Y103" i="2"/>
  <c r="AN102" i="2"/>
  <c r="Y102" i="2"/>
  <c r="AN101" i="2"/>
  <c r="Y101" i="2"/>
  <c r="AN100" i="2"/>
  <c r="Y100" i="2"/>
  <c r="AN99" i="2"/>
  <c r="Y99" i="2"/>
  <c r="AN98" i="2"/>
  <c r="Y98" i="2"/>
  <c r="AN97" i="2"/>
  <c r="Y97" i="2"/>
  <c r="AN96" i="2"/>
  <c r="Y96" i="2"/>
  <c r="AO95" i="2"/>
  <c r="S95" i="2"/>
  <c r="Y95" i="2" s="1"/>
  <c r="AO94" i="2"/>
  <c r="S94" i="2"/>
  <c r="Y94" i="2" s="1"/>
  <c r="AO93" i="2"/>
  <c r="S93" i="2"/>
  <c r="Y93" i="2" s="1"/>
  <c r="AO92" i="2"/>
  <c r="S92" i="2"/>
  <c r="Y92" i="2" s="1"/>
  <c r="AO91" i="2"/>
  <c r="S91" i="2"/>
  <c r="Y91" i="2" s="1"/>
  <c r="AO90" i="2"/>
  <c r="S90" i="2"/>
  <c r="Y90" i="2" s="1"/>
  <c r="AO89" i="2"/>
  <c r="S89" i="2"/>
  <c r="Y89" i="2" s="1"/>
  <c r="AO88" i="2"/>
  <c r="S88" i="2"/>
  <c r="Y88" i="2" s="1"/>
  <c r="AO87" i="2"/>
  <c r="S87" i="2"/>
  <c r="Y87" i="2" s="1"/>
  <c r="AO86" i="2"/>
  <c r="S86" i="2"/>
  <c r="Y86" i="2" s="1"/>
  <c r="AO85" i="2"/>
  <c r="S85" i="2"/>
  <c r="Y85" i="2" s="1"/>
  <c r="S84" i="2"/>
  <c r="AJ84" i="2" s="1"/>
  <c r="S83" i="2"/>
  <c r="Y83" i="2" s="1"/>
  <c r="S82" i="2"/>
  <c r="Y82" i="2" s="1"/>
  <c r="S81" i="2"/>
  <c r="AJ81" i="2" s="1"/>
  <c r="S80" i="2"/>
  <c r="AJ80" i="2" s="1"/>
  <c r="S79" i="2"/>
  <c r="Y79" i="2" s="1"/>
  <c r="S78" i="2"/>
  <c r="Y78" i="2" s="1"/>
  <c r="S77" i="2"/>
  <c r="Y77" i="2" s="1"/>
  <c r="S76" i="2"/>
  <c r="AI76" i="2" s="1"/>
  <c r="S75" i="2"/>
  <c r="AI75" i="2" s="1"/>
  <c r="S74" i="2"/>
  <c r="Y74" i="2" s="1"/>
  <c r="AN73" i="2"/>
  <c r="Y73" i="2"/>
  <c r="AN72" i="2"/>
  <c r="Y72" i="2"/>
  <c r="AN71" i="2"/>
  <c r="Y71" i="2"/>
  <c r="AN70" i="2"/>
  <c r="Y70" i="2"/>
  <c r="AO69" i="2"/>
  <c r="Y69" i="2"/>
  <c r="AO68" i="2"/>
  <c r="Y68" i="2"/>
  <c r="AO67" i="2"/>
  <c r="Y67" i="2"/>
  <c r="AO66" i="2"/>
  <c r="Y66" i="2"/>
  <c r="AM65" i="2"/>
  <c r="Y65" i="2"/>
  <c r="Y64" i="2"/>
  <c r="S63" i="2"/>
  <c r="AJ63" i="2" s="1"/>
  <c r="S62" i="2"/>
  <c r="AJ62" i="2" s="1"/>
  <c r="S61" i="2"/>
  <c r="AJ61" i="2" s="1"/>
  <c r="Y60" i="2"/>
  <c r="S60" i="2"/>
  <c r="AJ60" i="2" s="1"/>
  <c r="S59" i="2"/>
  <c r="AJ59" i="2" s="1"/>
  <c r="S58" i="2"/>
  <c r="Y58" i="2" s="1"/>
  <c r="S57" i="2"/>
  <c r="Y57" i="2" s="1"/>
  <c r="R56" i="2"/>
  <c r="S56" i="2" s="1"/>
  <c r="AH56" i="2" s="1"/>
  <c r="Y55" i="2"/>
  <c r="S55" i="2"/>
  <c r="AH55" i="2" s="1"/>
  <c r="AN54" i="2"/>
  <c r="Y54" i="2"/>
  <c r="AN53" i="2"/>
  <c r="Y53" i="2"/>
  <c r="AN52" i="2"/>
  <c r="AN51" i="2"/>
  <c r="Y51" i="2"/>
  <c r="AN50" i="2"/>
  <c r="Y50" i="2"/>
  <c r="AN49" i="2"/>
  <c r="Y49" i="2"/>
  <c r="AN48" i="2"/>
  <c r="Y48" i="2"/>
  <c r="AN47" i="2"/>
  <c r="Y47" i="2"/>
  <c r="AN46" i="2"/>
  <c r="Y46" i="2"/>
  <c r="AO45" i="2"/>
  <c r="Y45" i="2"/>
  <c r="S44" i="2"/>
  <c r="Y44" i="2" s="1"/>
  <c r="S43" i="2"/>
  <c r="AO43" i="2" s="1"/>
  <c r="Y42" i="2"/>
  <c r="S41" i="2"/>
  <c r="Y41" i="2" s="1"/>
  <c r="S40" i="2"/>
  <c r="Y40" i="2" s="1"/>
  <c r="S39" i="2"/>
  <c r="Y39" i="2" s="1"/>
  <c r="S38" i="2"/>
  <c r="Y38" i="2" s="1"/>
  <c r="R37" i="2"/>
  <c r="S37" i="2" s="1"/>
  <c r="Y37" i="2" s="1"/>
  <c r="S36" i="2"/>
  <c r="Y36" i="2" s="1"/>
  <c r="Y35" i="2"/>
  <c r="S34" i="2"/>
  <c r="Y34" i="2" s="1"/>
  <c r="R33" i="2"/>
  <c r="S33" i="2" s="1"/>
  <c r="Y33" i="2" s="1"/>
  <c r="S32" i="2"/>
  <c r="Y32" i="2" s="1"/>
  <c r="R31" i="2"/>
  <c r="S31" i="2" s="1"/>
  <c r="Y31" i="2" s="1"/>
  <c r="S30" i="2"/>
  <c r="Y30" i="2" s="1"/>
  <c r="R29" i="2"/>
  <c r="S29" i="2" s="1"/>
  <c r="Y29" i="2" s="1"/>
  <c r="Y28" i="2"/>
  <c r="S28" i="2"/>
  <c r="R27" i="2"/>
  <c r="S27" i="2" s="1"/>
  <c r="Y27" i="2" s="1"/>
  <c r="S26" i="2"/>
  <c r="Y26" i="2" s="1"/>
  <c r="R25" i="2"/>
  <c r="S25" i="2" s="1"/>
  <c r="Y25" i="2" s="1"/>
  <c r="W24" i="2"/>
  <c r="S24" i="2"/>
  <c r="R23" i="2"/>
  <c r="S23" i="2" s="1"/>
  <c r="R22" i="2"/>
  <c r="S22" i="2" s="1"/>
  <c r="Y22" i="2" s="1"/>
  <c r="AI77" i="2" l="1"/>
  <c r="AJ82" i="2"/>
  <c r="AK138" i="2"/>
  <c r="AI74" i="2"/>
  <c r="AJ79" i="2"/>
  <c r="Y146" i="2"/>
  <c r="AH58" i="2"/>
  <c r="Y143" i="2"/>
  <c r="AO44" i="2"/>
  <c r="Y56" i="2"/>
  <c r="Y61" i="2"/>
  <c r="Y145" i="2"/>
  <c r="Y149" i="2"/>
  <c r="AJ83" i="2"/>
  <c r="AH57" i="2"/>
  <c r="AI78" i="2"/>
  <c r="Y81" i="2"/>
  <c r="AK139" i="2"/>
  <c r="Y142" i="2"/>
  <c r="AK147" i="2"/>
  <c r="Y80" i="2"/>
  <c r="Y62" i="2"/>
  <c r="Y75" i="2"/>
  <c r="AK141" i="2"/>
  <c r="Y59" i="2"/>
  <c r="Y120" i="2"/>
  <c r="Y144" i="2"/>
  <c r="Y63" i="2"/>
  <c r="Y76" i="2"/>
  <c r="Y84" i="2"/>
  <c r="Y140" i="2"/>
  <c r="Y148" i="2"/>
</calcChain>
</file>

<file path=xl/sharedStrings.xml><?xml version="1.0" encoding="utf-8"?>
<sst xmlns="http://schemas.openxmlformats.org/spreadsheetml/2006/main" count="3511" uniqueCount="645">
  <si>
    <t>PROCESO DE GESTIÓN DE RECURSOS FÍSICOS</t>
  </si>
  <si>
    <t>Codigo A-GRF-FR-015</t>
  </si>
  <si>
    <t>Version: 03</t>
  </si>
  <si>
    <t>FORMATO CONTROL PLAN ANUAL DE ADQUISICIONES</t>
  </si>
  <si>
    <t>Fecha de Aprobacion: 06/01/2016</t>
  </si>
  <si>
    <t>Fecha de Aprobacion: 06/01/2015</t>
  </si>
  <si>
    <t>PLAN ANUAL DE ADQUISICIONES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</si>
  <si>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</si>
  <si>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</si>
  <si>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Nombre</t>
  </si>
  <si>
    <t>SECRETARIA DE HÁBITAD Y VIVIENDA</t>
  </si>
  <si>
    <t>Dirección</t>
  </si>
  <si>
    <t>CALLE 26 No 47-73 Torre de Beneficencia piso 3</t>
  </si>
  <si>
    <t>Teléfono</t>
  </si>
  <si>
    <t>7 491441</t>
  </si>
  <si>
    <t>Página web</t>
  </si>
  <si>
    <t>Misión y visión</t>
  </si>
  <si>
    <t xml:space="preserve">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</t>
  </si>
  <si>
    <t>Perspectiva estratégica</t>
  </si>
  <si>
    <t>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</si>
  <si>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</si>
  <si>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Información de contacto</t>
  </si>
  <si>
    <t>PABLO ARIEL GOMEZ
Secretario  Habitat y Vivienda 
7491441</t>
  </si>
  <si>
    <t>Valor total del PAA</t>
  </si>
  <si>
    <t>Límite de contratación menor cuantía</t>
  </si>
  <si>
    <t>Límite de contratación mínima cuantía</t>
  </si>
  <si>
    <t>Fecha de última actualización del PAA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</si>
  <si>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</si>
  <si>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>B. ADQUISICIONES PLANEADAS</t>
  </si>
  <si>
    <t xml:space="preserve">PROYECCION     PAC     </t>
  </si>
  <si>
    <t>SECRETARIA</t>
  </si>
  <si>
    <t>POSPRE</t>
  </si>
  <si>
    <t>AREA FUNCIONAL</t>
  </si>
  <si>
    <t>PROGRAMA PRESUPUESTARIO</t>
  </si>
  <si>
    <t>FONDO</t>
  </si>
  <si>
    <t>FUT</t>
  </si>
  <si>
    <t>CODIGO META</t>
  </si>
  <si>
    <t xml:space="preserve">TIPO META   </t>
  </si>
  <si>
    <t>SPC</t>
  </si>
  <si>
    <t>PROYECTO</t>
  </si>
  <si>
    <t>NOMBRE CODIGO UNSPSC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</si>
  <si>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</si>
  <si>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</si>
  <si>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</si>
  <si>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</si>
  <si>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</si>
  <si>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</si>
  <si>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</si>
  <si>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</si>
  <si>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</si>
  <si>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</si>
  <si>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</si>
  <si>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CDP</t>
  </si>
  <si>
    <t>RPC</t>
  </si>
  <si>
    <t>VALOR TOTAL CONTRATADO</t>
  </si>
  <si>
    <t>No DE CONTRATO</t>
  </si>
  <si>
    <t>CONTRATISTA</t>
  </si>
  <si>
    <t>DEPENDENCIA</t>
  </si>
  <si>
    <t>OBSERVACION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</si>
  <si>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</si>
  <si>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</si>
  <si>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</si>
  <si>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</si>
  <si>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</si>
  <si>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</si>
  <si>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</si>
  <si>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</si>
  <si>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</si>
  <si>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</si>
  <si>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</si>
  <si>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</si>
  <si>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SECRETARIA DE HÁBITAT Y VIVIENDA</t>
  </si>
  <si>
    <t>GR:4:3-08-01-432</t>
  </si>
  <si>
    <t>A.7.5</t>
  </si>
  <si>
    <t>1-0100</t>
  </si>
  <si>
    <t>PRODUCTO</t>
  </si>
  <si>
    <t xml:space="preserve">Apoyar la Construcción y adquisición de 20.000 unidades de vivienda de interés social y prioritario urbana en el departamento. </t>
  </si>
  <si>
    <t xml:space="preserve"> SERVICIO DE ASESORIA DE GESTION</t>
  </si>
  <si>
    <t>Apoyo a la Gestión de la Secretaría de Hábitat y Vivienda en la Implementación y desarrollo del Programa de Vivienda de Interés Prioritario y Social para Ahorradores en el Departamento de Cundinamarca.</t>
  </si>
  <si>
    <t>9 MESES</t>
  </si>
  <si>
    <t>DIRECTA</t>
  </si>
  <si>
    <t>ORDINARIOS</t>
  </si>
  <si>
    <t>NO</t>
  </si>
  <si>
    <t>NO APLICA</t>
  </si>
  <si>
    <t>PABLO ARIEL GOMEZ
Secretario de Habitat  y Vivienda 
7491441
pablo.gomez@cundinamarca.gov.co</t>
  </si>
  <si>
    <t xml:space="preserve">Servicios Basados 
en Ingeniería, 
</t>
  </si>
  <si>
    <t xml:space="preserve"> Apoyar a los funcionarios de la Secretaria de Habitat y Vivienda en la parte técnica respecto de los proyectos habitacionales que le competen a la entidad</t>
  </si>
  <si>
    <t>8 MESES</t>
  </si>
  <si>
    <t>2 MESES</t>
  </si>
  <si>
    <t>Estudios de grupos sociales o servicios
relacionados</t>
  </si>
  <si>
    <t>Apoyar a la secretaría de hábitat y vivienda en los procesos de verificación y caracterización de los hogares beneficiarios de los proyectos de mejoramiento de vivienda urbana y rural que se ejecutaran en el marco de los convenios suscritos en la vigencia 2016.</t>
  </si>
  <si>
    <t xml:space="preserve">Estudios de factibilidad o selección de ideas de
proyectos
</t>
  </si>
  <si>
    <t>Apoyar a los funcionarios de la secretaría de hábitat y vivienda en la realización de actividades técnicas del área de planeación que se requieran para la ejecuciòn, seguimiento, evaluaciòn y monitoreo de las metas del plan de desarrollo.</t>
  </si>
  <si>
    <t xml:space="preserve">Servicios temporales de ingeniería
</t>
  </si>
  <si>
    <t xml:space="preserve"> Apoyar a los funcionarios de la Secretaria de Habitat y Vivienda en la parte técnica respecto de los proyectos de vivienda en ejecucion</t>
  </si>
  <si>
    <t>Servicio de ingeniería y diseño para sistemas
de control de procesos</t>
  </si>
  <si>
    <t>Apoyar a los funcionarios de la secretaría de hábitat y vivienda en la ejecución de las actividades de seguimiento y mejora continua en el marco del subproceso sector social del sistema  integral de gestión y control - sigc.</t>
  </si>
  <si>
    <t>Servicios legales sobre competencia o
regulaciones gubernamentales</t>
  </si>
  <si>
    <t>Apoyar a los funcionarios de la Secretaría de Hábitat y Vivienda en los  asuntos jurídicos de la entidad</t>
  </si>
  <si>
    <t>APOYAR A LOS FUNCIONARIOS DE LA SECRETARIA DE HÁBITAT Y VIVIENDA EN LOS ASUNTOS JURIDICOS DE LA ENTIDAD, QUE CONTRIBUYA AL FORTALECIMIENTO INSTITUCIONAL PARA EL APOYO A LA GESTIÓN Y DESEMPEÑO EN EL MARCO DEL PLAN DE DESARROLLO DEPARTAMENTAL.</t>
  </si>
  <si>
    <t>3 MESES</t>
  </si>
  <si>
    <t>Apoyar los procesos contractuales y administrativos en cumplimiento de las metas del plan de desarrollo departamental a cargo de la Secretaria de Hábitat y Vivienda</t>
  </si>
  <si>
    <t>Servicios de oficina</t>
  </si>
  <si>
    <t>10 MESES</t>
  </si>
  <si>
    <t>1 MES</t>
  </si>
  <si>
    <t>Equipo de imprenta y publicación</t>
  </si>
  <si>
    <t>Contratación logística, divulgación y material de difusión para el fortalecimiento y posicionamiento del programa departamental Podemos Casa</t>
  </si>
  <si>
    <t>1 MESES</t>
  </si>
  <si>
    <t>Financiación de vivienda</t>
  </si>
  <si>
    <t xml:space="preserve">SUSCRIBIR CONVENIO INTERADMINISTRATIVO PARA ANUAR ESFUERZOS TECNICOS Y ADMINISTRATIVOS Y FINANCIEROS PARA APOYAR LA GESTION DE LA SECRETARIA DE HABITAT Y VIVIENDA EN LA EJECUCION DE LOS PROYECTOS DE VIVIENDA DE INTERES SOCIAL Y PRIORITARIO EN EL MARCO DEL PROGRAMA PODEMOS CASA </t>
  </si>
  <si>
    <t>6 MESES</t>
  </si>
  <si>
    <t>02 MESES</t>
  </si>
  <si>
    <t>GR:4:3-08-01-433</t>
  </si>
  <si>
    <t>APOYO A LA CONSTRUCCIÓN Y ADQUISICIÓN DE VIVIENDA DE INTERÈS SOCIAL Y PRIORITARIO URBANA Y RURAL EN LOS 116 MUNICIPIOS DEPARTAMENTO DE CUNDINAMARCA</t>
  </si>
  <si>
    <t xml:space="preserve">SERVICIOS DE REPARACIÓN O AMPLIACIÓN POR
REMODELACIÓN DE VIVIENDAS UNIFAMILIARES
</t>
  </si>
  <si>
    <t xml:space="preserve">AUNAR ESFUERZOS TÉCNICOS, ADMINISTRATIVOS Y FINANCIEROS PARA LA  CONSTRUCCION VIVIENDA CAMPESINA EN EL AREA RURAL DEL MUNICIPIO DE GUATAVITA CUNDINAMARCA </t>
  </si>
  <si>
    <t>06 MESES</t>
  </si>
  <si>
    <t>Aunar esfuerzos técnicos, administrativos y financieros para la construcción de 20 viviendas rurales en los municipios de  CAJICA.</t>
  </si>
  <si>
    <t>Aunar esfuerzos técnicos, administrativos y financieros para la construcción de 9 viviendas rurales en los municipios de  GACHETA.</t>
  </si>
  <si>
    <t>04 MESES</t>
  </si>
  <si>
    <t xml:space="preserve">AUNAR ESFUERZOS TECNICOS ADMINISTRATIVOS Y FINANCIEROS ENTRE EL MUNICIPIO DE APULO  Y EL DEPARTAMENTO DE CUNDINAMARCA, PARA ADELANTAR CONSTRUCCIÓN DE 30 VIVIENDAS RURALES EN EL MUNICIPIO.  </t>
  </si>
  <si>
    <t>11 MESES</t>
  </si>
  <si>
    <t>SI</t>
  </si>
  <si>
    <t>ORDENANZA No 041 del 2017 Vigencias Futuras</t>
  </si>
  <si>
    <t xml:space="preserve">AUNAR ESFUERZOS TECNICOS ADMINISTRATIVOS Y FINANCIEROS ENTRE EL MUNICIPIO DE GUAYABAL DE SIQUIMA Y EL DEPARTAMENTO DE CUNDINAMARCA, PARA ADELANTAR CONSTRUCCIÓN DE 15 VIVIENDAS RURALES EN EL MUNICIPIO.  </t>
  </si>
  <si>
    <t xml:space="preserve">AUNAR ESFUERZOS TECNICOS ADMINISTRATIVOS Y FINANCIEROS ENTRE EL MUNICIPIO DE LA PEÑA Y EL DEPARTAMENTO DE CUNDINAMARCA, PARA ADELANTAR CONSTRUCCIÓN DE 15 VIVIENDAS RURALES EN EL MUNICIPIO.  </t>
  </si>
  <si>
    <t xml:space="preserve">AUNAR ESFUERZOS TECNICOS ADMINISTRATIVOS Y FINANCIEROS ENTRE EL MUNICIPIO DE SAN BERNARDO Y EL DEPARTAMENTO DE CUNDINAMARCA, PARA ADELANTAR CONSTRUCCIÓN DE 15 VIVIENDAS RURALES EN EL MUNICIPIO.  </t>
  </si>
  <si>
    <t xml:space="preserve">AUNAR ESFUERZOS TECNICOS ADMINISTRATIVOS Y FINANCIEROS ENTRE EL MUNICIPIO DE SILVANIA Y EL DEPARTAMENTO DE CUNDINAMARCA, PARA ADELANTAR CONSTRUCCIÓN DE 15 VIVIENDAS RURALES EN EL MUNICIPIO.  </t>
  </si>
  <si>
    <t xml:space="preserve">AUNAR ESFUERZOS TECNICOS ADMINISTRATIVOS Y FINANCIEROS ENTRE EL MUNICIPIO DE SUTATAUSA  Y EL DEPARTAMENTO DE CUNDINAMARCA, PARA ADELANTAR CONSTRUCCIÓN DE 10 VIVIENDAS RURALES EN EL MUNICIPIO.  </t>
  </si>
  <si>
    <t xml:space="preserve">AUNAR ESFUERZOS TECNICOS ADMINISTRATIVOS Y FINANCIEROS ENTRE EL MUNICIPIO DE TAUSA  Y EL DEPARTAMENTO DE CUNDINAMARCA, PARA ADELANTAR CONSTRUCCIÓN DE 25 VIVIENDAS RURALES EN EL MUNICIPIO.  </t>
  </si>
  <si>
    <t xml:space="preserve">AUNAR ESFUERZOS TECNICOS ADMINISTRATIVOS Y FINANCIEROS ENTRE EL MUNICIPIO DE UBAQUE  Y EL DEPARTAMENTO DE CUNDINAMARCA, PARA ADELANTAR CONSTRUCCIÓN DE 15 VIVIENDAS RURALES EN EL MUNICIPIO.  </t>
  </si>
  <si>
    <t xml:space="preserve">AUNAR ESFUERZOS TECNICOS ADMINISTRATIVOS Y FINANCIEROS ENTRE EL MUNICIPIO DE VILLAGOMEZ  Y EL DEPARTAMENTO DE CUNDINAMARCA, PARA ADELANTAR CONSTRUCCIÓN DE 15 VIVIENDAS RURALES EN EL MUNICIPIO.  </t>
  </si>
  <si>
    <t>V.A.7.5</t>
  </si>
  <si>
    <t>1. AUNAR ESFUERZOS TÈCNICOS, ADMINISTRATIVOS Y FINANCIEROS PARA LA CONSTRUCCIÒN DE 30 VIVIENDAS RURALES EN EL MUNICIPIO DE MANTA DEPARTAMENTO DE CUNDINAMARCA. VALOR: $571371510</t>
  </si>
  <si>
    <t>ORDENANZA 012 DEL 8 DE AGOSTO DE 2016</t>
  </si>
  <si>
    <t>2. AUNAR ESFUERZOS TÈCNICOS, ADMINISTRATIVOS Y FINANCIEROS PARA LA CONSTRUCCIÒN DE 20 VIVIENDAS RURALES EN EL MUNICIPIO DE PAIME DEPARTAMENTO DE CUNDINAMARCA. VALOR: $380,914,340</t>
  </si>
  <si>
    <t>3. AUNAR ESFUERZOS TÈCNICOS, ADMINISTRATIVOS Y FINANCIEROS PARA LA CONSTRUCCIÒN DE 20 VIVIENDAS RURALES EN EL MUNICIPIO DE TOPAIPI DEPARTAMENTO DE CUNDINAMARCA. VALOR: $ 398,135,920</t>
  </si>
  <si>
    <t>4. AUNAR ESFUERZOS TÈCNICOS, ADMINISTRATIVOS Y FINANCIEROS PARA LA CONSTRUCCIÒN DE 30 VIVIENDAS RURALES EN EL MUNICIPIO DE GAMA DEPARTAMENTO DE CUNDINAMARCA. VALOR: $571,371,510</t>
  </si>
  <si>
    <t>5. AUNAR ESFUERZOS TÈCNICOS, ADMINISTRATIVOS Y FINANCIEROS PARA LA CONSTRUCCIÒN DE 30 VIVIENDAS RURALES EN EL MUNICIPIO DE PULI DEPARTAMENTO DE CUNDINAMARCA. VALOR: $ 571,371,510</t>
  </si>
  <si>
    <t>6. AUNAR ESFUERZOS TÈCNICOS, ADMINISTRATIVOS Y FINANCIEROS PARA LA CONSTRUCCIÒN DE 39 VIVIENDAS RURALES EN EL MUNICIPIO DE MACHETÀ DEPARTAMENTO DE CUNDINAMARCA. VALOR: $742,782,963</t>
  </si>
  <si>
    <t>7. AUNAR ESFUERZOS TÈCNICOS, ADMINISTRATIVOS Y FINANCIEROS PARA LA CONSTRUCCIÒN DE 30 VIVIENDAS RURALES EN EL MUNICIPIO DE UBALÀ DEPARTAMENTO DE CUNDINAMARCA. VALOR: $571,371,510</t>
  </si>
  <si>
    <t>8. AUNAR ESFUERZOS TÈCNICOS, ADMINISTRATIVOS Y FINANCIEROS PARA LA CONSTRUCCIÒN DE 30 VIVIENDAS RURALES EN EL MUNICIPIO DE PACHO DEPARTAMENTO DE CUNDINAMARCA. VALOR: $571,371,510</t>
  </si>
  <si>
    <t>9. AUNAR ESFUERZOS TÈCNICOS, ADMINISTRATIVOS Y FINANCIEROS PARA LA CONSTRUCCIÒN DE 25 VIVIENDAS RURALES EN EL MUNICIPIO DE GUAYABAL DE SIQUIMA DEPARTAMENTO DE CUNDINAMARCA. VALOR: $372,669,900</t>
  </si>
  <si>
    <t>GR:4:3-08-01-434</t>
  </si>
  <si>
    <t xml:space="preserve">Apoyar la terminación de 7 proyectos de vivienda inconclusos de iniciativa comunitaria en el departamento. </t>
  </si>
  <si>
    <t>Aunar esfuerzos tècnicos, administrativos y financieros para construccion de obras de infraestructura urbanistica proyectos vivienda de interes social el porvenir centro poblado apocentos municipio de venecia departamento de cundinamarca</t>
  </si>
  <si>
    <t>GR:4:3-08-01-435</t>
  </si>
  <si>
    <t xml:space="preserve">Apoyar la Construcción o adquisición de 250 viviendas de intéres prioritario urbana o rural con destino a la población VCA. </t>
  </si>
  <si>
    <t xml:space="preserve">Aunar esfuerzos técnicos, administrativos y financieros para la construccion cocinas rurales en el municipio  VERGARA - Cundinamarca </t>
  </si>
  <si>
    <t>GR:4:3-08-01-436</t>
  </si>
  <si>
    <t>A.7.3</t>
  </si>
  <si>
    <t>Dotar de infraestructura urbanistica a 3.000 viviendas ubicadas en asentamientos urbanos con carácteristicas de subnormalidad.</t>
  </si>
  <si>
    <t>Aunar esfuerzos técnicos, administrativos y financieros para la construccion de andenes y sardineles entre la manzana A,B,C,D,F Y H1 Urbanizacion Villa Diana Carolina municipio de Ricaute Cundinamarca</t>
  </si>
  <si>
    <t>Aunar esfuerzos técnicos, administrativos y financieros para la construccion de andenes y sardineles en la calle 6 entre la carrera 1 y la carrera 6 casco urbano del municipio de Guatavita Cundinamarca</t>
  </si>
  <si>
    <t>ANUAR ESFUERZOS TECNICOS ADMINISTRATIVOS Y FINANCIEROS PARA LA CONSTRUCCION DE ANDENES Y SARDINELES CASCO URBANO EN EL MUNICIPIO DE BOJACA  DEPARTAMENTO DE CUNDINAMARCA</t>
  </si>
  <si>
    <t>ANUAR ESFUERZOS TECNICOS ADMINISTRATIVOS Y FINANCIEROS PARA LA CONSTRUCCION DE ANDENES Y SARDINELES CASCO URBANO EN EL MUNICIPIO DE PASCA  DEPARTAMENTO DE CUNDINAMARCA</t>
  </si>
  <si>
    <t>AUNAR ESFUERZOS TECNICOS, ADMINISTRATIVOS Y FINANCIEROS ENTRE EL MUNICIPIO DE FUQUENE Y EL DEPARTAMENTO DE CUNDINAMARCA PARA REALIZAR MEJORAMIENTO BARRIAL MEDIANTE LA CONSTRUCCION INFRAESTRUCTURA URBANISTICA DE ANDENES Y SARDINELES  EN EL MUNICIPIO.</t>
  </si>
  <si>
    <t>AUNAR ESFUERZOS TECNICOS, ADMINISTRATIVOS Y FINANCIEROS ENTRE EL MUNICIPIO DE GUTIERREZ Y EL DEPARTAMENTO DE CUNDINAMARCA PARA REALIZAR MEJORAMIENTO BARRIAL MEDIANTE LA CONSTRUCCION INFRAESTRUCTURA URBANISTICA DE ANDENES Y SARDINELES  EN EL MUNICIPIO.</t>
  </si>
  <si>
    <t>AUNAR ESFUERZOS TECNICOS, ADMINISTRATIVOS Y FINANCIEROS ENTRE EL MUNICIPIO DE JERUSALEN Y EL DEPARTAMENTO DE CUNDINAMARCA PARA REALIZAR MEJORAMIENTO BARRIAL MEDIANTE LA CONSTRUCCION INFRAESTRUCTURA URBANISTICA DE ANDENES Y SARDINELES  EN EL MUNICIPIO.</t>
  </si>
  <si>
    <t>AUNAR ESFUERZOS TECNICOS, ADMINISTRATIVOS Y FINANCIEROS ENTRE EL MUNICIPIO DE TOCAIMA Y EL DEPARTAMENTO DE CUNDINAMARCA PARA REALIZAR MEJORAMIENTO BARRIAL MEDIANTE LA CONSTRUCCION INFRAESTRUCTURA URBANISTICA DE ANDENES Y SARDINELES  EN EL MUNICIPIO.</t>
  </si>
  <si>
    <t>V.A.7.3</t>
  </si>
  <si>
    <t>Aunar esfuerzos tècncios, administrativos y financieros para la construcciòn de andenes (Programa Mejoramiento barrial) Municipio de Sesquilè</t>
  </si>
  <si>
    <t>Aunar esfuerzos tècncios, administrativos y financieros para la construcciòn de andenes (Programa Mejoramiento barrial) Municipio de Jerusalèn</t>
  </si>
  <si>
    <t>Aunar esfuerzos tècncios, administrativos y financieros para la construcciòn de andenes (Programa Mejoramiento barrial) Municipio de Guataquì</t>
  </si>
  <si>
    <t>Aunar esfuerzos tècncios, administrativos y financieros para la construcciòn de andenes (Programa Mejoramiento barrial) Municipio de Tocaima</t>
  </si>
  <si>
    <t>Aunar esfuerzos tècncios, administrativos y financieros para la construcciòn de andenes (Programa Mejoramiento barrial) Municipio de SUPATA</t>
  </si>
  <si>
    <t>Aunar esfuerzos tècncios, administrativos y financieros para la construcciòn de andenes (Programa Mejoramiento barrial) Municipio de GACHANCIPA</t>
  </si>
  <si>
    <t>Aunar esfuerzos tècncios, administrativos y financieros para la construcciòn de andenes (Programa Mejoramiento barrial) Municipio de VIOTA</t>
  </si>
  <si>
    <t>Aunar esfuerzos tècncios, administrativos y financieros para la construcciòn de andenes (Programa Mejoramiento barrial) Municipio de GRANADA</t>
  </si>
  <si>
    <t>Aunar esfuerzos tècncios, administrativos y financieros para la construcciòn de andenes (Programa Mejoramiento barrial) Municipio LA MESA</t>
  </si>
  <si>
    <t>Aunar esfuerzos tècncios, administrativos y financieros para la construcciòn de andenes (Programa Mejoramiento barrial) Municipio LA VEGA</t>
  </si>
  <si>
    <t>Aunar esfuerzos tècncios, administrativos y financieros para la construcciòn de andenes (Programa Mejoramiento barrial) Municipio ARBELAEZ</t>
  </si>
  <si>
    <t>GR:4:3-08-01-437</t>
  </si>
  <si>
    <t>Apoyo al mejoramiento de vivienda urbana y rural y de entornos (renovación urbana) en los 116 municipios del Departamento Cundinamarca</t>
  </si>
  <si>
    <t xml:space="preserve">Aunar esfuerzos técnicos, administrativos y financieros para la construccion cocinas rurales en el municipio  San Antonio del Tequendama - Cundinamarca </t>
  </si>
  <si>
    <t xml:space="preserve">Aunar esfuerzos tècnicos administrativos y financieros para el mejoramiento de viviendas rurales urbanas ( construccion y mejoramiento de cocinas , habitaciones y pisos antibacteriales de UTICA DEPARTAMENTO DE CUNDINAMARCA </t>
  </si>
  <si>
    <t>Aunar esfuerzos técnicos, administrativos y financieros para la mejoramiento de 8 unidades habitacionales, 6 cocinas, y 5 pisos antibacteriales en la zona rural en el municipio de chipaque cundinamarca</t>
  </si>
  <si>
    <t>Aunar esfuerzos técnicos, administrativos y financieros para la mejoramiento de pisos antibacteriales en la zona urbana y rural del municipio de Sibate Cundinamarca</t>
  </si>
  <si>
    <t>Aunar esfuerzos técnicos, administrativos y financieros para la mejoramiento y construccion de habitaciones, pisos antibacteriales y cocinas para las viviendas de la zona urbana y rural en el municipio de Madrid , Cundinamarca</t>
  </si>
  <si>
    <t>Aunar esfuerzos técnicos, administrativos y financieros para el mejoramiento de cocinas rurales del municipio de Cabrera</t>
  </si>
  <si>
    <t>Aunar esfuerzos técnicos, administrativos y financieros para el mejoramiento de cocinas rurales en el municipio de Tibacuy</t>
  </si>
  <si>
    <t xml:space="preserve">Aunar esfuerzos técnicos, administrativos y financieros para el mejoramiento de  viviendas rurales en la modalidad de ( habitaciones ) del Municipio de Guatavita </t>
  </si>
  <si>
    <t>Aunar esfuerzos técnicos, administrativos y financieros para el mejoramiento de 13 viviendas en la modalidad de construccion de habitaciones en el municipio de ANOLAIMA</t>
  </si>
  <si>
    <t>Aunar esfuerzos técnicos, administrativos y financieros para el mejoramiento de 15 viviendas en la modalidad de construccion de cocinas del municipio de Viani Cundinamarca</t>
  </si>
  <si>
    <t>ANUAR ESFUERZOS TECNICOS Y ADMINISTRATIVOS Y FINANCIEROS PARA EL MEJORAMIENTO DE 50 VIVIENDAS URBANAS , RURALES  ( CONSTRUCCION DE ALCOBAS )EN EL MUNICIPIO DE NOCAIMA</t>
  </si>
  <si>
    <t>AUNAR ESFUERZOS TECNICOS ADMINISTRATIVOS Y FINANCIEROS ENTRE EL MUNICIPIO DE AGUA DE DIOS Y EL DEPARTAMENTO DE CUNDINAMARCA, PARA ADELANTAR EL MEJORAMIENTO DE 50 VIVIENDAS  EN EL MUNICIPIO.</t>
  </si>
  <si>
    <t>AUNAR ESFUERZOS TECNICOS ADMINISTRATIVOS Y FINANCIEROS ENTRE EL MUNICIPIO DE BELTRAN  Y EL DEPARTAMENTO DE CUNDINAMARCA, PARA ADELANTAR EL MEJORAMIENTO DE 13 VIVIENDAS  EN EL MUNICIPIO.</t>
  </si>
  <si>
    <t>AUNAR ESFUERZOS TECNICOS ADMINISTRATIVOS Y FINANCIEROS ENTRE EL MUNICIPIO DE CACHIPAY Y EL DEPARTAMENTO DE CUNDINAMARCA, PARA ADELANTAR EL MEJORAMIENTO DE 25 VIVIENDAS  EN EL MUNICIPIO.</t>
  </si>
  <si>
    <t>AUNAR ESFUERZOS TECNICOS ADMINISTRATIVOS Y FINANCIEROS ENTRE EL MUNICIPIO DE CAPARRAPY Y EL DEPARTAMENTO DE CUNDINAMARCA, PARA ADELANTAR EL MEJORAMIENTO DE 50 VIVIENDAS  EN EL MUNICIPIO.</t>
  </si>
  <si>
    <t>AUNAR ESFUERZOS TECNICOS ADMINISTRATIVOS Y FINANCIEROS ENTRE EL MUNICIPIO DE EL PEÑON Y EL DEPARTAMENTO DE CUNDINAMARCA, PARA ADELANTAR EL MEJORAMIENTO DE 50 VIVIENDAS  EN EL MUNICIPIO.</t>
  </si>
  <si>
    <t>AUNAR ESFUERZOS TECNICOS ADMINISTRATIVOS Y FINANCIEROS ENTRE EL MUNICIPIO DE GACHALA Y  EL DEPARTAMENTO DE CUNDINAMARCA, PARA ADELANTAR EL MEJORAMIENTO DE 30 VIVIENDAS  EN EL MUNICIPIO.</t>
  </si>
  <si>
    <t>AUNAR ESFUERZOS TECNICOS ADMINISTRATIVOS Y FINANCIEROS ENTRE EL MUNICIPIO DE GIRARDOT Y  EL DEPARTAMENTO DE CUNDINAMARCA, PARA ADELANTAR EL MEJORAMIENTO DE 50 VIVIENDAS  EN EL MUNICIPIO.</t>
  </si>
  <si>
    <t>AUNAR ESFUERZOS TECNICOS ADMINISTRATIVOS Y FINANCIEROS ENTRE EL MUNICIPIO DE GUACHETA  Y  EL DEPARTAMENTO DE CUNDINAMARCA, PARA ADELANTAR EL MEJORAMIENTO DE 31 VIVIENDAS  EN EL MUNICIPIO.</t>
  </si>
  <si>
    <t>AUNAR ESFUERZOS TECNICOS ADMINISTRATIVOS Y FINANCIEROS ENTRE EL MUNICIPIO DE GUATAQUI  Y  EL DEPARTAMENTO DE CUNDINAMARCA, PARA ADELANTAR EL MEJORAMIENTO DE 50 VIVIENDAS  EN EL MUNICIPIO.</t>
  </si>
  <si>
    <t>AUNAR ESFUERZOS TECNICOS ADMINISTRATIVOS Y FINANCIEROS ENTRE EL MUNICIPIO DE MEDINA  Y  EL DEPARTAMENTO DE CUNDINAMARCA, PARA ADELANTAR EL MEJORAMIENTO DE 30 VIVIENDAS  EN EL MUNICIPIO.</t>
  </si>
  <si>
    <t>AUNAR ESFUERZOS TECNICOS ADMINISTRATIVOS Y FINANCIEROS ENTRE EL MUNICIPIO DE NILO Y  EL DEPARTAMENTO DE CUNDINAMARCA, PARA ADELANTAR EL MEJORAMIENTO DE 50 VIVIENDAS  EN EL MUNICIPIO.</t>
  </si>
  <si>
    <t>AUNAR ESFUERZOS TECNICOS ADMINISTRATIVOS Y FINANCIEROS ENTRE EL MUNICIPIO DE PARATEBUENO Y  EL DEPARTAMENTO DE CUNDINAMARCA, PARA ADELANTAR EL MEJORAMIENTO DE 46 VIVIENDAS  EN EL MUNICIPIO.</t>
  </si>
  <si>
    <t>AUNAR ESFUERZOS TECNICOS ADMINISTRATIVOS Y FINANCIEROS ENTRE EL MUNICIPIO DE PUERTO SALGAR Y  EL DEPARTAMENTO DE CUNDINAMARCA, PARA ADELANTAR EL MEJORAMIENTO DE 56 VIVIENDAS  EN EL MUNICIPIO.</t>
  </si>
  <si>
    <t>AUNAR ESFUERZOS TECNICOS ADMINISTRATIVOS Y FINANCIEROS ENTRE EL MUNICIPIO DE QUEBRADANEGRA Y  EL DEPARTAMENTO DE CUNDINAMARCA, PARA ADELANTAR EL MEJORAMIENTO DE 50 VIVIENDAS  EN EL MUNICIPIO.</t>
  </si>
  <si>
    <t>AUNAR ESFUERZOS TECNICOS ADMINISTRATIVOS Y FINANCIEROS ENTRE EL MUNICIPIO DE SAN CAYETANO Y  EL DEPARTAMENTO DE CUNDINAMARCA, PARA ADELANTAR EL MEJORAMIENTO DE 50 VIVIENDAS  EN EL MUNICIPIO.</t>
  </si>
  <si>
    <t>AUNAR ESFUERZOS TECNICOS ADMINISTRATIVOS Y FINANCIEROS ENTRE EL MUNICIPIO DE SASAIMA Y  EL DEPARTAMENTO DE CUNDINAMARCA, PARA ADELANTAR EL MEJORAMIENTO DE 50 VIVIENDAS  EN EL MUNICIPIO.</t>
  </si>
  <si>
    <t>AUNAR ESFUERZOS TECNICOS ADMINISTRATIVOS Y FINANCIEROS ENTRE EL MUNICIPIO DE SESQUILE Y  EL DEPARTAMENTO DE CUNDINAMARCA, PARA ADELANTAR EL MEJORAMIENTO DE 48 VIVIENDAS  EN EL MUNICIPIO.</t>
  </si>
  <si>
    <t>AUNAR ESFUERZOS TECNICOS ADMINISTRATIVOS Y FINANCIEROS ENTRE EL MUNICIPIO DE SUESCA Y  EL DEPARTAMENTO DE CUNDINAMARCA, PARA ADELANTAR EL MEJORAMIENTO DE 6 VIVIENDAS  EN EL MUNICIPIO.</t>
  </si>
  <si>
    <t>AUNAR ESFUERZOS TECNICOS ADMINISTRATIVOS Y FINANCIEROS ENTRE EL MUNICIPIO DE UBALA Y  EL DEPARTAMENTO DE CUNDINAMARCA, PARA ADELANTAR EL MEJORAMIENTO DE 32 VIVIENDAS  EN EL MUNICIPIO.</t>
  </si>
  <si>
    <t>AUNAR ESFUERZOS TECNICOS ADMINISTRATIVOS Y FINANCIEROS ENTRE EL MUNICIPIO DE UBATE Y  EL DEPARTAMENTO DE CUNDINAMARCA, PARA ADELANTAR EL MEJORAMIENTO DE 50 COCINAS Y PISOS  EN EL MUNICIPIO.</t>
  </si>
  <si>
    <t>AUNAR ESFUERZOS TECNICOS ADMINISTRATIVOS Y FINANCIEROS ENTRE EL MUNICIPIO DE VILLAPINZON Y  EL DEPARTAMENTO DE CUNDINAMARCA, PARA ADELANTAR EL MEJORAMIENTO DE 20 VIVIENDAS  EN EL MUNICIPIO.</t>
  </si>
  <si>
    <t>AUNAR ESFUERZOS TECNICOS ADMINISTRATIVOS Y FINANCIEROS ENTRE EL MUNICIPIO DE VILLETA Y  EL DEPARTAMENTO DE CUNDINAMARCA, PARA ADELANTAR EL MEJORAMIENTO DE 50 VIVIENDAS  EN EL MUNICIPIO.</t>
  </si>
  <si>
    <t>AUNAR ESFUERZOS TECNICOS ADMINISTRATIVOS Y FINANCIEROS ENTRE EL MUNICIPIO DE YACOPI Y  EL DEPARTAMENTO DE CUNDINAMARCA, PARA ADELANTAR EL MEJORAMIENTO DE 41 VIVIENDAS  EN EL MUNICIPIO.</t>
  </si>
  <si>
    <t>AUNAR ESFUERZOS TECNICOS ADMINISTRATIVOS Y FINANCIEROS ENTRE EL MUNICIPIO DE ZIPACON Y  EL DEPARTAMENTO DE CUNDINAMARCA, PARA ADELANTAR EL MEJORAMIENTO DE 30 VIVIENDAS  EN EL MUNICIPIO.</t>
  </si>
  <si>
    <t>SUSCRIBIR CONTRATO INTERADMINISTRATIVO ENTRE FONDECUN Y LA SECRETARIA DE HÁBITAT VIVIENDA PARA ADELANTAR LA GERENCIA INTEGRAL DE LOS PROYECTOS DENOMINADOS MEJORAMIENTOS DE VIVIENDA EN EL DEPARTAMENTO DE CUNDINAMARCA</t>
  </si>
  <si>
    <t>SERVICIOS PROFESIONALES BASADOS EN INGENIERIA Y ARQUITECTURA</t>
  </si>
  <si>
    <t>INTERVENTORÍA TÉCNICA, ADMINISTRATIVA, FINANCIERA Y LEGAL A LOS CONTRATOS DE OBRA, OBJETO DE LOS CONVENIOS SUSCRITOS ENTRE LA SECRETARÍA DE HÁBITAT Y VIVIENDA Y LOS MUNICIPIOS DEL DEPARTAMENTO DE CUNDINAMARCA PARA LA CONSTRUCCION DE VIVIENDA NUEVA, OBRAS DE MEJORAMIENTO BARRIAL Y MEJORAMIENTO DE VIVIENDAS URBANAS Y RURALES</t>
  </si>
  <si>
    <t>INTERVENTORÍA TÉCNICA, ADMINISTRATIVA, FINANCIERA Y LEGAL A LOS CONTRATOS DE OBRA, OBJETO DE LOS CONVENIOS INTERADMINISTRATIVOS SUSCRITOS CON LOS MUNICIPIOS DEL DEPARTAMENTO DE CUNDINAMARCA PARA LA CONSTRUCCION DE OBRAS DE VIVIENDA NUEVA, INFRAESTRUCTURA URBANISTICA Y MEJORAMIENTO DE VIVIENDAS URBANAS Y RURALES</t>
  </si>
  <si>
    <t>ADICIONAR EL CONTRATO DE INTERVENTORIA No  SHV-012-2017</t>
  </si>
  <si>
    <t>Aunar esfuerzos tècnicos administrativos y financieros para el mejoramiento de 39 viviendas en el Municipio de Anapoima</t>
  </si>
  <si>
    <t>Aunar esfuerzos tècnicos administrativos y financieros para el mejoramiento de 26 viviendas en el Municipio de Vianì</t>
  </si>
  <si>
    <t>Aunar esfuerzos tècnicos administrativos y financieros para el mejoramiento de 59 viviendas en el Municipio de Fòmeque</t>
  </si>
  <si>
    <t>Aunar esfuerzos tècnicos administrativos y financieros para el mejoramiento de 53 viviendas en el Municipio de Choachì</t>
  </si>
  <si>
    <t>Aunar esfuerzos tècnicos administrativos y financieros para el mejoramiento de 60 viviendas en el Municipio de Càqueza</t>
  </si>
  <si>
    <t>Aunar esfuerzos tècnicos administrativos y financieros para el mejoramiento de 19 viviendas en el Municipio de Soacha</t>
  </si>
  <si>
    <t>Aunar esfuerzos tècnicos administrativos y financieros para el mejoramiento de 27 viviendas en el Municipio de Guayabetal</t>
  </si>
  <si>
    <t>Aunar esfuerzos tècnicos administrativos y financieros para el mejoramiento de 260 viviendas en el Municipio de Viotà</t>
  </si>
  <si>
    <t>Aunar esfuerzos tècnicos administrativos y financieros para el mejoramiento de 50 viviendas en el Municipio de Simijaca</t>
  </si>
  <si>
    <t>Aunar esfuerzos tècnicos administrativos y financieros para el mejoramiento de 80 viviendas en el Municipio de Gutierrez</t>
  </si>
  <si>
    <t>Aunar esfuerzos tècnicos administrativos y financieros para el mejoramiento de 28 viviendas en el Municipio de san Francisco</t>
  </si>
  <si>
    <t>Aunar esfuerzos tècnicos administrativos y financieros para el mejoramiento de 60 viviendas en el Municipio de La Mesa</t>
  </si>
  <si>
    <t>Aunar esfuerzos tècnicos administrativos y financieros para el mejoramiento de 24 viviendas en el Municipio de Arbelaez</t>
  </si>
  <si>
    <t>Aunar esfuerzos tècnicos administrativos y financieros para el mejoramiento de 45 viviendas en el Municipio de Gachancipa</t>
  </si>
  <si>
    <t>Aunar esfuerzos tècnicos administrativos y financieros para el mejoramiento de 40 viviendas en el Municipio de Bituima</t>
  </si>
  <si>
    <t>Aunar esfuerzos tècnicos administrativos y financieros para el mejoramiento de 50 viviendas en el Municipio de Tabio</t>
  </si>
  <si>
    <t>Aunar esfuerzos tècnicos administrativos y financieros para el mejoramiento de 40 viviendas en el Municipio de San Juan de Rioseco</t>
  </si>
  <si>
    <t>Aunar esfuerzos tècnicos administrativos y financieros para el mejoramiento de 50 viviendas en el Municipio de Vergara</t>
  </si>
  <si>
    <t>Aunar esfuerzos tècnicos administrativos y financieros para el mejoramiento de 30 viviendas en el Municipio de Chocontà</t>
  </si>
  <si>
    <t>Aunar esfuerzos tècnicos administrativos y financieros para el mejoramiento de 50 viviendas en el Municipio de Pandi</t>
  </si>
  <si>
    <t>Aunar esfuerzos tècnicos administrativos y financieros para el mejoramiento de 17 viviendas en el Municipio de Sibate</t>
  </si>
  <si>
    <t>Aunar esfuerzos tècnicos administrativos y financieros para el mejoramiento de 40 viviendas en el Municipio de Carmen de Carupa</t>
  </si>
  <si>
    <t>Aunar esfuerzos tècnicos administrativos y financieros para el mejoramiento de 22 viviendas en el Municipio de Sutatausa</t>
  </si>
  <si>
    <t>Aunar esfuerzos tècnicos administrativos y financieros para el mejoramiento de 45 viviendas en el Municipio de Villagomez</t>
  </si>
  <si>
    <t>Aunar esfuerzos tècnicos administrativos y financieros para el mejoramiento de 35 viviendas en el Municipio de Guayabal de Siquima</t>
  </si>
  <si>
    <t>Aunar esfuerzos tècnicos administrativos y financieros para el mejoramiento de 42 viviendas en el Municipio de Susa</t>
  </si>
  <si>
    <t>Aunar esfuerzos tècnicos administrativos y financieros para el mejoramiento de 35 viviendas en el Municipio de Junin</t>
  </si>
  <si>
    <t>Aunar esfuerzos tècnicos administrativos y financieros para el mejoramiento de 50 viviendas en el Municipio de La Vega</t>
  </si>
  <si>
    <t>Aunar esfuerzos tècnicos administrativos y financieros para el mejoramiento de 50 viviendas en el Municipio de Quebradanegra</t>
  </si>
  <si>
    <t>Aunar esfuerzos tècnicos administrativos y financieros para el mejoramiento de 30 viviendas en el Municipio de TENA</t>
  </si>
  <si>
    <t>Aunar esfuerzos tècnicos administrativos y financieros para el mejoramiento de 48 viviendas en el Municipio de GACHETA</t>
  </si>
  <si>
    <t>Aunar esfuerzos tècnicos administrativos y financieros para el mejoramiento de 46 viviendas en el Municipio de UBATE</t>
  </si>
  <si>
    <t>Aunar esfuerzos tècnicos administrativos y financieros para el mejoramiento de 30 viviendas en el Municipio de Tibirita</t>
  </si>
  <si>
    <t>Aunar esfuerzos tècnicos administrativos y financieros para el mejoramiento de 50 viviendas en el Municipio de Nimaima</t>
  </si>
  <si>
    <t>Aunar esfuerzos tècnicos administrativos y financieros para el mejoramiento de 41 viviendas en el Municipio de Villapinzòn</t>
  </si>
  <si>
    <t>Aunar esfuerzos tècnicos administrativos y financieros para el mejoramiento de 43 viviendas en el Municipio de CHIPAQUE</t>
  </si>
  <si>
    <t>Aunar esfuerzos tècnicos administrativos y financieros para el mejoramiento de 41 viviendas en el Municipio de Fosca</t>
  </si>
  <si>
    <t>Aunar esfuerzos tècnicos administrativos y financieros para el mejoramiento de 46 viviendas en el Municipio de Alban</t>
  </si>
  <si>
    <t>Aunar esfuerzos tècnicos administrativos y financieros para el mejoramiento de 53 viviendas en el Municipio de Guaduas</t>
  </si>
  <si>
    <t>Aunar esfuerzos tècnicos administrativos y financieros para el mejoramiento de 44 viviendas en el Municipio de Une</t>
  </si>
  <si>
    <t>Aunar esfuerzos tècnicos administrativos y financieros para el mejoramiento de 50 viviendas en el Municipio de QUETAME</t>
  </si>
  <si>
    <t>Aunar esfuerzos tècnicos administrativos y financieros para el mejoramiento de 30 viviendas en el Municipio de Lenguazaque</t>
  </si>
  <si>
    <t>Aunar esfuerzos tècnicos administrativos y financieros para el mejoramiento de 41 viviendas en el Municipio de LA PEÑA</t>
  </si>
  <si>
    <t>Aunar esfuerzos tècnicos administrativos y financieros para el mejoramiento de 46 viviendas en el Municipio de FUQUENE</t>
  </si>
  <si>
    <t>Aunar esfuerzos tècnicos administrativos y financieros para el mejoramiento de 30 viviendas en el Municipio de TOCAIMA</t>
  </si>
  <si>
    <t>Aunar esfuerzos tècnicos administrativos y financieros para el mejoramiento de 60 viviendas en el Municipio de GUACHETA</t>
  </si>
  <si>
    <t>Aunar esfuerzos tècnicos administrativos y financieros para el mejoramiento de 60 viviendas en el Municipio EL COLEGIO</t>
  </si>
  <si>
    <t>Aunar esfuerzos tècnicos administrativos y financieros para el mejoramiento de 60 viviendas en el Municipio UBALA</t>
  </si>
  <si>
    <t>PABLO ARIEL GOMEZ MARTINEZ</t>
  </si>
  <si>
    <t>pablo.gomez@cundinamarca.gov.co</t>
  </si>
  <si>
    <t xml:space="preserve">TEL. 749 1441 </t>
  </si>
  <si>
    <t>22 DE DICIEMBRE  2017</t>
  </si>
  <si>
    <t>1MESES</t>
  </si>
  <si>
    <t>AUNAR ESFUERZOS TÉCNICOS, ADMINISTRATIVOS Y FINANCIEROS PARA LA CONSTRUCCION DE 32 VIVIENDAS RURALES MUNICIPIO DE MEDINA</t>
  </si>
  <si>
    <t xml:space="preserve">AUNAR ESFUERZOS TÉCNICOS, ADMINISTRATIVOS Y FINANCIEROS PARA EL MEJORAMIENTO DE  126 VIVIENDAS RURALES (CONSTRUCCION DE HABITACIONES Y COCINAS, REMODELACION DE COCINAS Y BAÑOS Y PISOS ANTIBACTERIALES) MUNICIPIO DE MEDINA </t>
  </si>
  <si>
    <t>AUNAR ESFUERZOS TÉCNICOS, ADMINISTRATIVOS Y FINANCIEROS PARA LA CONSTRUCCION DE 35 VIVIENDAS RURALES MUNICIPIO DE BELTRAN</t>
  </si>
  <si>
    <t>AUNAR ESFUERZOS TÉCNICOS, ADMINISTRATIVOS Y FINANCIEROS PARA EL MEJORAMIENTO DE 177 VIVIENDAS RURALES (CONSTRUCCION DE HABITACIONES, COCINAS Y PISOS ANTIBACTERIALES) MUNICIPIO DE NIMAIMA</t>
  </si>
  <si>
    <t>AUNAR ESFUERZOS TÉCNICOS, ADMINISTRATIVOS Y FINANCIEROS PARA EL MEJORAMIENTO DE 150 VIVIENDAS RURALES (CONSTRUCCION DE HABITACIONES) MUNICIPIO DE CAPARRAPI</t>
  </si>
  <si>
    <t>AUNAR ESFUERZOS TÉCNICOS, ADMINISTRATIVOS Y FINANCIEROS PARA LA CONSTRUCCION DE 22 VIVIENDAS RURALES MUNICIPIO DE PARATEBUENO</t>
  </si>
  <si>
    <t>AUNAR ESFUERZOS TÉCNICOS, ADMINISTRATIVOS Y FINANCIEROS PARA EL MEJORAMIENTO DE 105 VIVIENDAS RURALES (CONSTRUCCION DE HABITACIONES) MUNICIPIO DE SUSA</t>
  </si>
  <si>
    <t>AUNAR ESFUERZOS TÉCNICOS, ADMINISTRATIVOS Y FINANCIEROS PARA EL MEJORAMIENTO DE 156 VIVIENDAS URBANAS Y RURALES (CONSTRUCCION DE HABITACIONES, CONSTRUCCION DE COCINAS, REMODELACION DE BAÑOS Y PISOS ANTIBACTERIALES) MUNICIPIO DE CACHIPAY</t>
  </si>
  <si>
    <t>AUNAR ESFUERZOS TÉCNICOS, ADMINISTRATIVOS Y FINANCIEROS PARA EL MEJORAMIENTO DE 85 VIVIENDAS URBANAS Y RURALES (CONSTRUCCION DE HABITACIONES Y REMODELACION DE BAÑOS), MUNICIPIO DE GUATAQUI</t>
  </si>
  <si>
    <t>AUNAR ESFUERZOS TÉCNICOS, ADMINISTRATIVOS Y FINANCIEROS PARA EL MEJORAMIENTO DE 173 VIVIENDAS RURALES (CONSTRUCCION DE HABITACIONES) MUNICIPIO DE SAN JUAN DE RIOSECO</t>
  </si>
  <si>
    <t>AUNAR ESFUERZOS TÉCNICOS, ADMINISTRATIVOS Y FINANCIEROS PARA EL MEJORAMIENTO DE 135 VIVIENDAS RURALES (CONSTRUCCION DE HABITACIONES Y COCINAS Y MEJORAMIENTO DE PISOS) MUNICIPIO DE LA PEÑA</t>
  </si>
  <si>
    <t>AUNAR ESFUERZOS TÉCNICOS, ADMINISTRATIVOS Y FINANCIEROS PARA LA CONSTRUCCION DE OBRAS DE URBANISMO VILLA CAROLINA (VIAS, ANDENES Y SARDINELES) Y MEJORAMIENTO DE 220 VIVIENDAS (CONSTRUCCION DE 92 HABITACIONES Y OBRAS DE MEJORAMIENTO BARRIAL) EN ZONA URBANA Y RURAL DEL MUNICIPIO DE GIRARDOT</t>
  </si>
  <si>
    <t>AUNAR ESFUERZOS TÉCNICOS, ADMINISTRATIVOS Y FINANCIEROS PARA EL MEJORAMIENTO DE 54 VIVIENDAS URBANAS Y RURALES (CONSTRUCCION DE HABITACIONES, REMODELACION DE BAÑOS Y PISOS ANTIBACTERIALES) MUNICIPIO DE GUTIERREZ</t>
  </si>
  <si>
    <t>AUNAR ESFUERZOS TÉCNICOS, ADMINISTRATIVOS Y FINANCIEROS PARA EL MEJORAMIENTO DE 65 VIVIENDAS URBANAS Y RURALES (COSNTRUCCION DE COCINAS Y HABITACIONES, PROGRAMA PISOS ANTIBACTERIALES Y REMODELACION DE BAÑOS Y COCINAS) MUNICIPIO DE COGUA</t>
  </si>
  <si>
    <t>AUNAR ESFUERZOS TÉCNICOS, ADMINISTRATIVOS Y FINANCIEROS PARA EL MEJORAMIENTO DE 54 VIVIENDAS RURALES (PROGRAMA PISOS ANTIBACTERIALES) MUNICIPIO DE VIOTA</t>
  </si>
  <si>
    <t>AUNAR ESFUERZOS TÉCNICOS, ADMINISTRATIVOS Y FINANCIEROS PARA EL MEJORAMIENTO DE 48 VIVIENDAS RURALES (CONSTRUCCION DE HABITACIONES) MUNICIPIO DE GACHANCIPA</t>
  </si>
  <si>
    <t>AUNAR ESFUERZOS TÉCNICOS, ADMINISTRATIVOS Y FINANCIEROS PARA EL MEJORAMIENTO DE 109 VIVIENDAS URBANAS Y RURALES (CONSTRUCCION DE HABITACIONES Y REMODELACION DE BAÑOS Y COCINAS), MUNICIPIO DE CHAGUANI</t>
  </si>
  <si>
    <t xml:space="preserve">AUNAR ESFUERZOS TÉCNICOS, ADMINISTRATIVOS Y FINANCIEROS PARA EL MEJORAMIENTO DE 25 VIVIENDAS RURALES (CONSTRUCCIÓN DE HABITACIONES), MUNICIPIO DE NILO DEPARTAMENTO DE CUNDINAMARCA </t>
  </si>
  <si>
    <t xml:space="preserve">AUNAR ESFUERZOS TÉCNICOS, ADMINISTRATIVOS Y FINANCIEROS PARA EL MEJORAMIENTO DE 57 VIVIENDAS RURALES (COSNTRUCCIÓN DE HABITACIONES, COCINAS Y PISOS ANTIBACTERIALES) ; MUNICIPIO DE JUNIN DEPARTAMENTO DE CUNDINAMARCA </t>
  </si>
  <si>
    <t>AUNAR ESFUERZOS TÉCNICOS, ADMINISTRATIVOS Y FINANCIEROS PARA EL MEJORAMIENTO DE 36 VIVIENDAS RURALES (CONSTRUCCIÓN DE HABITACIONES, COCINAS Y PISOS ANTIBACTERIALES) ; MUNICIPIO DE FOSCA DEPARTAMENTO DE CUNDINAMARCA</t>
  </si>
  <si>
    <t xml:space="preserve">AUNAR ESFUERZOS TÉCNICOS, ADMINISTRATIVOS Y FINANCIEROS PARA EL MEJORAMIENTO DE 87 VIVIENDAS URBANAS Y  RURALES (CONSTRUCCIÓN DE COCINAS Y HABITACIONES, REMODELACIÓN DE BAÑOS Y PISOS ANTIBACTERIALES) ; MUNICIPIO DE PUERTO SALGAR DEPARTAMENTO DE CUNDINAMARCA </t>
  </si>
  <si>
    <t xml:space="preserve">AUNAR ESFUERZOS TÉCNICOS, ADMINISTRATIVOS Y FINANCIEROS PARA EL MEJORAMIENTO DE 118 VIVIENDAS URBANAS Y RURALES (PROGRAMA PISOS ANTIBACTERIALES Y REMODELACIÓN COCINAS); EN EL MUNICIPIO DE SUSA DEPARTAMENTO DE CUNDINAMARCA </t>
  </si>
  <si>
    <t xml:space="preserve">AUNAR ESFUERZOS TÉCNICOS, ADMINISTRATIVOS Y FINANCIEROS PARA EL MEJORAMIENTO DE 204 VIVIENDAS URBANAS Y RURALES (CONSTRUCCIÓN DE HABITACIONES Y PISOS ANTIBACTERIALES); EN EL MUNICIPIO DE LA VEGA DEPARTAMENTO DE CUNDINAMARCA </t>
  </si>
  <si>
    <t>AUNAR ESFUERZOS TÉCNICOS, ADMINISTRATIVOS Y FINANCIEROS PARA EL MEJORAMIENTO DE 46 VIVIENDAS  RURALES (CONSTRUCCIÓN DE COCINAS Y PISOS ANTIBACTERIALES); EN EL MUNICIPIO DE JERUSALÉN DEPARTAMENTO DE CUNDINAMARCA</t>
  </si>
  <si>
    <t xml:space="preserve">AUNAR ESFUERZOS TÉCNICOS, ADMINISTRATIVOS Y FINANCIEROS PARA EL MEJORAMIENTO DE 76 VIVIENDAS URBANAS Y  RURALES (REMODELACIÓN DE BAÑOS Y COCINAS, PROGRAMA PISOS ATNIBACTERIALES Y CONSTRUCCIÓN DE HABITACIONES); EN EL MUNICIPIO DE NARIÑO DEPARTAMENTO DE CUNDINAMARCA </t>
  </si>
  <si>
    <t xml:space="preserve">AUNAR ESFUERZOS TÉCNICOS, ADMINISTRATIVOS Y FINANCIEROS PARA EL MEJORAMIENTO DE 70 VIVIENDAS  RURALES  (CONSTRUCCIÓN DE HABITACIONES Y COCINAS); EN EL MUNICIPIO DE NILO  DEPARTAMENTO DE CUNDINAMARCA </t>
  </si>
  <si>
    <t xml:space="preserve">AUNAR ESFUERZOS TÉCNICOS, ADMINISTRATIVOS Y FINANCIEROS PARA EL MEJORAMIENTO DE 46 VIVIENDAS  URBANAS Y RURALES  (CONSTRUCCIÓN DE HABITACIONES Y PISOS ANTIBACTERIIALES); EN EL MUNICIPIO DE GUATAQUI  DEPARTAMENTO DE CUNDINAMARCA </t>
  </si>
  <si>
    <t>AUNAR ESFUERZOS TÉCNICOS, ADMINISTRATIVOS Y FINANCIEROS PARA EL MEJORAMIENTO DE 71 VIVIENDAS RURALES (REMODELACIÓN DE COCINAS Y PISOS ANTIBACTERIALES), MUNICIPIO DE UBAQUE DEPARTAMENTO DE CUNDINAMARCA</t>
  </si>
  <si>
    <t>AUNAR ESFUERZOS TÉCNICOS, ADMINISTRATIVOS Y FINANCIEROS PARA EL MEJORAMIENTO DE 82 VIVIENDAS RURALES (CONSTRUCCIÓN DE HABITACIONES), MUNICIPIO DE TABIO DEPARTAMENTO DE CUNDINAMARCA</t>
  </si>
  <si>
    <t>AUNAR ESFUERZOS TÉCNICOS, ADMINISTRATIVOS Y FINANCIEROS PARA LA CONSTRUCCIÓN DE 26 VIVIENDAS URBANAS PARA VICTIMAS DEL CONFLICTO ARMADO EN EL MUNICIPIO DE LA PALMA, DEPARTAMENTO DE CUNDINAMARCA</t>
  </si>
  <si>
    <t>AUNAR ESFUERZOS TÉCNICOS, ADMINISTRATIVOS Y FINANCIEROS PARA EL MEJORAMIENTO DE 24 VIVIENDAS RURALES (CONSTRUCCIÓN DE COCINAS Y PISOS ANTIBACTERIALES), MUNICIPIO DE TIBACUY DEPARTAMENTO DE CUNDINAMARCA</t>
  </si>
  <si>
    <t>AUNAR ESFUERZOS TÉCNICOS, ADMINISTRATIVOS Y FINANCIEROS PARA EL MEJORAMIENTO DE 62 VIVIENDAS URBANAS Y RURALES (CONSTRUCCIÓN DE HABITACIONES, CONSTRUCCIÓN DE COCINAS Y PISOS ANTIBACTERIALES ), MUNICIPIO DE GUTIERREZ DEPARTAMENTO DE CUNDINAMARCA</t>
  </si>
  <si>
    <t>AUNAR ESFUERZOS TÉCNICOS, ADMINISTRATIVOS Y FINANCIEROS PARA LA CONSTRUCCIÓN DE 09 VIVIENDAS URBANAS EN EL  MUNICIPIO DE JUNIN DEPARTAMENTO DE CUNDINAMARCA</t>
  </si>
  <si>
    <t>AUNAR ESFUERZOS TÉCNICOS, ADMINISTRATIVOS Y FINANCIEROS PARA EL MEJORAMIENTO DE 157  VIVIENDAS URBANAS Y RURALES (CONSTRUCCIÓN DE COCINAS Y PISOS ANTIBACTERIALES ), MUNICIPIO DE VIOTÁ DEPARTAMENTO DE CUNDINAMARCA</t>
  </si>
  <si>
    <t>AUNAR ESFUERZOS TÉCNICOS, ADMINISTRATIVOS Y FINANCIEROS PARA EL MEJORAMIENTO DE 106  VIVIENDAS URBANAS Y RURALES (CONSTRUCCIÓN DE HABITACIONES, COCINAS Y PISOS ANTIBACTERIALES ), MUNICIPIO DE PANDI DEPARTAMENTO DE CUNDINAMARCA</t>
  </si>
  <si>
    <t>AUNAR ESFUERZOS TÉCNICOS, ADMINISTRATIVOS Y FINANCIEROS PARA LA CONSTRUCCIÓN DE 29 VIVIENDAS URBANA SY RURALES (CONSTRUCCIÓN DE COCINAS Y PISOS ANTIBACTERIALES) EN EL MUNICIPIO DE MACHETA DEPARTAMENTO DE CUNDINAMARCA</t>
  </si>
  <si>
    <t>AUNAR ESFUERZOS TÉCNICOS, ADMINISTRATIVOS Y FINANCIEROS PARA LA CONSTRUCCIÓN DE 39 VIVIENDAS URBANAS Y RURALES (CONSTRUCCIÓN DE HABITACIONES, CONSTRUCCION DE COCINAS, REMODELACION DE COCINAS  Y REMODELACION DE BAÑOS) EN EL MUNICIPIO DE VIANI DEPARTAMENTO DE CUNDINAMARCA</t>
  </si>
  <si>
    <t>AUNAR ESFUERZOS TÉCNICOS, ADMINISTRATIVOS Y FINANCIEROS PARA LA CONSTRUCCIÓN DE 15 VIVIENDAS RURALES EN EL MUNICIPIO DE SAN FRANCISCO  DEPARTAMENTO DE CUNDINAMARCA</t>
  </si>
  <si>
    <t>AUNAR ESFUERZOS TÉCNICOS, ADMINISTRATIVOS Y FINANCIEROS PARA EL MEJORAMIENTO DE 60 VIVIENDAS RURALES (CONSTRUCCIÓN DE COCINAS)  MUNICIPIO DE CHAGUANI  DEPARTAMENTO DE CUNDINAMARCA</t>
  </si>
  <si>
    <t>AUNAR ESFUERZOS TÉCNICOS, ADMINISTRATIVOS Y FINANCIEROS PARA EL MEJORAMIENTO DE 36 VIVIENDAS URBANAS Y  RURALES (CONSTRUCCIÓN DE COCINAS Y PISOS ANTIBACTERIALES)  MUNICIPIO DE LA VEGA DEPARTAMENTO DE CUNDINAMARCA</t>
  </si>
  <si>
    <t>DECRETO 380 DEL 06 DICIEMBRE 2017</t>
  </si>
  <si>
    <t>SHV-11-2017</t>
  </si>
  <si>
    <t xml:space="preserve">SECRETARÍA DE HÁBITAT Y VIVIENDA </t>
  </si>
  <si>
    <t>EBUSINESS VIVIENDA  E.U</t>
  </si>
  <si>
    <t>SHV-06-2017</t>
  </si>
  <si>
    <t>JOHNY DAVID VALDERRAMA BAQUERO</t>
  </si>
  <si>
    <t>SHV-04-2017</t>
  </si>
  <si>
    <t>GISELLE ROJAS JURADO</t>
  </si>
  <si>
    <t>SHV-07-2017</t>
  </si>
  <si>
    <t>CHRISTIAN GIOVANI ALONSO SARMIENTO</t>
  </si>
  <si>
    <t>SHV-09-2017</t>
  </si>
  <si>
    <t>LAURA IBETH PACHÓN ROMERO</t>
  </si>
  <si>
    <t>SHV-08-2017</t>
  </si>
  <si>
    <t xml:space="preserve">KATHERINE CERQUERA ROJAS </t>
  </si>
  <si>
    <t>SHV-03-2017</t>
  </si>
  <si>
    <t>DIANA CAROLINA VARGAS/MARTHA ROCIÓ PEÑUELA QUIJANO</t>
  </si>
  <si>
    <t>CESIÓN DE CONTRATO</t>
  </si>
  <si>
    <t>SHVS-CPS-034-2017</t>
  </si>
  <si>
    <t>OMAR GERMÁN MEJÍA OLMOS</t>
  </si>
  <si>
    <t>SHVS-CPS-035-2017</t>
  </si>
  <si>
    <t xml:space="preserve">VICTOR MANUEL GUTIERREZ HERNÁNDEZ </t>
  </si>
  <si>
    <t>MONICA ELVIRA SOTO MOJICA /VICTOR MANUEL GUTIERREZ HERNÁNDEZ</t>
  </si>
  <si>
    <t>SHV-02-2017</t>
  </si>
  <si>
    <t>SHV-05-2017</t>
  </si>
  <si>
    <t>BRAYAN MAURICIO ROJAS PÉREZ/MARIA PAULA COLLAZOS QUINTERO</t>
  </si>
  <si>
    <t>SHV-10-2017</t>
  </si>
  <si>
    <t>IMPRENTA NACIONAL</t>
  </si>
  <si>
    <t>SHVS-CDCVI-013-2017</t>
  </si>
  <si>
    <t>EMPRESA INMOBILIARIA Y DE SERVICIOS LOGÍSTICOS DE CUNDINAMARCA</t>
  </si>
  <si>
    <t>SHVS-CPS-036-2017</t>
  </si>
  <si>
    <t>WILLIAM RICARDO GUERRERO MELO</t>
  </si>
  <si>
    <t>SHVS-CDCVI-024-2017</t>
  </si>
  <si>
    <t xml:space="preserve">MUNCIPIO DE GUATATIVA </t>
  </si>
  <si>
    <t>SHVS-CDCVI-017-2017</t>
  </si>
  <si>
    <t>MUNICIPIO DE CAJICÁ</t>
  </si>
  <si>
    <t>SHVS-CDCVI-033-2017</t>
  </si>
  <si>
    <t>MUNICIPIO DE GACHETÁ</t>
  </si>
  <si>
    <t>SHVS-CDCVI-048-2017</t>
  </si>
  <si>
    <t>MUNICIPIO DE APULO</t>
  </si>
  <si>
    <t>SHVS-CDCVI-045-2017</t>
  </si>
  <si>
    <t>MUNICIPIO DE GUAYABAL DE SÍQUIMA</t>
  </si>
  <si>
    <t>SHVS-CDCVI-057-2017</t>
  </si>
  <si>
    <t>MUNICIPIO DE LA PEÑA</t>
  </si>
  <si>
    <t>SHVS-CDCVI-041-2017</t>
  </si>
  <si>
    <t>MUNICIPIO DE SAN BERNARDO</t>
  </si>
  <si>
    <t>SHVS-CDCVI-071-2017</t>
  </si>
  <si>
    <t>MUNICIPIO DE SILVANIA</t>
  </si>
  <si>
    <t>SHVS-CDCVI-073-2017</t>
  </si>
  <si>
    <t>MUNICIPIO DE SUTATAUSA</t>
  </si>
  <si>
    <t xml:space="preserve">MUNICIPIO DE TAUSA </t>
  </si>
  <si>
    <t>SHVS-CDCVI-072-2017</t>
  </si>
  <si>
    <t>SHVS-CDCVI-069-2017</t>
  </si>
  <si>
    <t>MUNCIPIO DE UBAQUE</t>
  </si>
  <si>
    <t>SHVS-CDCVI-070-2017</t>
  </si>
  <si>
    <t xml:space="preserve">MUNICIPIO DE VILLAGÓMEZ </t>
  </si>
  <si>
    <t>MUNCIPIO DE MANTA</t>
  </si>
  <si>
    <t>MUNICIPIO DE PAIME</t>
  </si>
  <si>
    <t>MUNICIPIO DE TOPAIPÍ</t>
  </si>
  <si>
    <t>MUNICIPIO DE GAMA</t>
  </si>
  <si>
    <t>MUNICIPIO DE PULÍ</t>
  </si>
  <si>
    <t>MUNICIPIO DE MACHETÁ</t>
  </si>
  <si>
    <t>MUNICIPIO DE UBALÁ</t>
  </si>
  <si>
    <t>MUNICIPIO DE PACHO</t>
  </si>
  <si>
    <t>SHVS-CDCVI-014-2017</t>
  </si>
  <si>
    <t xml:space="preserve">MUNICIPIO DE VENECIA </t>
  </si>
  <si>
    <t>SHVS-CDCVI-032-2017</t>
  </si>
  <si>
    <t>MUNICIPIO DE VERGARA</t>
  </si>
  <si>
    <t>SHVS-CDCVI-026-2017</t>
  </si>
  <si>
    <t>SHVS-CDCVI-023-2017</t>
  </si>
  <si>
    <t>SHVS-CDCVI-022-2017</t>
  </si>
  <si>
    <t>SHVS-CDCVI-028-2017</t>
  </si>
  <si>
    <t>SHVS-CDCVI-043-2017</t>
  </si>
  <si>
    <t>MUNICPIO DE RICAURTE</t>
  </si>
  <si>
    <t>MUNICIPIO DE GUATAVITA</t>
  </si>
  <si>
    <t>MUNICIPIO DE BOAJACÁ</t>
  </si>
  <si>
    <t>MUNICIPIO DE PASCA</t>
  </si>
  <si>
    <t>MUNICIPIO DE FÚQUENE</t>
  </si>
  <si>
    <t>MUNICIPIO DE GUTIERREZ</t>
  </si>
  <si>
    <t>MUNICIPIO DE JERUSALÉN</t>
  </si>
  <si>
    <t>MUNICIPIO DE TOCAIMA</t>
  </si>
  <si>
    <t>MUNICIPIO DE SESQUILÉ</t>
  </si>
  <si>
    <t>MUNICIPIO DE GUATAQUÍ</t>
  </si>
  <si>
    <t>MUNICIPIO DE SUPATÁ</t>
  </si>
  <si>
    <t>MUNICIPIO DE GACHANCIPÁ</t>
  </si>
  <si>
    <t>MUNICIPIO DE VIOTÁ</t>
  </si>
  <si>
    <t xml:space="preserve">MUNICIPIO DE GRANADA </t>
  </si>
  <si>
    <t>MUNICIPIO DE LA MESA</t>
  </si>
  <si>
    <t xml:space="preserve">MUNICIPIO DE LA VEGA </t>
  </si>
  <si>
    <t>MUNICIPIO DE ARBELAEZ</t>
  </si>
  <si>
    <t>MUNICIPIO DE SAN ANTONIO DEL TEQUENDAMA</t>
  </si>
  <si>
    <t>MUNICIPIO DE ÚTICA</t>
  </si>
  <si>
    <t>MUNICIPIO DE CHIPAQUE</t>
  </si>
  <si>
    <t>MUNICIPIO DE SIBATÉ</t>
  </si>
  <si>
    <t>MUNICIPIO DE MADRID</t>
  </si>
  <si>
    <t>MUNICIPIO DE CABRERA</t>
  </si>
  <si>
    <t>MUNICIPIO DE TIBACUY</t>
  </si>
  <si>
    <t>MUNICIPIO DE ANOLAIMA</t>
  </si>
  <si>
    <t>MUNICIPIO DE VIANÍ</t>
  </si>
  <si>
    <t>MUNICIPIO DE NOCAIMA</t>
  </si>
  <si>
    <t>MUNICIPIO DE AGUA DE DIOS</t>
  </si>
  <si>
    <t>MUNICIPIO DE BELTRÁN</t>
  </si>
  <si>
    <t>MUNICIPIO DE CACHIPAY</t>
  </si>
  <si>
    <t>MUNICIPIO DE CAPARRAPI</t>
  </si>
  <si>
    <t>MUNICIPIO DE EL PEÑÓN</t>
  </si>
  <si>
    <t>MUNICIPIO DE GACHALÁ</t>
  </si>
  <si>
    <t>MUNICIPIO DE GIRARDOT</t>
  </si>
  <si>
    <t>MUNICIPIO DE GUACHETÁ</t>
  </si>
  <si>
    <t>MUNICIPIO DE MEDINA</t>
  </si>
  <si>
    <t>MUNICIPIO DE NILO</t>
  </si>
  <si>
    <t>MUNICIPIO DE PARATEBUENO</t>
  </si>
  <si>
    <t>MUNICIPIO DE PUERTO SALGAR</t>
  </si>
  <si>
    <t>MUNICIPIO DE QUIEBRADANEGRA</t>
  </si>
  <si>
    <t>MUNICIPIO DE SAN CAYETANO</t>
  </si>
  <si>
    <t>MUNICIPIO DE SASAIMA</t>
  </si>
  <si>
    <t>MUNICIPIO DE SUESCA</t>
  </si>
  <si>
    <t>MUNICIPIO DE UBATÉ</t>
  </si>
  <si>
    <t>MUNICIPIO DE VILLAPINZÓN</t>
  </si>
  <si>
    <t>MUNICIPIO DE VILLETA</t>
  </si>
  <si>
    <t>MUNICIPIO DE YACOPÍ</t>
  </si>
  <si>
    <t>MUNICIPIPIO DE ZIPACÓN</t>
  </si>
  <si>
    <t>Municipio de Anapoima</t>
  </si>
  <si>
    <t>Municipio de Vianì</t>
  </si>
  <si>
    <t>Municipio de Fòmeque</t>
  </si>
  <si>
    <t>Municipio de Choachì</t>
  </si>
  <si>
    <t>Municipio de Càqueza</t>
  </si>
  <si>
    <t>Municipio de Soacha</t>
  </si>
  <si>
    <t>Municipio de Guayabetal</t>
  </si>
  <si>
    <t>Municipio de Viotà</t>
  </si>
  <si>
    <t>Municipio de Simijaca</t>
  </si>
  <si>
    <t>Municipio de Gutierrez</t>
  </si>
  <si>
    <t>Municipio de san Francisco</t>
  </si>
  <si>
    <t>Municipio de La Mesa</t>
  </si>
  <si>
    <t>Municipio de Arbelaez</t>
  </si>
  <si>
    <t>Municipio de Gachancipa</t>
  </si>
  <si>
    <t>Municipio de Bituima</t>
  </si>
  <si>
    <t>Municipio de Tabio</t>
  </si>
  <si>
    <t>Municipio de San Juan de Rioseco</t>
  </si>
  <si>
    <t xml:space="preserve"> Municipio de Vergara</t>
  </si>
  <si>
    <t>Municipio de Chocontà</t>
  </si>
  <si>
    <t xml:space="preserve"> Municipio de Pandi</t>
  </si>
  <si>
    <t xml:space="preserve"> Municipio de Sibate</t>
  </si>
  <si>
    <t>Municipio de Carmen de Carupa</t>
  </si>
  <si>
    <t>Municipio de Sutatausa</t>
  </si>
  <si>
    <t xml:space="preserve"> Municipio de Villagomez</t>
  </si>
  <si>
    <t>Municipio de Guayabal de Siquima</t>
  </si>
  <si>
    <t>Municipio de Susa</t>
  </si>
  <si>
    <t>Municipio de Junin</t>
  </si>
  <si>
    <t>Municipio de La Vega</t>
  </si>
  <si>
    <t xml:space="preserve"> Municipio de Quebradanegra</t>
  </si>
  <si>
    <t>Municipio de TENA</t>
  </si>
  <si>
    <t>Municipio de GACHETA</t>
  </si>
  <si>
    <t>Municipio de UBATE</t>
  </si>
  <si>
    <t>Municipio de Tibirita</t>
  </si>
  <si>
    <t>Municipio de Nimaima</t>
  </si>
  <si>
    <t>Municipio de Villapinzòn</t>
  </si>
  <si>
    <t>Municipio de CHIPAQUE</t>
  </si>
  <si>
    <t>Municipio de Fosca</t>
  </si>
  <si>
    <t>Municipio de Alban</t>
  </si>
  <si>
    <t>Municipio de Guaduas</t>
  </si>
  <si>
    <t>Municipio de Une</t>
  </si>
  <si>
    <t>Municipio de QUETAME</t>
  </si>
  <si>
    <t>Municipio de Lenguazaque</t>
  </si>
  <si>
    <t>Municipio de LA PEÑA</t>
  </si>
  <si>
    <t>Municipio de FUQUENE</t>
  </si>
  <si>
    <t>Municipio de TOCAIMA</t>
  </si>
  <si>
    <t>Municipio de GUACHETA</t>
  </si>
  <si>
    <t>Municipio EL COLEGIO</t>
  </si>
  <si>
    <t xml:space="preserve"> Municipio UBALA</t>
  </si>
  <si>
    <t xml:space="preserve"> MUNICIPIO DE MEDINA </t>
  </si>
  <si>
    <t>MUNICIPIO DE BELTRAN</t>
  </si>
  <si>
    <t>MUNICIPIO DE NIMAIMA</t>
  </si>
  <si>
    <t>MUNICIPIO DE SUSA</t>
  </si>
  <si>
    <t>MUNICIPIO DE GUATAQUI</t>
  </si>
  <si>
    <t>MUNICIPIO DE SAN JUAN DE RIOSECO</t>
  </si>
  <si>
    <t>MUNICIPIO DE COGUA</t>
  </si>
  <si>
    <t xml:space="preserve"> MUNICIPIO DE VIOTA</t>
  </si>
  <si>
    <t>MUNICIPIO DE GACHANCIPA</t>
  </si>
  <si>
    <t>MUNICIPIO DE CHAGUANI</t>
  </si>
  <si>
    <t xml:space="preserve">MUNICIPIO DE NILO </t>
  </si>
  <si>
    <t>MUNICIPIO DE JUNIN</t>
  </si>
  <si>
    <t>MUNICIPIO DE FOSCA</t>
  </si>
  <si>
    <t xml:space="preserve">MUNICIPIO DE SUSA </t>
  </si>
  <si>
    <t>MUNICIPIO DE LA VEGA</t>
  </si>
  <si>
    <t xml:space="preserve">MUNICIPIO DE JERUSALÉN </t>
  </si>
  <si>
    <t xml:space="preserve"> MUNICIPIO DE NARIÑO </t>
  </si>
  <si>
    <t xml:space="preserve">MUNICIPIO DE GUATAQUI  </t>
  </si>
  <si>
    <t>MUNICIPIO DE UBAQUE</t>
  </si>
  <si>
    <t>MUNICIPIO DE TABIO</t>
  </si>
  <si>
    <t>MUNICIPIO DE LA PALMA</t>
  </si>
  <si>
    <t xml:space="preserve">MUNICIPIO DE GUTIERREZ </t>
  </si>
  <si>
    <t>MUNICIPIO DE PANDI</t>
  </si>
  <si>
    <t>MUNICIPIO DE MACHETA</t>
  </si>
  <si>
    <t xml:space="preserve"> MUNICIPIO DE VIANI </t>
  </si>
  <si>
    <t>MUNICIPIO DE SAN FRANCISC</t>
  </si>
  <si>
    <t xml:space="preserve">MUNICIPIO CHAGUANI </t>
  </si>
  <si>
    <t>SHVS-CDCVI-052-2017</t>
  </si>
  <si>
    <t>SHVS-CDCVI-060-2017</t>
  </si>
  <si>
    <t>SHVS-CDCVI-063-2017</t>
  </si>
  <si>
    <t>SHVS-CDCVI-019-2017</t>
  </si>
  <si>
    <t>SHVS-CDCVI-015-2017</t>
  </si>
  <si>
    <t>SHVS-CDCVI-020-2017</t>
  </si>
  <si>
    <t>SHVS-CDCVI-029-2017</t>
  </si>
  <si>
    <t>SHVS-CDCVI-027-2017</t>
  </si>
  <si>
    <t>SHVS-CDCVI-016-2017</t>
  </si>
  <si>
    <t>SHVS-CDCVI-021-2017</t>
  </si>
  <si>
    <t>SHVS-CDCVI-018-2017</t>
  </si>
  <si>
    <t>SHVS-CDCVI-030-2017</t>
  </si>
  <si>
    <t>SHVS-CDCVI-031-2017</t>
  </si>
  <si>
    <t>SHVS-CDCVI-037-2017</t>
  </si>
  <si>
    <t>SHVS-CDCVI-040-2017</t>
  </si>
  <si>
    <t>SHVS-CDCVI-058-2017</t>
  </si>
  <si>
    <t>SHVS-CDCVI-067-2017</t>
  </si>
  <si>
    <t>SHVS-CDCVI-047-2017</t>
  </si>
  <si>
    <t>SHVS-CDCVI-042-2017</t>
  </si>
  <si>
    <t>SHVS-CDCVI-065-2017</t>
  </si>
  <si>
    <t>SHVS-CDCVI-055-2017</t>
  </si>
  <si>
    <t>SHVS-CDCVI-051-2017</t>
  </si>
  <si>
    <t>SHVS-CDCVI-062-2017</t>
  </si>
  <si>
    <t>SHVS-CDCVI-044-2017</t>
  </si>
  <si>
    <t>SHVS-CDCVI-056-2017</t>
  </si>
  <si>
    <t>SHVS-CDCVI-054-2017</t>
  </si>
  <si>
    <t>SHVS-CDCVI-046-2017</t>
  </si>
  <si>
    <t>SHVS-CDCVI-050-2017</t>
  </si>
  <si>
    <t>SHVS-CDCVI-061-2017</t>
  </si>
  <si>
    <t>SHVS-CDCVI-053-2017</t>
  </si>
  <si>
    <t>SHVS-CDCVI-068-2017</t>
  </si>
  <si>
    <t>SHVS-CDCVI-038-2017</t>
  </si>
  <si>
    <t>SHVS-CDCVI-059-2017</t>
  </si>
  <si>
    <t>SHVS-CDCVI-049-2017</t>
  </si>
  <si>
    <t>SHVS-CDCVI-066-2017</t>
  </si>
  <si>
    <t>SHVS-CDCVI-039-2017</t>
  </si>
  <si>
    <t>SHVS-CDCVI-064-2017</t>
  </si>
  <si>
    <t xml:space="preserve">7000083232                    7000083233                     7000083230  </t>
  </si>
  <si>
    <t>SHV-12-2017</t>
  </si>
  <si>
    <t>CONSORCIO JCB ACOSTA- 2017</t>
  </si>
  <si>
    <t>7000089046 7000088974 7000088972</t>
  </si>
  <si>
    <t>SHVS-CM-075-2017</t>
  </si>
  <si>
    <t>CONSORCIO JCB LAR</t>
  </si>
  <si>
    <r>
      <rPr>
        <sz val="9"/>
        <rFont val="Calibri (Cuerpo)"/>
      </rPr>
      <t>Apoyar a los funcionarios de la Secretaría de Hábitat y Vivienda</t>
    </r>
    <r>
      <rPr>
        <b/>
        <sz val="9"/>
        <rFont val="Calibri (Cuerpo)"/>
      </rPr>
      <t xml:space="preserve"> </t>
    </r>
    <r>
      <rPr>
        <sz val="9"/>
        <rFont val="Calibri (Cuerpo)"/>
      </rPr>
      <t xml:space="preserve">en la organización del archivo, base de datos y demás actividades relacionadas. </t>
    </r>
  </si>
  <si>
    <t>Nota: La informacion fue tomada de la informacion suministrada por el señor Raul Antonio Barriga Castiblanco - Contador de la Secretaria de Habitat y Vivienda</t>
  </si>
  <si>
    <t>SHV-017-2016</t>
  </si>
  <si>
    <t>SHV-011-2016</t>
  </si>
  <si>
    <t xml:space="preserve"> SHV-072-2016</t>
  </si>
  <si>
    <t>SHV-013-2016</t>
  </si>
  <si>
    <t>SHV-014-2016</t>
  </si>
  <si>
    <t>SHV-010-2016</t>
  </si>
  <si>
    <t>SHV-051-2016</t>
  </si>
  <si>
    <t>SHV-036-2016</t>
  </si>
  <si>
    <t>SHV-048-2016</t>
  </si>
  <si>
    <t>SHV-025-2016</t>
  </si>
  <si>
    <t>SHV-038-2016</t>
  </si>
  <si>
    <t>HV-060-2016</t>
  </si>
  <si>
    <t>SHV-075-2016</t>
  </si>
  <si>
    <t>SHV-062-2016</t>
  </si>
  <si>
    <t>SHV-073-2016</t>
  </si>
  <si>
    <t>SHV-076-2016</t>
  </si>
  <si>
    <t>SHV-063-2016</t>
  </si>
  <si>
    <t>SHV-056-2016</t>
  </si>
  <si>
    <t>SHV-016-2016</t>
  </si>
  <si>
    <t>SHV-015-2016</t>
  </si>
  <si>
    <t>SHV-021-2016</t>
  </si>
  <si>
    <t>SHV-032-2016</t>
  </si>
  <si>
    <t>SHV-029-2016</t>
  </si>
  <si>
    <t>SHV-033-2016</t>
  </si>
  <si>
    <t>SHV-024-2016</t>
  </si>
  <si>
    <t>SHV-049-2016</t>
  </si>
  <si>
    <t>SHV-030-2016</t>
  </si>
  <si>
    <t>SHV-040-2016</t>
  </si>
  <si>
    <t>SHV-023-2016</t>
  </si>
  <si>
    <t>SHV-019-2016</t>
  </si>
  <si>
    <t>SHV-020-2016</t>
  </si>
  <si>
    <t>SHV-052-2016</t>
  </si>
  <si>
    <t xml:space="preserve"> SHV-042-2016</t>
  </si>
  <si>
    <t>SHV-039-2016</t>
  </si>
  <si>
    <t>SHV-043-2016</t>
  </si>
  <si>
    <t>SHV-046-2016</t>
  </si>
  <si>
    <t>SHV-027-2016</t>
  </si>
  <si>
    <t>SHV-057-2016</t>
  </si>
  <si>
    <t>SHV-058-2016</t>
  </si>
  <si>
    <t>SHV-047-2016</t>
  </si>
  <si>
    <t>SHV-028-2016</t>
  </si>
  <si>
    <t>SHV-050-2016</t>
  </si>
  <si>
    <t>SHV-26-2016</t>
  </si>
  <si>
    <t>SHV-054-2016</t>
  </si>
  <si>
    <t>SHV-077-2016</t>
  </si>
  <si>
    <t>SHV-074-2016</t>
  </si>
  <si>
    <t>SHV-066-2016</t>
  </si>
  <si>
    <t>SHV-045-2016</t>
  </si>
  <si>
    <t>SHV-041-2016</t>
  </si>
  <si>
    <t>SHV-022-2016</t>
  </si>
  <si>
    <t>SHV-018-2016</t>
  </si>
  <si>
    <t>SHV-031-2016</t>
  </si>
  <si>
    <t>SHV-037-2016</t>
  </si>
  <si>
    <t>SHV-034-2016</t>
  </si>
  <si>
    <t>SHV-071-2016</t>
  </si>
  <si>
    <t>SHV-055-2016</t>
  </si>
  <si>
    <t>SHV-035-2016</t>
  </si>
  <si>
    <t>SHV-053-2016</t>
  </si>
  <si>
    <t>SHV-068-2016</t>
  </si>
  <si>
    <t>SHV-069-2016</t>
  </si>
  <si>
    <t>SHV-065-2016</t>
  </si>
  <si>
    <t>SHV-070-2016</t>
  </si>
  <si>
    <t>SHV-059-2016</t>
  </si>
  <si>
    <t>SHV-061-2016</t>
  </si>
  <si>
    <t>SHV-067-2016</t>
  </si>
  <si>
    <t>SHV-064-2016</t>
  </si>
  <si>
    <t>SHVS-CDCTI-074-2017</t>
  </si>
  <si>
    <t>FONDECUN - IDACO</t>
  </si>
  <si>
    <t>SHV-012-2017</t>
  </si>
  <si>
    <t>UV-073-2015</t>
  </si>
  <si>
    <t>UV-024-2014</t>
  </si>
  <si>
    <t>UV-035-2014</t>
  </si>
  <si>
    <t>UV-042-2014</t>
  </si>
  <si>
    <t>UV-044-2015</t>
  </si>
  <si>
    <t>UV-048-2014</t>
  </si>
  <si>
    <t>UV-050-2014</t>
  </si>
  <si>
    <t>UV-006-2017</t>
  </si>
  <si>
    <t>UV-009-2015</t>
  </si>
  <si>
    <t>UV-014-2015</t>
  </si>
  <si>
    <t>UV-015-2015</t>
  </si>
  <si>
    <t>UV-068-2015</t>
  </si>
  <si>
    <t>UV-065-2015</t>
  </si>
  <si>
    <t>UV-063-2015</t>
  </si>
  <si>
    <t>UV-062-2015</t>
  </si>
  <si>
    <t>UV-061-2015</t>
  </si>
  <si>
    <t>UV-047-2015</t>
  </si>
  <si>
    <t>UV-027-2015</t>
  </si>
  <si>
    <t>UV-032-2015</t>
  </si>
  <si>
    <t>UV-039-2015</t>
  </si>
  <si>
    <t>UV-042-2015</t>
  </si>
  <si>
    <t>UV-017-2015</t>
  </si>
  <si>
    <t>UV-023-2014</t>
  </si>
  <si>
    <t>GR:3:01-07-013-18</t>
  </si>
  <si>
    <t>R.I.14.20</t>
  </si>
  <si>
    <t>Apoyo a la construcción de 26 viviendas urbanas Villa Esperanza para victimas del Conflicto Armado Municipio de  La Palma</t>
  </si>
  <si>
    <t>SERVICIOS DE REPARACIÓN O AMPLIACIÓN POR
REMODELACIÓN DE VIVIENDAS UNIFAMILIARES</t>
  </si>
  <si>
    <t>CONCURSO DE MERITOS</t>
  </si>
  <si>
    <t>CONSCURSO DE MERITOS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</si>
</sst>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-* #,##0\ _€_-;\-* #,##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parajita"/>
      <family val="2"/>
    </font>
    <font>
      <sz val="9"/>
      <name val="Calibri (Cuerpo)"/>
    </font>
    <font>
      <b/>
      <sz val="9"/>
      <name val="Calibri (Cuerpo)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5B8D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21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quotePrefix="1" applyFont="1" applyBorder="1" applyAlignment="1" applyProtection="1">
      <alignment wrapText="1"/>
      <protection locked="0"/>
    </xf>
    <xf numFmtId="0" fontId="8" fillId="0" borderId="21" xfId="4" quotePrefix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horizontal="right" wrapText="1"/>
      <protection locked="0"/>
    </xf>
    <xf numFmtId="164" fontId="0" fillId="0" borderId="0" xfId="0" applyNumberFormat="1" applyAlignment="1" applyProtection="1">
      <alignment wrapText="1"/>
      <protection locked="0"/>
    </xf>
    <xf numFmtId="43" fontId="0" fillId="0" borderId="0" xfId="1" applyFont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14" fontId="10" fillId="0" borderId="27" xfId="0" applyNumberFormat="1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2" fillId="6" borderId="4" xfId="0" applyFont="1" applyFill="1" applyBorder="1" applyAlignment="1" applyProtection="1">
      <alignment horizontal="justify" vertical="center" wrapText="1"/>
      <protection locked="0"/>
    </xf>
    <xf numFmtId="0" fontId="9" fillId="6" borderId="4" xfId="5" applyFont="1" applyFill="1" applyBorder="1" applyAlignment="1" applyProtection="1">
      <alignment horizontal="center" vertical="center"/>
      <protection locked="0"/>
    </xf>
    <xf numFmtId="1" fontId="9" fillId="6" borderId="4" xfId="5" quotePrefix="1" applyNumberFormat="1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9" fillId="6" borderId="4" xfId="5" quotePrefix="1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left" vertical="top" wrapText="1"/>
      <protection locked="0"/>
    </xf>
    <xf numFmtId="0" fontId="13" fillId="6" borderId="4" xfId="0" applyFont="1" applyFill="1" applyBorder="1" applyAlignment="1" applyProtection="1">
      <alignment horizontal="left" vertical="top" wrapText="1"/>
      <protection locked="0"/>
    </xf>
    <xf numFmtId="0" fontId="12" fillId="6" borderId="4" xfId="0" applyFont="1" applyFill="1" applyBorder="1" applyAlignment="1" applyProtection="1">
      <alignment horizontal="left" vertical="top" wrapText="1"/>
      <protection locked="0"/>
    </xf>
    <xf numFmtId="166" fontId="13" fillId="6" borderId="4" xfId="1" applyNumberFormat="1" applyFont="1" applyFill="1" applyBorder="1" applyAlignment="1" applyProtection="1">
      <alignment horizontal="center" vertical="center" wrapText="1"/>
    </xf>
    <xf numFmtId="164" fontId="13" fillId="6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left" vertical="top" wrapText="1"/>
      <protection locked="0"/>
    </xf>
    <xf numFmtId="165" fontId="13" fillId="6" borderId="4" xfId="1" applyNumberFormat="1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justify" vertical="center" wrapText="1"/>
      <protection locked="0"/>
    </xf>
    <xf numFmtId="0" fontId="9" fillId="7" borderId="4" xfId="5" applyFont="1" applyFill="1" applyBorder="1" applyAlignment="1" applyProtection="1">
      <alignment horizontal="center" vertical="center"/>
      <protection locked="0"/>
    </xf>
    <xf numFmtId="1" fontId="9" fillId="7" borderId="4" xfId="5" quotePrefix="1" applyNumberFormat="1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9" fillId="7" borderId="4" xfId="5" quotePrefix="1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left" vertical="top" wrapText="1"/>
      <protection locked="0"/>
    </xf>
    <xf numFmtId="0" fontId="13" fillId="7" borderId="4" xfId="0" applyFont="1" applyFill="1" applyBorder="1" applyAlignment="1" applyProtection="1">
      <alignment horizontal="left" vertical="top" wrapText="1"/>
      <protection locked="0"/>
    </xf>
    <xf numFmtId="166" fontId="13" fillId="8" borderId="4" xfId="1" applyNumberFormat="1" applyFont="1" applyFill="1" applyBorder="1" applyAlignment="1" applyProtection="1">
      <alignment horizontal="center" vertical="center" wrapText="1"/>
    </xf>
    <xf numFmtId="166" fontId="13" fillId="6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6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6" borderId="4" xfId="1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 applyProtection="1">
      <alignment horizontal="justify" vertical="center" wrapText="1"/>
      <protection locked="0"/>
    </xf>
    <xf numFmtId="0" fontId="9" fillId="6" borderId="0" xfId="5" applyFont="1" applyFill="1" applyBorder="1" applyAlignment="1" applyProtection="1">
      <alignment horizontal="center" vertical="center"/>
      <protection locked="0"/>
    </xf>
    <xf numFmtId="1" fontId="9" fillId="6" borderId="0" xfId="5" quotePrefix="1" applyNumberFormat="1" applyFont="1" applyFill="1" applyBorder="1" applyAlignment="1" applyProtection="1">
      <alignment horizontal="center" vertical="center"/>
      <protection locked="0"/>
    </xf>
    <xf numFmtId="1" fontId="0" fillId="6" borderId="0" xfId="0" applyNumberFormat="1" applyFill="1" applyBorder="1" applyAlignment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5" quotePrefix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left" vertical="top" wrapText="1"/>
      <protection locked="0"/>
    </xf>
    <xf numFmtId="1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64" fontId="13" fillId="6" borderId="0" xfId="2" applyNumberFormat="1" applyFont="1" applyFill="1" applyBorder="1" applyAlignment="1" applyProtection="1">
      <alignment horizontal="center" vertical="center" wrapText="1"/>
      <protection locked="0"/>
    </xf>
    <xf numFmtId="165" fontId="13" fillId="6" borderId="0" xfId="1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 vertical="top" wrapText="1"/>
      <protection locked="0"/>
    </xf>
    <xf numFmtId="1" fontId="0" fillId="6" borderId="0" xfId="0" applyNumberFormat="1" applyFill="1" applyBorder="1" applyAlignment="1">
      <alignment horizontal="center" vertical="center"/>
    </xf>
    <xf numFmtId="0" fontId="13" fillId="6" borderId="0" xfId="0" applyFont="1" applyFill="1" applyBorder="1" applyAlignment="1" applyProtection="1">
      <alignment horizontal="center" vertical="center" wrapText="1"/>
    </xf>
    <xf numFmtId="44" fontId="1" fillId="6" borderId="0" xfId="2" applyFont="1" applyFill="1" applyBorder="1" applyAlignment="1" applyProtection="1">
      <alignment horizontal="center" vertical="top" wrapText="1"/>
      <protection locked="0"/>
    </xf>
    <xf numFmtId="0" fontId="0" fillId="6" borderId="0" xfId="0" applyFill="1" applyBorder="1" applyAlignment="1" applyProtection="1">
      <alignment wrapText="1"/>
      <protection locked="0"/>
    </xf>
    <xf numFmtId="166" fontId="13" fillId="6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4" fontId="17" fillId="9" borderId="0" xfId="5" applyNumberFormat="1" applyFont="1" applyFill="1" applyBorder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4" fontId="18" fillId="9" borderId="0" xfId="5" applyNumberFormat="1" applyFont="1" applyFill="1" applyBorder="1" applyAlignment="1">
      <alignment horizontal="center" vertical="center"/>
    </xf>
    <xf numFmtId="4" fontId="18" fillId="9" borderId="0" xfId="5" applyNumberFormat="1" applyFont="1" applyFill="1" applyBorder="1" applyAlignment="1">
      <alignment vertical="center"/>
    </xf>
    <xf numFmtId="165" fontId="0" fillId="0" borderId="0" xfId="0" applyNumberFormat="1" applyBorder="1" applyAlignment="1" applyProtection="1">
      <protection locked="0"/>
    </xf>
    <xf numFmtId="44" fontId="1" fillId="0" borderId="0" xfId="2" applyFont="1" applyBorder="1" applyAlignment="1" applyProtection="1">
      <alignment horizontal="center" vertical="top"/>
      <protection locked="0"/>
    </xf>
    <xf numFmtId="44" fontId="1" fillId="0" borderId="0" xfId="2" applyFont="1" applyBorder="1" applyAlignment="1" applyProtection="1">
      <alignment horizontal="center" vertical="top" wrapText="1"/>
      <protection locked="0"/>
    </xf>
    <xf numFmtId="0" fontId="20" fillId="0" borderId="0" xfId="4" applyFont="1" applyBorder="1" applyAlignment="1" applyProtection="1">
      <alignment horizontal="centerContinuous" vertical="center"/>
    </xf>
    <xf numFmtId="4" fontId="18" fillId="9" borderId="0" xfId="5" applyNumberFormat="1" applyFont="1" applyFill="1" applyBorder="1" applyAlignment="1">
      <alignment horizontal="centerContinuous" vertical="center"/>
    </xf>
    <xf numFmtId="166" fontId="0" fillId="0" borderId="0" xfId="1" applyNumberFormat="1" applyFont="1" applyBorder="1" applyAlignment="1" applyProtection="1">
      <alignment wrapText="1"/>
      <protection locked="0"/>
    </xf>
    <xf numFmtId="166" fontId="0" fillId="0" borderId="0" xfId="0" applyNumberFormat="1" applyBorder="1" applyAlignment="1" applyProtection="1">
      <alignment wrapText="1"/>
      <protection locked="0"/>
    </xf>
    <xf numFmtId="0" fontId="22" fillId="0" borderId="0" xfId="0" applyFont="1" applyBorder="1" applyAlignment="1">
      <alignment horizontal="centerContinuous" vertical="center"/>
    </xf>
    <xf numFmtId="0" fontId="12" fillId="6" borderId="32" xfId="0" applyFont="1" applyFill="1" applyBorder="1" applyAlignment="1" applyProtection="1">
      <alignment horizontal="justify" vertical="center" wrapText="1"/>
      <protection locked="0"/>
    </xf>
    <xf numFmtId="0" fontId="9" fillId="6" borderId="32" xfId="5" applyFont="1" applyFill="1" applyBorder="1" applyAlignment="1" applyProtection="1">
      <alignment horizontal="center" vertical="center"/>
      <protection locked="0"/>
    </xf>
    <xf numFmtId="1" fontId="9" fillId="6" borderId="32" xfId="5" quotePrefix="1" applyNumberFormat="1" applyFont="1" applyFill="1" applyBorder="1" applyAlignment="1" applyProtection="1">
      <alignment horizontal="center" vertical="center"/>
      <protection locked="0"/>
    </xf>
    <xf numFmtId="0" fontId="13" fillId="6" borderId="32" xfId="0" applyFont="1" applyFill="1" applyBorder="1" applyAlignment="1" applyProtection="1">
      <alignment horizontal="center" vertical="center" wrapText="1"/>
      <protection locked="0"/>
    </xf>
    <xf numFmtId="0" fontId="9" fillId="6" borderId="32" xfId="5" quotePrefix="1" applyFont="1" applyFill="1" applyBorder="1" applyAlignment="1" applyProtection="1">
      <alignment horizontal="center" vertical="center"/>
      <protection locked="0"/>
    </xf>
    <xf numFmtId="0" fontId="14" fillId="6" borderId="32" xfId="0" applyFont="1" applyFill="1" applyBorder="1" applyAlignment="1" applyProtection="1">
      <alignment horizontal="left" vertical="top" wrapText="1"/>
      <protection locked="0"/>
    </xf>
    <xf numFmtId="0" fontId="12" fillId="6" borderId="32" xfId="0" applyFont="1" applyFill="1" applyBorder="1" applyAlignment="1" applyProtection="1">
      <alignment horizontal="left" vertical="top" wrapText="1"/>
      <protection locked="0"/>
    </xf>
    <xf numFmtId="164" fontId="13" fillId="6" borderId="32" xfId="2" applyNumberFormat="1" applyFont="1" applyFill="1" applyBorder="1" applyAlignment="1" applyProtection="1">
      <alignment horizontal="center" vertical="center" wrapText="1"/>
      <protection locked="0"/>
    </xf>
    <xf numFmtId="165" fontId="13" fillId="6" borderId="32" xfId="1" applyNumberFormat="1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left" vertical="top" wrapText="1"/>
      <protection locked="0"/>
    </xf>
    <xf numFmtId="0" fontId="13" fillId="6" borderId="32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2" fillId="6" borderId="33" xfId="0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4" fillId="4" borderId="4" xfId="3" applyFont="1" applyFill="1" applyBorder="1" applyAlignment="1" applyProtection="1">
      <alignment horizontal="center" vertical="center"/>
      <protection locked="0"/>
    </xf>
    <xf numFmtId="0" fontId="24" fillId="4" borderId="4" xfId="3" applyFont="1" applyFill="1" applyBorder="1" applyAlignment="1" applyProtection="1">
      <alignment horizontal="center" vertical="center" wrapText="1"/>
      <protection locked="0"/>
    </xf>
    <xf numFmtId="0" fontId="24" fillId="2" borderId="4" xfId="3" applyFont="1" applyBorder="1" applyAlignment="1" applyProtection="1">
      <alignment horizontal="center" vertical="center" wrapText="1"/>
      <protection locked="0"/>
    </xf>
    <xf numFmtId="0" fontId="25" fillId="2" borderId="4" xfId="3" applyFont="1" applyBorder="1" applyAlignment="1" applyProtection="1">
      <alignment horizontal="center" vertical="center" wrapText="1"/>
      <protection locked="0"/>
    </xf>
    <xf numFmtId="44" fontId="24" fillId="2" borderId="4" xfId="2" applyFont="1" applyFill="1" applyBorder="1" applyAlignment="1" applyProtection="1">
      <alignment horizontal="center" vertical="center" wrapText="1"/>
      <protection locked="0"/>
    </xf>
    <xf numFmtId="0" fontId="24" fillId="5" borderId="4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49" fontId="24" fillId="3" borderId="4" xfId="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1" fontId="13" fillId="6" borderId="4" xfId="0" applyNumberFormat="1" applyFont="1" applyFill="1" applyBorder="1" applyAlignment="1">
      <alignment horizontal="center" vertical="center" wrapText="1"/>
    </xf>
    <xf numFmtId="14" fontId="13" fillId="6" borderId="4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center" vertical="center"/>
    </xf>
    <xf numFmtId="44" fontId="13" fillId="6" borderId="4" xfId="2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Alignment="1" applyProtection="1">
      <alignment wrapText="1"/>
      <protection locked="0"/>
    </xf>
    <xf numFmtId="0" fontId="26" fillId="6" borderId="4" xfId="0" applyFont="1" applyFill="1" applyBorder="1" applyAlignment="1" applyProtection="1">
      <alignment horizontal="left" vertical="top" wrapText="1"/>
      <protection locked="0"/>
    </xf>
    <xf numFmtId="1" fontId="13" fillId="7" borderId="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14" fontId="13" fillId="7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1" fontId="13" fillId="6" borderId="32" xfId="0" applyNumberFormat="1" applyFont="1" applyFill="1" applyBorder="1" applyAlignment="1">
      <alignment horizontal="center" vertical="center" wrapText="1"/>
    </xf>
    <xf numFmtId="14" fontId="13" fillId="6" borderId="32" xfId="0" applyNumberFormat="1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44" fontId="13" fillId="6" borderId="32" xfId="2" applyFont="1" applyFill="1" applyBorder="1" applyAlignment="1" applyProtection="1">
      <alignment horizontal="center" vertical="top" wrapText="1"/>
      <protection locked="0"/>
    </xf>
    <xf numFmtId="0" fontId="14" fillId="6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64" fontId="14" fillId="0" borderId="4" xfId="2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 applyProtection="1">
      <alignment wrapText="1"/>
      <protection locked="0"/>
    </xf>
    <xf numFmtId="0" fontId="14" fillId="0" borderId="4" xfId="0" applyFont="1" applyFill="1" applyBorder="1" applyAlignment="1">
      <alignment horizontal="left" vertical="center" wrapText="1"/>
    </xf>
    <xf numFmtId="0" fontId="29" fillId="6" borderId="0" xfId="5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2" fillId="6" borderId="2" xfId="0" applyFont="1" applyFill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horizontal="justify" vertical="center" wrapText="1"/>
      <protection locked="0"/>
    </xf>
    <xf numFmtId="0" fontId="9" fillId="0" borderId="4" xfId="5" applyFont="1" applyFill="1" applyBorder="1" applyAlignment="1" applyProtection="1">
      <alignment horizontal="center" vertical="center"/>
      <protection locked="0"/>
    </xf>
    <xf numFmtId="1" fontId="9" fillId="0" borderId="4" xfId="5" quotePrefix="1" applyNumberFormat="1" applyFont="1" applyFill="1" applyBorder="1" applyAlignment="1" applyProtection="1">
      <alignment horizontal="center" vertical="center"/>
      <protection locked="0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5" quotePrefix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6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3" fillId="0" borderId="4" xfId="1" applyNumberFormat="1" applyFont="1" applyFill="1" applyBorder="1" applyAlignment="1" applyProtection="1">
      <alignment horizontal="center" vertical="center" wrapText="1"/>
    </xf>
    <xf numFmtId="164" fontId="13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3" fillId="0" borderId="4" xfId="1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</xf>
    <xf numFmtId="165" fontId="12" fillId="6" borderId="4" xfId="1" applyNumberFormat="1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justify" vertical="center" wrapText="1"/>
      <protection locked="0"/>
    </xf>
    <xf numFmtId="0" fontId="9" fillId="0" borderId="32" xfId="5" applyFont="1" applyFill="1" applyBorder="1" applyAlignment="1" applyProtection="1">
      <alignment horizontal="center" vertical="center"/>
      <protection locked="0"/>
    </xf>
    <xf numFmtId="0" fontId="9" fillId="0" borderId="32" xfId="5" quotePrefix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14" fontId="13" fillId="0" borderId="32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64" fontId="13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left" vertical="top" wrapText="1"/>
      <protection locked="0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/>
    </xf>
    <xf numFmtId="44" fontId="13" fillId="0" borderId="4" xfId="2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 applyProtection="1">
      <alignment wrapText="1"/>
      <protection locked="0"/>
    </xf>
    <xf numFmtId="0" fontId="12" fillId="0" borderId="4" xfId="0" applyFont="1" applyFill="1" applyBorder="1" applyAlignment="1" applyProtection="1">
      <alignment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64" fontId="12" fillId="0" borderId="4" xfId="2" applyNumberFormat="1" applyFont="1" applyFill="1" applyBorder="1" applyAlignment="1">
      <alignment horizontal="center" vertical="center"/>
    </xf>
    <xf numFmtId="0" fontId="19" fillId="0" borderId="0" xfId="0" applyFont="1" applyFill="1"/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65" fontId="13" fillId="0" borderId="0" xfId="1" applyNumberFormat="1" applyFont="1" applyFill="1" applyBorder="1" applyAlignment="1" applyProtection="1">
      <alignment horizontal="center" vertical="center" wrapText="1"/>
    </xf>
    <xf numFmtId="166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10" xfId="2" applyFont="1" applyFill="1" applyBorder="1" applyAlignment="1" applyProtection="1">
      <alignment horizontal="center" wrapText="1"/>
      <protection locked="0"/>
    </xf>
    <xf numFmtId="44" fontId="2" fillId="3" borderId="31" xfId="2" applyFont="1" applyFill="1" applyBorder="1" applyAlignment="1" applyProtection="1">
      <alignment horizontal="center" wrapText="1"/>
      <protection locked="0"/>
    </xf>
    <xf numFmtId="44" fontId="2" fillId="3" borderId="11" xfId="2" applyFont="1" applyFill="1" applyBorder="1" applyAlignment="1" applyProtection="1">
      <alignment horizontal="center" wrapText="1"/>
      <protection locked="0"/>
    </xf>
    <xf numFmtId="0" fontId="16" fillId="6" borderId="0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4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justify" wrapText="1"/>
      <protection locked="0"/>
    </xf>
    <xf numFmtId="0" fontId="7" fillId="0" borderId="29" xfId="0" applyFont="1" applyBorder="1" applyAlignment="1" applyProtection="1">
      <alignment horizontal="justify" wrapText="1"/>
      <protection locked="0"/>
    </xf>
    <xf numFmtId="0" fontId="7" fillId="0" borderId="30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</cellXfs>
  <cellStyles count="6">
    <cellStyle name="Énfasis1" xfId="3" builtinId="29"/>
    <cellStyle name="Hipervínculo" xfId="4" builtinId="8"/>
    <cellStyle name="Millares" xfId="1" builtinId="3"/>
    <cellStyle name="Moneda" xfId="2" builtinId="4"/>
    <cellStyle name="Normal" xfId="0" builtinId="0"/>
    <cellStyle name="Normal_NUEVA PROYECCION PAC GENERAL DEL DEPARTAMENTO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781052</xdr:colOff>
      <xdr:row>0</xdr:row>
      <xdr:rowOff>38100</xdr:rowOff>
    </xdr:from>
    <xdr:to>
      <xdr:col>13</xdr:col>
      <xdr:colOff>137984</xdr:colOff>
      <xdr:row>2</xdr:row>
      <xdr:rowOff>200025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7" y="38100"/>
          <a:ext cx="259543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stillo/AppData/Local/Microsoft/Windows/Temporary%20Internet%20Files/Content.Outlook/VVBKLJX3/CONTRATACI&#211;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UIBUCION POR METAS"/>
      <sheetName val="RESUMEN PRESUPUESTO AGOSTO"/>
      <sheetName val="PROYECTOS 2017 FASE II"/>
      <sheetName val="2017 FASE I Y II"/>
    </sheetNames>
    <sheetDataSet>
      <sheetData sheetId="0"/>
      <sheetData sheetId="1"/>
      <sheetData sheetId="2"/>
      <sheetData sheetId="3">
        <row r="8">
          <cell r="AV8">
            <v>7000087020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blo.gomez@cundinamarca.gov.co" TargetMode="External"/><Relationship Id="rId1" Type="http://schemas.openxmlformats.org/officeDocument/2006/relationships/hyperlink" Target="mailto:pablo.gomez@cundinamarca.gov.c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G229"/>
  <sheetViews>
    <sheetView tabSelected="1" workbookViewId="0">
      <selection activeCell="A124" sqref="A124"/>
    </sheetView>
  </sheetViews>
  <sheetFormatPr baseColWidth="10" defaultRowHeight="15"/>
  <cols>
    <col min="1" max="1" width="21.7109375" style="1" customWidth="1"/>
    <col min="2" max="2" width="19.140625" style="1" customWidth="1"/>
    <col min="3" max="3" width="11.5703125" style="1" customWidth="1"/>
    <col min="4" max="4" width="13.5703125" style="1" customWidth="1"/>
    <col min="5" max="5" width="7.5703125" style="1" customWidth="1"/>
    <col min="6" max="6" width="7.85546875" style="1" customWidth="1"/>
    <col min="7" max="7" width="9.140625" style="1" customWidth="1"/>
    <col min="8" max="8" width="11.140625" style="1" hidden="1" customWidth="1"/>
    <col min="9" max="9" width="11" style="1" bestFit="1" customWidth="1"/>
    <col min="10" max="10" width="19.7109375" style="1" customWidth="1"/>
    <col min="11" max="11" width="17" style="4" customWidth="1"/>
    <col min="12" max="12" width="9" style="1" bestFit="1" customWidth="1"/>
    <col min="13" max="13" width="22.5703125" style="5" customWidth="1"/>
    <col min="14" max="18" width="17.42578125" style="1" customWidth="1"/>
    <col min="19" max="19" width="15" style="1" bestFit="1" customWidth="1"/>
    <col min="20" max="20" width="13.42578125" style="1" bestFit="1" customWidth="1"/>
    <col min="21" max="21" width="22.140625" style="1" customWidth="1"/>
    <col min="22" max="22" width="17.140625" style="1" customWidth="1"/>
    <col min="23" max="23" width="12.42578125" style="1" customWidth="1"/>
    <col min="24" max="24" width="13.42578125" style="1" customWidth="1"/>
    <col min="25" max="25" width="21.7109375" style="1" customWidth="1"/>
    <col min="26" max="26" width="20.140625" style="1" customWidth="1"/>
    <col min="27" max="27" width="27" style="3" customWidth="1"/>
    <col min="28" max="28" width="20.42578125" style="1" customWidth="1"/>
    <col min="29" max="29" width="22.42578125" style="1" customWidth="1"/>
    <col min="30" max="30" width="7" style="1" bestFit="1" customWidth="1"/>
    <col min="31" max="31" width="8.85546875" style="1" bestFit="1" customWidth="1"/>
    <col min="32" max="32" width="13.42578125" style="1" bestFit="1" customWidth="1"/>
    <col min="33" max="33" width="12.42578125" style="1" bestFit="1" customWidth="1"/>
    <col min="34" max="41" width="13.42578125" style="1" bestFit="1" customWidth="1"/>
    <col min="42" max="42" width="11.7109375" style="1" bestFit="1" customWidth="1"/>
    <col min="43" max="231" width="11.42578125" style="1"/>
    <col min="232" max="232" width="30" style="1" customWidth="1"/>
    <col min="233" max="233" width="25.42578125" style="1" customWidth="1"/>
    <col min="234" max="234" width="21.140625" style="1" customWidth="1"/>
    <col min="235" max="235" width="17.28515625" style="1" customWidth="1"/>
    <col min="236" max="236" width="21.42578125" style="1" customWidth="1"/>
    <col min="237" max="237" width="14" style="1" customWidth="1"/>
    <col min="238" max="238" width="13.7109375" style="1" customWidth="1"/>
    <col min="239" max="239" width="17.28515625" style="1" customWidth="1"/>
    <col min="240" max="240" width="19" style="1" customWidth="1"/>
    <col min="241" max="241" width="30.7109375" style="1" customWidth="1"/>
    <col min="242" max="242" width="24.42578125" style="1" customWidth="1"/>
    <col min="243" max="243" width="21.28515625" style="1" customWidth="1"/>
    <col min="244" max="244" width="36.140625" style="1" customWidth="1"/>
    <col min="245" max="245" width="18.28515625" style="1" customWidth="1"/>
    <col min="246" max="247" width="9.42578125" style="1" customWidth="1"/>
    <col min="248" max="248" width="12.140625" style="1" customWidth="1"/>
    <col min="249" max="249" width="21.7109375" style="1" customWidth="1"/>
    <col min="250" max="250" width="25.140625" style="1" bestFit="1" customWidth="1"/>
    <col min="251" max="251" width="16.7109375" style="1" customWidth="1"/>
    <col min="252" max="252" width="22.140625" style="1" customWidth="1"/>
    <col min="253" max="253" width="17.140625" style="1" customWidth="1"/>
    <col min="254" max="260" width="0" style="1" hidden="1" customWidth="1"/>
    <col min="261" max="261" width="12.42578125" style="1" customWidth="1"/>
    <col min="262" max="262" width="19.85546875" style="1" customWidth="1"/>
    <col min="263" max="263" width="17.85546875" style="1" customWidth="1"/>
    <col min="264" max="264" width="18" style="1" customWidth="1"/>
    <col min="265" max="266" width="17.140625" style="1" customWidth="1"/>
    <col min="267" max="267" width="15.7109375" style="1" customWidth="1"/>
    <col min="268" max="268" width="17.28515625" style="1" customWidth="1"/>
    <col min="269" max="269" width="17.7109375" style="1" customWidth="1"/>
    <col min="270" max="270" width="17.42578125" style="1" customWidth="1"/>
    <col min="271" max="271" width="18.28515625" style="1" customWidth="1"/>
    <col min="272" max="272" width="19.28515625" style="1" customWidth="1"/>
    <col min="273" max="273" width="11.7109375" style="1" bestFit="1" customWidth="1"/>
    <col min="274" max="487" width="11.42578125" style="1"/>
    <col min="488" max="488" width="30" style="1" customWidth="1"/>
    <col min="489" max="489" width="25.42578125" style="1" customWidth="1"/>
    <col min="490" max="490" width="21.140625" style="1" customWidth="1"/>
    <col min="491" max="491" width="17.28515625" style="1" customWidth="1"/>
    <col min="492" max="492" width="21.42578125" style="1" customWidth="1"/>
    <col min="493" max="493" width="14" style="1" customWidth="1"/>
    <col min="494" max="494" width="13.7109375" style="1" customWidth="1"/>
    <col min="495" max="495" width="17.28515625" style="1" customWidth="1"/>
    <col min="496" max="496" width="19" style="1" customWidth="1"/>
    <col min="497" max="497" width="30.7109375" style="1" customWidth="1"/>
    <col min="498" max="498" width="24.42578125" style="1" customWidth="1"/>
    <col min="499" max="499" width="21.28515625" style="1" customWidth="1"/>
    <col min="500" max="500" width="36.140625" style="1" customWidth="1"/>
    <col min="501" max="501" width="18.28515625" style="1" customWidth="1"/>
    <col min="502" max="503" width="9.42578125" style="1" customWidth="1"/>
    <col min="504" max="504" width="12.140625" style="1" customWidth="1"/>
    <col min="505" max="505" width="21.7109375" style="1" customWidth="1"/>
    <col min="506" max="506" width="25.140625" style="1" bestFit="1" customWidth="1"/>
    <col min="507" max="507" width="16.7109375" style="1" customWidth="1"/>
    <col min="508" max="508" width="22.140625" style="1" customWidth="1"/>
    <col min="509" max="509" width="17.140625" style="1" customWidth="1"/>
    <col min="510" max="516" width="0" style="1" hidden="1" customWidth="1"/>
    <col min="517" max="517" width="12.42578125" style="1" customWidth="1"/>
    <col min="518" max="518" width="19.85546875" style="1" customWidth="1"/>
    <col min="519" max="519" width="17.85546875" style="1" customWidth="1"/>
    <col min="520" max="520" width="18" style="1" customWidth="1"/>
    <col min="521" max="522" width="17.140625" style="1" customWidth="1"/>
    <col min="523" max="523" width="15.7109375" style="1" customWidth="1"/>
    <col min="524" max="524" width="17.28515625" style="1" customWidth="1"/>
    <col min="525" max="525" width="17.7109375" style="1" customWidth="1"/>
    <col min="526" max="526" width="17.42578125" style="1" customWidth="1"/>
    <col min="527" max="527" width="18.28515625" style="1" customWidth="1"/>
    <col min="528" max="528" width="19.28515625" style="1" customWidth="1"/>
    <col min="529" max="529" width="11.7109375" style="1" bestFit="1" customWidth="1"/>
    <col min="530" max="743" width="11.42578125" style="1"/>
    <col min="744" max="744" width="30" style="1" customWidth="1"/>
    <col min="745" max="745" width="25.42578125" style="1" customWidth="1"/>
    <col min="746" max="746" width="21.140625" style="1" customWidth="1"/>
    <col min="747" max="747" width="17.28515625" style="1" customWidth="1"/>
    <col min="748" max="748" width="21.42578125" style="1" customWidth="1"/>
    <col min="749" max="749" width="14" style="1" customWidth="1"/>
    <col min="750" max="750" width="13.7109375" style="1" customWidth="1"/>
    <col min="751" max="751" width="17.28515625" style="1" customWidth="1"/>
    <col min="752" max="752" width="19" style="1" customWidth="1"/>
    <col min="753" max="753" width="30.7109375" style="1" customWidth="1"/>
    <col min="754" max="754" width="24.42578125" style="1" customWidth="1"/>
    <col min="755" max="755" width="21.28515625" style="1" customWidth="1"/>
    <col min="756" max="756" width="36.140625" style="1" customWidth="1"/>
    <col min="757" max="757" width="18.28515625" style="1" customWidth="1"/>
    <col min="758" max="759" width="9.42578125" style="1" customWidth="1"/>
    <col min="760" max="760" width="12.140625" style="1" customWidth="1"/>
    <col min="761" max="761" width="21.7109375" style="1" customWidth="1"/>
    <col min="762" max="762" width="25.140625" style="1" bestFit="1" customWidth="1"/>
    <col min="763" max="763" width="16.7109375" style="1" customWidth="1"/>
    <col min="764" max="764" width="22.140625" style="1" customWidth="1"/>
    <col min="765" max="765" width="17.140625" style="1" customWidth="1"/>
    <col min="766" max="772" width="0" style="1" hidden="1" customWidth="1"/>
    <col min="773" max="773" width="12.42578125" style="1" customWidth="1"/>
    <col min="774" max="774" width="19.85546875" style="1" customWidth="1"/>
    <col min="775" max="775" width="17.85546875" style="1" customWidth="1"/>
    <col min="776" max="776" width="18" style="1" customWidth="1"/>
    <col min="777" max="778" width="17.140625" style="1" customWidth="1"/>
    <col min="779" max="779" width="15.7109375" style="1" customWidth="1"/>
    <col min="780" max="780" width="17.28515625" style="1" customWidth="1"/>
    <col min="781" max="781" width="17.7109375" style="1" customWidth="1"/>
    <col min="782" max="782" width="17.42578125" style="1" customWidth="1"/>
    <col min="783" max="783" width="18.28515625" style="1" customWidth="1"/>
    <col min="784" max="784" width="19.28515625" style="1" customWidth="1"/>
    <col min="785" max="785" width="11.7109375" style="1" bestFit="1" customWidth="1"/>
    <col min="786" max="999" width="11.42578125" style="1"/>
    <col min="1000" max="1000" width="30" style="1" customWidth="1"/>
    <col min="1001" max="1001" width="25.42578125" style="1" customWidth="1"/>
    <col min="1002" max="1002" width="21.140625" style="1" customWidth="1"/>
    <col min="1003" max="1003" width="17.28515625" style="1" customWidth="1"/>
    <col min="1004" max="1004" width="21.42578125" style="1" customWidth="1"/>
    <col min="1005" max="1005" width="14" style="1" customWidth="1"/>
    <col min="1006" max="1006" width="13.7109375" style="1" customWidth="1"/>
    <col min="1007" max="1007" width="17.28515625" style="1" customWidth="1"/>
    <col min="1008" max="1008" width="19" style="1" customWidth="1"/>
    <col min="1009" max="1009" width="30.7109375" style="1" customWidth="1"/>
    <col min="1010" max="1010" width="24.42578125" style="1" customWidth="1"/>
    <col min="1011" max="1011" width="21.28515625" style="1" customWidth="1"/>
    <col min="1012" max="1012" width="36.140625" style="1" customWidth="1"/>
    <col min="1013" max="1013" width="18.28515625" style="1" customWidth="1"/>
    <col min="1014" max="1015" width="9.42578125" style="1" customWidth="1"/>
    <col min="1016" max="1016" width="12.140625" style="1" customWidth="1"/>
    <col min="1017" max="1017" width="21.7109375" style="1" customWidth="1"/>
    <col min="1018" max="1018" width="25.140625" style="1" bestFit="1" customWidth="1"/>
    <col min="1019" max="1019" width="16.7109375" style="1" customWidth="1"/>
    <col min="1020" max="1020" width="22.140625" style="1" customWidth="1"/>
    <col min="1021" max="1021" width="17.140625" style="1" customWidth="1"/>
    <col min="1022" max="1028" width="0" style="1" hidden="1" customWidth="1"/>
    <col min="1029" max="1029" width="12.42578125" style="1" customWidth="1"/>
    <col min="1030" max="1030" width="19.85546875" style="1" customWidth="1"/>
    <col min="1031" max="1031" width="17.85546875" style="1" customWidth="1"/>
    <col min="1032" max="1032" width="18" style="1" customWidth="1"/>
    <col min="1033" max="1034" width="17.140625" style="1" customWidth="1"/>
    <col min="1035" max="1035" width="15.7109375" style="1" customWidth="1"/>
    <col min="1036" max="1036" width="17.28515625" style="1" customWidth="1"/>
    <col min="1037" max="1037" width="17.7109375" style="1" customWidth="1"/>
    <col min="1038" max="1038" width="17.42578125" style="1" customWidth="1"/>
    <col min="1039" max="1039" width="18.28515625" style="1" customWidth="1"/>
    <col min="1040" max="1040" width="19.28515625" style="1" customWidth="1"/>
    <col min="1041" max="1041" width="11.7109375" style="1" bestFit="1" customWidth="1"/>
    <col min="1042" max="1255" width="11.42578125" style="1"/>
    <col min="1256" max="1256" width="30" style="1" customWidth="1"/>
    <col min="1257" max="1257" width="25.42578125" style="1" customWidth="1"/>
    <col min="1258" max="1258" width="21.140625" style="1" customWidth="1"/>
    <col min="1259" max="1259" width="17.28515625" style="1" customWidth="1"/>
    <col min="1260" max="1260" width="21.42578125" style="1" customWidth="1"/>
    <col min="1261" max="1261" width="14" style="1" customWidth="1"/>
    <col min="1262" max="1262" width="13.7109375" style="1" customWidth="1"/>
    <col min="1263" max="1263" width="17.28515625" style="1" customWidth="1"/>
    <col min="1264" max="1264" width="19" style="1" customWidth="1"/>
    <col min="1265" max="1265" width="30.7109375" style="1" customWidth="1"/>
    <col min="1266" max="1266" width="24.42578125" style="1" customWidth="1"/>
    <col min="1267" max="1267" width="21.28515625" style="1" customWidth="1"/>
    <col min="1268" max="1268" width="36.140625" style="1" customWidth="1"/>
    <col min="1269" max="1269" width="18.28515625" style="1" customWidth="1"/>
    <col min="1270" max="1271" width="9.42578125" style="1" customWidth="1"/>
    <col min="1272" max="1272" width="12.140625" style="1" customWidth="1"/>
    <col min="1273" max="1273" width="21.7109375" style="1" customWidth="1"/>
    <col min="1274" max="1274" width="25.140625" style="1" bestFit="1" customWidth="1"/>
    <col min="1275" max="1275" width="16.7109375" style="1" customWidth="1"/>
    <col min="1276" max="1276" width="22.140625" style="1" customWidth="1"/>
    <col min="1277" max="1277" width="17.140625" style="1" customWidth="1"/>
    <col min="1278" max="1284" width="0" style="1" hidden="1" customWidth="1"/>
    <col min="1285" max="1285" width="12.42578125" style="1" customWidth="1"/>
    <col min="1286" max="1286" width="19.85546875" style="1" customWidth="1"/>
    <col min="1287" max="1287" width="17.85546875" style="1" customWidth="1"/>
    <col min="1288" max="1288" width="18" style="1" customWidth="1"/>
    <col min="1289" max="1290" width="17.140625" style="1" customWidth="1"/>
    <col min="1291" max="1291" width="15.7109375" style="1" customWidth="1"/>
    <col min="1292" max="1292" width="17.28515625" style="1" customWidth="1"/>
    <col min="1293" max="1293" width="17.7109375" style="1" customWidth="1"/>
    <col min="1294" max="1294" width="17.42578125" style="1" customWidth="1"/>
    <col min="1295" max="1295" width="18.28515625" style="1" customWidth="1"/>
    <col min="1296" max="1296" width="19.28515625" style="1" customWidth="1"/>
    <col min="1297" max="1297" width="11.7109375" style="1" bestFit="1" customWidth="1"/>
    <col min="1298" max="1511" width="11.42578125" style="1"/>
    <col min="1512" max="1512" width="30" style="1" customWidth="1"/>
    <col min="1513" max="1513" width="25.42578125" style="1" customWidth="1"/>
    <col min="1514" max="1514" width="21.140625" style="1" customWidth="1"/>
    <col min="1515" max="1515" width="17.28515625" style="1" customWidth="1"/>
    <col min="1516" max="1516" width="21.42578125" style="1" customWidth="1"/>
    <col min="1517" max="1517" width="14" style="1" customWidth="1"/>
    <col min="1518" max="1518" width="13.7109375" style="1" customWidth="1"/>
    <col min="1519" max="1519" width="17.28515625" style="1" customWidth="1"/>
    <col min="1520" max="1520" width="19" style="1" customWidth="1"/>
    <col min="1521" max="1521" width="30.7109375" style="1" customWidth="1"/>
    <col min="1522" max="1522" width="24.42578125" style="1" customWidth="1"/>
    <col min="1523" max="1523" width="21.28515625" style="1" customWidth="1"/>
    <col min="1524" max="1524" width="36.140625" style="1" customWidth="1"/>
    <col min="1525" max="1525" width="18.28515625" style="1" customWidth="1"/>
    <col min="1526" max="1527" width="9.42578125" style="1" customWidth="1"/>
    <col min="1528" max="1528" width="12.140625" style="1" customWidth="1"/>
    <col min="1529" max="1529" width="21.7109375" style="1" customWidth="1"/>
    <col min="1530" max="1530" width="25.140625" style="1" bestFit="1" customWidth="1"/>
    <col min="1531" max="1531" width="16.7109375" style="1" customWidth="1"/>
    <col min="1532" max="1532" width="22.140625" style="1" customWidth="1"/>
    <col min="1533" max="1533" width="17.140625" style="1" customWidth="1"/>
    <col min="1534" max="1540" width="0" style="1" hidden="1" customWidth="1"/>
    <col min="1541" max="1541" width="12.42578125" style="1" customWidth="1"/>
    <col min="1542" max="1542" width="19.85546875" style="1" customWidth="1"/>
    <col min="1543" max="1543" width="17.85546875" style="1" customWidth="1"/>
    <col min="1544" max="1544" width="18" style="1" customWidth="1"/>
    <col min="1545" max="1546" width="17.140625" style="1" customWidth="1"/>
    <col min="1547" max="1547" width="15.7109375" style="1" customWidth="1"/>
    <col min="1548" max="1548" width="17.28515625" style="1" customWidth="1"/>
    <col min="1549" max="1549" width="17.7109375" style="1" customWidth="1"/>
    <col min="1550" max="1550" width="17.42578125" style="1" customWidth="1"/>
    <col min="1551" max="1551" width="18.28515625" style="1" customWidth="1"/>
    <col min="1552" max="1552" width="19.28515625" style="1" customWidth="1"/>
    <col min="1553" max="1553" width="11.7109375" style="1" bestFit="1" customWidth="1"/>
    <col min="1554" max="1767" width="11.42578125" style="1"/>
    <col min="1768" max="1768" width="30" style="1" customWidth="1"/>
    <col min="1769" max="1769" width="25.42578125" style="1" customWidth="1"/>
    <col min="1770" max="1770" width="21.140625" style="1" customWidth="1"/>
    <col min="1771" max="1771" width="17.28515625" style="1" customWidth="1"/>
    <col min="1772" max="1772" width="21.42578125" style="1" customWidth="1"/>
    <col min="1773" max="1773" width="14" style="1" customWidth="1"/>
    <col min="1774" max="1774" width="13.7109375" style="1" customWidth="1"/>
    <col min="1775" max="1775" width="17.28515625" style="1" customWidth="1"/>
    <col min="1776" max="1776" width="19" style="1" customWidth="1"/>
    <col min="1777" max="1777" width="30.7109375" style="1" customWidth="1"/>
    <col min="1778" max="1778" width="24.42578125" style="1" customWidth="1"/>
    <col min="1779" max="1779" width="21.28515625" style="1" customWidth="1"/>
    <col min="1780" max="1780" width="36.140625" style="1" customWidth="1"/>
    <col min="1781" max="1781" width="18.28515625" style="1" customWidth="1"/>
    <col min="1782" max="1783" width="9.42578125" style="1" customWidth="1"/>
    <col min="1784" max="1784" width="12.140625" style="1" customWidth="1"/>
    <col min="1785" max="1785" width="21.7109375" style="1" customWidth="1"/>
    <col min="1786" max="1786" width="25.140625" style="1" bestFit="1" customWidth="1"/>
    <col min="1787" max="1787" width="16.7109375" style="1" customWidth="1"/>
    <col min="1788" max="1788" width="22.140625" style="1" customWidth="1"/>
    <col min="1789" max="1789" width="17.140625" style="1" customWidth="1"/>
    <col min="1790" max="1796" width="0" style="1" hidden="1" customWidth="1"/>
    <col min="1797" max="1797" width="12.42578125" style="1" customWidth="1"/>
    <col min="1798" max="1798" width="19.85546875" style="1" customWidth="1"/>
    <col min="1799" max="1799" width="17.85546875" style="1" customWidth="1"/>
    <col min="1800" max="1800" width="18" style="1" customWidth="1"/>
    <col min="1801" max="1802" width="17.140625" style="1" customWidth="1"/>
    <col min="1803" max="1803" width="15.7109375" style="1" customWidth="1"/>
    <col min="1804" max="1804" width="17.28515625" style="1" customWidth="1"/>
    <col min="1805" max="1805" width="17.7109375" style="1" customWidth="1"/>
    <col min="1806" max="1806" width="17.42578125" style="1" customWidth="1"/>
    <col min="1807" max="1807" width="18.28515625" style="1" customWidth="1"/>
    <col min="1808" max="1808" width="19.28515625" style="1" customWidth="1"/>
    <col min="1809" max="1809" width="11.7109375" style="1" bestFit="1" customWidth="1"/>
    <col min="1810" max="2023" width="11.42578125" style="1"/>
    <col min="2024" max="2024" width="30" style="1" customWidth="1"/>
    <col min="2025" max="2025" width="25.42578125" style="1" customWidth="1"/>
    <col min="2026" max="2026" width="21.140625" style="1" customWidth="1"/>
    <col min="2027" max="2027" width="17.28515625" style="1" customWidth="1"/>
    <col min="2028" max="2028" width="21.42578125" style="1" customWidth="1"/>
    <col min="2029" max="2029" width="14" style="1" customWidth="1"/>
    <col min="2030" max="2030" width="13.7109375" style="1" customWidth="1"/>
    <col min="2031" max="2031" width="17.28515625" style="1" customWidth="1"/>
    <col min="2032" max="2032" width="19" style="1" customWidth="1"/>
    <col min="2033" max="2033" width="30.7109375" style="1" customWidth="1"/>
    <col min="2034" max="2034" width="24.42578125" style="1" customWidth="1"/>
    <col min="2035" max="2035" width="21.28515625" style="1" customWidth="1"/>
    <col min="2036" max="2036" width="36.140625" style="1" customWidth="1"/>
    <col min="2037" max="2037" width="18.28515625" style="1" customWidth="1"/>
    <col min="2038" max="2039" width="9.42578125" style="1" customWidth="1"/>
    <col min="2040" max="2040" width="12.140625" style="1" customWidth="1"/>
    <col min="2041" max="2041" width="21.7109375" style="1" customWidth="1"/>
    <col min="2042" max="2042" width="25.140625" style="1" bestFit="1" customWidth="1"/>
    <col min="2043" max="2043" width="16.7109375" style="1" customWidth="1"/>
    <col min="2044" max="2044" width="22.140625" style="1" customWidth="1"/>
    <col min="2045" max="2045" width="17.140625" style="1" customWidth="1"/>
    <col min="2046" max="2052" width="0" style="1" hidden="1" customWidth="1"/>
    <col min="2053" max="2053" width="12.42578125" style="1" customWidth="1"/>
    <col min="2054" max="2054" width="19.85546875" style="1" customWidth="1"/>
    <col min="2055" max="2055" width="17.85546875" style="1" customWidth="1"/>
    <col min="2056" max="2056" width="18" style="1" customWidth="1"/>
    <col min="2057" max="2058" width="17.140625" style="1" customWidth="1"/>
    <col min="2059" max="2059" width="15.7109375" style="1" customWidth="1"/>
    <col min="2060" max="2060" width="17.28515625" style="1" customWidth="1"/>
    <col min="2061" max="2061" width="17.7109375" style="1" customWidth="1"/>
    <col min="2062" max="2062" width="17.42578125" style="1" customWidth="1"/>
    <col min="2063" max="2063" width="18.28515625" style="1" customWidth="1"/>
    <col min="2064" max="2064" width="19.28515625" style="1" customWidth="1"/>
    <col min="2065" max="2065" width="11.7109375" style="1" bestFit="1" customWidth="1"/>
    <col min="2066" max="2279" width="11.42578125" style="1"/>
    <col min="2280" max="2280" width="30" style="1" customWidth="1"/>
    <col min="2281" max="2281" width="25.42578125" style="1" customWidth="1"/>
    <col min="2282" max="2282" width="21.140625" style="1" customWidth="1"/>
    <col min="2283" max="2283" width="17.28515625" style="1" customWidth="1"/>
    <col min="2284" max="2284" width="21.42578125" style="1" customWidth="1"/>
    <col min="2285" max="2285" width="14" style="1" customWidth="1"/>
    <col min="2286" max="2286" width="13.7109375" style="1" customWidth="1"/>
    <col min="2287" max="2287" width="17.28515625" style="1" customWidth="1"/>
    <col min="2288" max="2288" width="19" style="1" customWidth="1"/>
    <col min="2289" max="2289" width="30.7109375" style="1" customWidth="1"/>
    <col min="2290" max="2290" width="24.42578125" style="1" customWidth="1"/>
    <col min="2291" max="2291" width="21.28515625" style="1" customWidth="1"/>
    <col min="2292" max="2292" width="36.140625" style="1" customWidth="1"/>
    <col min="2293" max="2293" width="18.28515625" style="1" customWidth="1"/>
    <col min="2294" max="2295" width="9.42578125" style="1" customWidth="1"/>
    <col min="2296" max="2296" width="12.140625" style="1" customWidth="1"/>
    <col min="2297" max="2297" width="21.7109375" style="1" customWidth="1"/>
    <col min="2298" max="2298" width="25.140625" style="1" bestFit="1" customWidth="1"/>
    <col min="2299" max="2299" width="16.7109375" style="1" customWidth="1"/>
    <col min="2300" max="2300" width="22.140625" style="1" customWidth="1"/>
    <col min="2301" max="2301" width="17.140625" style="1" customWidth="1"/>
    <col min="2302" max="2308" width="0" style="1" hidden="1" customWidth="1"/>
    <col min="2309" max="2309" width="12.42578125" style="1" customWidth="1"/>
    <col min="2310" max="2310" width="19.85546875" style="1" customWidth="1"/>
    <col min="2311" max="2311" width="17.85546875" style="1" customWidth="1"/>
    <col min="2312" max="2312" width="18" style="1" customWidth="1"/>
    <col min="2313" max="2314" width="17.140625" style="1" customWidth="1"/>
    <col min="2315" max="2315" width="15.7109375" style="1" customWidth="1"/>
    <col min="2316" max="2316" width="17.28515625" style="1" customWidth="1"/>
    <col min="2317" max="2317" width="17.7109375" style="1" customWidth="1"/>
    <col min="2318" max="2318" width="17.42578125" style="1" customWidth="1"/>
    <col min="2319" max="2319" width="18.28515625" style="1" customWidth="1"/>
    <col min="2320" max="2320" width="19.28515625" style="1" customWidth="1"/>
    <col min="2321" max="2321" width="11.7109375" style="1" bestFit="1" customWidth="1"/>
    <col min="2322" max="2535" width="11.42578125" style="1"/>
    <col min="2536" max="2536" width="30" style="1" customWidth="1"/>
    <col min="2537" max="2537" width="25.42578125" style="1" customWidth="1"/>
    <col min="2538" max="2538" width="21.140625" style="1" customWidth="1"/>
    <col min="2539" max="2539" width="17.28515625" style="1" customWidth="1"/>
    <col min="2540" max="2540" width="21.42578125" style="1" customWidth="1"/>
    <col min="2541" max="2541" width="14" style="1" customWidth="1"/>
    <col min="2542" max="2542" width="13.7109375" style="1" customWidth="1"/>
    <col min="2543" max="2543" width="17.28515625" style="1" customWidth="1"/>
    <col min="2544" max="2544" width="19" style="1" customWidth="1"/>
    <col min="2545" max="2545" width="30.7109375" style="1" customWidth="1"/>
    <col min="2546" max="2546" width="24.42578125" style="1" customWidth="1"/>
    <col min="2547" max="2547" width="21.28515625" style="1" customWidth="1"/>
    <col min="2548" max="2548" width="36.140625" style="1" customWidth="1"/>
    <col min="2549" max="2549" width="18.28515625" style="1" customWidth="1"/>
    <col min="2550" max="2551" width="9.42578125" style="1" customWidth="1"/>
    <col min="2552" max="2552" width="12.140625" style="1" customWidth="1"/>
    <col min="2553" max="2553" width="21.7109375" style="1" customWidth="1"/>
    <col min="2554" max="2554" width="25.140625" style="1" bestFit="1" customWidth="1"/>
    <col min="2555" max="2555" width="16.7109375" style="1" customWidth="1"/>
    <col min="2556" max="2556" width="22.140625" style="1" customWidth="1"/>
    <col min="2557" max="2557" width="17.140625" style="1" customWidth="1"/>
    <col min="2558" max="2564" width="0" style="1" hidden="1" customWidth="1"/>
    <col min="2565" max="2565" width="12.42578125" style="1" customWidth="1"/>
    <col min="2566" max="2566" width="19.85546875" style="1" customWidth="1"/>
    <col min="2567" max="2567" width="17.85546875" style="1" customWidth="1"/>
    <col min="2568" max="2568" width="18" style="1" customWidth="1"/>
    <col min="2569" max="2570" width="17.140625" style="1" customWidth="1"/>
    <col min="2571" max="2571" width="15.7109375" style="1" customWidth="1"/>
    <col min="2572" max="2572" width="17.28515625" style="1" customWidth="1"/>
    <col min="2573" max="2573" width="17.7109375" style="1" customWidth="1"/>
    <col min="2574" max="2574" width="17.42578125" style="1" customWidth="1"/>
    <col min="2575" max="2575" width="18.28515625" style="1" customWidth="1"/>
    <col min="2576" max="2576" width="19.28515625" style="1" customWidth="1"/>
    <col min="2577" max="2577" width="11.7109375" style="1" bestFit="1" customWidth="1"/>
    <col min="2578" max="2791" width="11.42578125" style="1"/>
    <col min="2792" max="2792" width="30" style="1" customWidth="1"/>
    <col min="2793" max="2793" width="25.42578125" style="1" customWidth="1"/>
    <col min="2794" max="2794" width="21.140625" style="1" customWidth="1"/>
    <col min="2795" max="2795" width="17.28515625" style="1" customWidth="1"/>
    <col min="2796" max="2796" width="21.42578125" style="1" customWidth="1"/>
    <col min="2797" max="2797" width="14" style="1" customWidth="1"/>
    <col min="2798" max="2798" width="13.7109375" style="1" customWidth="1"/>
    <col min="2799" max="2799" width="17.28515625" style="1" customWidth="1"/>
    <col min="2800" max="2800" width="19" style="1" customWidth="1"/>
    <col min="2801" max="2801" width="30.7109375" style="1" customWidth="1"/>
    <col min="2802" max="2802" width="24.42578125" style="1" customWidth="1"/>
    <col min="2803" max="2803" width="21.28515625" style="1" customWidth="1"/>
    <col min="2804" max="2804" width="36.140625" style="1" customWidth="1"/>
    <col min="2805" max="2805" width="18.28515625" style="1" customWidth="1"/>
    <col min="2806" max="2807" width="9.42578125" style="1" customWidth="1"/>
    <col min="2808" max="2808" width="12.140625" style="1" customWidth="1"/>
    <col min="2809" max="2809" width="21.7109375" style="1" customWidth="1"/>
    <col min="2810" max="2810" width="25.140625" style="1" bestFit="1" customWidth="1"/>
    <col min="2811" max="2811" width="16.7109375" style="1" customWidth="1"/>
    <col min="2812" max="2812" width="22.140625" style="1" customWidth="1"/>
    <col min="2813" max="2813" width="17.140625" style="1" customWidth="1"/>
    <col min="2814" max="2820" width="0" style="1" hidden="1" customWidth="1"/>
    <col min="2821" max="2821" width="12.42578125" style="1" customWidth="1"/>
    <col min="2822" max="2822" width="19.85546875" style="1" customWidth="1"/>
    <col min="2823" max="2823" width="17.85546875" style="1" customWidth="1"/>
    <col min="2824" max="2824" width="18" style="1" customWidth="1"/>
    <col min="2825" max="2826" width="17.140625" style="1" customWidth="1"/>
    <col min="2827" max="2827" width="15.7109375" style="1" customWidth="1"/>
    <col min="2828" max="2828" width="17.28515625" style="1" customWidth="1"/>
    <col min="2829" max="2829" width="17.7109375" style="1" customWidth="1"/>
    <col min="2830" max="2830" width="17.42578125" style="1" customWidth="1"/>
    <col min="2831" max="2831" width="18.28515625" style="1" customWidth="1"/>
    <col min="2832" max="2832" width="19.28515625" style="1" customWidth="1"/>
    <col min="2833" max="2833" width="11.7109375" style="1" bestFit="1" customWidth="1"/>
    <col min="2834" max="3047" width="11.42578125" style="1"/>
    <col min="3048" max="3048" width="30" style="1" customWidth="1"/>
    <col min="3049" max="3049" width="25.42578125" style="1" customWidth="1"/>
    <col min="3050" max="3050" width="21.140625" style="1" customWidth="1"/>
    <col min="3051" max="3051" width="17.28515625" style="1" customWidth="1"/>
    <col min="3052" max="3052" width="21.42578125" style="1" customWidth="1"/>
    <col min="3053" max="3053" width="14" style="1" customWidth="1"/>
    <col min="3054" max="3054" width="13.7109375" style="1" customWidth="1"/>
    <col min="3055" max="3055" width="17.28515625" style="1" customWidth="1"/>
    <col min="3056" max="3056" width="19" style="1" customWidth="1"/>
    <col min="3057" max="3057" width="30.7109375" style="1" customWidth="1"/>
    <col min="3058" max="3058" width="24.42578125" style="1" customWidth="1"/>
    <col min="3059" max="3059" width="21.28515625" style="1" customWidth="1"/>
    <col min="3060" max="3060" width="36.140625" style="1" customWidth="1"/>
    <col min="3061" max="3061" width="18.28515625" style="1" customWidth="1"/>
    <col min="3062" max="3063" width="9.42578125" style="1" customWidth="1"/>
    <col min="3064" max="3064" width="12.140625" style="1" customWidth="1"/>
    <col min="3065" max="3065" width="21.7109375" style="1" customWidth="1"/>
    <col min="3066" max="3066" width="25.140625" style="1" bestFit="1" customWidth="1"/>
    <col min="3067" max="3067" width="16.7109375" style="1" customWidth="1"/>
    <col min="3068" max="3068" width="22.140625" style="1" customWidth="1"/>
    <col min="3069" max="3069" width="17.140625" style="1" customWidth="1"/>
    <col min="3070" max="3076" width="0" style="1" hidden="1" customWidth="1"/>
    <col min="3077" max="3077" width="12.42578125" style="1" customWidth="1"/>
    <col min="3078" max="3078" width="19.85546875" style="1" customWidth="1"/>
    <col min="3079" max="3079" width="17.85546875" style="1" customWidth="1"/>
    <col min="3080" max="3080" width="18" style="1" customWidth="1"/>
    <col min="3081" max="3082" width="17.140625" style="1" customWidth="1"/>
    <col min="3083" max="3083" width="15.7109375" style="1" customWidth="1"/>
    <col min="3084" max="3084" width="17.28515625" style="1" customWidth="1"/>
    <col min="3085" max="3085" width="17.7109375" style="1" customWidth="1"/>
    <col min="3086" max="3086" width="17.42578125" style="1" customWidth="1"/>
    <col min="3087" max="3087" width="18.28515625" style="1" customWidth="1"/>
    <col min="3088" max="3088" width="19.28515625" style="1" customWidth="1"/>
    <col min="3089" max="3089" width="11.7109375" style="1" bestFit="1" customWidth="1"/>
    <col min="3090" max="3303" width="11.42578125" style="1"/>
    <col min="3304" max="3304" width="30" style="1" customWidth="1"/>
    <col min="3305" max="3305" width="25.42578125" style="1" customWidth="1"/>
    <col min="3306" max="3306" width="21.140625" style="1" customWidth="1"/>
    <col min="3307" max="3307" width="17.28515625" style="1" customWidth="1"/>
    <col min="3308" max="3308" width="21.42578125" style="1" customWidth="1"/>
    <col min="3309" max="3309" width="14" style="1" customWidth="1"/>
    <col min="3310" max="3310" width="13.7109375" style="1" customWidth="1"/>
    <col min="3311" max="3311" width="17.28515625" style="1" customWidth="1"/>
    <col min="3312" max="3312" width="19" style="1" customWidth="1"/>
    <col min="3313" max="3313" width="30.7109375" style="1" customWidth="1"/>
    <col min="3314" max="3314" width="24.42578125" style="1" customWidth="1"/>
    <col min="3315" max="3315" width="21.28515625" style="1" customWidth="1"/>
    <col min="3316" max="3316" width="36.140625" style="1" customWidth="1"/>
    <col min="3317" max="3317" width="18.28515625" style="1" customWidth="1"/>
    <col min="3318" max="3319" width="9.42578125" style="1" customWidth="1"/>
    <col min="3320" max="3320" width="12.140625" style="1" customWidth="1"/>
    <col min="3321" max="3321" width="21.7109375" style="1" customWidth="1"/>
    <col min="3322" max="3322" width="25.140625" style="1" bestFit="1" customWidth="1"/>
    <col min="3323" max="3323" width="16.7109375" style="1" customWidth="1"/>
    <col min="3324" max="3324" width="22.140625" style="1" customWidth="1"/>
    <col min="3325" max="3325" width="17.140625" style="1" customWidth="1"/>
    <col min="3326" max="3332" width="0" style="1" hidden="1" customWidth="1"/>
    <col min="3333" max="3333" width="12.42578125" style="1" customWidth="1"/>
    <col min="3334" max="3334" width="19.85546875" style="1" customWidth="1"/>
    <col min="3335" max="3335" width="17.85546875" style="1" customWidth="1"/>
    <col min="3336" max="3336" width="18" style="1" customWidth="1"/>
    <col min="3337" max="3338" width="17.140625" style="1" customWidth="1"/>
    <col min="3339" max="3339" width="15.7109375" style="1" customWidth="1"/>
    <col min="3340" max="3340" width="17.28515625" style="1" customWidth="1"/>
    <col min="3341" max="3341" width="17.7109375" style="1" customWidth="1"/>
    <col min="3342" max="3342" width="17.42578125" style="1" customWidth="1"/>
    <col min="3343" max="3343" width="18.28515625" style="1" customWidth="1"/>
    <col min="3344" max="3344" width="19.28515625" style="1" customWidth="1"/>
    <col min="3345" max="3345" width="11.7109375" style="1" bestFit="1" customWidth="1"/>
    <col min="3346" max="3559" width="11.42578125" style="1"/>
    <col min="3560" max="3560" width="30" style="1" customWidth="1"/>
    <col min="3561" max="3561" width="25.42578125" style="1" customWidth="1"/>
    <col min="3562" max="3562" width="21.140625" style="1" customWidth="1"/>
    <col min="3563" max="3563" width="17.28515625" style="1" customWidth="1"/>
    <col min="3564" max="3564" width="21.42578125" style="1" customWidth="1"/>
    <col min="3565" max="3565" width="14" style="1" customWidth="1"/>
    <col min="3566" max="3566" width="13.7109375" style="1" customWidth="1"/>
    <col min="3567" max="3567" width="17.28515625" style="1" customWidth="1"/>
    <col min="3568" max="3568" width="19" style="1" customWidth="1"/>
    <col min="3569" max="3569" width="30.7109375" style="1" customWidth="1"/>
    <col min="3570" max="3570" width="24.42578125" style="1" customWidth="1"/>
    <col min="3571" max="3571" width="21.28515625" style="1" customWidth="1"/>
    <col min="3572" max="3572" width="36.140625" style="1" customWidth="1"/>
    <col min="3573" max="3573" width="18.28515625" style="1" customWidth="1"/>
    <col min="3574" max="3575" width="9.42578125" style="1" customWidth="1"/>
    <col min="3576" max="3576" width="12.140625" style="1" customWidth="1"/>
    <col min="3577" max="3577" width="21.7109375" style="1" customWidth="1"/>
    <col min="3578" max="3578" width="25.140625" style="1" bestFit="1" customWidth="1"/>
    <col min="3579" max="3579" width="16.7109375" style="1" customWidth="1"/>
    <col min="3580" max="3580" width="22.140625" style="1" customWidth="1"/>
    <col min="3581" max="3581" width="17.140625" style="1" customWidth="1"/>
    <col min="3582" max="3588" width="0" style="1" hidden="1" customWidth="1"/>
    <col min="3589" max="3589" width="12.42578125" style="1" customWidth="1"/>
    <col min="3590" max="3590" width="19.85546875" style="1" customWidth="1"/>
    <col min="3591" max="3591" width="17.85546875" style="1" customWidth="1"/>
    <col min="3592" max="3592" width="18" style="1" customWidth="1"/>
    <col min="3593" max="3594" width="17.140625" style="1" customWidth="1"/>
    <col min="3595" max="3595" width="15.7109375" style="1" customWidth="1"/>
    <col min="3596" max="3596" width="17.28515625" style="1" customWidth="1"/>
    <col min="3597" max="3597" width="17.7109375" style="1" customWidth="1"/>
    <col min="3598" max="3598" width="17.42578125" style="1" customWidth="1"/>
    <col min="3599" max="3599" width="18.28515625" style="1" customWidth="1"/>
    <col min="3600" max="3600" width="19.28515625" style="1" customWidth="1"/>
    <col min="3601" max="3601" width="11.7109375" style="1" bestFit="1" customWidth="1"/>
    <col min="3602" max="3815" width="11.42578125" style="1"/>
    <col min="3816" max="3816" width="30" style="1" customWidth="1"/>
    <col min="3817" max="3817" width="25.42578125" style="1" customWidth="1"/>
    <col min="3818" max="3818" width="21.140625" style="1" customWidth="1"/>
    <col min="3819" max="3819" width="17.28515625" style="1" customWidth="1"/>
    <col min="3820" max="3820" width="21.42578125" style="1" customWidth="1"/>
    <col min="3821" max="3821" width="14" style="1" customWidth="1"/>
    <col min="3822" max="3822" width="13.7109375" style="1" customWidth="1"/>
    <col min="3823" max="3823" width="17.28515625" style="1" customWidth="1"/>
    <col min="3824" max="3824" width="19" style="1" customWidth="1"/>
    <col min="3825" max="3825" width="30.7109375" style="1" customWidth="1"/>
    <col min="3826" max="3826" width="24.42578125" style="1" customWidth="1"/>
    <col min="3827" max="3827" width="21.28515625" style="1" customWidth="1"/>
    <col min="3828" max="3828" width="36.140625" style="1" customWidth="1"/>
    <col min="3829" max="3829" width="18.28515625" style="1" customWidth="1"/>
    <col min="3830" max="3831" width="9.42578125" style="1" customWidth="1"/>
    <col min="3832" max="3832" width="12.140625" style="1" customWidth="1"/>
    <col min="3833" max="3833" width="21.7109375" style="1" customWidth="1"/>
    <col min="3834" max="3834" width="25.140625" style="1" bestFit="1" customWidth="1"/>
    <col min="3835" max="3835" width="16.7109375" style="1" customWidth="1"/>
    <col min="3836" max="3836" width="22.140625" style="1" customWidth="1"/>
    <col min="3837" max="3837" width="17.140625" style="1" customWidth="1"/>
    <col min="3838" max="3844" width="0" style="1" hidden="1" customWidth="1"/>
    <col min="3845" max="3845" width="12.42578125" style="1" customWidth="1"/>
    <col min="3846" max="3846" width="19.85546875" style="1" customWidth="1"/>
    <col min="3847" max="3847" width="17.85546875" style="1" customWidth="1"/>
    <col min="3848" max="3848" width="18" style="1" customWidth="1"/>
    <col min="3849" max="3850" width="17.140625" style="1" customWidth="1"/>
    <col min="3851" max="3851" width="15.7109375" style="1" customWidth="1"/>
    <col min="3852" max="3852" width="17.28515625" style="1" customWidth="1"/>
    <col min="3853" max="3853" width="17.7109375" style="1" customWidth="1"/>
    <col min="3854" max="3854" width="17.42578125" style="1" customWidth="1"/>
    <col min="3855" max="3855" width="18.28515625" style="1" customWidth="1"/>
    <col min="3856" max="3856" width="19.28515625" style="1" customWidth="1"/>
    <col min="3857" max="3857" width="11.7109375" style="1" bestFit="1" customWidth="1"/>
    <col min="3858" max="4071" width="11.42578125" style="1"/>
    <col min="4072" max="4072" width="30" style="1" customWidth="1"/>
    <col min="4073" max="4073" width="25.42578125" style="1" customWidth="1"/>
    <col min="4074" max="4074" width="21.140625" style="1" customWidth="1"/>
    <col min="4075" max="4075" width="17.28515625" style="1" customWidth="1"/>
    <col min="4076" max="4076" width="21.42578125" style="1" customWidth="1"/>
    <col min="4077" max="4077" width="14" style="1" customWidth="1"/>
    <col min="4078" max="4078" width="13.7109375" style="1" customWidth="1"/>
    <col min="4079" max="4079" width="17.28515625" style="1" customWidth="1"/>
    <col min="4080" max="4080" width="19" style="1" customWidth="1"/>
    <col min="4081" max="4081" width="30.7109375" style="1" customWidth="1"/>
    <col min="4082" max="4082" width="24.42578125" style="1" customWidth="1"/>
    <col min="4083" max="4083" width="21.28515625" style="1" customWidth="1"/>
    <col min="4084" max="4084" width="36.140625" style="1" customWidth="1"/>
    <col min="4085" max="4085" width="18.28515625" style="1" customWidth="1"/>
    <col min="4086" max="4087" width="9.42578125" style="1" customWidth="1"/>
    <col min="4088" max="4088" width="12.140625" style="1" customWidth="1"/>
    <col min="4089" max="4089" width="21.7109375" style="1" customWidth="1"/>
    <col min="4090" max="4090" width="25.140625" style="1" bestFit="1" customWidth="1"/>
    <col min="4091" max="4091" width="16.7109375" style="1" customWidth="1"/>
    <col min="4092" max="4092" width="22.140625" style="1" customWidth="1"/>
    <col min="4093" max="4093" width="17.140625" style="1" customWidth="1"/>
    <col min="4094" max="4100" width="0" style="1" hidden="1" customWidth="1"/>
    <col min="4101" max="4101" width="12.42578125" style="1" customWidth="1"/>
    <col min="4102" max="4102" width="19.85546875" style="1" customWidth="1"/>
    <col min="4103" max="4103" width="17.85546875" style="1" customWidth="1"/>
    <col min="4104" max="4104" width="18" style="1" customWidth="1"/>
    <col min="4105" max="4106" width="17.140625" style="1" customWidth="1"/>
    <col min="4107" max="4107" width="15.7109375" style="1" customWidth="1"/>
    <col min="4108" max="4108" width="17.28515625" style="1" customWidth="1"/>
    <col min="4109" max="4109" width="17.7109375" style="1" customWidth="1"/>
    <col min="4110" max="4110" width="17.42578125" style="1" customWidth="1"/>
    <col min="4111" max="4111" width="18.28515625" style="1" customWidth="1"/>
    <col min="4112" max="4112" width="19.28515625" style="1" customWidth="1"/>
    <col min="4113" max="4113" width="11.7109375" style="1" bestFit="1" customWidth="1"/>
    <col min="4114" max="4327" width="11.42578125" style="1"/>
    <col min="4328" max="4328" width="30" style="1" customWidth="1"/>
    <col min="4329" max="4329" width="25.42578125" style="1" customWidth="1"/>
    <col min="4330" max="4330" width="21.140625" style="1" customWidth="1"/>
    <col min="4331" max="4331" width="17.28515625" style="1" customWidth="1"/>
    <col min="4332" max="4332" width="21.42578125" style="1" customWidth="1"/>
    <col min="4333" max="4333" width="14" style="1" customWidth="1"/>
    <col min="4334" max="4334" width="13.7109375" style="1" customWidth="1"/>
    <col min="4335" max="4335" width="17.28515625" style="1" customWidth="1"/>
    <col min="4336" max="4336" width="19" style="1" customWidth="1"/>
    <col min="4337" max="4337" width="30.7109375" style="1" customWidth="1"/>
    <col min="4338" max="4338" width="24.42578125" style="1" customWidth="1"/>
    <col min="4339" max="4339" width="21.28515625" style="1" customWidth="1"/>
    <col min="4340" max="4340" width="36.140625" style="1" customWidth="1"/>
    <col min="4341" max="4341" width="18.28515625" style="1" customWidth="1"/>
    <col min="4342" max="4343" width="9.42578125" style="1" customWidth="1"/>
    <col min="4344" max="4344" width="12.140625" style="1" customWidth="1"/>
    <col min="4345" max="4345" width="21.7109375" style="1" customWidth="1"/>
    <col min="4346" max="4346" width="25.140625" style="1" bestFit="1" customWidth="1"/>
    <col min="4347" max="4347" width="16.7109375" style="1" customWidth="1"/>
    <col min="4348" max="4348" width="22.140625" style="1" customWidth="1"/>
    <col min="4349" max="4349" width="17.140625" style="1" customWidth="1"/>
    <col min="4350" max="4356" width="0" style="1" hidden="1" customWidth="1"/>
    <col min="4357" max="4357" width="12.42578125" style="1" customWidth="1"/>
    <col min="4358" max="4358" width="19.85546875" style="1" customWidth="1"/>
    <col min="4359" max="4359" width="17.85546875" style="1" customWidth="1"/>
    <col min="4360" max="4360" width="18" style="1" customWidth="1"/>
    <col min="4361" max="4362" width="17.140625" style="1" customWidth="1"/>
    <col min="4363" max="4363" width="15.7109375" style="1" customWidth="1"/>
    <col min="4364" max="4364" width="17.28515625" style="1" customWidth="1"/>
    <col min="4365" max="4365" width="17.7109375" style="1" customWidth="1"/>
    <col min="4366" max="4366" width="17.42578125" style="1" customWidth="1"/>
    <col min="4367" max="4367" width="18.28515625" style="1" customWidth="1"/>
    <col min="4368" max="4368" width="19.28515625" style="1" customWidth="1"/>
    <col min="4369" max="4369" width="11.7109375" style="1" bestFit="1" customWidth="1"/>
    <col min="4370" max="4583" width="11.42578125" style="1"/>
    <col min="4584" max="4584" width="30" style="1" customWidth="1"/>
    <col min="4585" max="4585" width="25.42578125" style="1" customWidth="1"/>
    <col min="4586" max="4586" width="21.140625" style="1" customWidth="1"/>
    <col min="4587" max="4587" width="17.28515625" style="1" customWidth="1"/>
    <col min="4588" max="4588" width="21.42578125" style="1" customWidth="1"/>
    <col min="4589" max="4589" width="14" style="1" customWidth="1"/>
    <col min="4590" max="4590" width="13.7109375" style="1" customWidth="1"/>
    <col min="4591" max="4591" width="17.28515625" style="1" customWidth="1"/>
    <col min="4592" max="4592" width="19" style="1" customWidth="1"/>
    <col min="4593" max="4593" width="30.7109375" style="1" customWidth="1"/>
    <col min="4594" max="4594" width="24.42578125" style="1" customWidth="1"/>
    <col min="4595" max="4595" width="21.28515625" style="1" customWidth="1"/>
    <col min="4596" max="4596" width="36.140625" style="1" customWidth="1"/>
    <col min="4597" max="4597" width="18.28515625" style="1" customWidth="1"/>
    <col min="4598" max="4599" width="9.42578125" style="1" customWidth="1"/>
    <col min="4600" max="4600" width="12.140625" style="1" customWidth="1"/>
    <col min="4601" max="4601" width="21.7109375" style="1" customWidth="1"/>
    <col min="4602" max="4602" width="25.140625" style="1" bestFit="1" customWidth="1"/>
    <col min="4603" max="4603" width="16.7109375" style="1" customWidth="1"/>
    <col min="4604" max="4604" width="22.140625" style="1" customWidth="1"/>
    <col min="4605" max="4605" width="17.140625" style="1" customWidth="1"/>
    <col min="4606" max="4612" width="0" style="1" hidden="1" customWidth="1"/>
    <col min="4613" max="4613" width="12.42578125" style="1" customWidth="1"/>
    <col min="4614" max="4614" width="19.85546875" style="1" customWidth="1"/>
    <col min="4615" max="4615" width="17.85546875" style="1" customWidth="1"/>
    <col min="4616" max="4616" width="18" style="1" customWidth="1"/>
    <col min="4617" max="4618" width="17.140625" style="1" customWidth="1"/>
    <col min="4619" max="4619" width="15.7109375" style="1" customWidth="1"/>
    <col min="4620" max="4620" width="17.28515625" style="1" customWidth="1"/>
    <col min="4621" max="4621" width="17.7109375" style="1" customWidth="1"/>
    <col min="4622" max="4622" width="17.42578125" style="1" customWidth="1"/>
    <col min="4623" max="4623" width="18.28515625" style="1" customWidth="1"/>
    <col min="4624" max="4624" width="19.28515625" style="1" customWidth="1"/>
    <col min="4625" max="4625" width="11.7109375" style="1" bestFit="1" customWidth="1"/>
    <col min="4626" max="4839" width="11.42578125" style="1"/>
    <col min="4840" max="4840" width="30" style="1" customWidth="1"/>
    <col min="4841" max="4841" width="25.42578125" style="1" customWidth="1"/>
    <col min="4842" max="4842" width="21.140625" style="1" customWidth="1"/>
    <col min="4843" max="4843" width="17.28515625" style="1" customWidth="1"/>
    <col min="4844" max="4844" width="21.42578125" style="1" customWidth="1"/>
    <col min="4845" max="4845" width="14" style="1" customWidth="1"/>
    <col min="4846" max="4846" width="13.7109375" style="1" customWidth="1"/>
    <col min="4847" max="4847" width="17.28515625" style="1" customWidth="1"/>
    <col min="4848" max="4848" width="19" style="1" customWidth="1"/>
    <col min="4849" max="4849" width="30.7109375" style="1" customWidth="1"/>
    <col min="4850" max="4850" width="24.42578125" style="1" customWidth="1"/>
    <col min="4851" max="4851" width="21.28515625" style="1" customWidth="1"/>
    <col min="4852" max="4852" width="36.140625" style="1" customWidth="1"/>
    <col min="4853" max="4853" width="18.28515625" style="1" customWidth="1"/>
    <col min="4854" max="4855" width="9.42578125" style="1" customWidth="1"/>
    <col min="4856" max="4856" width="12.140625" style="1" customWidth="1"/>
    <col min="4857" max="4857" width="21.7109375" style="1" customWidth="1"/>
    <col min="4858" max="4858" width="25.140625" style="1" bestFit="1" customWidth="1"/>
    <col min="4859" max="4859" width="16.7109375" style="1" customWidth="1"/>
    <col min="4860" max="4860" width="22.140625" style="1" customWidth="1"/>
    <col min="4861" max="4861" width="17.140625" style="1" customWidth="1"/>
    <col min="4862" max="4868" width="0" style="1" hidden="1" customWidth="1"/>
    <col min="4869" max="4869" width="12.42578125" style="1" customWidth="1"/>
    <col min="4870" max="4870" width="19.85546875" style="1" customWidth="1"/>
    <col min="4871" max="4871" width="17.85546875" style="1" customWidth="1"/>
    <col min="4872" max="4872" width="18" style="1" customWidth="1"/>
    <col min="4873" max="4874" width="17.140625" style="1" customWidth="1"/>
    <col min="4875" max="4875" width="15.7109375" style="1" customWidth="1"/>
    <col min="4876" max="4876" width="17.28515625" style="1" customWidth="1"/>
    <col min="4877" max="4877" width="17.7109375" style="1" customWidth="1"/>
    <col min="4878" max="4878" width="17.42578125" style="1" customWidth="1"/>
    <col min="4879" max="4879" width="18.28515625" style="1" customWidth="1"/>
    <col min="4880" max="4880" width="19.28515625" style="1" customWidth="1"/>
    <col min="4881" max="4881" width="11.7109375" style="1" bestFit="1" customWidth="1"/>
    <col min="4882" max="5095" width="11.42578125" style="1"/>
    <col min="5096" max="5096" width="30" style="1" customWidth="1"/>
    <col min="5097" max="5097" width="25.42578125" style="1" customWidth="1"/>
    <col min="5098" max="5098" width="21.140625" style="1" customWidth="1"/>
    <col min="5099" max="5099" width="17.28515625" style="1" customWidth="1"/>
    <col min="5100" max="5100" width="21.42578125" style="1" customWidth="1"/>
    <col min="5101" max="5101" width="14" style="1" customWidth="1"/>
    <col min="5102" max="5102" width="13.7109375" style="1" customWidth="1"/>
    <col min="5103" max="5103" width="17.28515625" style="1" customWidth="1"/>
    <col min="5104" max="5104" width="19" style="1" customWidth="1"/>
    <col min="5105" max="5105" width="30.7109375" style="1" customWidth="1"/>
    <col min="5106" max="5106" width="24.42578125" style="1" customWidth="1"/>
    <col min="5107" max="5107" width="21.28515625" style="1" customWidth="1"/>
    <col min="5108" max="5108" width="36.140625" style="1" customWidth="1"/>
    <col min="5109" max="5109" width="18.28515625" style="1" customWidth="1"/>
    <col min="5110" max="5111" width="9.42578125" style="1" customWidth="1"/>
    <col min="5112" max="5112" width="12.140625" style="1" customWidth="1"/>
    <col min="5113" max="5113" width="21.7109375" style="1" customWidth="1"/>
    <col min="5114" max="5114" width="25.140625" style="1" bestFit="1" customWidth="1"/>
    <col min="5115" max="5115" width="16.7109375" style="1" customWidth="1"/>
    <col min="5116" max="5116" width="22.140625" style="1" customWidth="1"/>
    <col min="5117" max="5117" width="17.140625" style="1" customWidth="1"/>
    <col min="5118" max="5124" width="0" style="1" hidden="1" customWidth="1"/>
    <col min="5125" max="5125" width="12.42578125" style="1" customWidth="1"/>
    <col min="5126" max="5126" width="19.85546875" style="1" customWidth="1"/>
    <col min="5127" max="5127" width="17.85546875" style="1" customWidth="1"/>
    <col min="5128" max="5128" width="18" style="1" customWidth="1"/>
    <col min="5129" max="5130" width="17.140625" style="1" customWidth="1"/>
    <col min="5131" max="5131" width="15.7109375" style="1" customWidth="1"/>
    <col min="5132" max="5132" width="17.28515625" style="1" customWidth="1"/>
    <col min="5133" max="5133" width="17.7109375" style="1" customWidth="1"/>
    <col min="5134" max="5134" width="17.42578125" style="1" customWidth="1"/>
    <col min="5135" max="5135" width="18.28515625" style="1" customWidth="1"/>
    <col min="5136" max="5136" width="19.28515625" style="1" customWidth="1"/>
    <col min="5137" max="5137" width="11.7109375" style="1" bestFit="1" customWidth="1"/>
    <col min="5138" max="5351" width="11.42578125" style="1"/>
    <col min="5352" max="5352" width="30" style="1" customWidth="1"/>
    <col min="5353" max="5353" width="25.42578125" style="1" customWidth="1"/>
    <col min="5354" max="5354" width="21.140625" style="1" customWidth="1"/>
    <col min="5355" max="5355" width="17.28515625" style="1" customWidth="1"/>
    <col min="5356" max="5356" width="21.42578125" style="1" customWidth="1"/>
    <col min="5357" max="5357" width="14" style="1" customWidth="1"/>
    <col min="5358" max="5358" width="13.7109375" style="1" customWidth="1"/>
    <col min="5359" max="5359" width="17.28515625" style="1" customWidth="1"/>
    <col min="5360" max="5360" width="19" style="1" customWidth="1"/>
    <col min="5361" max="5361" width="30.7109375" style="1" customWidth="1"/>
    <col min="5362" max="5362" width="24.42578125" style="1" customWidth="1"/>
    <col min="5363" max="5363" width="21.28515625" style="1" customWidth="1"/>
    <col min="5364" max="5364" width="36.140625" style="1" customWidth="1"/>
    <col min="5365" max="5365" width="18.28515625" style="1" customWidth="1"/>
    <col min="5366" max="5367" width="9.42578125" style="1" customWidth="1"/>
    <col min="5368" max="5368" width="12.140625" style="1" customWidth="1"/>
    <col min="5369" max="5369" width="21.7109375" style="1" customWidth="1"/>
    <col min="5370" max="5370" width="25.140625" style="1" bestFit="1" customWidth="1"/>
    <col min="5371" max="5371" width="16.7109375" style="1" customWidth="1"/>
    <col min="5372" max="5372" width="22.140625" style="1" customWidth="1"/>
    <col min="5373" max="5373" width="17.140625" style="1" customWidth="1"/>
    <col min="5374" max="5380" width="0" style="1" hidden="1" customWidth="1"/>
    <col min="5381" max="5381" width="12.42578125" style="1" customWidth="1"/>
    <col min="5382" max="5382" width="19.85546875" style="1" customWidth="1"/>
    <col min="5383" max="5383" width="17.85546875" style="1" customWidth="1"/>
    <col min="5384" max="5384" width="18" style="1" customWidth="1"/>
    <col min="5385" max="5386" width="17.140625" style="1" customWidth="1"/>
    <col min="5387" max="5387" width="15.7109375" style="1" customWidth="1"/>
    <col min="5388" max="5388" width="17.28515625" style="1" customWidth="1"/>
    <col min="5389" max="5389" width="17.7109375" style="1" customWidth="1"/>
    <col min="5390" max="5390" width="17.42578125" style="1" customWidth="1"/>
    <col min="5391" max="5391" width="18.28515625" style="1" customWidth="1"/>
    <col min="5392" max="5392" width="19.28515625" style="1" customWidth="1"/>
    <col min="5393" max="5393" width="11.7109375" style="1" bestFit="1" customWidth="1"/>
    <col min="5394" max="5607" width="11.42578125" style="1"/>
    <col min="5608" max="5608" width="30" style="1" customWidth="1"/>
    <col min="5609" max="5609" width="25.42578125" style="1" customWidth="1"/>
    <col min="5610" max="5610" width="21.140625" style="1" customWidth="1"/>
    <col min="5611" max="5611" width="17.28515625" style="1" customWidth="1"/>
    <col min="5612" max="5612" width="21.42578125" style="1" customWidth="1"/>
    <col min="5613" max="5613" width="14" style="1" customWidth="1"/>
    <col min="5614" max="5614" width="13.7109375" style="1" customWidth="1"/>
    <col min="5615" max="5615" width="17.28515625" style="1" customWidth="1"/>
    <col min="5616" max="5616" width="19" style="1" customWidth="1"/>
    <col min="5617" max="5617" width="30.7109375" style="1" customWidth="1"/>
    <col min="5618" max="5618" width="24.42578125" style="1" customWidth="1"/>
    <col min="5619" max="5619" width="21.28515625" style="1" customWidth="1"/>
    <col min="5620" max="5620" width="36.140625" style="1" customWidth="1"/>
    <col min="5621" max="5621" width="18.28515625" style="1" customWidth="1"/>
    <col min="5622" max="5623" width="9.42578125" style="1" customWidth="1"/>
    <col min="5624" max="5624" width="12.140625" style="1" customWidth="1"/>
    <col min="5625" max="5625" width="21.7109375" style="1" customWidth="1"/>
    <col min="5626" max="5626" width="25.140625" style="1" bestFit="1" customWidth="1"/>
    <col min="5627" max="5627" width="16.7109375" style="1" customWidth="1"/>
    <col min="5628" max="5628" width="22.140625" style="1" customWidth="1"/>
    <col min="5629" max="5629" width="17.140625" style="1" customWidth="1"/>
    <col min="5630" max="5636" width="0" style="1" hidden="1" customWidth="1"/>
    <col min="5637" max="5637" width="12.42578125" style="1" customWidth="1"/>
    <col min="5638" max="5638" width="19.85546875" style="1" customWidth="1"/>
    <col min="5639" max="5639" width="17.85546875" style="1" customWidth="1"/>
    <col min="5640" max="5640" width="18" style="1" customWidth="1"/>
    <col min="5641" max="5642" width="17.140625" style="1" customWidth="1"/>
    <col min="5643" max="5643" width="15.7109375" style="1" customWidth="1"/>
    <col min="5644" max="5644" width="17.28515625" style="1" customWidth="1"/>
    <col min="5645" max="5645" width="17.7109375" style="1" customWidth="1"/>
    <col min="5646" max="5646" width="17.42578125" style="1" customWidth="1"/>
    <col min="5647" max="5647" width="18.28515625" style="1" customWidth="1"/>
    <col min="5648" max="5648" width="19.28515625" style="1" customWidth="1"/>
    <col min="5649" max="5649" width="11.7109375" style="1" bestFit="1" customWidth="1"/>
    <col min="5650" max="5863" width="11.42578125" style="1"/>
    <col min="5864" max="5864" width="30" style="1" customWidth="1"/>
    <col min="5865" max="5865" width="25.42578125" style="1" customWidth="1"/>
    <col min="5866" max="5866" width="21.140625" style="1" customWidth="1"/>
    <col min="5867" max="5867" width="17.28515625" style="1" customWidth="1"/>
    <col min="5868" max="5868" width="21.42578125" style="1" customWidth="1"/>
    <col min="5869" max="5869" width="14" style="1" customWidth="1"/>
    <col min="5870" max="5870" width="13.7109375" style="1" customWidth="1"/>
    <col min="5871" max="5871" width="17.28515625" style="1" customWidth="1"/>
    <col min="5872" max="5872" width="19" style="1" customWidth="1"/>
    <col min="5873" max="5873" width="30.7109375" style="1" customWidth="1"/>
    <col min="5874" max="5874" width="24.42578125" style="1" customWidth="1"/>
    <col min="5875" max="5875" width="21.28515625" style="1" customWidth="1"/>
    <col min="5876" max="5876" width="36.140625" style="1" customWidth="1"/>
    <col min="5877" max="5877" width="18.28515625" style="1" customWidth="1"/>
    <col min="5878" max="5879" width="9.42578125" style="1" customWidth="1"/>
    <col min="5880" max="5880" width="12.140625" style="1" customWidth="1"/>
    <col min="5881" max="5881" width="21.7109375" style="1" customWidth="1"/>
    <col min="5882" max="5882" width="25.140625" style="1" bestFit="1" customWidth="1"/>
    <col min="5883" max="5883" width="16.7109375" style="1" customWidth="1"/>
    <col min="5884" max="5884" width="22.140625" style="1" customWidth="1"/>
    <col min="5885" max="5885" width="17.140625" style="1" customWidth="1"/>
    <col min="5886" max="5892" width="0" style="1" hidden="1" customWidth="1"/>
    <col min="5893" max="5893" width="12.42578125" style="1" customWidth="1"/>
    <col min="5894" max="5894" width="19.85546875" style="1" customWidth="1"/>
    <col min="5895" max="5895" width="17.85546875" style="1" customWidth="1"/>
    <col min="5896" max="5896" width="18" style="1" customWidth="1"/>
    <col min="5897" max="5898" width="17.140625" style="1" customWidth="1"/>
    <col min="5899" max="5899" width="15.7109375" style="1" customWidth="1"/>
    <col min="5900" max="5900" width="17.28515625" style="1" customWidth="1"/>
    <col min="5901" max="5901" width="17.7109375" style="1" customWidth="1"/>
    <col min="5902" max="5902" width="17.42578125" style="1" customWidth="1"/>
    <col min="5903" max="5903" width="18.28515625" style="1" customWidth="1"/>
    <col min="5904" max="5904" width="19.28515625" style="1" customWidth="1"/>
    <col min="5905" max="5905" width="11.7109375" style="1" bestFit="1" customWidth="1"/>
    <col min="5906" max="6119" width="11.42578125" style="1"/>
    <col min="6120" max="6120" width="30" style="1" customWidth="1"/>
    <col min="6121" max="6121" width="25.42578125" style="1" customWidth="1"/>
    <col min="6122" max="6122" width="21.140625" style="1" customWidth="1"/>
    <col min="6123" max="6123" width="17.28515625" style="1" customWidth="1"/>
    <col min="6124" max="6124" width="21.42578125" style="1" customWidth="1"/>
    <col min="6125" max="6125" width="14" style="1" customWidth="1"/>
    <col min="6126" max="6126" width="13.7109375" style="1" customWidth="1"/>
    <col min="6127" max="6127" width="17.28515625" style="1" customWidth="1"/>
    <col min="6128" max="6128" width="19" style="1" customWidth="1"/>
    <col min="6129" max="6129" width="30.7109375" style="1" customWidth="1"/>
    <col min="6130" max="6130" width="24.42578125" style="1" customWidth="1"/>
    <col min="6131" max="6131" width="21.28515625" style="1" customWidth="1"/>
    <col min="6132" max="6132" width="36.140625" style="1" customWidth="1"/>
    <col min="6133" max="6133" width="18.28515625" style="1" customWidth="1"/>
    <col min="6134" max="6135" width="9.42578125" style="1" customWidth="1"/>
    <col min="6136" max="6136" width="12.140625" style="1" customWidth="1"/>
    <col min="6137" max="6137" width="21.7109375" style="1" customWidth="1"/>
    <col min="6138" max="6138" width="25.140625" style="1" bestFit="1" customWidth="1"/>
    <col min="6139" max="6139" width="16.7109375" style="1" customWidth="1"/>
    <col min="6140" max="6140" width="22.140625" style="1" customWidth="1"/>
    <col min="6141" max="6141" width="17.140625" style="1" customWidth="1"/>
    <col min="6142" max="6148" width="0" style="1" hidden="1" customWidth="1"/>
    <col min="6149" max="6149" width="12.42578125" style="1" customWidth="1"/>
    <col min="6150" max="6150" width="19.85546875" style="1" customWidth="1"/>
    <col min="6151" max="6151" width="17.85546875" style="1" customWidth="1"/>
    <col min="6152" max="6152" width="18" style="1" customWidth="1"/>
    <col min="6153" max="6154" width="17.140625" style="1" customWidth="1"/>
    <col min="6155" max="6155" width="15.7109375" style="1" customWidth="1"/>
    <col min="6156" max="6156" width="17.28515625" style="1" customWidth="1"/>
    <col min="6157" max="6157" width="17.7109375" style="1" customWidth="1"/>
    <col min="6158" max="6158" width="17.42578125" style="1" customWidth="1"/>
    <col min="6159" max="6159" width="18.28515625" style="1" customWidth="1"/>
    <col min="6160" max="6160" width="19.28515625" style="1" customWidth="1"/>
    <col min="6161" max="6161" width="11.7109375" style="1" bestFit="1" customWidth="1"/>
    <col min="6162" max="6375" width="11.42578125" style="1"/>
    <col min="6376" max="6376" width="30" style="1" customWidth="1"/>
    <col min="6377" max="6377" width="25.42578125" style="1" customWidth="1"/>
    <col min="6378" max="6378" width="21.140625" style="1" customWidth="1"/>
    <col min="6379" max="6379" width="17.28515625" style="1" customWidth="1"/>
    <col min="6380" max="6380" width="21.42578125" style="1" customWidth="1"/>
    <col min="6381" max="6381" width="14" style="1" customWidth="1"/>
    <col min="6382" max="6382" width="13.7109375" style="1" customWidth="1"/>
    <col min="6383" max="6383" width="17.28515625" style="1" customWidth="1"/>
    <col min="6384" max="6384" width="19" style="1" customWidth="1"/>
    <col min="6385" max="6385" width="30.7109375" style="1" customWidth="1"/>
    <col min="6386" max="6386" width="24.42578125" style="1" customWidth="1"/>
    <col min="6387" max="6387" width="21.28515625" style="1" customWidth="1"/>
    <col min="6388" max="6388" width="36.140625" style="1" customWidth="1"/>
    <col min="6389" max="6389" width="18.28515625" style="1" customWidth="1"/>
    <col min="6390" max="6391" width="9.42578125" style="1" customWidth="1"/>
    <col min="6392" max="6392" width="12.140625" style="1" customWidth="1"/>
    <col min="6393" max="6393" width="21.7109375" style="1" customWidth="1"/>
    <col min="6394" max="6394" width="25.140625" style="1" bestFit="1" customWidth="1"/>
    <col min="6395" max="6395" width="16.7109375" style="1" customWidth="1"/>
    <col min="6396" max="6396" width="22.140625" style="1" customWidth="1"/>
    <col min="6397" max="6397" width="17.140625" style="1" customWidth="1"/>
    <col min="6398" max="6404" width="0" style="1" hidden="1" customWidth="1"/>
    <col min="6405" max="6405" width="12.42578125" style="1" customWidth="1"/>
    <col min="6406" max="6406" width="19.85546875" style="1" customWidth="1"/>
    <col min="6407" max="6407" width="17.85546875" style="1" customWidth="1"/>
    <col min="6408" max="6408" width="18" style="1" customWidth="1"/>
    <col min="6409" max="6410" width="17.140625" style="1" customWidth="1"/>
    <col min="6411" max="6411" width="15.7109375" style="1" customWidth="1"/>
    <col min="6412" max="6412" width="17.28515625" style="1" customWidth="1"/>
    <col min="6413" max="6413" width="17.7109375" style="1" customWidth="1"/>
    <col min="6414" max="6414" width="17.42578125" style="1" customWidth="1"/>
    <col min="6415" max="6415" width="18.28515625" style="1" customWidth="1"/>
    <col min="6416" max="6416" width="19.28515625" style="1" customWidth="1"/>
    <col min="6417" max="6417" width="11.7109375" style="1" bestFit="1" customWidth="1"/>
    <col min="6418" max="6631" width="11.42578125" style="1"/>
    <col min="6632" max="6632" width="30" style="1" customWidth="1"/>
    <col min="6633" max="6633" width="25.42578125" style="1" customWidth="1"/>
    <col min="6634" max="6634" width="21.140625" style="1" customWidth="1"/>
    <col min="6635" max="6635" width="17.28515625" style="1" customWidth="1"/>
    <col min="6636" max="6636" width="21.42578125" style="1" customWidth="1"/>
    <col min="6637" max="6637" width="14" style="1" customWidth="1"/>
    <col min="6638" max="6638" width="13.7109375" style="1" customWidth="1"/>
    <col min="6639" max="6639" width="17.28515625" style="1" customWidth="1"/>
    <col min="6640" max="6640" width="19" style="1" customWidth="1"/>
    <col min="6641" max="6641" width="30.7109375" style="1" customWidth="1"/>
    <col min="6642" max="6642" width="24.42578125" style="1" customWidth="1"/>
    <col min="6643" max="6643" width="21.28515625" style="1" customWidth="1"/>
    <col min="6644" max="6644" width="36.140625" style="1" customWidth="1"/>
    <col min="6645" max="6645" width="18.28515625" style="1" customWidth="1"/>
    <col min="6646" max="6647" width="9.42578125" style="1" customWidth="1"/>
    <col min="6648" max="6648" width="12.140625" style="1" customWidth="1"/>
    <col min="6649" max="6649" width="21.7109375" style="1" customWidth="1"/>
    <col min="6650" max="6650" width="25.140625" style="1" bestFit="1" customWidth="1"/>
    <col min="6651" max="6651" width="16.7109375" style="1" customWidth="1"/>
    <col min="6652" max="6652" width="22.140625" style="1" customWidth="1"/>
    <col min="6653" max="6653" width="17.140625" style="1" customWidth="1"/>
    <col min="6654" max="6660" width="0" style="1" hidden="1" customWidth="1"/>
    <col min="6661" max="6661" width="12.42578125" style="1" customWidth="1"/>
    <col min="6662" max="6662" width="19.85546875" style="1" customWidth="1"/>
    <col min="6663" max="6663" width="17.85546875" style="1" customWidth="1"/>
    <col min="6664" max="6664" width="18" style="1" customWidth="1"/>
    <col min="6665" max="6666" width="17.140625" style="1" customWidth="1"/>
    <col min="6667" max="6667" width="15.7109375" style="1" customWidth="1"/>
    <col min="6668" max="6668" width="17.28515625" style="1" customWidth="1"/>
    <col min="6669" max="6669" width="17.7109375" style="1" customWidth="1"/>
    <col min="6670" max="6670" width="17.42578125" style="1" customWidth="1"/>
    <col min="6671" max="6671" width="18.28515625" style="1" customWidth="1"/>
    <col min="6672" max="6672" width="19.28515625" style="1" customWidth="1"/>
    <col min="6673" max="6673" width="11.7109375" style="1" bestFit="1" customWidth="1"/>
    <col min="6674" max="6887" width="11.42578125" style="1"/>
    <col min="6888" max="6888" width="30" style="1" customWidth="1"/>
    <col min="6889" max="6889" width="25.42578125" style="1" customWidth="1"/>
    <col min="6890" max="6890" width="21.140625" style="1" customWidth="1"/>
    <col min="6891" max="6891" width="17.28515625" style="1" customWidth="1"/>
    <col min="6892" max="6892" width="21.42578125" style="1" customWidth="1"/>
    <col min="6893" max="6893" width="14" style="1" customWidth="1"/>
    <col min="6894" max="6894" width="13.7109375" style="1" customWidth="1"/>
    <col min="6895" max="6895" width="17.28515625" style="1" customWidth="1"/>
    <col min="6896" max="6896" width="19" style="1" customWidth="1"/>
    <col min="6897" max="6897" width="30.7109375" style="1" customWidth="1"/>
    <col min="6898" max="6898" width="24.42578125" style="1" customWidth="1"/>
    <col min="6899" max="6899" width="21.28515625" style="1" customWidth="1"/>
    <col min="6900" max="6900" width="36.140625" style="1" customWidth="1"/>
    <col min="6901" max="6901" width="18.28515625" style="1" customWidth="1"/>
    <col min="6902" max="6903" width="9.42578125" style="1" customWidth="1"/>
    <col min="6904" max="6904" width="12.140625" style="1" customWidth="1"/>
    <col min="6905" max="6905" width="21.7109375" style="1" customWidth="1"/>
    <col min="6906" max="6906" width="25.140625" style="1" bestFit="1" customWidth="1"/>
    <col min="6907" max="6907" width="16.7109375" style="1" customWidth="1"/>
    <col min="6908" max="6908" width="22.140625" style="1" customWidth="1"/>
    <col min="6909" max="6909" width="17.140625" style="1" customWidth="1"/>
    <col min="6910" max="6916" width="0" style="1" hidden="1" customWidth="1"/>
    <col min="6917" max="6917" width="12.42578125" style="1" customWidth="1"/>
    <col min="6918" max="6918" width="19.85546875" style="1" customWidth="1"/>
    <col min="6919" max="6919" width="17.85546875" style="1" customWidth="1"/>
    <col min="6920" max="6920" width="18" style="1" customWidth="1"/>
    <col min="6921" max="6922" width="17.140625" style="1" customWidth="1"/>
    <col min="6923" max="6923" width="15.7109375" style="1" customWidth="1"/>
    <col min="6924" max="6924" width="17.28515625" style="1" customWidth="1"/>
    <col min="6925" max="6925" width="17.7109375" style="1" customWidth="1"/>
    <col min="6926" max="6926" width="17.42578125" style="1" customWidth="1"/>
    <col min="6927" max="6927" width="18.28515625" style="1" customWidth="1"/>
    <col min="6928" max="6928" width="19.28515625" style="1" customWidth="1"/>
    <col min="6929" max="6929" width="11.7109375" style="1" bestFit="1" customWidth="1"/>
    <col min="6930" max="7143" width="11.42578125" style="1"/>
    <col min="7144" max="7144" width="30" style="1" customWidth="1"/>
    <col min="7145" max="7145" width="25.42578125" style="1" customWidth="1"/>
    <col min="7146" max="7146" width="21.140625" style="1" customWidth="1"/>
    <col min="7147" max="7147" width="17.28515625" style="1" customWidth="1"/>
    <col min="7148" max="7148" width="21.42578125" style="1" customWidth="1"/>
    <col min="7149" max="7149" width="14" style="1" customWidth="1"/>
    <col min="7150" max="7150" width="13.7109375" style="1" customWidth="1"/>
    <col min="7151" max="7151" width="17.28515625" style="1" customWidth="1"/>
    <col min="7152" max="7152" width="19" style="1" customWidth="1"/>
    <col min="7153" max="7153" width="30.7109375" style="1" customWidth="1"/>
    <col min="7154" max="7154" width="24.42578125" style="1" customWidth="1"/>
    <col min="7155" max="7155" width="21.28515625" style="1" customWidth="1"/>
    <col min="7156" max="7156" width="36.140625" style="1" customWidth="1"/>
    <col min="7157" max="7157" width="18.28515625" style="1" customWidth="1"/>
    <col min="7158" max="7159" width="9.42578125" style="1" customWidth="1"/>
    <col min="7160" max="7160" width="12.140625" style="1" customWidth="1"/>
    <col min="7161" max="7161" width="21.7109375" style="1" customWidth="1"/>
    <col min="7162" max="7162" width="25.140625" style="1" bestFit="1" customWidth="1"/>
    <col min="7163" max="7163" width="16.7109375" style="1" customWidth="1"/>
    <col min="7164" max="7164" width="22.140625" style="1" customWidth="1"/>
    <col min="7165" max="7165" width="17.140625" style="1" customWidth="1"/>
    <col min="7166" max="7172" width="0" style="1" hidden="1" customWidth="1"/>
    <col min="7173" max="7173" width="12.42578125" style="1" customWidth="1"/>
    <col min="7174" max="7174" width="19.85546875" style="1" customWidth="1"/>
    <col min="7175" max="7175" width="17.85546875" style="1" customWidth="1"/>
    <col min="7176" max="7176" width="18" style="1" customWidth="1"/>
    <col min="7177" max="7178" width="17.140625" style="1" customWidth="1"/>
    <col min="7179" max="7179" width="15.7109375" style="1" customWidth="1"/>
    <col min="7180" max="7180" width="17.28515625" style="1" customWidth="1"/>
    <col min="7181" max="7181" width="17.7109375" style="1" customWidth="1"/>
    <col min="7182" max="7182" width="17.42578125" style="1" customWidth="1"/>
    <col min="7183" max="7183" width="18.28515625" style="1" customWidth="1"/>
    <col min="7184" max="7184" width="19.28515625" style="1" customWidth="1"/>
    <col min="7185" max="7185" width="11.7109375" style="1" bestFit="1" customWidth="1"/>
    <col min="7186" max="7399" width="11.42578125" style="1"/>
    <col min="7400" max="7400" width="30" style="1" customWidth="1"/>
    <col min="7401" max="7401" width="25.42578125" style="1" customWidth="1"/>
    <col min="7402" max="7402" width="21.140625" style="1" customWidth="1"/>
    <col min="7403" max="7403" width="17.28515625" style="1" customWidth="1"/>
    <col min="7404" max="7404" width="21.42578125" style="1" customWidth="1"/>
    <col min="7405" max="7405" width="14" style="1" customWidth="1"/>
    <col min="7406" max="7406" width="13.7109375" style="1" customWidth="1"/>
    <col min="7407" max="7407" width="17.28515625" style="1" customWidth="1"/>
    <col min="7408" max="7408" width="19" style="1" customWidth="1"/>
    <col min="7409" max="7409" width="30.7109375" style="1" customWidth="1"/>
    <col min="7410" max="7410" width="24.42578125" style="1" customWidth="1"/>
    <col min="7411" max="7411" width="21.28515625" style="1" customWidth="1"/>
    <col min="7412" max="7412" width="36.140625" style="1" customWidth="1"/>
    <col min="7413" max="7413" width="18.28515625" style="1" customWidth="1"/>
    <col min="7414" max="7415" width="9.42578125" style="1" customWidth="1"/>
    <col min="7416" max="7416" width="12.140625" style="1" customWidth="1"/>
    <col min="7417" max="7417" width="21.7109375" style="1" customWidth="1"/>
    <col min="7418" max="7418" width="25.140625" style="1" bestFit="1" customWidth="1"/>
    <col min="7419" max="7419" width="16.7109375" style="1" customWidth="1"/>
    <col min="7420" max="7420" width="22.140625" style="1" customWidth="1"/>
    <col min="7421" max="7421" width="17.140625" style="1" customWidth="1"/>
    <col min="7422" max="7428" width="0" style="1" hidden="1" customWidth="1"/>
    <col min="7429" max="7429" width="12.42578125" style="1" customWidth="1"/>
    <col min="7430" max="7430" width="19.85546875" style="1" customWidth="1"/>
    <col min="7431" max="7431" width="17.85546875" style="1" customWidth="1"/>
    <col min="7432" max="7432" width="18" style="1" customWidth="1"/>
    <col min="7433" max="7434" width="17.140625" style="1" customWidth="1"/>
    <col min="7435" max="7435" width="15.7109375" style="1" customWidth="1"/>
    <col min="7436" max="7436" width="17.28515625" style="1" customWidth="1"/>
    <col min="7437" max="7437" width="17.7109375" style="1" customWidth="1"/>
    <col min="7438" max="7438" width="17.42578125" style="1" customWidth="1"/>
    <col min="7439" max="7439" width="18.28515625" style="1" customWidth="1"/>
    <col min="7440" max="7440" width="19.28515625" style="1" customWidth="1"/>
    <col min="7441" max="7441" width="11.7109375" style="1" bestFit="1" customWidth="1"/>
    <col min="7442" max="7655" width="11.42578125" style="1"/>
    <col min="7656" max="7656" width="30" style="1" customWidth="1"/>
    <col min="7657" max="7657" width="25.42578125" style="1" customWidth="1"/>
    <col min="7658" max="7658" width="21.140625" style="1" customWidth="1"/>
    <col min="7659" max="7659" width="17.28515625" style="1" customWidth="1"/>
    <col min="7660" max="7660" width="21.42578125" style="1" customWidth="1"/>
    <col min="7661" max="7661" width="14" style="1" customWidth="1"/>
    <col min="7662" max="7662" width="13.7109375" style="1" customWidth="1"/>
    <col min="7663" max="7663" width="17.28515625" style="1" customWidth="1"/>
    <col min="7664" max="7664" width="19" style="1" customWidth="1"/>
    <col min="7665" max="7665" width="30.7109375" style="1" customWidth="1"/>
    <col min="7666" max="7666" width="24.42578125" style="1" customWidth="1"/>
    <col min="7667" max="7667" width="21.28515625" style="1" customWidth="1"/>
    <col min="7668" max="7668" width="36.140625" style="1" customWidth="1"/>
    <col min="7669" max="7669" width="18.28515625" style="1" customWidth="1"/>
    <col min="7670" max="7671" width="9.42578125" style="1" customWidth="1"/>
    <col min="7672" max="7672" width="12.140625" style="1" customWidth="1"/>
    <col min="7673" max="7673" width="21.7109375" style="1" customWidth="1"/>
    <col min="7674" max="7674" width="25.140625" style="1" bestFit="1" customWidth="1"/>
    <col min="7675" max="7675" width="16.7109375" style="1" customWidth="1"/>
    <col min="7676" max="7676" width="22.140625" style="1" customWidth="1"/>
    <col min="7677" max="7677" width="17.140625" style="1" customWidth="1"/>
    <col min="7678" max="7684" width="0" style="1" hidden="1" customWidth="1"/>
    <col min="7685" max="7685" width="12.42578125" style="1" customWidth="1"/>
    <col min="7686" max="7686" width="19.85546875" style="1" customWidth="1"/>
    <col min="7687" max="7687" width="17.85546875" style="1" customWidth="1"/>
    <col min="7688" max="7688" width="18" style="1" customWidth="1"/>
    <col min="7689" max="7690" width="17.140625" style="1" customWidth="1"/>
    <col min="7691" max="7691" width="15.7109375" style="1" customWidth="1"/>
    <col min="7692" max="7692" width="17.28515625" style="1" customWidth="1"/>
    <col min="7693" max="7693" width="17.7109375" style="1" customWidth="1"/>
    <col min="7694" max="7694" width="17.42578125" style="1" customWidth="1"/>
    <col min="7695" max="7695" width="18.28515625" style="1" customWidth="1"/>
    <col min="7696" max="7696" width="19.28515625" style="1" customWidth="1"/>
    <col min="7697" max="7697" width="11.7109375" style="1" bestFit="1" customWidth="1"/>
    <col min="7698" max="7911" width="11.42578125" style="1"/>
    <col min="7912" max="7912" width="30" style="1" customWidth="1"/>
    <col min="7913" max="7913" width="25.42578125" style="1" customWidth="1"/>
    <col min="7914" max="7914" width="21.140625" style="1" customWidth="1"/>
    <col min="7915" max="7915" width="17.28515625" style="1" customWidth="1"/>
    <col min="7916" max="7916" width="21.42578125" style="1" customWidth="1"/>
    <col min="7917" max="7917" width="14" style="1" customWidth="1"/>
    <col min="7918" max="7918" width="13.7109375" style="1" customWidth="1"/>
    <col min="7919" max="7919" width="17.28515625" style="1" customWidth="1"/>
    <col min="7920" max="7920" width="19" style="1" customWidth="1"/>
    <col min="7921" max="7921" width="30.7109375" style="1" customWidth="1"/>
    <col min="7922" max="7922" width="24.42578125" style="1" customWidth="1"/>
    <col min="7923" max="7923" width="21.28515625" style="1" customWidth="1"/>
    <col min="7924" max="7924" width="36.140625" style="1" customWidth="1"/>
    <col min="7925" max="7925" width="18.28515625" style="1" customWidth="1"/>
    <col min="7926" max="7927" width="9.42578125" style="1" customWidth="1"/>
    <col min="7928" max="7928" width="12.140625" style="1" customWidth="1"/>
    <col min="7929" max="7929" width="21.7109375" style="1" customWidth="1"/>
    <col min="7930" max="7930" width="25.140625" style="1" bestFit="1" customWidth="1"/>
    <col min="7931" max="7931" width="16.7109375" style="1" customWidth="1"/>
    <col min="7932" max="7932" width="22.140625" style="1" customWidth="1"/>
    <col min="7933" max="7933" width="17.140625" style="1" customWidth="1"/>
    <col min="7934" max="7940" width="0" style="1" hidden="1" customWidth="1"/>
    <col min="7941" max="7941" width="12.42578125" style="1" customWidth="1"/>
    <col min="7942" max="7942" width="19.85546875" style="1" customWidth="1"/>
    <col min="7943" max="7943" width="17.85546875" style="1" customWidth="1"/>
    <col min="7944" max="7944" width="18" style="1" customWidth="1"/>
    <col min="7945" max="7946" width="17.140625" style="1" customWidth="1"/>
    <col min="7947" max="7947" width="15.7109375" style="1" customWidth="1"/>
    <col min="7948" max="7948" width="17.28515625" style="1" customWidth="1"/>
    <col min="7949" max="7949" width="17.7109375" style="1" customWidth="1"/>
    <col min="7950" max="7950" width="17.42578125" style="1" customWidth="1"/>
    <col min="7951" max="7951" width="18.28515625" style="1" customWidth="1"/>
    <col min="7952" max="7952" width="19.28515625" style="1" customWidth="1"/>
    <col min="7953" max="7953" width="11.7109375" style="1" bestFit="1" customWidth="1"/>
    <col min="7954" max="8167" width="11.42578125" style="1"/>
    <col min="8168" max="8168" width="30" style="1" customWidth="1"/>
    <col min="8169" max="8169" width="25.42578125" style="1" customWidth="1"/>
    <col min="8170" max="8170" width="21.140625" style="1" customWidth="1"/>
    <col min="8171" max="8171" width="17.28515625" style="1" customWidth="1"/>
    <col min="8172" max="8172" width="21.42578125" style="1" customWidth="1"/>
    <col min="8173" max="8173" width="14" style="1" customWidth="1"/>
    <col min="8174" max="8174" width="13.7109375" style="1" customWidth="1"/>
    <col min="8175" max="8175" width="17.28515625" style="1" customWidth="1"/>
    <col min="8176" max="8176" width="19" style="1" customWidth="1"/>
    <col min="8177" max="8177" width="30.7109375" style="1" customWidth="1"/>
    <col min="8178" max="8178" width="24.42578125" style="1" customWidth="1"/>
    <col min="8179" max="8179" width="21.28515625" style="1" customWidth="1"/>
    <col min="8180" max="8180" width="36.140625" style="1" customWidth="1"/>
    <col min="8181" max="8181" width="18.28515625" style="1" customWidth="1"/>
    <col min="8182" max="8183" width="9.42578125" style="1" customWidth="1"/>
    <col min="8184" max="8184" width="12.140625" style="1" customWidth="1"/>
    <col min="8185" max="8185" width="21.7109375" style="1" customWidth="1"/>
    <col min="8186" max="8186" width="25.140625" style="1" bestFit="1" customWidth="1"/>
    <col min="8187" max="8187" width="16.7109375" style="1" customWidth="1"/>
    <col min="8188" max="8188" width="22.140625" style="1" customWidth="1"/>
    <col min="8189" max="8189" width="17.140625" style="1" customWidth="1"/>
    <col min="8190" max="8196" width="0" style="1" hidden="1" customWidth="1"/>
    <col min="8197" max="8197" width="12.42578125" style="1" customWidth="1"/>
    <col min="8198" max="8198" width="19.85546875" style="1" customWidth="1"/>
    <col min="8199" max="8199" width="17.85546875" style="1" customWidth="1"/>
    <col min="8200" max="8200" width="18" style="1" customWidth="1"/>
    <col min="8201" max="8202" width="17.140625" style="1" customWidth="1"/>
    <col min="8203" max="8203" width="15.7109375" style="1" customWidth="1"/>
    <col min="8204" max="8204" width="17.28515625" style="1" customWidth="1"/>
    <col min="8205" max="8205" width="17.7109375" style="1" customWidth="1"/>
    <col min="8206" max="8206" width="17.42578125" style="1" customWidth="1"/>
    <col min="8207" max="8207" width="18.28515625" style="1" customWidth="1"/>
    <col min="8208" max="8208" width="19.28515625" style="1" customWidth="1"/>
    <col min="8209" max="8209" width="11.7109375" style="1" bestFit="1" customWidth="1"/>
    <col min="8210" max="8423" width="11.42578125" style="1"/>
    <col min="8424" max="8424" width="30" style="1" customWidth="1"/>
    <col min="8425" max="8425" width="25.42578125" style="1" customWidth="1"/>
    <col min="8426" max="8426" width="21.140625" style="1" customWidth="1"/>
    <col min="8427" max="8427" width="17.28515625" style="1" customWidth="1"/>
    <col min="8428" max="8428" width="21.42578125" style="1" customWidth="1"/>
    <col min="8429" max="8429" width="14" style="1" customWidth="1"/>
    <col min="8430" max="8430" width="13.7109375" style="1" customWidth="1"/>
    <col min="8431" max="8431" width="17.28515625" style="1" customWidth="1"/>
    <col min="8432" max="8432" width="19" style="1" customWidth="1"/>
    <col min="8433" max="8433" width="30.7109375" style="1" customWidth="1"/>
    <col min="8434" max="8434" width="24.42578125" style="1" customWidth="1"/>
    <col min="8435" max="8435" width="21.28515625" style="1" customWidth="1"/>
    <col min="8436" max="8436" width="36.140625" style="1" customWidth="1"/>
    <col min="8437" max="8437" width="18.28515625" style="1" customWidth="1"/>
    <col min="8438" max="8439" width="9.42578125" style="1" customWidth="1"/>
    <col min="8440" max="8440" width="12.140625" style="1" customWidth="1"/>
    <col min="8441" max="8441" width="21.7109375" style="1" customWidth="1"/>
    <col min="8442" max="8442" width="25.140625" style="1" bestFit="1" customWidth="1"/>
    <col min="8443" max="8443" width="16.7109375" style="1" customWidth="1"/>
    <col min="8444" max="8444" width="22.140625" style="1" customWidth="1"/>
    <col min="8445" max="8445" width="17.140625" style="1" customWidth="1"/>
    <col min="8446" max="8452" width="0" style="1" hidden="1" customWidth="1"/>
    <col min="8453" max="8453" width="12.42578125" style="1" customWidth="1"/>
    <col min="8454" max="8454" width="19.85546875" style="1" customWidth="1"/>
    <col min="8455" max="8455" width="17.85546875" style="1" customWidth="1"/>
    <col min="8456" max="8456" width="18" style="1" customWidth="1"/>
    <col min="8457" max="8458" width="17.140625" style="1" customWidth="1"/>
    <col min="8459" max="8459" width="15.7109375" style="1" customWidth="1"/>
    <col min="8460" max="8460" width="17.28515625" style="1" customWidth="1"/>
    <col min="8461" max="8461" width="17.7109375" style="1" customWidth="1"/>
    <col min="8462" max="8462" width="17.42578125" style="1" customWidth="1"/>
    <col min="8463" max="8463" width="18.28515625" style="1" customWidth="1"/>
    <col min="8464" max="8464" width="19.28515625" style="1" customWidth="1"/>
    <col min="8465" max="8465" width="11.7109375" style="1" bestFit="1" customWidth="1"/>
    <col min="8466" max="8679" width="11.42578125" style="1"/>
    <col min="8680" max="8680" width="30" style="1" customWidth="1"/>
    <col min="8681" max="8681" width="25.42578125" style="1" customWidth="1"/>
    <col min="8682" max="8682" width="21.140625" style="1" customWidth="1"/>
    <col min="8683" max="8683" width="17.28515625" style="1" customWidth="1"/>
    <col min="8684" max="8684" width="21.42578125" style="1" customWidth="1"/>
    <col min="8685" max="8685" width="14" style="1" customWidth="1"/>
    <col min="8686" max="8686" width="13.7109375" style="1" customWidth="1"/>
    <col min="8687" max="8687" width="17.28515625" style="1" customWidth="1"/>
    <col min="8688" max="8688" width="19" style="1" customWidth="1"/>
    <col min="8689" max="8689" width="30.7109375" style="1" customWidth="1"/>
    <col min="8690" max="8690" width="24.42578125" style="1" customWidth="1"/>
    <col min="8691" max="8691" width="21.28515625" style="1" customWidth="1"/>
    <col min="8692" max="8692" width="36.140625" style="1" customWidth="1"/>
    <col min="8693" max="8693" width="18.28515625" style="1" customWidth="1"/>
    <col min="8694" max="8695" width="9.42578125" style="1" customWidth="1"/>
    <col min="8696" max="8696" width="12.140625" style="1" customWidth="1"/>
    <col min="8697" max="8697" width="21.7109375" style="1" customWidth="1"/>
    <col min="8698" max="8698" width="25.140625" style="1" bestFit="1" customWidth="1"/>
    <col min="8699" max="8699" width="16.7109375" style="1" customWidth="1"/>
    <col min="8700" max="8700" width="22.140625" style="1" customWidth="1"/>
    <col min="8701" max="8701" width="17.140625" style="1" customWidth="1"/>
    <col min="8702" max="8708" width="0" style="1" hidden="1" customWidth="1"/>
    <col min="8709" max="8709" width="12.42578125" style="1" customWidth="1"/>
    <col min="8710" max="8710" width="19.85546875" style="1" customWidth="1"/>
    <col min="8711" max="8711" width="17.85546875" style="1" customWidth="1"/>
    <col min="8712" max="8712" width="18" style="1" customWidth="1"/>
    <col min="8713" max="8714" width="17.140625" style="1" customWidth="1"/>
    <col min="8715" max="8715" width="15.7109375" style="1" customWidth="1"/>
    <col min="8716" max="8716" width="17.28515625" style="1" customWidth="1"/>
    <col min="8717" max="8717" width="17.7109375" style="1" customWidth="1"/>
    <col min="8718" max="8718" width="17.42578125" style="1" customWidth="1"/>
    <col min="8719" max="8719" width="18.28515625" style="1" customWidth="1"/>
    <col min="8720" max="8720" width="19.28515625" style="1" customWidth="1"/>
    <col min="8721" max="8721" width="11.7109375" style="1" bestFit="1" customWidth="1"/>
    <col min="8722" max="8935" width="11.42578125" style="1"/>
    <col min="8936" max="8936" width="30" style="1" customWidth="1"/>
    <col min="8937" max="8937" width="25.42578125" style="1" customWidth="1"/>
    <col min="8938" max="8938" width="21.140625" style="1" customWidth="1"/>
    <col min="8939" max="8939" width="17.28515625" style="1" customWidth="1"/>
    <col min="8940" max="8940" width="21.42578125" style="1" customWidth="1"/>
    <col min="8941" max="8941" width="14" style="1" customWidth="1"/>
    <col min="8942" max="8942" width="13.7109375" style="1" customWidth="1"/>
    <col min="8943" max="8943" width="17.28515625" style="1" customWidth="1"/>
    <col min="8944" max="8944" width="19" style="1" customWidth="1"/>
    <col min="8945" max="8945" width="30.7109375" style="1" customWidth="1"/>
    <col min="8946" max="8946" width="24.42578125" style="1" customWidth="1"/>
    <col min="8947" max="8947" width="21.28515625" style="1" customWidth="1"/>
    <col min="8948" max="8948" width="36.140625" style="1" customWidth="1"/>
    <col min="8949" max="8949" width="18.28515625" style="1" customWidth="1"/>
    <col min="8950" max="8951" width="9.42578125" style="1" customWidth="1"/>
    <col min="8952" max="8952" width="12.140625" style="1" customWidth="1"/>
    <col min="8953" max="8953" width="21.7109375" style="1" customWidth="1"/>
    <col min="8954" max="8954" width="25.140625" style="1" bestFit="1" customWidth="1"/>
    <col min="8955" max="8955" width="16.7109375" style="1" customWidth="1"/>
    <col min="8956" max="8956" width="22.140625" style="1" customWidth="1"/>
    <col min="8957" max="8957" width="17.140625" style="1" customWidth="1"/>
    <col min="8958" max="8964" width="0" style="1" hidden="1" customWidth="1"/>
    <col min="8965" max="8965" width="12.42578125" style="1" customWidth="1"/>
    <col min="8966" max="8966" width="19.85546875" style="1" customWidth="1"/>
    <col min="8967" max="8967" width="17.85546875" style="1" customWidth="1"/>
    <col min="8968" max="8968" width="18" style="1" customWidth="1"/>
    <col min="8969" max="8970" width="17.140625" style="1" customWidth="1"/>
    <col min="8971" max="8971" width="15.7109375" style="1" customWidth="1"/>
    <col min="8972" max="8972" width="17.28515625" style="1" customWidth="1"/>
    <col min="8973" max="8973" width="17.7109375" style="1" customWidth="1"/>
    <col min="8974" max="8974" width="17.42578125" style="1" customWidth="1"/>
    <col min="8975" max="8975" width="18.28515625" style="1" customWidth="1"/>
    <col min="8976" max="8976" width="19.28515625" style="1" customWidth="1"/>
    <col min="8977" max="8977" width="11.7109375" style="1" bestFit="1" customWidth="1"/>
    <col min="8978" max="9191" width="11.42578125" style="1"/>
    <col min="9192" max="9192" width="30" style="1" customWidth="1"/>
    <col min="9193" max="9193" width="25.42578125" style="1" customWidth="1"/>
    <col min="9194" max="9194" width="21.140625" style="1" customWidth="1"/>
    <col min="9195" max="9195" width="17.28515625" style="1" customWidth="1"/>
    <col min="9196" max="9196" width="21.42578125" style="1" customWidth="1"/>
    <col min="9197" max="9197" width="14" style="1" customWidth="1"/>
    <col min="9198" max="9198" width="13.7109375" style="1" customWidth="1"/>
    <col min="9199" max="9199" width="17.28515625" style="1" customWidth="1"/>
    <col min="9200" max="9200" width="19" style="1" customWidth="1"/>
    <col min="9201" max="9201" width="30.7109375" style="1" customWidth="1"/>
    <col min="9202" max="9202" width="24.42578125" style="1" customWidth="1"/>
    <col min="9203" max="9203" width="21.28515625" style="1" customWidth="1"/>
    <col min="9204" max="9204" width="36.140625" style="1" customWidth="1"/>
    <col min="9205" max="9205" width="18.28515625" style="1" customWidth="1"/>
    <col min="9206" max="9207" width="9.42578125" style="1" customWidth="1"/>
    <col min="9208" max="9208" width="12.140625" style="1" customWidth="1"/>
    <col min="9209" max="9209" width="21.7109375" style="1" customWidth="1"/>
    <col min="9210" max="9210" width="25.140625" style="1" bestFit="1" customWidth="1"/>
    <col min="9211" max="9211" width="16.7109375" style="1" customWidth="1"/>
    <col min="9212" max="9212" width="22.140625" style="1" customWidth="1"/>
    <col min="9213" max="9213" width="17.140625" style="1" customWidth="1"/>
    <col min="9214" max="9220" width="0" style="1" hidden="1" customWidth="1"/>
    <col min="9221" max="9221" width="12.42578125" style="1" customWidth="1"/>
    <col min="9222" max="9222" width="19.85546875" style="1" customWidth="1"/>
    <col min="9223" max="9223" width="17.85546875" style="1" customWidth="1"/>
    <col min="9224" max="9224" width="18" style="1" customWidth="1"/>
    <col min="9225" max="9226" width="17.140625" style="1" customWidth="1"/>
    <col min="9227" max="9227" width="15.7109375" style="1" customWidth="1"/>
    <col min="9228" max="9228" width="17.28515625" style="1" customWidth="1"/>
    <col min="9229" max="9229" width="17.7109375" style="1" customWidth="1"/>
    <col min="9230" max="9230" width="17.42578125" style="1" customWidth="1"/>
    <col min="9231" max="9231" width="18.28515625" style="1" customWidth="1"/>
    <col min="9232" max="9232" width="19.28515625" style="1" customWidth="1"/>
    <col min="9233" max="9233" width="11.7109375" style="1" bestFit="1" customWidth="1"/>
    <col min="9234" max="9447" width="11.42578125" style="1"/>
    <col min="9448" max="9448" width="30" style="1" customWidth="1"/>
    <col min="9449" max="9449" width="25.42578125" style="1" customWidth="1"/>
    <col min="9450" max="9450" width="21.140625" style="1" customWidth="1"/>
    <col min="9451" max="9451" width="17.28515625" style="1" customWidth="1"/>
    <col min="9452" max="9452" width="21.42578125" style="1" customWidth="1"/>
    <col min="9453" max="9453" width="14" style="1" customWidth="1"/>
    <col min="9454" max="9454" width="13.7109375" style="1" customWidth="1"/>
    <col min="9455" max="9455" width="17.28515625" style="1" customWidth="1"/>
    <col min="9456" max="9456" width="19" style="1" customWidth="1"/>
    <col min="9457" max="9457" width="30.7109375" style="1" customWidth="1"/>
    <col min="9458" max="9458" width="24.42578125" style="1" customWidth="1"/>
    <col min="9459" max="9459" width="21.28515625" style="1" customWidth="1"/>
    <col min="9460" max="9460" width="36.140625" style="1" customWidth="1"/>
    <col min="9461" max="9461" width="18.28515625" style="1" customWidth="1"/>
    <col min="9462" max="9463" width="9.42578125" style="1" customWidth="1"/>
    <col min="9464" max="9464" width="12.140625" style="1" customWidth="1"/>
    <col min="9465" max="9465" width="21.7109375" style="1" customWidth="1"/>
    <col min="9466" max="9466" width="25.140625" style="1" bestFit="1" customWidth="1"/>
    <col min="9467" max="9467" width="16.7109375" style="1" customWidth="1"/>
    <col min="9468" max="9468" width="22.140625" style="1" customWidth="1"/>
    <col min="9469" max="9469" width="17.140625" style="1" customWidth="1"/>
    <col min="9470" max="9476" width="0" style="1" hidden="1" customWidth="1"/>
    <col min="9477" max="9477" width="12.42578125" style="1" customWidth="1"/>
    <col min="9478" max="9478" width="19.85546875" style="1" customWidth="1"/>
    <col min="9479" max="9479" width="17.85546875" style="1" customWidth="1"/>
    <col min="9480" max="9480" width="18" style="1" customWidth="1"/>
    <col min="9481" max="9482" width="17.140625" style="1" customWidth="1"/>
    <col min="9483" max="9483" width="15.7109375" style="1" customWidth="1"/>
    <col min="9484" max="9484" width="17.28515625" style="1" customWidth="1"/>
    <col min="9485" max="9485" width="17.7109375" style="1" customWidth="1"/>
    <col min="9486" max="9486" width="17.42578125" style="1" customWidth="1"/>
    <col min="9487" max="9487" width="18.28515625" style="1" customWidth="1"/>
    <col min="9488" max="9488" width="19.28515625" style="1" customWidth="1"/>
    <col min="9489" max="9489" width="11.7109375" style="1" bestFit="1" customWidth="1"/>
    <col min="9490" max="9703" width="11.42578125" style="1"/>
    <col min="9704" max="9704" width="30" style="1" customWidth="1"/>
    <col min="9705" max="9705" width="25.42578125" style="1" customWidth="1"/>
    <col min="9706" max="9706" width="21.140625" style="1" customWidth="1"/>
    <col min="9707" max="9707" width="17.28515625" style="1" customWidth="1"/>
    <col min="9708" max="9708" width="21.42578125" style="1" customWidth="1"/>
    <col min="9709" max="9709" width="14" style="1" customWidth="1"/>
    <col min="9710" max="9710" width="13.7109375" style="1" customWidth="1"/>
    <col min="9711" max="9711" width="17.28515625" style="1" customWidth="1"/>
    <col min="9712" max="9712" width="19" style="1" customWidth="1"/>
    <col min="9713" max="9713" width="30.7109375" style="1" customWidth="1"/>
    <col min="9714" max="9714" width="24.42578125" style="1" customWidth="1"/>
    <col min="9715" max="9715" width="21.28515625" style="1" customWidth="1"/>
    <col min="9716" max="9716" width="36.140625" style="1" customWidth="1"/>
    <col min="9717" max="9717" width="18.28515625" style="1" customWidth="1"/>
    <col min="9718" max="9719" width="9.42578125" style="1" customWidth="1"/>
    <col min="9720" max="9720" width="12.140625" style="1" customWidth="1"/>
    <col min="9721" max="9721" width="21.7109375" style="1" customWidth="1"/>
    <col min="9722" max="9722" width="25.140625" style="1" bestFit="1" customWidth="1"/>
    <col min="9723" max="9723" width="16.7109375" style="1" customWidth="1"/>
    <col min="9724" max="9724" width="22.140625" style="1" customWidth="1"/>
    <col min="9725" max="9725" width="17.140625" style="1" customWidth="1"/>
    <col min="9726" max="9732" width="0" style="1" hidden="1" customWidth="1"/>
    <col min="9733" max="9733" width="12.42578125" style="1" customWidth="1"/>
    <col min="9734" max="9734" width="19.85546875" style="1" customWidth="1"/>
    <col min="9735" max="9735" width="17.85546875" style="1" customWidth="1"/>
    <col min="9736" max="9736" width="18" style="1" customWidth="1"/>
    <col min="9737" max="9738" width="17.140625" style="1" customWidth="1"/>
    <col min="9739" max="9739" width="15.7109375" style="1" customWidth="1"/>
    <col min="9740" max="9740" width="17.28515625" style="1" customWidth="1"/>
    <col min="9741" max="9741" width="17.7109375" style="1" customWidth="1"/>
    <col min="9742" max="9742" width="17.42578125" style="1" customWidth="1"/>
    <col min="9743" max="9743" width="18.28515625" style="1" customWidth="1"/>
    <col min="9744" max="9744" width="19.28515625" style="1" customWidth="1"/>
    <col min="9745" max="9745" width="11.7109375" style="1" bestFit="1" customWidth="1"/>
    <col min="9746" max="9959" width="11.42578125" style="1"/>
    <col min="9960" max="9960" width="30" style="1" customWidth="1"/>
    <col min="9961" max="9961" width="25.42578125" style="1" customWidth="1"/>
    <col min="9962" max="9962" width="21.140625" style="1" customWidth="1"/>
    <col min="9963" max="9963" width="17.28515625" style="1" customWidth="1"/>
    <col min="9964" max="9964" width="21.42578125" style="1" customWidth="1"/>
    <col min="9965" max="9965" width="14" style="1" customWidth="1"/>
    <col min="9966" max="9966" width="13.7109375" style="1" customWidth="1"/>
    <col min="9967" max="9967" width="17.28515625" style="1" customWidth="1"/>
    <col min="9968" max="9968" width="19" style="1" customWidth="1"/>
    <col min="9969" max="9969" width="30.7109375" style="1" customWidth="1"/>
    <col min="9970" max="9970" width="24.42578125" style="1" customWidth="1"/>
    <col min="9971" max="9971" width="21.28515625" style="1" customWidth="1"/>
    <col min="9972" max="9972" width="36.140625" style="1" customWidth="1"/>
    <col min="9973" max="9973" width="18.28515625" style="1" customWidth="1"/>
    <col min="9974" max="9975" width="9.42578125" style="1" customWidth="1"/>
    <col min="9976" max="9976" width="12.140625" style="1" customWidth="1"/>
    <col min="9977" max="9977" width="21.7109375" style="1" customWidth="1"/>
    <col min="9978" max="9978" width="25.140625" style="1" bestFit="1" customWidth="1"/>
    <col min="9979" max="9979" width="16.7109375" style="1" customWidth="1"/>
    <col min="9980" max="9980" width="22.140625" style="1" customWidth="1"/>
    <col min="9981" max="9981" width="17.140625" style="1" customWidth="1"/>
    <col min="9982" max="9988" width="0" style="1" hidden="1" customWidth="1"/>
    <col min="9989" max="9989" width="12.42578125" style="1" customWidth="1"/>
    <col min="9990" max="9990" width="19.85546875" style="1" customWidth="1"/>
    <col min="9991" max="9991" width="17.85546875" style="1" customWidth="1"/>
    <col min="9992" max="9992" width="18" style="1" customWidth="1"/>
    <col min="9993" max="9994" width="17.140625" style="1" customWidth="1"/>
    <col min="9995" max="9995" width="15.7109375" style="1" customWidth="1"/>
    <col min="9996" max="9996" width="17.28515625" style="1" customWidth="1"/>
    <col min="9997" max="9997" width="17.7109375" style="1" customWidth="1"/>
    <col min="9998" max="9998" width="17.42578125" style="1" customWidth="1"/>
    <col min="9999" max="9999" width="18.28515625" style="1" customWidth="1"/>
    <col min="10000" max="10000" width="19.28515625" style="1" customWidth="1"/>
    <col min="10001" max="10001" width="11.7109375" style="1" bestFit="1" customWidth="1"/>
    <col min="10002" max="10215" width="11.42578125" style="1"/>
    <col min="10216" max="10216" width="30" style="1" customWidth="1"/>
    <col min="10217" max="10217" width="25.42578125" style="1" customWidth="1"/>
    <col min="10218" max="10218" width="21.140625" style="1" customWidth="1"/>
    <col min="10219" max="10219" width="17.28515625" style="1" customWidth="1"/>
    <col min="10220" max="10220" width="21.42578125" style="1" customWidth="1"/>
    <col min="10221" max="10221" width="14" style="1" customWidth="1"/>
    <col min="10222" max="10222" width="13.7109375" style="1" customWidth="1"/>
    <col min="10223" max="10223" width="17.28515625" style="1" customWidth="1"/>
    <col min="10224" max="10224" width="19" style="1" customWidth="1"/>
    <col min="10225" max="10225" width="30.7109375" style="1" customWidth="1"/>
    <col min="10226" max="10226" width="24.42578125" style="1" customWidth="1"/>
    <col min="10227" max="10227" width="21.28515625" style="1" customWidth="1"/>
    <col min="10228" max="10228" width="36.140625" style="1" customWidth="1"/>
    <col min="10229" max="10229" width="18.28515625" style="1" customWidth="1"/>
    <col min="10230" max="10231" width="9.42578125" style="1" customWidth="1"/>
    <col min="10232" max="10232" width="12.140625" style="1" customWidth="1"/>
    <col min="10233" max="10233" width="21.7109375" style="1" customWidth="1"/>
    <col min="10234" max="10234" width="25.140625" style="1" bestFit="1" customWidth="1"/>
    <col min="10235" max="10235" width="16.7109375" style="1" customWidth="1"/>
    <col min="10236" max="10236" width="22.140625" style="1" customWidth="1"/>
    <col min="10237" max="10237" width="17.140625" style="1" customWidth="1"/>
    <col min="10238" max="10244" width="0" style="1" hidden="1" customWidth="1"/>
    <col min="10245" max="10245" width="12.42578125" style="1" customWidth="1"/>
    <col min="10246" max="10246" width="19.85546875" style="1" customWidth="1"/>
    <col min="10247" max="10247" width="17.85546875" style="1" customWidth="1"/>
    <col min="10248" max="10248" width="18" style="1" customWidth="1"/>
    <col min="10249" max="10250" width="17.140625" style="1" customWidth="1"/>
    <col min="10251" max="10251" width="15.7109375" style="1" customWidth="1"/>
    <col min="10252" max="10252" width="17.28515625" style="1" customWidth="1"/>
    <col min="10253" max="10253" width="17.7109375" style="1" customWidth="1"/>
    <col min="10254" max="10254" width="17.42578125" style="1" customWidth="1"/>
    <col min="10255" max="10255" width="18.28515625" style="1" customWidth="1"/>
    <col min="10256" max="10256" width="19.28515625" style="1" customWidth="1"/>
    <col min="10257" max="10257" width="11.7109375" style="1" bestFit="1" customWidth="1"/>
    <col min="10258" max="10471" width="11.42578125" style="1"/>
    <col min="10472" max="10472" width="30" style="1" customWidth="1"/>
    <col min="10473" max="10473" width="25.42578125" style="1" customWidth="1"/>
    <col min="10474" max="10474" width="21.140625" style="1" customWidth="1"/>
    <col min="10475" max="10475" width="17.28515625" style="1" customWidth="1"/>
    <col min="10476" max="10476" width="21.42578125" style="1" customWidth="1"/>
    <col min="10477" max="10477" width="14" style="1" customWidth="1"/>
    <col min="10478" max="10478" width="13.7109375" style="1" customWidth="1"/>
    <col min="10479" max="10479" width="17.28515625" style="1" customWidth="1"/>
    <col min="10480" max="10480" width="19" style="1" customWidth="1"/>
    <col min="10481" max="10481" width="30.7109375" style="1" customWidth="1"/>
    <col min="10482" max="10482" width="24.42578125" style="1" customWidth="1"/>
    <col min="10483" max="10483" width="21.28515625" style="1" customWidth="1"/>
    <col min="10484" max="10484" width="36.140625" style="1" customWidth="1"/>
    <col min="10485" max="10485" width="18.28515625" style="1" customWidth="1"/>
    <col min="10486" max="10487" width="9.42578125" style="1" customWidth="1"/>
    <col min="10488" max="10488" width="12.140625" style="1" customWidth="1"/>
    <col min="10489" max="10489" width="21.7109375" style="1" customWidth="1"/>
    <col min="10490" max="10490" width="25.140625" style="1" bestFit="1" customWidth="1"/>
    <col min="10491" max="10491" width="16.7109375" style="1" customWidth="1"/>
    <col min="10492" max="10492" width="22.140625" style="1" customWidth="1"/>
    <col min="10493" max="10493" width="17.140625" style="1" customWidth="1"/>
    <col min="10494" max="10500" width="0" style="1" hidden="1" customWidth="1"/>
    <col min="10501" max="10501" width="12.42578125" style="1" customWidth="1"/>
    <col min="10502" max="10502" width="19.85546875" style="1" customWidth="1"/>
    <col min="10503" max="10503" width="17.85546875" style="1" customWidth="1"/>
    <col min="10504" max="10504" width="18" style="1" customWidth="1"/>
    <col min="10505" max="10506" width="17.140625" style="1" customWidth="1"/>
    <col min="10507" max="10507" width="15.7109375" style="1" customWidth="1"/>
    <col min="10508" max="10508" width="17.28515625" style="1" customWidth="1"/>
    <col min="10509" max="10509" width="17.7109375" style="1" customWidth="1"/>
    <col min="10510" max="10510" width="17.42578125" style="1" customWidth="1"/>
    <col min="10511" max="10511" width="18.28515625" style="1" customWidth="1"/>
    <col min="10512" max="10512" width="19.28515625" style="1" customWidth="1"/>
    <col min="10513" max="10513" width="11.7109375" style="1" bestFit="1" customWidth="1"/>
    <col min="10514" max="10727" width="11.42578125" style="1"/>
    <col min="10728" max="10728" width="30" style="1" customWidth="1"/>
    <col min="10729" max="10729" width="25.42578125" style="1" customWidth="1"/>
    <col min="10730" max="10730" width="21.140625" style="1" customWidth="1"/>
    <col min="10731" max="10731" width="17.28515625" style="1" customWidth="1"/>
    <col min="10732" max="10732" width="21.42578125" style="1" customWidth="1"/>
    <col min="10733" max="10733" width="14" style="1" customWidth="1"/>
    <col min="10734" max="10734" width="13.7109375" style="1" customWidth="1"/>
    <col min="10735" max="10735" width="17.28515625" style="1" customWidth="1"/>
    <col min="10736" max="10736" width="19" style="1" customWidth="1"/>
    <col min="10737" max="10737" width="30.7109375" style="1" customWidth="1"/>
    <col min="10738" max="10738" width="24.42578125" style="1" customWidth="1"/>
    <col min="10739" max="10739" width="21.28515625" style="1" customWidth="1"/>
    <col min="10740" max="10740" width="36.140625" style="1" customWidth="1"/>
    <col min="10741" max="10741" width="18.28515625" style="1" customWidth="1"/>
    <col min="10742" max="10743" width="9.42578125" style="1" customWidth="1"/>
    <col min="10744" max="10744" width="12.140625" style="1" customWidth="1"/>
    <col min="10745" max="10745" width="21.7109375" style="1" customWidth="1"/>
    <col min="10746" max="10746" width="25.140625" style="1" bestFit="1" customWidth="1"/>
    <col min="10747" max="10747" width="16.7109375" style="1" customWidth="1"/>
    <col min="10748" max="10748" width="22.140625" style="1" customWidth="1"/>
    <col min="10749" max="10749" width="17.140625" style="1" customWidth="1"/>
    <col min="10750" max="10756" width="0" style="1" hidden="1" customWidth="1"/>
    <col min="10757" max="10757" width="12.42578125" style="1" customWidth="1"/>
    <col min="10758" max="10758" width="19.85546875" style="1" customWidth="1"/>
    <col min="10759" max="10759" width="17.85546875" style="1" customWidth="1"/>
    <col min="10760" max="10760" width="18" style="1" customWidth="1"/>
    <col min="10761" max="10762" width="17.140625" style="1" customWidth="1"/>
    <col min="10763" max="10763" width="15.7109375" style="1" customWidth="1"/>
    <col min="10764" max="10764" width="17.28515625" style="1" customWidth="1"/>
    <col min="10765" max="10765" width="17.7109375" style="1" customWidth="1"/>
    <col min="10766" max="10766" width="17.42578125" style="1" customWidth="1"/>
    <col min="10767" max="10767" width="18.28515625" style="1" customWidth="1"/>
    <col min="10768" max="10768" width="19.28515625" style="1" customWidth="1"/>
    <col min="10769" max="10769" width="11.7109375" style="1" bestFit="1" customWidth="1"/>
    <col min="10770" max="10983" width="11.42578125" style="1"/>
    <col min="10984" max="10984" width="30" style="1" customWidth="1"/>
    <col min="10985" max="10985" width="25.42578125" style="1" customWidth="1"/>
    <col min="10986" max="10986" width="21.140625" style="1" customWidth="1"/>
    <col min="10987" max="10987" width="17.28515625" style="1" customWidth="1"/>
    <col min="10988" max="10988" width="21.42578125" style="1" customWidth="1"/>
    <col min="10989" max="10989" width="14" style="1" customWidth="1"/>
    <col min="10990" max="10990" width="13.7109375" style="1" customWidth="1"/>
    <col min="10991" max="10991" width="17.28515625" style="1" customWidth="1"/>
    <col min="10992" max="10992" width="19" style="1" customWidth="1"/>
    <col min="10993" max="10993" width="30.7109375" style="1" customWidth="1"/>
    <col min="10994" max="10994" width="24.42578125" style="1" customWidth="1"/>
    <col min="10995" max="10995" width="21.28515625" style="1" customWidth="1"/>
    <col min="10996" max="10996" width="36.140625" style="1" customWidth="1"/>
    <col min="10997" max="10997" width="18.28515625" style="1" customWidth="1"/>
    <col min="10998" max="10999" width="9.42578125" style="1" customWidth="1"/>
    <col min="11000" max="11000" width="12.140625" style="1" customWidth="1"/>
    <col min="11001" max="11001" width="21.7109375" style="1" customWidth="1"/>
    <col min="11002" max="11002" width="25.140625" style="1" bestFit="1" customWidth="1"/>
    <col min="11003" max="11003" width="16.7109375" style="1" customWidth="1"/>
    <col min="11004" max="11004" width="22.140625" style="1" customWidth="1"/>
    <col min="11005" max="11005" width="17.140625" style="1" customWidth="1"/>
    <col min="11006" max="11012" width="0" style="1" hidden="1" customWidth="1"/>
    <col min="11013" max="11013" width="12.42578125" style="1" customWidth="1"/>
    <col min="11014" max="11014" width="19.85546875" style="1" customWidth="1"/>
    <col min="11015" max="11015" width="17.85546875" style="1" customWidth="1"/>
    <col min="11016" max="11016" width="18" style="1" customWidth="1"/>
    <col min="11017" max="11018" width="17.140625" style="1" customWidth="1"/>
    <col min="11019" max="11019" width="15.7109375" style="1" customWidth="1"/>
    <col min="11020" max="11020" width="17.28515625" style="1" customWidth="1"/>
    <col min="11021" max="11021" width="17.7109375" style="1" customWidth="1"/>
    <col min="11022" max="11022" width="17.42578125" style="1" customWidth="1"/>
    <col min="11023" max="11023" width="18.28515625" style="1" customWidth="1"/>
    <col min="11024" max="11024" width="19.28515625" style="1" customWidth="1"/>
    <col min="11025" max="11025" width="11.7109375" style="1" bestFit="1" customWidth="1"/>
    <col min="11026" max="11239" width="11.42578125" style="1"/>
    <col min="11240" max="11240" width="30" style="1" customWidth="1"/>
    <col min="11241" max="11241" width="25.42578125" style="1" customWidth="1"/>
    <col min="11242" max="11242" width="21.140625" style="1" customWidth="1"/>
    <col min="11243" max="11243" width="17.28515625" style="1" customWidth="1"/>
    <col min="11244" max="11244" width="21.42578125" style="1" customWidth="1"/>
    <col min="11245" max="11245" width="14" style="1" customWidth="1"/>
    <col min="11246" max="11246" width="13.7109375" style="1" customWidth="1"/>
    <col min="11247" max="11247" width="17.28515625" style="1" customWidth="1"/>
    <col min="11248" max="11248" width="19" style="1" customWidth="1"/>
    <col min="11249" max="11249" width="30.7109375" style="1" customWidth="1"/>
    <col min="11250" max="11250" width="24.42578125" style="1" customWidth="1"/>
    <col min="11251" max="11251" width="21.28515625" style="1" customWidth="1"/>
    <col min="11252" max="11252" width="36.140625" style="1" customWidth="1"/>
    <col min="11253" max="11253" width="18.28515625" style="1" customWidth="1"/>
    <col min="11254" max="11255" width="9.42578125" style="1" customWidth="1"/>
    <col min="11256" max="11256" width="12.140625" style="1" customWidth="1"/>
    <col min="11257" max="11257" width="21.7109375" style="1" customWidth="1"/>
    <col min="11258" max="11258" width="25.140625" style="1" bestFit="1" customWidth="1"/>
    <col min="11259" max="11259" width="16.7109375" style="1" customWidth="1"/>
    <col min="11260" max="11260" width="22.140625" style="1" customWidth="1"/>
    <col min="11261" max="11261" width="17.140625" style="1" customWidth="1"/>
    <col min="11262" max="11268" width="0" style="1" hidden="1" customWidth="1"/>
    <col min="11269" max="11269" width="12.42578125" style="1" customWidth="1"/>
    <col min="11270" max="11270" width="19.85546875" style="1" customWidth="1"/>
    <col min="11271" max="11271" width="17.85546875" style="1" customWidth="1"/>
    <col min="11272" max="11272" width="18" style="1" customWidth="1"/>
    <col min="11273" max="11274" width="17.140625" style="1" customWidth="1"/>
    <col min="11275" max="11275" width="15.7109375" style="1" customWidth="1"/>
    <col min="11276" max="11276" width="17.28515625" style="1" customWidth="1"/>
    <col min="11277" max="11277" width="17.7109375" style="1" customWidth="1"/>
    <col min="11278" max="11278" width="17.42578125" style="1" customWidth="1"/>
    <col min="11279" max="11279" width="18.28515625" style="1" customWidth="1"/>
    <col min="11280" max="11280" width="19.28515625" style="1" customWidth="1"/>
    <col min="11281" max="11281" width="11.7109375" style="1" bestFit="1" customWidth="1"/>
    <col min="11282" max="11495" width="11.42578125" style="1"/>
    <col min="11496" max="11496" width="30" style="1" customWidth="1"/>
    <col min="11497" max="11497" width="25.42578125" style="1" customWidth="1"/>
    <col min="11498" max="11498" width="21.140625" style="1" customWidth="1"/>
    <col min="11499" max="11499" width="17.28515625" style="1" customWidth="1"/>
    <col min="11500" max="11500" width="21.42578125" style="1" customWidth="1"/>
    <col min="11501" max="11501" width="14" style="1" customWidth="1"/>
    <col min="11502" max="11502" width="13.7109375" style="1" customWidth="1"/>
    <col min="11503" max="11503" width="17.28515625" style="1" customWidth="1"/>
    <col min="11504" max="11504" width="19" style="1" customWidth="1"/>
    <col min="11505" max="11505" width="30.7109375" style="1" customWidth="1"/>
    <col min="11506" max="11506" width="24.42578125" style="1" customWidth="1"/>
    <col min="11507" max="11507" width="21.28515625" style="1" customWidth="1"/>
    <col min="11508" max="11508" width="36.140625" style="1" customWidth="1"/>
    <col min="11509" max="11509" width="18.28515625" style="1" customWidth="1"/>
    <col min="11510" max="11511" width="9.42578125" style="1" customWidth="1"/>
    <col min="11512" max="11512" width="12.140625" style="1" customWidth="1"/>
    <col min="11513" max="11513" width="21.7109375" style="1" customWidth="1"/>
    <col min="11514" max="11514" width="25.140625" style="1" bestFit="1" customWidth="1"/>
    <col min="11515" max="11515" width="16.7109375" style="1" customWidth="1"/>
    <col min="11516" max="11516" width="22.140625" style="1" customWidth="1"/>
    <col min="11517" max="11517" width="17.140625" style="1" customWidth="1"/>
    <col min="11518" max="11524" width="0" style="1" hidden="1" customWidth="1"/>
    <col min="11525" max="11525" width="12.42578125" style="1" customWidth="1"/>
    <col min="11526" max="11526" width="19.85546875" style="1" customWidth="1"/>
    <col min="11527" max="11527" width="17.85546875" style="1" customWidth="1"/>
    <col min="11528" max="11528" width="18" style="1" customWidth="1"/>
    <col min="11529" max="11530" width="17.140625" style="1" customWidth="1"/>
    <col min="11531" max="11531" width="15.7109375" style="1" customWidth="1"/>
    <col min="11532" max="11532" width="17.28515625" style="1" customWidth="1"/>
    <col min="11533" max="11533" width="17.7109375" style="1" customWidth="1"/>
    <col min="11534" max="11534" width="17.42578125" style="1" customWidth="1"/>
    <col min="11535" max="11535" width="18.28515625" style="1" customWidth="1"/>
    <col min="11536" max="11536" width="19.28515625" style="1" customWidth="1"/>
    <col min="11537" max="11537" width="11.7109375" style="1" bestFit="1" customWidth="1"/>
    <col min="11538" max="11751" width="11.42578125" style="1"/>
    <col min="11752" max="11752" width="30" style="1" customWidth="1"/>
    <col min="11753" max="11753" width="25.42578125" style="1" customWidth="1"/>
    <col min="11754" max="11754" width="21.140625" style="1" customWidth="1"/>
    <col min="11755" max="11755" width="17.28515625" style="1" customWidth="1"/>
    <col min="11756" max="11756" width="21.42578125" style="1" customWidth="1"/>
    <col min="11757" max="11757" width="14" style="1" customWidth="1"/>
    <col min="11758" max="11758" width="13.7109375" style="1" customWidth="1"/>
    <col min="11759" max="11759" width="17.28515625" style="1" customWidth="1"/>
    <col min="11760" max="11760" width="19" style="1" customWidth="1"/>
    <col min="11761" max="11761" width="30.7109375" style="1" customWidth="1"/>
    <col min="11762" max="11762" width="24.42578125" style="1" customWidth="1"/>
    <col min="11763" max="11763" width="21.28515625" style="1" customWidth="1"/>
    <col min="11764" max="11764" width="36.140625" style="1" customWidth="1"/>
    <col min="11765" max="11765" width="18.28515625" style="1" customWidth="1"/>
    <col min="11766" max="11767" width="9.42578125" style="1" customWidth="1"/>
    <col min="11768" max="11768" width="12.140625" style="1" customWidth="1"/>
    <col min="11769" max="11769" width="21.7109375" style="1" customWidth="1"/>
    <col min="11770" max="11770" width="25.140625" style="1" bestFit="1" customWidth="1"/>
    <col min="11771" max="11771" width="16.7109375" style="1" customWidth="1"/>
    <col min="11772" max="11772" width="22.140625" style="1" customWidth="1"/>
    <col min="11773" max="11773" width="17.140625" style="1" customWidth="1"/>
    <col min="11774" max="11780" width="0" style="1" hidden="1" customWidth="1"/>
    <col min="11781" max="11781" width="12.42578125" style="1" customWidth="1"/>
    <col min="11782" max="11782" width="19.85546875" style="1" customWidth="1"/>
    <col min="11783" max="11783" width="17.85546875" style="1" customWidth="1"/>
    <col min="11784" max="11784" width="18" style="1" customWidth="1"/>
    <col min="11785" max="11786" width="17.140625" style="1" customWidth="1"/>
    <col min="11787" max="11787" width="15.7109375" style="1" customWidth="1"/>
    <col min="11788" max="11788" width="17.28515625" style="1" customWidth="1"/>
    <col min="11789" max="11789" width="17.7109375" style="1" customWidth="1"/>
    <col min="11790" max="11790" width="17.42578125" style="1" customWidth="1"/>
    <col min="11791" max="11791" width="18.28515625" style="1" customWidth="1"/>
    <col min="11792" max="11792" width="19.28515625" style="1" customWidth="1"/>
    <col min="11793" max="11793" width="11.7109375" style="1" bestFit="1" customWidth="1"/>
    <col min="11794" max="12007" width="11.42578125" style="1"/>
    <col min="12008" max="12008" width="30" style="1" customWidth="1"/>
    <col min="12009" max="12009" width="25.42578125" style="1" customWidth="1"/>
    <col min="12010" max="12010" width="21.140625" style="1" customWidth="1"/>
    <col min="12011" max="12011" width="17.28515625" style="1" customWidth="1"/>
    <col min="12012" max="12012" width="21.42578125" style="1" customWidth="1"/>
    <col min="12013" max="12013" width="14" style="1" customWidth="1"/>
    <col min="12014" max="12014" width="13.7109375" style="1" customWidth="1"/>
    <col min="12015" max="12015" width="17.28515625" style="1" customWidth="1"/>
    <col min="12016" max="12016" width="19" style="1" customWidth="1"/>
    <col min="12017" max="12017" width="30.7109375" style="1" customWidth="1"/>
    <col min="12018" max="12018" width="24.42578125" style="1" customWidth="1"/>
    <col min="12019" max="12019" width="21.28515625" style="1" customWidth="1"/>
    <col min="12020" max="12020" width="36.140625" style="1" customWidth="1"/>
    <col min="12021" max="12021" width="18.28515625" style="1" customWidth="1"/>
    <col min="12022" max="12023" width="9.42578125" style="1" customWidth="1"/>
    <col min="12024" max="12024" width="12.140625" style="1" customWidth="1"/>
    <col min="12025" max="12025" width="21.7109375" style="1" customWidth="1"/>
    <col min="12026" max="12026" width="25.140625" style="1" bestFit="1" customWidth="1"/>
    <col min="12027" max="12027" width="16.7109375" style="1" customWidth="1"/>
    <col min="12028" max="12028" width="22.140625" style="1" customWidth="1"/>
    <col min="12029" max="12029" width="17.140625" style="1" customWidth="1"/>
    <col min="12030" max="12036" width="0" style="1" hidden="1" customWidth="1"/>
    <col min="12037" max="12037" width="12.42578125" style="1" customWidth="1"/>
    <col min="12038" max="12038" width="19.85546875" style="1" customWidth="1"/>
    <col min="12039" max="12039" width="17.85546875" style="1" customWidth="1"/>
    <col min="12040" max="12040" width="18" style="1" customWidth="1"/>
    <col min="12041" max="12042" width="17.140625" style="1" customWidth="1"/>
    <col min="12043" max="12043" width="15.7109375" style="1" customWidth="1"/>
    <col min="12044" max="12044" width="17.28515625" style="1" customWidth="1"/>
    <col min="12045" max="12045" width="17.7109375" style="1" customWidth="1"/>
    <col min="12046" max="12046" width="17.42578125" style="1" customWidth="1"/>
    <col min="12047" max="12047" width="18.28515625" style="1" customWidth="1"/>
    <col min="12048" max="12048" width="19.28515625" style="1" customWidth="1"/>
    <col min="12049" max="12049" width="11.7109375" style="1" bestFit="1" customWidth="1"/>
    <col min="12050" max="12263" width="11.42578125" style="1"/>
    <col min="12264" max="12264" width="30" style="1" customWidth="1"/>
    <col min="12265" max="12265" width="25.42578125" style="1" customWidth="1"/>
    <col min="12266" max="12266" width="21.140625" style="1" customWidth="1"/>
    <col min="12267" max="12267" width="17.28515625" style="1" customWidth="1"/>
    <col min="12268" max="12268" width="21.42578125" style="1" customWidth="1"/>
    <col min="12269" max="12269" width="14" style="1" customWidth="1"/>
    <col min="12270" max="12270" width="13.7109375" style="1" customWidth="1"/>
    <col min="12271" max="12271" width="17.28515625" style="1" customWidth="1"/>
    <col min="12272" max="12272" width="19" style="1" customWidth="1"/>
    <col min="12273" max="12273" width="30.7109375" style="1" customWidth="1"/>
    <col min="12274" max="12274" width="24.42578125" style="1" customWidth="1"/>
    <col min="12275" max="12275" width="21.28515625" style="1" customWidth="1"/>
    <col min="12276" max="12276" width="36.140625" style="1" customWidth="1"/>
    <col min="12277" max="12277" width="18.28515625" style="1" customWidth="1"/>
    <col min="12278" max="12279" width="9.42578125" style="1" customWidth="1"/>
    <col min="12280" max="12280" width="12.140625" style="1" customWidth="1"/>
    <col min="12281" max="12281" width="21.7109375" style="1" customWidth="1"/>
    <col min="12282" max="12282" width="25.140625" style="1" bestFit="1" customWidth="1"/>
    <col min="12283" max="12283" width="16.7109375" style="1" customWidth="1"/>
    <col min="12284" max="12284" width="22.140625" style="1" customWidth="1"/>
    <col min="12285" max="12285" width="17.140625" style="1" customWidth="1"/>
    <col min="12286" max="12292" width="0" style="1" hidden="1" customWidth="1"/>
    <col min="12293" max="12293" width="12.42578125" style="1" customWidth="1"/>
    <col min="12294" max="12294" width="19.85546875" style="1" customWidth="1"/>
    <col min="12295" max="12295" width="17.85546875" style="1" customWidth="1"/>
    <col min="12296" max="12296" width="18" style="1" customWidth="1"/>
    <col min="12297" max="12298" width="17.140625" style="1" customWidth="1"/>
    <col min="12299" max="12299" width="15.7109375" style="1" customWidth="1"/>
    <col min="12300" max="12300" width="17.28515625" style="1" customWidth="1"/>
    <col min="12301" max="12301" width="17.7109375" style="1" customWidth="1"/>
    <col min="12302" max="12302" width="17.42578125" style="1" customWidth="1"/>
    <col min="12303" max="12303" width="18.28515625" style="1" customWidth="1"/>
    <col min="12304" max="12304" width="19.28515625" style="1" customWidth="1"/>
    <col min="12305" max="12305" width="11.7109375" style="1" bestFit="1" customWidth="1"/>
    <col min="12306" max="12519" width="11.42578125" style="1"/>
    <col min="12520" max="12520" width="30" style="1" customWidth="1"/>
    <col min="12521" max="12521" width="25.42578125" style="1" customWidth="1"/>
    <col min="12522" max="12522" width="21.140625" style="1" customWidth="1"/>
    <col min="12523" max="12523" width="17.28515625" style="1" customWidth="1"/>
    <col min="12524" max="12524" width="21.42578125" style="1" customWidth="1"/>
    <col min="12525" max="12525" width="14" style="1" customWidth="1"/>
    <col min="12526" max="12526" width="13.7109375" style="1" customWidth="1"/>
    <col min="12527" max="12527" width="17.28515625" style="1" customWidth="1"/>
    <col min="12528" max="12528" width="19" style="1" customWidth="1"/>
    <col min="12529" max="12529" width="30.7109375" style="1" customWidth="1"/>
    <col min="12530" max="12530" width="24.42578125" style="1" customWidth="1"/>
    <col min="12531" max="12531" width="21.28515625" style="1" customWidth="1"/>
    <col min="12532" max="12532" width="36.140625" style="1" customWidth="1"/>
    <col min="12533" max="12533" width="18.28515625" style="1" customWidth="1"/>
    <col min="12534" max="12535" width="9.42578125" style="1" customWidth="1"/>
    <col min="12536" max="12536" width="12.140625" style="1" customWidth="1"/>
    <col min="12537" max="12537" width="21.7109375" style="1" customWidth="1"/>
    <col min="12538" max="12538" width="25.140625" style="1" bestFit="1" customWidth="1"/>
    <col min="12539" max="12539" width="16.7109375" style="1" customWidth="1"/>
    <col min="12540" max="12540" width="22.140625" style="1" customWidth="1"/>
    <col min="12541" max="12541" width="17.140625" style="1" customWidth="1"/>
    <col min="12542" max="12548" width="0" style="1" hidden="1" customWidth="1"/>
    <col min="12549" max="12549" width="12.42578125" style="1" customWidth="1"/>
    <col min="12550" max="12550" width="19.85546875" style="1" customWidth="1"/>
    <col min="12551" max="12551" width="17.85546875" style="1" customWidth="1"/>
    <col min="12552" max="12552" width="18" style="1" customWidth="1"/>
    <col min="12553" max="12554" width="17.140625" style="1" customWidth="1"/>
    <col min="12555" max="12555" width="15.7109375" style="1" customWidth="1"/>
    <col min="12556" max="12556" width="17.28515625" style="1" customWidth="1"/>
    <col min="12557" max="12557" width="17.7109375" style="1" customWidth="1"/>
    <col min="12558" max="12558" width="17.42578125" style="1" customWidth="1"/>
    <col min="12559" max="12559" width="18.28515625" style="1" customWidth="1"/>
    <col min="12560" max="12560" width="19.28515625" style="1" customWidth="1"/>
    <col min="12561" max="12561" width="11.7109375" style="1" bestFit="1" customWidth="1"/>
    <col min="12562" max="12775" width="11.42578125" style="1"/>
    <col min="12776" max="12776" width="30" style="1" customWidth="1"/>
    <col min="12777" max="12777" width="25.42578125" style="1" customWidth="1"/>
    <col min="12778" max="12778" width="21.140625" style="1" customWidth="1"/>
    <col min="12779" max="12779" width="17.28515625" style="1" customWidth="1"/>
    <col min="12780" max="12780" width="21.42578125" style="1" customWidth="1"/>
    <col min="12781" max="12781" width="14" style="1" customWidth="1"/>
    <col min="12782" max="12782" width="13.7109375" style="1" customWidth="1"/>
    <col min="12783" max="12783" width="17.28515625" style="1" customWidth="1"/>
    <col min="12784" max="12784" width="19" style="1" customWidth="1"/>
    <col min="12785" max="12785" width="30.7109375" style="1" customWidth="1"/>
    <col min="12786" max="12786" width="24.42578125" style="1" customWidth="1"/>
    <col min="12787" max="12787" width="21.28515625" style="1" customWidth="1"/>
    <col min="12788" max="12788" width="36.140625" style="1" customWidth="1"/>
    <col min="12789" max="12789" width="18.28515625" style="1" customWidth="1"/>
    <col min="12790" max="12791" width="9.42578125" style="1" customWidth="1"/>
    <col min="12792" max="12792" width="12.140625" style="1" customWidth="1"/>
    <col min="12793" max="12793" width="21.7109375" style="1" customWidth="1"/>
    <col min="12794" max="12794" width="25.140625" style="1" bestFit="1" customWidth="1"/>
    <col min="12795" max="12795" width="16.7109375" style="1" customWidth="1"/>
    <col min="12796" max="12796" width="22.140625" style="1" customWidth="1"/>
    <col min="12797" max="12797" width="17.140625" style="1" customWidth="1"/>
    <col min="12798" max="12804" width="0" style="1" hidden="1" customWidth="1"/>
    <col min="12805" max="12805" width="12.42578125" style="1" customWidth="1"/>
    <col min="12806" max="12806" width="19.85546875" style="1" customWidth="1"/>
    <col min="12807" max="12807" width="17.85546875" style="1" customWidth="1"/>
    <col min="12808" max="12808" width="18" style="1" customWidth="1"/>
    <col min="12809" max="12810" width="17.140625" style="1" customWidth="1"/>
    <col min="12811" max="12811" width="15.7109375" style="1" customWidth="1"/>
    <col min="12812" max="12812" width="17.28515625" style="1" customWidth="1"/>
    <col min="12813" max="12813" width="17.7109375" style="1" customWidth="1"/>
    <col min="12814" max="12814" width="17.42578125" style="1" customWidth="1"/>
    <col min="12815" max="12815" width="18.28515625" style="1" customWidth="1"/>
    <col min="12816" max="12816" width="19.28515625" style="1" customWidth="1"/>
    <col min="12817" max="12817" width="11.7109375" style="1" bestFit="1" customWidth="1"/>
    <col min="12818" max="13031" width="11.42578125" style="1"/>
    <col min="13032" max="13032" width="30" style="1" customWidth="1"/>
    <col min="13033" max="13033" width="25.42578125" style="1" customWidth="1"/>
    <col min="13034" max="13034" width="21.140625" style="1" customWidth="1"/>
    <col min="13035" max="13035" width="17.28515625" style="1" customWidth="1"/>
    <col min="13036" max="13036" width="21.42578125" style="1" customWidth="1"/>
    <col min="13037" max="13037" width="14" style="1" customWidth="1"/>
    <col min="13038" max="13038" width="13.7109375" style="1" customWidth="1"/>
    <col min="13039" max="13039" width="17.28515625" style="1" customWidth="1"/>
    <col min="13040" max="13040" width="19" style="1" customWidth="1"/>
    <col min="13041" max="13041" width="30.7109375" style="1" customWidth="1"/>
    <col min="13042" max="13042" width="24.42578125" style="1" customWidth="1"/>
    <col min="13043" max="13043" width="21.28515625" style="1" customWidth="1"/>
    <col min="13044" max="13044" width="36.140625" style="1" customWidth="1"/>
    <col min="13045" max="13045" width="18.28515625" style="1" customWidth="1"/>
    <col min="13046" max="13047" width="9.42578125" style="1" customWidth="1"/>
    <col min="13048" max="13048" width="12.140625" style="1" customWidth="1"/>
    <col min="13049" max="13049" width="21.7109375" style="1" customWidth="1"/>
    <col min="13050" max="13050" width="25.140625" style="1" bestFit="1" customWidth="1"/>
    <col min="13051" max="13051" width="16.7109375" style="1" customWidth="1"/>
    <col min="13052" max="13052" width="22.140625" style="1" customWidth="1"/>
    <col min="13053" max="13053" width="17.140625" style="1" customWidth="1"/>
    <col min="13054" max="13060" width="0" style="1" hidden="1" customWidth="1"/>
    <col min="13061" max="13061" width="12.42578125" style="1" customWidth="1"/>
    <col min="13062" max="13062" width="19.85546875" style="1" customWidth="1"/>
    <col min="13063" max="13063" width="17.85546875" style="1" customWidth="1"/>
    <col min="13064" max="13064" width="18" style="1" customWidth="1"/>
    <col min="13065" max="13066" width="17.140625" style="1" customWidth="1"/>
    <col min="13067" max="13067" width="15.7109375" style="1" customWidth="1"/>
    <col min="13068" max="13068" width="17.28515625" style="1" customWidth="1"/>
    <col min="13069" max="13069" width="17.7109375" style="1" customWidth="1"/>
    <col min="13070" max="13070" width="17.42578125" style="1" customWidth="1"/>
    <col min="13071" max="13071" width="18.28515625" style="1" customWidth="1"/>
    <col min="13072" max="13072" width="19.28515625" style="1" customWidth="1"/>
    <col min="13073" max="13073" width="11.7109375" style="1" bestFit="1" customWidth="1"/>
    <col min="13074" max="13287" width="11.42578125" style="1"/>
    <col min="13288" max="13288" width="30" style="1" customWidth="1"/>
    <col min="13289" max="13289" width="25.42578125" style="1" customWidth="1"/>
    <col min="13290" max="13290" width="21.140625" style="1" customWidth="1"/>
    <col min="13291" max="13291" width="17.28515625" style="1" customWidth="1"/>
    <col min="13292" max="13292" width="21.42578125" style="1" customWidth="1"/>
    <col min="13293" max="13293" width="14" style="1" customWidth="1"/>
    <col min="13294" max="13294" width="13.7109375" style="1" customWidth="1"/>
    <col min="13295" max="13295" width="17.28515625" style="1" customWidth="1"/>
    <col min="13296" max="13296" width="19" style="1" customWidth="1"/>
    <col min="13297" max="13297" width="30.7109375" style="1" customWidth="1"/>
    <col min="13298" max="13298" width="24.42578125" style="1" customWidth="1"/>
    <col min="13299" max="13299" width="21.28515625" style="1" customWidth="1"/>
    <col min="13300" max="13300" width="36.140625" style="1" customWidth="1"/>
    <col min="13301" max="13301" width="18.28515625" style="1" customWidth="1"/>
    <col min="13302" max="13303" width="9.42578125" style="1" customWidth="1"/>
    <col min="13304" max="13304" width="12.140625" style="1" customWidth="1"/>
    <col min="13305" max="13305" width="21.7109375" style="1" customWidth="1"/>
    <col min="13306" max="13306" width="25.140625" style="1" bestFit="1" customWidth="1"/>
    <col min="13307" max="13307" width="16.7109375" style="1" customWidth="1"/>
    <col min="13308" max="13308" width="22.140625" style="1" customWidth="1"/>
    <col min="13309" max="13309" width="17.140625" style="1" customWidth="1"/>
    <col min="13310" max="13316" width="0" style="1" hidden="1" customWidth="1"/>
    <col min="13317" max="13317" width="12.42578125" style="1" customWidth="1"/>
    <col min="13318" max="13318" width="19.85546875" style="1" customWidth="1"/>
    <col min="13319" max="13319" width="17.85546875" style="1" customWidth="1"/>
    <col min="13320" max="13320" width="18" style="1" customWidth="1"/>
    <col min="13321" max="13322" width="17.140625" style="1" customWidth="1"/>
    <col min="13323" max="13323" width="15.7109375" style="1" customWidth="1"/>
    <col min="13324" max="13324" width="17.28515625" style="1" customWidth="1"/>
    <col min="13325" max="13325" width="17.7109375" style="1" customWidth="1"/>
    <col min="13326" max="13326" width="17.42578125" style="1" customWidth="1"/>
    <col min="13327" max="13327" width="18.28515625" style="1" customWidth="1"/>
    <col min="13328" max="13328" width="19.28515625" style="1" customWidth="1"/>
    <col min="13329" max="13329" width="11.7109375" style="1" bestFit="1" customWidth="1"/>
    <col min="13330" max="13543" width="11.42578125" style="1"/>
    <col min="13544" max="13544" width="30" style="1" customWidth="1"/>
    <col min="13545" max="13545" width="25.42578125" style="1" customWidth="1"/>
    <col min="13546" max="13546" width="21.140625" style="1" customWidth="1"/>
    <col min="13547" max="13547" width="17.28515625" style="1" customWidth="1"/>
    <col min="13548" max="13548" width="21.42578125" style="1" customWidth="1"/>
    <col min="13549" max="13549" width="14" style="1" customWidth="1"/>
    <col min="13550" max="13550" width="13.7109375" style="1" customWidth="1"/>
    <col min="13551" max="13551" width="17.28515625" style="1" customWidth="1"/>
    <col min="13552" max="13552" width="19" style="1" customWidth="1"/>
    <col min="13553" max="13553" width="30.7109375" style="1" customWidth="1"/>
    <col min="13554" max="13554" width="24.42578125" style="1" customWidth="1"/>
    <col min="13555" max="13555" width="21.28515625" style="1" customWidth="1"/>
    <col min="13556" max="13556" width="36.140625" style="1" customWidth="1"/>
    <col min="13557" max="13557" width="18.28515625" style="1" customWidth="1"/>
    <col min="13558" max="13559" width="9.42578125" style="1" customWidth="1"/>
    <col min="13560" max="13560" width="12.140625" style="1" customWidth="1"/>
    <col min="13561" max="13561" width="21.7109375" style="1" customWidth="1"/>
    <col min="13562" max="13562" width="25.140625" style="1" bestFit="1" customWidth="1"/>
    <col min="13563" max="13563" width="16.7109375" style="1" customWidth="1"/>
    <col min="13564" max="13564" width="22.140625" style="1" customWidth="1"/>
    <col min="13565" max="13565" width="17.140625" style="1" customWidth="1"/>
    <col min="13566" max="13572" width="0" style="1" hidden="1" customWidth="1"/>
    <col min="13573" max="13573" width="12.42578125" style="1" customWidth="1"/>
    <col min="13574" max="13574" width="19.85546875" style="1" customWidth="1"/>
    <col min="13575" max="13575" width="17.85546875" style="1" customWidth="1"/>
    <col min="13576" max="13576" width="18" style="1" customWidth="1"/>
    <col min="13577" max="13578" width="17.140625" style="1" customWidth="1"/>
    <col min="13579" max="13579" width="15.7109375" style="1" customWidth="1"/>
    <col min="13580" max="13580" width="17.28515625" style="1" customWidth="1"/>
    <col min="13581" max="13581" width="17.7109375" style="1" customWidth="1"/>
    <col min="13582" max="13582" width="17.42578125" style="1" customWidth="1"/>
    <col min="13583" max="13583" width="18.28515625" style="1" customWidth="1"/>
    <col min="13584" max="13584" width="19.28515625" style="1" customWidth="1"/>
    <col min="13585" max="13585" width="11.7109375" style="1" bestFit="1" customWidth="1"/>
    <col min="13586" max="13799" width="11.42578125" style="1"/>
    <col min="13800" max="13800" width="30" style="1" customWidth="1"/>
    <col min="13801" max="13801" width="25.42578125" style="1" customWidth="1"/>
    <col min="13802" max="13802" width="21.140625" style="1" customWidth="1"/>
    <col min="13803" max="13803" width="17.28515625" style="1" customWidth="1"/>
    <col min="13804" max="13804" width="21.42578125" style="1" customWidth="1"/>
    <col min="13805" max="13805" width="14" style="1" customWidth="1"/>
    <col min="13806" max="13806" width="13.7109375" style="1" customWidth="1"/>
    <col min="13807" max="13807" width="17.28515625" style="1" customWidth="1"/>
    <col min="13808" max="13808" width="19" style="1" customWidth="1"/>
    <col min="13809" max="13809" width="30.7109375" style="1" customWidth="1"/>
    <col min="13810" max="13810" width="24.42578125" style="1" customWidth="1"/>
    <col min="13811" max="13811" width="21.28515625" style="1" customWidth="1"/>
    <col min="13812" max="13812" width="36.140625" style="1" customWidth="1"/>
    <col min="13813" max="13813" width="18.28515625" style="1" customWidth="1"/>
    <col min="13814" max="13815" width="9.42578125" style="1" customWidth="1"/>
    <col min="13816" max="13816" width="12.140625" style="1" customWidth="1"/>
    <col min="13817" max="13817" width="21.7109375" style="1" customWidth="1"/>
    <col min="13818" max="13818" width="25.140625" style="1" bestFit="1" customWidth="1"/>
    <col min="13819" max="13819" width="16.7109375" style="1" customWidth="1"/>
    <col min="13820" max="13820" width="22.140625" style="1" customWidth="1"/>
    <col min="13821" max="13821" width="17.140625" style="1" customWidth="1"/>
    <col min="13822" max="13828" width="0" style="1" hidden="1" customWidth="1"/>
    <col min="13829" max="13829" width="12.42578125" style="1" customWidth="1"/>
    <col min="13830" max="13830" width="19.85546875" style="1" customWidth="1"/>
    <col min="13831" max="13831" width="17.85546875" style="1" customWidth="1"/>
    <col min="13832" max="13832" width="18" style="1" customWidth="1"/>
    <col min="13833" max="13834" width="17.140625" style="1" customWidth="1"/>
    <col min="13835" max="13835" width="15.7109375" style="1" customWidth="1"/>
    <col min="13836" max="13836" width="17.28515625" style="1" customWidth="1"/>
    <col min="13837" max="13837" width="17.7109375" style="1" customWidth="1"/>
    <col min="13838" max="13838" width="17.42578125" style="1" customWidth="1"/>
    <col min="13839" max="13839" width="18.28515625" style="1" customWidth="1"/>
    <col min="13840" max="13840" width="19.28515625" style="1" customWidth="1"/>
    <col min="13841" max="13841" width="11.7109375" style="1" bestFit="1" customWidth="1"/>
    <col min="13842" max="14055" width="11.42578125" style="1"/>
    <col min="14056" max="14056" width="30" style="1" customWidth="1"/>
    <col min="14057" max="14057" width="25.42578125" style="1" customWidth="1"/>
    <col min="14058" max="14058" width="21.140625" style="1" customWidth="1"/>
    <col min="14059" max="14059" width="17.28515625" style="1" customWidth="1"/>
    <col min="14060" max="14060" width="21.42578125" style="1" customWidth="1"/>
    <col min="14061" max="14061" width="14" style="1" customWidth="1"/>
    <col min="14062" max="14062" width="13.7109375" style="1" customWidth="1"/>
    <col min="14063" max="14063" width="17.28515625" style="1" customWidth="1"/>
    <col min="14064" max="14064" width="19" style="1" customWidth="1"/>
    <col min="14065" max="14065" width="30.7109375" style="1" customWidth="1"/>
    <col min="14066" max="14066" width="24.42578125" style="1" customWidth="1"/>
    <col min="14067" max="14067" width="21.28515625" style="1" customWidth="1"/>
    <col min="14068" max="14068" width="36.140625" style="1" customWidth="1"/>
    <col min="14069" max="14069" width="18.28515625" style="1" customWidth="1"/>
    <col min="14070" max="14071" width="9.42578125" style="1" customWidth="1"/>
    <col min="14072" max="14072" width="12.140625" style="1" customWidth="1"/>
    <col min="14073" max="14073" width="21.7109375" style="1" customWidth="1"/>
    <col min="14074" max="14074" width="25.140625" style="1" bestFit="1" customWidth="1"/>
    <col min="14075" max="14075" width="16.7109375" style="1" customWidth="1"/>
    <col min="14076" max="14076" width="22.140625" style="1" customWidth="1"/>
    <col min="14077" max="14077" width="17.140625" style="1" customWidth="1"/>
    <col min="14078" max="14084" width="0" style="1" hidden="1" customWidth="1"/>
    <col min="14085" max="14085" width="12.42578125" style="1" customWidth="1"/>
    <col min="14086" max="14086" width="19.85546875" style="1" customWidth="1"/>
    <col min="14087" max="14087" width="17.85546875" style="1" customWidth="1"/>
    <col min="14088" max="14088" width="18" style="1" customWidth="1"/>
    <col min="14089" max="14090" width="17.140625" style="1" customWidth="1"/>
    <col min="14091" max="14091" width="15.7109375" style="1" customWidth="1"/>
    <col min="14092" max="14092" width="17.28515625" style="1" customWidth="1"/>
    <col min="14093" max="14093" width="17.7109375" style="1" customWidth="1"/>
    <col min="14094" max="14094" width="17.42578125" style="1" customWidth="1"/>
    <col min="14095" max="14095" width="18.28515625" style="1" customWidth="1"/>
    <col min="14096" max="14096" width="19.28515625" style="1" customWidth="1"/>
    <col min="14097" max="14097" width="11.7109375" style="1" bestFit="1" customWidth="1"/>
    <col min="14098" max="14311" width="11.42578125" style="1"/>
    <col min="14312" max="14312" width="30" style="1" customWidth="1"/>
    <col min="14313" max="14313" width="25.42578125" style="1" customWidth="1"/>
    <col min="14314" max="14314" width="21.140625" style="1" customWidth="1"/>
    <col min="14315" max="14315" width="17.28515625" style="1" customWidth="1"/>
    <col min="14316" max="14316" width="21.42578125" style="1" customWidth="1"/>
    <col min="14317" max="14317" width="14" style="1" customWidth="1"/>
    <col min="14318" max="14318" width="13.7109375" style="1" customWidth="1"/>
    <col min="14319" max="14319" width="17.28515625" style="1" customWidth="1"/>
    <col min="14320" max="14320" width="19" style="1" customWidth="1"/>
    <col min="14321" max="14321" width="30.7109375" style="1" customWidth="1"/>
    <col min="14322" max="14322" width="24.42578125" style="1" customWidth="1"/>
    <col min="14323" max="14323" width="21.28515625" style="1" customWidth="1"/>
    <col min="14324" max="14324" width="36.140625" style="1" customWidth="1"/>
    <col min="14325" max="14325" width="18.28515625" style="1" customWidth="1"/>
    <col min="14326" max="14327" width="9.42578125" style="1" customWidth="1"/>
    <col min="14328" max="14328" width="12.140625" style="1" customWidth="1"/>
    <col min="14329" max="14329" width="21.7109375" style="1" customWidth="1"/>
    <col min="14330" max="14330" width="25.140625" style="1" bestFit="1" customWidth="1"/>
    <col min="14331" max="14331" width="16.7109375" style="1" customWidth="1"/>
    <col min="14332" max="14332" width="22.140625" style="1" customWidth="1"/>
    <col min="14333" max="14333" width="17.140625" style="1" customWidth="1"/>
    <col min="14334" max="14340" width="0" style="1" hidden="1" customWidth="1"/>
    <col min="14341" max="14341" width="12.42578125" style="1" customWidth="1"/>
    <col min="14342" max="14342" width="19.85546875" style="1" customWidth="1"/>
    <col min="14343" max="14343" width="17.85546875" style="1" customWidth="1"/>
    <col min="14344" max="14344" width="18" style="1" customWidth="1"/>
    <col min="14345" max="14346" width="17.140625" style="1" customWidth="1"/>
    <col min="14347" max="14347" width="15.7109375" style="1" customWidth="1"/>
    <col min="14348" max="14348" width="17.28515625" style="1" customWidth="1"/>
    <col min="14349" max="14349" width="17.7109375" style="1" customWidth="1"/>
    <col min="14350" max="14350" width="17.42578125" style="1" customWidth="1"/>
    <col min="14351" max="14351" width="18.28515625" style="1" customWidth="1"/>
    <col min="14352" max="14352" width="19.28515625" style="1" customWidth="1"/>
    <col min="14353" max="14353" width="11.7109375" style="1" bestFit="1" customWidth="1"/>
    <col min="14354" max="14567" width="11.42578125" style="1"/>
    <col min="14568" max="14568" width="30" style="1" customWidth="1"/>
    <col min="14569" max="14569" width="25.42578125" style="1" customWidth="1"/>
    <col min="14570" max="14570" width="21.140625" style="1" customWidth="1"/>
    <col min="14571" max="14571" width="17.28515625" style="1" customWidth="1"/>
    <col min="14572" max="14572" width="21.42578125" style="1" customWidth="1"/>
    <col min="14573" max="14573" width="14" style="1" customWidth="1"/>
    <col min="14574" max="14574" width="13.7109375" style="1" customWidth="1"/>
    <col min="14575" max="14575" width="17.28515625" style="1" customWidth="1"/>
    <col min="14576" max="14576" width="19" style="1" customWidth="1"/>
    <col min="14577" max="14577" width="30.7109375" style="1" customWidth="1"/>
    <col min="14578" max="14578" width="24.42578125" style="1" customWidth="1"/>
    <col min="14579" max="14579" width="21.28515625" style="1" customWidth="1"/>
    <col min="14580" max="14580" width="36.140625" style="1" customWidth="1"/>
    <col min="14581" max="14581" width="18.28515625" style="1" customWidth="1"/>
    <col min="14582" max="14583" width="9.42578125" style="1" customWidth="1"/>
    <col min="14584" max="14584" width="12.140625" style="1" customWidth="1"/>
    <col min="14585" max="14585" width="21.7109375" style="1" customWidth="1"/>
    <col min="14586" max="14586" width="25.140625" style="1" bestFit="1" customWidth="1"/>
    <col min="14587" max="14587" width="16.7109375" style="1" customWidth="1"/>
    <col min="14588" max="14588" width="22.140625" style="1" customWidth="1"/>
    <col min="14589" max="14589" width="17.140625" style="1" customWidth="1"/>
    <col min="14590" max="14596" width="0" style="1" hidden="1" customWidth="1"/>
    <col min="14597" max="14597" width="12.42578125" style="1" customWidth="1"/>
    <col min="14598" max="14598" width="19.85546875" style="1" customWidth="1"/>
    <col min="14599" max="14599" width="17.85546875" style="1" customWidth="1"/>
    <col min="14600" max="14600" width="18" style="1" customWidth="1"/>
    <col min="14601" max="14602" width="17.140625" style="1" customWidth="1"/>
    <col min="14603" max="14603" width="15.7109375" style="1" customWidth="1"/>
    <col min="14604" max="14604" width="17.28515625" style="1" customWidth="1"/>
    <col min="14605" max="14605" width="17.7109375" style="1" customWidth="1"/>
    <col min="14606" max="14606" width="17.42578125" style="1" customWidth="1"/>
    <col min="14607" max="14607" width="18.28515625" style="1" customWidth="1"/>
    <col min="14608" max="14608" width="19.28515625" style="1" customWidth="1"/>
    <col min="14609" max="14609" width="11.7109375" style="1" bestFit="1" customWidth="1"/>
    <col min="14610" max="14823" width="11.42578125" style="1"/>
    <col min="14824" max="14824" width="30" style="1" customWidth="1"/>
    <col min="14825" max="14825" width="25.42578125" style="1" customWidth="1"/>
    <col min="14826" max="14826" width="21.140625" style="1" customWidth="1"/>
    <col min="14827" max="14827" width="17.28515625" style="1" customWidth="1"/>
    <col min="14828" max="14828" width="21.42578125" style="1" customWidth="1"/>
    <col min="14829" max="14829" width="14" style="1" customWidth="1"/>
    <col min="14830" max="14830" width="13.7109375" style="1" customWidth="1"/>
    <col min="14831" max="14831" width="17.28515625" style="1" customWidth="1"/>
    <col min="14832" max="14832" width="19" style="1" customWidth="1"/>
    <col min="14833" max="14833" width="30.7109375" style="1" customWidth="1"/>
    <col min="14834" max="14834" width="24.42578125" style="1" customWidth="1"/>
    <col min="14835" max="14835" width="21.28515625" style="1" customWidth="1"/>
    <col min="14836" max="14836" width="36.140625" style="1" customWidth="1"/>
    <col min="14837" max="14837" width="18.28515625" style="1" customWidth="1"/>
    <col min="14838" max="14839" width="9.42578125" style="1" customWidth="1"/>
    <col min="14840" max="14840" width="12.140625" style="1" customWidth="1"/>
    <col min="14841" max="14841" width="21.7109375" style="1" customWidth="1"/>
    <col min="14842" max="14842" width="25.140625" style="1" bestFit="1" customWidth="1"/>
    <col min="14843" max="14843" width="16.7109375" style="1" customWidth="1"/>
    <col min="14844" max="14844" width="22.140625" style="1" customWidth="1"/>
    <col min="14845" max="14845" width="17.140625" style="1" customWidth="1"/>
    <col min="14846" max="14852" width="0" style="1" hidden="1" customWidth="1"/>
    <col min="14853" max="14853" width="12.42578125" style="1" customWidth="1"/>
    <col min="14854" max="14854" width="19.85546875" style="1" customWidth="1"/>
    <col min="14855" max="14855" width="17.85546875" style="1" customWidth="1"/>
    <col min="14856" max="14856" width="18" style="1" customWidth="1"/>
    <col min="14857" max="14858" width="17.140625" style="1" customWidth="1"/>
    <col min="14859" max="14859" width="15.7109375" style="1" customWidth="1"/>
    <col min="14860" max="14860" width="17.28515625" style="1" customWidth="1"/>
    <col min="14861" max="14861" width="17.7109375" style="1" customWidth="1"/>
    <col min="14862" max="14862" width="17.42578125" style="1" customWidth="1"/>
    <col min="14863" max="14863" width="18.28515625" style="1" customWidth="1"/>
    <col min="14864" max="14864" width="19.28515625" style="1" customWidth="1"/>
    <col min="14865" max="14865" width="11.7109375" style="1" bestFit="1" customWidth="1"/>
    <col min="14866" max="15079" width="11.42578125" style="1"/>
    <col min="15080" max="15080" width="30" style="1" customWidth="1"/>
    <col min="15081" max="15081" width="25.42578125" style="1" customWidth="1"/>
    <col min="15082" max="15082" width="21.140625" style="1" customWidth="1"/>
    <col min="15083" max="15083" width="17.28515625" style="1" customWidth="1"/>
    <col min="15084" max="15084" width="21.42578125" style="1" customWidth="1"/>
    <col min="15085" max="15085" width="14" style="1" customWidth="1"/>
    <col min="15086" max="15086" width="13.7109375" style="1" customWidth="1"/>
    <col min="15087" max="15087" width="17.28515625" style="1" customWidth="1"/>
    <col min="15088" max="15088" width="19" style="1" customWidth="1"/>
    <col min="15089" max="15089" width="30.7109375" style="1" customWidth="1"/>
    <col min="15090" max="15090" width="24.42578125" style="1" customWidth="1"/>
    <col min="15091" max="15091" width="21.28515625" style="1" customWidth="1"/>
    <col min="15092" max="15092" width="36.140625" style="1" customWidth="1"/>
    <col min="15093" max="15093" width="18.28515625" style="1" customWidth="1"/>
    <col min="15094" max="15095" width="9.42578125" style="1" customWidth="1"/>
    <col min="15096" max="15096" width="12.140625" style="1" customWidth="1"/>
    <col min="15097" max="15097" width="21.7109375" style="1" customWidth="1"/>
    <col min="15098" max="15098" width="25.140625" style="1" bestFit="1" customWidth="1"/>
    <col min="15099" max="15099" width="16.7109375" style="1" customWidth="1"/>
    <col min="15100" max="15100" width="22.140625" style="1" customWidth="1"/>
    <col min="15101" max="15101" width="17.140625" style="1" customWidth="1"/>
    <col min="15102" max="15108" width="0" style="1" hidden="1" customWidth="1"/>
    <col min="15109" max="15109" width="12.42578125" style="1" customWidth="1"/>
    <col min="15110" max="15110" width="19.85546875" style="1" customWidth="1"/>
    <col min="15111" max="15111" width="17.85546875" style="1" customWidth="1"/>
    <col min="15112" max="15112" width="18" style="1" customWidth="1"/>
    <col min="15113" max="15114" width="17.140625" style="1" customWidth="1"/>
    <col min="15115" max="15115" width="15.7109375" style="1" customWidth="1"/>
    <col min="15116" max="15116" width="17.28515625" style="1" customWidth="1"/>
    <col min="15117" max="15117" width="17.7109375" style="1" customWidth="1"/>
    <col min="15118" max="15118" width="17.42578125" style="1" customWidth="1"/>
    <col min="15119" max="15119" width="18.28515625" style="1" customWidth="1"/>
    <col min="15120" max="15120" width="19.28515625" style="1" customWidth="1"/>
    <col min="15121" max="15121" width="11.7109375" style="1" bestFit="1" customWidth="1"/>
    <col min="15122" max="15335" width="11.42578125" style="1"/>
    <col min="15336" max="15336" width="30" style="1" customWidth="1"/>
    <col min="15337" max="15337" width="25.42578125" style="1" customWidth="1"/>
    <col min="15338" max="15338" width="21.140625" style="1" customWidth="1"/>
    <col min="15339" max="15339" width="17.28515625" style="1" customWidth="1"/>
    <col min="15340" max="15340" width="21.42578125" style="1" customWidth="1"/>
    <col min="15341" max="15341" width="14" style="1" customWidth="1"/>
    <col min="15342" max="15342" width="13.7109375" style="1" customWidth="1"/>
    <col min="15343" max="15343" width="17.28515625" style="1" customWidth="1"/>
    <col min="15344" max="15344" width="19" style="1" customWidth="1"/>
    <col min="15345" max="15345" width="30.7109375" style="1" customWidth="1"/>
    <col min="15346" max="15346" width="24.42578125" style="1" customWidth="1"/>
    <col min="15347" max="15347" width="21.28515625" style="1" customWidth="1"/>
    <col min="15348" max="15348" width="36.140625" style="1" customWidth="1"/>
    <col min="15349" max="15349" width="18.28515625" style="1" customWidth="1"/>
    <col min="15350" max="15351" width="9.42578125" style="1" customWidth="1"/>
    <col min="15352" max="15352" width="12.140625" style="1" customWidth="1"/>
    <col min="15353" max="15353" width="21.7109375" style="1" customWidth="1"/>
    <col min="15354" max="15354" width="25.140625" style="1" bestFit="1" customWidth="1"/>
    <col min="15355" max="15355" width="16.7109375" style="1" customWidth="1"/>
    <col min="15356" max="15356" width="22.140625" style="1" customWidth="1"/>
    <col min="15357" max="15357" width="17.140625" style="1" customWidth="1"/>
    <col min="15358" max="15364" width="0" style="1" hidden="1" customWidth="1"/>
    <col min="15365" max="15365" width="12.42578125" style="1" customWidth="1"/>
    <col min="15366" max="15366" width="19.85546875" style="1" customWidth="1"/>
    <col min="15367" max="15367" width="17.85546875" style="1" customWidth="1"/>
    <col min="15368" max="15368" width="18" style="1" customWidth="1"/>
    <col min="15369" max="15370" width="17.140625" style="1" customWidth="1"/>
    <col min="15371" max="15371" width="15.7109375" style="1" customWidth="1"/>
    <col min="15372" max="15372" width="17.28515625" style="1" customWidth="1"/>
    <col min="15373" max="15373" width="17.7109375" style="1" customWidth="1"/>
    <col min="15374" max="15374" width="17.42578125" style="1" customWidth="1"/>
    <col min="15375" max="15375" width="18.28515625" style="1" customWidth="1"/>
    <col min="15376" max="15376" width="19.28515625" style="1" customWidth="1"/>
    <col min="15377" max="15377" width="11.7109375" style="1" bestFit="1" customWidth="1"/>
    <col min="15378" max="15591" width="11.42578125" style="1"/>
    <col min="15592" max="15592" width="30" style="1" customWidth="1"/>
    <col min="15593" max="15593" width="25.42578125" style="1" customWidth="1"/>
    <col min="15594" max="15594" width="21.140625" style="1" customWidth="1"/>
    <col min="15595" max="15595" width="17.28515625" style="1" customWidth="1"/>
    <col min="15596" max="15596" width="21.42578125" style="1" customWidth="1"/>
    <col min="15597" max="15597" width="14" style="1" customWidth="1"/>
    <col min="15598" max="15598" width="13.7109375" style="1" customWidth="1"/>
    <col min="15599" max="15599" width="17.28515625" style="1" customWidth="1"/>
    <col min="15600" max="15600" width="19" style="1" customWidth="1"/>
    <col min="15601" max="15601" width="30.7109375" style="1" customWidth="1"/>
    <col min="15602" max="15602" width="24.42578125" style="1" customWidth="1"/>
    <col min="15603" max="15603" width="21.28515625" style="1" customWidth="1"/>
    <col min="15604" max="15604" width="36.140625" style="1" customWidth="1"/>
    <col min="15605" max="15605" width="18.28515625" style="1" customWidth="1"/>
    <col min="15606" max="15607" width="9.42578125" style="1" customWidth="1"/>
    <col min="15608" max="15608" width="12.140625" style="1" customWidth="1"/>
    <col min="15609" max="15609" width="21.7109375" style="1" customWidth="1"/>
    <col min="15610" max="15610" width="25.140625" style="1" bestFit="1" customWidth="1"/>
    <col min="15611" max="15611" width="16.7109375" style="1" customWidth="1"/>
    <col min="15612" max="15612" width="22.140625" style="1" customWidth="1"/>
    <col min="15613" max="15613" width="17.140625" style="1" customWidth="1"/>
    <col min="15614" max="15620" width="0" style="1" hidden="1" customWidth="1"/>
    <col min="15621" max="15621" width="12.42578125" style="1" customWidth="1"/>
    <col min="15622" max="15622" width="19.85546875" style="1" customWidth="1"/>
    <col min="15623" max="15623" width="17.85546875" style="1" customWidth="1"/>
    <col min="15624" max="15624" width="18" style="1" customWidth="1"/>
    <col min="15625" max="15626" width="17.140625" style="1" customWidth="1"/>
    <col min="15627" max="15627" width="15.7109375" style="1" customWidth="1"/>
    <col min="15628" max="15628" width="17.28515625" style="1" customWidth="1"/>
    <col min="15629" max="15629" width="17.7109375" style="1" customWidth="1"/>
    <col min="15630" max="15630" width="17.42578125" style="1" customWidth="1"/>
    <col min="15631" max="15631" width="18.28515625" style="1" customWidth="1"/>
    <col min="15632" max="15632" width="19.28515625" style="1" customWidth="1"/>
    <col min="15633" max="15633" width="11.7109375" style="1" bestFit="1" customWidth="1"/>
    <col min="15634" max="15847" width="11.42578125" style="1"/>
    <col min="15848" max="15848" width="30" style="1" customWidth="1"/>
    <col min="15849" max="15849" width="25.42578125" style="1" customWidth="1"/>
    <col min="15850" max="15850" width="21.140625" style="1" customWidth="1"/>
    <col min="15851" max="15851" width="17.28515625" style="1" customWidth="1"/>
    <col min="15852" max="15852" width="21.42578125" style="1" customWidth="1"/>
    <col min="15853" max="15853" width="14" style="1" customWidth="1"/>
    <col min="15854" max="15854" width="13.7109375" style="1" customWidth="1"/>
    <col min="15855" max="15855" width="17.28515625" style="1" customWidth="1"/>
    <col min="15856" max="15856" width="19" style="1" customWidth="1"/>
    <col min="15857" max="15857" width="30.7109375" style="1" customWidth="1"/>
    <col min="15858" max="15858" width="24.42578125" style="1" customWidth="1"/>
    <col min="15859" max="15859" width="21.28515625" style="1" customWidth="1"/>
    <col min="15860" max="15860" width="36.140625" style="1" customWidth="1"/>
    <col min="15861" max="15861" width="18.28515625" style="1" customWidth="1"/>
    <col min="15862" max="15863" width="9.42578125" style="1" customWidth="1"/>
    <col min="15864" max="15864" width="12.140625" style="1" customWidth="1"/>
    <col min="15865" max="15865" width="21.7109375" style="1" customWidth="1"/>
    <col min="15866" max="15866" width="25.140625" style="1" bestFit="1" customWidth="1"/>
    <col min="15867" max="15867" width="16.7109375" style="1" customWidth="1"/>
    <col min="15868" max="15868" width="22.140625" style="1" customWidth="1"/>
    <col min="15869" max="15869" width="17.140625" style="1" customWidth="1"/>
    <col min="15870" max="15876" width="0" style="1" hidden="1" customWidth="1"/>
    <col min="15877" max="15877" width="12.42578125" style="1" customWidth="1"/>
    <col min="15878" max="15878" width="19.85546875" style="1" customWidth="1"/>
    <col min="15879" max="15879" width="17.85546875" style="1" customWidth="1"/>
    <col min="15880" max="15880" width="18" style="1" customWidth="1"/>
    <col min="15881" max="15882" width="17.140625" style="1" customWidth="1"/>
    <col min="15883" max="15883" width="15.7109375" style="1" customWidth="1"/>
    <col min="15884" max="15884" width="17.28515625" style="1" customWidth="1"/>
    <col min="15885" max="15885" width="17.7109375" style="1" customWidth="1"/>
    <col min="15886" max="15886" width="17.42578125" style="1" customWidth="1"/>
    <col min="15887" max="15887" width="18.28515625" style="1" customWidth="1"/>
    <col min="15888" max="15888" width="19.28515625" style="1" customWidth="1"/>
    <col min="15889" max="15889" width="11.7109375" style="1" bestFit="1" customWidth="1"/>
    <col min="15890" max="16103" width="11.42578125" style="1"/>
    <col min="16104" max="16104" width="30" style="1" customWidth="1"/>
    <col min="16105" max="16105" width="25.42578125" style="1" customWidth="1"/>
    <col min="16106" max="16106" width="21.140625" style="1" customWidth="1"/>
    <col min="16107" max="16107" width="17.28515625" style="1" customWidth="1"/>
    <col min="16108" max="16108" width="21.42578125" style="1" customWidth="1"/>
    <col min="16109" max="16109" width="14" style="1" customWidth="1"/>
    <col min="16110" max="16110" width="13.7109375" style="1" customWidth="1"/>
    <col min="16111" max="16111" width="17.28515625" style="1" customWidth="1"/>
    <col min="16112" max="16112" width="19" style="1" customWidth="1"/>
    <col min="16113" max="16113" width="30.7109375" style="1" customWidth="1"/>
    <col min="16114" max="16114" width="24.42578125" style="1" customWidth="1"/>
    <col min="16115" max="16115" width="21.28515625" style="1" customWidth="1"/>
    <col min="16116" max="16116" width="36.140625" style="1" customWidth="1"/>
    <col min="16117" max="16117" width="18.28515625" style="1" customWidth="1"/>
    <col min="16118" max="16119" width="9.42578125" style="1" customWidth="1"/>
    <col min="16120" max="16120" width="12.140625" style="1" customWidth="1"/>
    <col min="16121" max="16121" width="21.7109375" style="1" customWidth="1"/>
    <col min="16122" max="16122" width="25.140625" style="1" bestFit="1" customWidth="1"/>
    <col min="16123" max="16123" width="16.7109375" style="1" customWidth="1"/>
    <col min="16124" max="16124" width="22.140625" style="1" customWidth="1"/>
    <col min="16125" max="16125" width="17.140625" style="1" customWidth="1"/>
    <col min="16126" max="16132" width="0" style="1" hidden="1" customWidth="1"/>
    <col min="16133" max="16133" width="12.42578125" style="1" customWidth="1"/>
    <col min="16134" max="16134" width="19.85546875" style="1" customWidth="1"/>
    <col min="16135" max="16135" width="17.85546875" style="1" customWidth="1"/>
    <col min="16136" max="16136" width="18" style="1" customWidth="1"/>
    <col min="16137" max="16138" width="17.140625" style="1" customWidth="1"/>
    <col min="16139" max="16139" width="15.7109375" style="1" customWidth="1"/>
    <col min="16140" max="16140" width="17.28515625" style="1" customWidth="1"/>
    <col min="16141" max="16141" width="17.7109375" style="1" customWidth="1"/>
    <col min="16142" max="16142" width="17.42578125" style="1" customWidth="1"/>
    <col min="16143" max="16143" width="18.28515625" style="1" customWidth="1"/>
    <col min="16144" max="16144" width="19.28515625" style="1" customWidth="1"/>
    <col min="16145" max="16145" width="11.7109375" style="1" bestFit="1" customWidth="1"/>
    <col min="16146" max="16384" width="11.42578125" style="1"/>
  </cols>
  <sheetData>
    <row r="1" spans="1:41">
      <c r="A1" s="195"/>
      <c r="B1" s="196"/>
      <c r="C1" s="196"/>
      <c r="D1" s="197"/>
      <c r="E1" s="204" t="s">
        <v>0</v>
      </c>
      <c r="F1" s="204"/>
      <c r="G1" s="204"/>
      <c r="H1" s="204"/>
      <c r="I1" s="205" t="s">
        <v>1</v>
      </c>
      <c r="J1" s="205"/>
      <c r="K1" s="195"/>
      <c r="L1" s="196"/>
      <c r="M1" s="196"/>
      <c r="N1" s="197"/>
      <c r="O1" s="217" t="s">
        <v>0</v>
      </c>
      <c r="P1" s="217"/>
      <c r="Q1" s="217"/>
      <c r="R1" s="217"/>
      <c r="S1" s="205" t="s">
        <v>1</v>
      </c>
      <c r="T1" s="205"/>
      <c r="W1" s="195"/>
      <c r="X1" s="196"/>
      <c r="Y1" s="196"/>
      <c r="Z1" s="197"/>
      <c r="AA1" s="204" t="s">
        <v>0</v>
      </c>
      <c r="AB1" s="204"/>
      <c r="AC1" s="204"/>
      <c r="AD1" s="204"/>
      <c r="AE1" s="205" t="s">
        <v>1</v>
      </c>
      <c r="AF1" s="205"/>
      <c r="AJ1" s="195"/>
      <c r="AK1" s="196"/>
      <c r="AL1" s="196"/>
      <c r="AM1" s="197"/>
      <c r="AN1" s="204" t="s">
        <v>0</v>
      </c>
      <c r="AO1" s="204"/>
    </row>
    <row r="2" spans="1:41">
      <c r="A2" s="198"/>
      <c r="B2" s="199"/>
      <c r="C2" s="199"/>
      <c r="D2" s="200"/>
      <c r="E2" s="204"/>
      <c r="F2" s="204"/>
      <c r="G2" s="204"/>
      <c r="H2" s="204"/>
      <c r="I2" s="205" t="s">
        <v>2</v>
      </c>
      <c r="J2" s="205"/>
      <c r="K2" s="198"/>
      <c r="L2" s="199"/>
      <c r="M2" s="199"/>
      <c r="N2" s="200"/>
      <c r="O2" s="217"/>
      <c r="P2" s="217"/>
      <c r="Q2" s="217"/>
      <c r="R2" s="217"/>
      <c r="S2" s="205" t="s">
        <v>2</v>
      </c>
      <c r="T2" s="205"/>
      <c r="W2" s="198"/>
      <c r="X2" s="199"/>
      <c r="Y2" s="199"/>
      <c r="Z2" s="200"/>
      <c r="AA2" s="204"/>
      <c r="AB2" s="204"/>
      <c r="AC2" s="204"/>
      <c r="AD2" s="204"/>
      <c r="AE2" s="205" t="s">
        <v>2</v>
      </c>
      <c r="AF2" s="205"/>
      <c r="AJ2" s="198"/>
      <c r="AK2" s="199"/>
      <c r="AL2" s="199"/>
      <c r="AM2" s="200"/>
      <c r="AN2" s="204"/>
      <c r="AO2" s="204"/>
    </row>
    <row r="3" spans="1:41" ht="32.25" customHeight="1">
      <c r="A3" s="201"/>
      <c r="B3" s="202"/>
      <c r="C3" s="202"/>
      <c r="D3" s="203"/>
      <c r="E3" s="204" t="s">
        <v>3</v>
      </c>
      <c r="F3" s="204"/>
      <c r="G3" s="204"/>
      <c r="H3" s="204"/>
      <c r="I3" s="206" t="s">
        <v>4</v>
      </c>
      <c r="J3" s="207"/>
      <c r="K3" s="201"/>
      <c r="L3" s="202"/>
      <c r="M3" s="202"/>
      <c r="N3" s="203"/>
      <c r="O3" s="217" t="s">
        <v>3</v>
      </c>
      <c r="P3" s="217"/>
      <c r="Q3" s="217"/>
      <c r="R3" s="217"/>
      <c r="S3" s="206" t="s">
        <v>5</v>
      </c>
      <c r="T3" s="207"/>
      <c r="W3" s="201"/>
      <c r="X3" s="202"/>
      <c r="Y3" s="202"/>
      <c r="Z3" s="203"/>
      <c r="AA3" s="204" t="s">
        <v>3</v>
      </c>
      <c r="AB3" s="204"/>
      <c r="AC3" s="204"/>
      <c r="AD3" s="204"/>
      <c r="AE3" s="206" t="s">
        <v>5</v>
      </c>
      <c r="AF3" s="207"/>
      <c r="AJ3" s="201"/>
      <c r="AK3" s="202"/>
      <c r="AL3" s="202"/>
      <c r="AM3" s="203"/>
      <c r="AN3" s="204" t="s">
        <v>3</v>
      </c>
      <c r="AO3" s="204"/>
    </row>
    <row r="5" spans="1:41">
      <c r="A5" s="2" t="s">
        <v>6</v>
      </c>
      <c r="B5" s="3"/>
    </row>
    <row r="6" spans="1:41" ht="15.75" thickBot="1">
      <c r="A6" s="3"/>
      <c r="B6" s="2"/>
    </row>
    <row r="7" spans="1:41" ht="15.75" thickBot="1">
      <c r="A7" s="2" t="s">
        <v>7</v>
      </c>
      <c r="B7" s="3"/>
      <c r="F7" s="208" t="s">
        <v>8</v>
      </c>
      <c r="G7" s="209"/>
      <c r="H7" s="209"/>
      <c r="I7" s="210"/>
    </row>
    <row r="8" spans="1:41" ht="45">
      <c r="A8" s="6" t="s">
        <v>9</v>
      </c>
      <c r="B8" s="7" t="s">
        <v>10</v>
      </c>
      <c r="F8" s="211"/>
      <c r="G8" s="212"/>
      <c r="H8" s="212"/>
      <c r="I8" s="213"/>
      <c r="O8" s="8"/>
      <c r="P8" s="8"/>
      <c r="Q8" s="8"/>
      <c r="R8" s="8"/>
    </row>
    <row r="9" spans="1:41" ht="45">
      <c r="A9" s="9" t="s">
        <v>11</v>
      </c>
      <c r="B9" s="10" t="s">
        <v>12</v>
      </c>
      <c r="F9" s="211"/>
      <c r="G9" s="212"/>
      <c r="H9" s="212"/>
      <c r="I9" s="213"/>
      <c r="O9" s="8"/>
      <c r="P9" s="8"/>
      <c r="Q9" s="8"/>
      <c r="R9" s="8"/>
    </row>
    <row r="10" spans="1:41">
      <c r="A10" s="9" t="s">
        <v>13</v>
      </c>
      <c r="B10" s="11" t="s">
        <v>14</v>
      </c>
      <c r="F10" s="211"/>
      <c r="G10" s="212"/>
      <c r="H10" s="212"/>
      <c r="I10" s="213"/>
      <c r="O10" s="8"/>
      <c r="P10" s="8"/>
      <c r="Q10" s="8"/>
      <c r="R10" s="8"/>
    </row>
    <row r="11" spans="1:41" ht="27" thickBot="1">
      <c r="A11" s="9" t="s">
        <v>15</v>
      </c>
      <c r="B11" s="12" t="s">
        <v>263</v>
      </c>
      <c r="F11" s="214"/>
      <c r="G11" s="215"/>
      <c r="H11" s="215"/>
      <c r="I11" s="216"/>
      <c r="O11" s="8"/>
      <c r="P11" s="8"/>
      <c r="Q11" s="8"/>
      <c r="R11" s="8"/>
    </row>
    <row r="12" spans="1:41" ht="218.25" thickBot="1">
      <c r="A12" s="9" t="s">
        <v>16</v>
      </c>
      <c r="B12" s="13" t="s">
        <v>17</v>
      </c>
      <c r="F12" s="14"/>
      <c r="G12" s="14"/>
      <c r="H12" s="14"/>
      <c r="I12" s="14"/>
      <c r="O12" s="8"/>
      <c r="P12" s="8"/>
      <c r="Q12" s="8"/>
      <c r="R12" s="8"/>
    </row>
    <row r="13" spans="1:41" ht="204.75">
      <c r="A13" s="9" t="s">
        <v>18</v>
      </c>
      <c r="B13" s="13" t="s">
        <v>19</v>
      </c>
      <c r="F13" s="208" t="s">
        <v>20</v>
      </c>
      <c r="G13" s="209"/>
      <c r="H13" s="209"/>
      <c r="I13" s="210"/>
      <c r="O13" s="8"/>
      <c r="P13" s="8"/>
      <c r="Q13" s="8"/>
      <c r="R13" s="8"/>
    </row>
    <row r="14" spans="1:41" ht="64.5">
      <c r="A14" s="9" t="s">
        <v>21</v>
      </c>
      <c r="B14" s="15" t="s">
        <v>22</v>
      </c>
      <c r="F14" s="211"/>
      <c r="G14" s="212"/>
      <c r="H14" s="212"/>
      <c r="I14" s="213"/>
      <c r="O14" s="8"/>
      <c r="P14" s="8"/>
      <c r="Q14" s="8"/>
      <c r="R14" s="8"/>
    </row>
    <row r="15" spans="1:41">
      <c r="A15" s="9" t="s">
        <v>23</v>
      </c>
      <c r="B15" s="16">
        <v>24738000000</v>
      </c>
      <c r="C15" s="17"/>
      <c r="E15" s="17"/>
      <c r="F15" s="211"/>
      <c r="G15" s="212"/>
      <c r="H15" s="212"/>
      <c r="I15" s="213"/>
      <c r="O15" s="8"/>
      <c r="P15" s="8"/>
      <c r="Q15" s="8"/>
      <c r="R15" s="8"/>
    </row>
    <row r="16" spans="1:41" ht="30">
      <c r="A16" s="9" t="s">
        <v>24</v>
      </c>
      <c r="B16" s="16">
        <v>737717000</v>
      </c>
      <c r="C16" s="18"/>
      <c r="F16" s="211"/>
      <c r="G16" s="212"/>
      <c r="H16" s="212"/>
      <c r="I16" s="213"/>
      <c r="O16" s="8"/>
      <c r="P16" s="8"/>
      <c r="Q16" s="8"/>
      <c r="R16" s="8"/>
    </row>
    <row r="17" spans="1:41" ht="30.75" thickBot="1">
      <c r="A17" s="9" t="s">
        <v>25</v>
      </c>
      <c r="B17" s="19">
        <v>73771700</v>
      </c>
      <c r="C17" s="20"/>
      <c r="F17" s="214"/>
      <c r="G17" s="215"/>
      <c r="H17" s="215"/>
      <c r="I17" s="216"/>
      <c r="O17" s="8"/>
      <c r="P17" s="8"/>
      <c r="Q17" s="8"/>
      <c r="R17" s="8"/>
    </row>
    <row r="18" spans="1:41" ht="30.75" thickBot="1">
      <c r="A18" s="21" t="s">
        <v>26</v>
      </c>
      <c r="B18" s="22" t="s">
        <v>265</v>
      </c>
      <c r="O18" s="8"/>
      <c r="P18" s="8"/>
      <c r="Q18" s="8"/>
      <c r="R18" s="8"/>
    </row>
    <row r="19" spans="1:41" ht="15.75" thickBot="1">
      <c r="A19" s="23"/>
      <c r="B19" s="22" t="s">
        <v>265</v>
      </c>
      <c r="E19" s="24"/>
      <c r="F19" s="192" t="s">
        <v>27</v>
      </c>
      <c r="G19" s="193"/>
      <c r="H19" s="193"/>
      <c r="I19" s="194"/>
      <c r="O19" s="8"/>
      <c r="P19" s="8"/>
      <c r="Q19" s="8"/>
      <c r="R19" s="8"/>
    </row>
    <row r="20" spans="1:41">
      <c r="A20" s="2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5"/>
      <c r="M20" s="2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B20" s="25"/>
      <c r="AC20" s="25"/>
      <c r="AD20" s="185" t="s">
        <v>29</v>
      </c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7"/>
    </row>
    <row r="21" spans="1:41" s="108" customFormat="1" ht="60">
      <c r="A21" s="99" t="s">
        <v>30</v>
      </c>
      <c r="B21" s="99" t="s">
        <v>31</v>
      </c>
      <c r="C21" s="100" t="s">
        <v>32</v>
      </c>
      <c r="D21" s="100" t="s">
        <v>33</v>
      </c>
      <c r="E21" s="99" t="s">
        <v>34</v>
      </c>
      <c r="F21" s="99" t="s">
        <v>35</v>
      </c>
      <c r="G21" s="100" t="s">
        <v>36</v>
      </c>
      <c r="H21" s="100" t="s">
        <v>37</v>
      </c>
      <c r="I21" s="99" t="s">
        <v>38</v>
      </c>
      <c r="J21" s="99" t="s">
        <v>39</v>
      </c>
      <c r="K21" s="100" t="s">
        <v>40</v>
      </c>
      <c r="L21" s="101" t="s">
        <v>41</v>
      </c>
      <c r="M21" s="102" t="s">
        <v>42</v>
      </c>
      <c r="N21" s="101" t="s">
        <v>43</v>
      </c>
      <c r="O21" s="101" t="s">
        <v>44</v>
      </c>
      <c r="P21" s="101" t="s">
        <v>45</v>
      </c>
      <c r="Q21" s="101" t="s">
        <v>46</v>
      </c>
      <c r="R21" s="101" t="s">
        <v>47</v>
      </c>
      <c r="S21" s="103" t="s">
        <v>48</v>
      </c>
      <c r="T21" s="101" t="s">
        <v>49</v>
      </c>
      <c r="U21" s="101" t="s">
        <v>50</v>
      </c>
      <c r="V21" s="101" t="s">
        <v>51</v>
      </c>
      <c r="W21" s="104" t="s">
        <v>52</v>
      </c>
      <c r="X21" s="104" t="s">
        <v>53</v>
      </c>
      <c r="Y21" s="105" t="s">
        <v>54</v>
      </c>
      <c r="Z21" s="105" t="s">
        <v>55</v>
      </c>
      <c r="AA21" s="106" t="s">
        <v>56</v>
      </c>
      <c r="AB21" s="105" t="s">
        <v>57</v>
      </c>
      <c r="AC21" s="105" t="s">
        <v>58</v>
      </c>
      <c r="AD21" s="107" t="s">
        <v>59</v>
      </c>
      <c r="AE21" s="107" t="s">
        <v>60</v>
      </c>
      <c r="AF21" s="107" t="s">
        <v>61</v>
      </c>
      <c r="AG21" s="107" t="s">
        <v>62</v>
      </c>
      <c r="AH21" s="107" t="s">
        <v>63</v>
      </c>
      <c r="AI21" s="107" t="s">
        <v>64</v>
      </c>
      <c r="AJ21" s="107" t="s">
        <v>65</v>
      </c>
      <c r="AK21" s="107" t="s">
        <v>66</v>
      </c>
      <c r="AL21" s="107" t="s">
        <v>67</v>
      </c>
      <c r="AM21" s="107" t="s">
        <v>68</v>
      </c>
      <c r="AN21" s="107" t="s">
        <v>69</v>
      </c>
      <c r="AO21" s="107" t="s">
        <v>70</v>
      </c>
    </row>
    <row r="22" spans="1:41" s="115" customFormat="1" ht="44.25" customHeight="1">
      <c r="A22" s="28" t="s">
        <v>71</v>
      </c>
      <c r="B22" s="29" t="s">
        <v>72</v>
      </c>
      <c r="C22" s="29" t="s">
        <v>73</v>
      </c>
      <c r="D22" s="30">
        <v>29704101</v>
      </c>
      <c r="E22" s="29" t="s">
        <v>74</v>
      </c>
      <c r="F22" s="29" t="s">
        <v>73</v>
      </c>
      <c r="G22" s="109">
        <v>432</v>
      </c>
      <c r="H22" s="31" t="s">
        <v>75</v>
      </c>
      <c r="I22" s="32">
        <v>29704101</v>
      </c>
      <c r="J22" s="33" t="s">
        <v>76</v>
      </c>
      <c r="K22" s="34" t="s">
        <v>77</v>
      </c>
      <c r="L22" s="31">
        <v>80100000</v>
      </c>
      <c r="M22" s="35" t="s">
        <v>78</v>
      </c>
      <c r="N22" s="110">
        <v>42819</v>
      </c>
      <c r="O22" s="111" t="s">
        <v>79</v>
      </c>
      <c r="P22" s="31" t="s">
        <v>80</v>
      </c>
      <c r="Q22" s="31" t="s">
        <v>81</v>
      </c>
      <c r="R22" s="36">
        <f>11900000*9</f>
        <v>107100000</v>
      </c>
      <c r="S22" s="36">
        <f t="shared" ref="S22:S95" si="0">+R22</f>
        <v>107100000</v>
      </c>
      <c r="T22" s="37" t="s">
        <v>82</v>
      </c>
      <c r="U22" s="38" t="s">
        <v>83</v>
      </c>
      <c r="V22" s="39" t="s">
        <v>84</v>
      </c>
      <c r="W22" s="112">
        <v>7000083644</v>
      </c>
      <c r="X22" s="112">
        <v>4500026489</v>
      </c>
      <c r="Y22" s="113">
        <f>+S22</f>
        <v>107100000</v>
      </c>
      <c r="Z22" s="112" t="s">
        <v>308</v>
      </c>
      <c r="AA22" s="112" t="s">
        <v>310</v>
      </c>
      <c r="AB22" s="154" t="s">
        <v>309</v>
      </c>
      <c r="AC22" s="38"/>
      <c r="AD22" s="114"/>
      <c r="AE22" s="37"/>
      <c r="AF22" s="37">
        <v>0</v>
      </c>
      <c r="AG22" s="37">
        <v>11900000</v>
      </c>
      <c r="AH22" s="37">
        <v>11900000</v>
      </c>
      <c r="AI22" s="37">
        <v>11900000</v>
      </c>
      <c r="AJ22" s="37">
        <v>11900000</v>
      </c>
      <c r="AK22" s="37">
        <v>11900000</v>
      </c>
      <c r="AL22" s="37">
        <v>11900000</v>
      </c>
      <c r="AM22" s="37">
        <v>11900000</v>
      </c>
      <c r="AN22" s="37">
        <v>11900000</v>
      </c>
      <c r="AO22" s="37">
        <v>11900000</v>
      </c>
    </row>
    <row r="23" spans="1:41" s="115" customFormat="1" ht="44.25" customHeight="1">
      <c r="A23" s="28" t="s">
        <v>71</v>
      </c>
      <c r="B23" s="29" t="s">
        <v>72</v>
      </c>
      <c r="C23" s="29" t="s">
        <v>73</v>
      </c>
      <c r="D23" s="30">
        <v>29704101</v>
      </c>
      <c r="E23" s="29" t="s">
        <v>74</v>
      </c>
      <c r="F23" s="29" t="s">
        <v>73</v>
      </c>
      <c r="G23" s="109">
        <v>432</v>
      </c>
      <c r="H23" s="31" t="s">
        <v>75</v>
      </c>
      <c r="I23" s="32">
        <v>29704101</v>
      </c>
      <c r="J23" s="33" t="s">
        <v>76</v>
      </c>
      <c r="K23" s="34" t="s">
        <v>85</v>
      </c>
      <c r="L23" s="31">
        <v>81101500</v>
      </c>
      <c r="M23" s="35" t="s">
        <v>86</v>
      </c>
      <c r="N23" s="110">
        <v>42779</v>
      </c>
      <c r="O23" s="111" t="s">
        <v>87</v>
      </c>
      <c r="P23" s="31" t="s">
        <v>80</v>
      </c>
      <c r="Q23" s="31" t="s">
        <v>81</v>
      </c>
      <c r="R23" s="36">
        <f>8*6500000</f>
        <v>52000000</v>
      </c>
      <c r="S23" s="36">
        <f t="shared" si="0"/>
        <v>52000000</v>
      </c>
      <c r="T23" s="37" t="s">
        <v>82</v>
      </c>
      <c r="U23" s="38" t="s">
        <v>83</v>
      </c>
      <c r="V23" s="39" t="s">
        <v>84</v>
      </c>
      <c r="W23" s="112">
        <v>7000083131</v>
      </c>
      <c r="X23" s="112">
        <v>4500026139</v>
      </c>
      <c r="Y23" s="113">
        <v>52000000</v>
      </c>
      <c r="Z23" s="112" t="s">
        <v>311</v>
      </c>
      <c r="AA23" s="112" t="s">
        <v>312</v>
      </c>
      <c r="AB23" s="154" t="s">
        <v>309</v>
      </c>
      <c r="AC23" s="38"/>
      <c r="AD23" s="114"/>
      <c r="AE23" s="37"/>
      <c r="AF23" s="37">
        <v>6500000</v>
      </c>
      <c r="AG23" s="37">
        <v>6500000</v>
      </c>
      <c r="AH23" s="37">
        <v>6500000</v>
      </c>
      <c r="AI23" s="37">
        <v>6500000</v>
      </c>
      <c r="AJ23" s="37">
        <v>6500000</v>
      </c>
      <c r="AK23" s="37">
        <v>6500000</v>
      </c>
      <c r="AL23" s="37">
        <v>6500000</v>
      </c>
      <c r="AM23" s="37">
        <v>6500000</v>
      </c>
      <c r="AN23" s="37">
        <v>0</v>
      </c>
      <c r="AO23" s="37"/>
    </row>
    <row r="24" spans="1:41" s="115" customFormat="1" ht="44.25" customHeight="1">
      <c r="A24" s="28" t="s">
        <v>71</v>
      </c>
      <c r="B24" s="29" t="s">
        <v>72</v>
      </c>
      <c r="C24" s="29" t="s">
        <v>73</v>
      </c>
      <c r="D24" s="30">
        <v>29704101</v>
      </c>
      <c r="E24" s="29" t="s">
        <v>74</v>
      </c>
      <c r="F24" s="29" t="s">
        <v>73</v>
      </c>
      <c r="G24" s="109">
        <v>432</v>
      </c>
      <c r="H24" s="31" t="s">
        <v>75</v>
      </c>
      <c r="I24" s="32">
        <v>29704101</v>
      </c>
      <c r="J24" s="33" t="s">
        <v>76</v>
      </c>
      <c r="K24" s="34" t="s">
        <v>85</v>
      </c>
      <c r="L24" s="31">
        <v>81101500</v>
      </c>
      <c r="M24" s="35" t="s">
        <v>86</v>
      </c>
      <c r="N24" s="110">
        <v>42982</v>
      </c>
      <c r="O24" s="111" t="s">
        <v>88</v>
      </c>
      <c r="P24" s="31" t="s">
        <v>80</v>
      </c>
      <c r="Q24" s="31" t="s">
        <v>81</v>
      </c>
      <c r="R24" s="36">
        <v>13000000</v>
      </c>
      <c r="S24" s="36">
        <f>+R24</f>
        <v>13000000</v>
      </c>
      <c r="T24" s="37" t="s">
        <v>82</v>
      </c>
      <c r="U24" s="38" t="s">
        <v>83</v>
      </c>
      <c r="V24" s="39" t="s">
        <v>84</v>
      </c>
      <c r="W24" s="112">
        <f>+'[1]2017 FASE I Y II'!$AV$8</f>
        <v>7000087020</v>
      </c>
      <c r="X24" s="112">
        <v>4200003930</v>
      </c>
      <c r="Y24" s="155">
        <v>13000000</v>
      </c>
      <c r="Z24" s="112" t="s">
        <v>311</v>
      </c>
      <c r="AA24" s="112" t="s">
        <v>312</v>
      </c>
      <c r="AB24" s="154" t="s">
        <v>309</v>
      </c>
      <c r="AC24" s="38"/>
      <c r="AD24" s="114"/>
      <c r="AE24" s="37"/>
      <c r="AF24" s="37"/>
      <c r="AG24" s="37"/>
      <c r="AH24" s="37"/>
      <c r="AI24" s="37"/>
      <c r="AJ24" s="37"/>
      <c r="AK24" s="37"/>
      <c r="AL24" s="37"/>
      <c r="AM24" s="37"/>
      <c r="AN24" s="37">
        <v>6500000</v>
      </c>
      <c r="AO24" s="37">
        <v>6500000</v>
      </c>
    </row>
    <row r="25" spans="1:41" s="115" customFormat="1" ht="44.25" customHeight="1">
      <c r="A25" s="28" t="s">
        <v>71</v>
      </c>
      <c r="B25" s="29" t="s">
        <v>72</v>
      </c>
      <c r="C25" s="29" t="s">
        <v>73</v>
      </c>
      <c r="D25" s="30">
        <v>29704101</v>
      </c>
      <c r="E25" s="29" t="s">
        <v>74</v>
      </c>
      <c r="F25" s="29" t="s">
        <v>73</v>
      </c>
      <c r="G25" s="109">
        <v>432</v>
      </c>
      <c r="H25" s="31" t="s">
        <v>75</v>
      </c>
      <c r="I25" s="32">
        <v>29704101</v>
      </c>
      <c r="J25" s="33" t="s">
        <v>76</v>
      </c>
      <c r="K25" s="34" t="s">
        <v>89</v>
      </c>
      <c r="L25" s="31">
        <v>93141511</v>
      </c>
      <c r="M25" s="35" t="s">
        <v>90</v>
      </c>
      <c r="N25" s="110">
        <v>42779</v>
      </c>
      <c r="O25" s="111" t="s">
        <v>87</v>
      </c>
      <c r="P25" s="31" t="s">
        <v>80</v>
      </c>
      <c r="Q25" s="31" t="s">
        <v>81</v>
      </c>
      <c r="R25" s="36">
        <f>8*5500000</f>
        <v>44000000</v>
      </c>
      <c r="S25" s="36">
        <f t="shared" si="0"/>
        <v>44000000</v>
      </c>
      <c r="T25" s="37" t="s">
        <v>82</v>
      </c>
      <c r="U25" s="38" t="s">
        <v>83</v>
      </c>
      <c r="V25" s="39" t="s">
        <v>84</v>
      </c>
      <c r="W25" s="150">
        <v>7000083128</v>
      </c>
      <c r="X25" s="121">
        <v>4500026136</v>
      </c>
      <c r="Y25" s="158">
        <f>+S25</f>
        <v>44000000</v>
      </c>
      <c r="Z25" s="112" t="s">
        <v>313</v>
      </c>
      <c r="AA25" s="112" t="s">
        <v>314</v>
      </c>
      <c r="AB25" s="154" t="s">
        <v>309</v>
      </c>
      <c r="AC25" s="38"/>
      <c r="AD25" s="114"/>
      <c r="AE25" s="37"/>
      <c r="AF25" s="37">
        <v>5500000</v>
      </c>
      <c r="AG25" s="40">
        <v>5500000</v>
      </c>
      <c r="AH25" s="37">
        <v>5500000</v>
      </c>
      <c r="AI25" s="37">
        <v>5500000</v>
      </c>
      <c r="AJ25" s="37">
        <v>5500000</v>
      </c>
      <c r="AK25" s="37">
        <v>5500000</v>
      </c>
      <c r="AL25" s="37">
        <v>5500000</v>
      </c>
      <c r="AM25" s="37">
        <v>5500000</v>
      </c>
      <c r="AN25" s="37">
        <v>0</v>
      </c>
      <c r="AO25" s="37"/>
    </row>
    <row r="26" spans="1:41" s="115" customFormat="1" ht="44.25" customHeight="1">
      <c r="A26" s="28" t="s">
        <v>71</v>
      </c>
      <c r="B26" s="29" t="s">
        <v>72</v>
      </c>
      <c r="C26" s="29" t="s">
        <v>73</v>
      </c>
      <c r="D26" s="30">
        <v>29704101</v>
      </c>
      <c r="E26" s="29" t="s">
        <v>74</v>
      </c>
      <c r="F26" s="29" t="s">
        <v>73</v>
      </c>
      <c r="G26" s="109">
        <v>432</v>
      </c>
      <c r="H26" s="31" t="s">
        <v>75</v>
      </c>
      <c r="I26" s="32">
        <v>29704101</v>
      </c>
      <c r="J26" s="33" t="s">
        <v>76</v>
      </c>
      <c r="K26" s="34" t="s">
        <v>89</v>
      </c>
      <c r="L26" s="31">
        <v>93141511</v>
      </c>
      <c r="M26" s="35" t="s">
        <v>90</v>
      </c>
      <c r="N26" s="110">
        <v>42966</v>
      </c>
      <c r="O26" s="111" t="s">
        <v>88</v>
      </c>
      <c r="P26" s="31" t="s">
        <v>80</v>
      </c>
      <c r="Q26" s="31" t="s">
        <v>81</v>
      </c>
      <c r="R26" s="36">
        <v>11000000</v>
      </c>
      <c r="S26" s="36">
        <f>+R26</f>
        <v>11000000</v>
      </c>
      <c r="T26" s="37" t="s">
        <v>82</v>
      </c>
      <c r="U26" s="38" t="s">
        <v>83</v>
      </c>
      <c r="V26" s="39" t="s">
        <v>84</v>
      </c>
      <c r="W26" s="121">
        <v>7000087567</v>
      </c>
      <c r="X26" s="121">
        <v>4200003975</v>
      </c>
      <c r="Y26" s="158">
        <f>+S26</f>
        <v>11000000</v>
      </c>
      <c r="Z26" s="112" t="s">
        <v>313</v>
      </c>
      <c r="AA26" s="112" t="s">
        <v>314</v>
      </c>
      <c r="AB26" s="154" t="s">
        <v>309</v>
      </c>
      <c r="AC26" s="38"/>
      <c r="AD26" s="114"/>
      <c r="AE26" s="37"/>
      <c r="AF26" s="37"/>
      <c r="AG26" s="40"/>
      <c r="AH26" s="37"/>
      <c r="AI26" s="37"/>
      <c r="AJ26" s="37"/>
      <c r="AK26" s="37"/>
      <c r="AL26" s="37"/>
      <c r="AM26" s="37"/>
      <c r="AN26" s="37">
        <v>5500000</v>
      </c>
      <c r="AO26" s="37">
        <v>5500000</v>
      </c>
    </row>
    <row r="27" spans="1:41" s="115" customFormat="1" ht="44.25" customHeight="1">
      <c r="A27" s="28" t="s">
        <v>71</v>
      </c>
      <c r="B27" s="29" t="s">
        <v>72</v>
      </c>
      <c r="C27" s="29" t="s">
        <v>73</v>
      </c>
      <c r="D27" s="30">
        <v>29704101</v>
      </c>
      <c r="E27" s="29" t="s">
        <v>74</v>
      </c>
      <c r="F27" s="29" t="s">
        <v>73</v>
      </c>
      <c r="G27" s="109">
        <v>432</v>
      </c>
      <c r="H27" s="31" t="s">
        <v>75</v>
      </c>
      <c r="I27" s="32">
        <v>29704101</v>
      </c>
      <c r="J27" s="33" t="s">
        <v>76</v>
      </c>
      <c r="K27" s="116" t="s">
        <v>91</v>
      </c>
      <c r="L27" s="31">
        <v>80101601</v>
      </c>
      <c r="M27" s="35" t="s">
        <v>92</v>
      </c>
      <c r="N27" s="110">
        <v>42779</v>
      </c>
      <c r="O27" s="111" t="s">
        <v>87</v>
      </c>
      <c r="P27" s="31" t="s">
        <v>80</v>
      </c>
      <c r="Q27" s="31" t="s">
        <v>81</v>
      </c>
      <c r="R27" s="36">
        <f>3500000*8</f>
        <v>28000000</v>
      </c>
      <c r="S27" s="36">
        <f t="shared" si="0"/>
        <v>28000000</v>
      </c>
      <c r="T27" s="37" t="s">
        <v>82</v>
      </c>
      <c r="U27" s="38" t="s">
        <v>83</v>
      </c>
      <c r="V27" s="39" t="s">
        <v>84</v>
      </c>
      <c r="W27" s="121">
        <v>7000083134</v>
      </c>
      <c r="X27" s="121">
        <v>4500026143</v>
      </c>
      <c r="Y27" s="158">
        <f>+S27</f>
        <v>28000000</v>
      </c>
      <c r="Z27" s="112" t="s">
        <v>315</v>
      </c>
      <c r="AA27" s="112" t="s">
        <v>316</v>
      </c>
      <c r="AB27" s="154" t="s">
        <v>309</v>
      </c>
      <c r="AC27" s="38"/>
      <c r="AD27" s="114"/>
      <c r="AE27" s="37"/>
      <c r="AF27" s="37">
        <v>3500000</v>
      </c>
      <c r="AG27" s="40">
        <v>3500000</v>
      </c>
      <c r="AH27" s="37">
        <v>3500000</v>
      </c>
      <c r="AI27" s="37">
        <v>3500000</v>
      </c>
      <c r="AJ27" s="37">
        <v>3500000</v>
      </c>
      <c r="AK27" s="37">
        <v>3500000</v>
      </c>
      <c r="AL27" s="37">
        <v>3500000</v>
      </c>
      <c r="AM27" s="37">
        <v>3500000</v>
      </c>
      <c r="AN27" s="37"/>
      <c r="AO27" s="37"/>
    </row>
    <row r="28" spans="1:41" s="115" customFormat="1" ht="44.25" customHeight="1">
      <c r="A28" s="28" t="s">
        <v>71</v>
      </c>
      <c r="B28" s="29" t="s">
        <v>72</v>
      </c>
      <c r="C28" s="29" t="s">
        <v>73</v>
      </c>
      <c r="D28" s="30">
        <v>29704101</v>
      </c>
      <c r="E28" s="29" t="s">
        <v>74</v>
      </c>
      <c r="F28" s="29" t="s">
        <v>73</v>
      </c>
      <c r="G28" s="109">
        <v>432</v>
      </c>
      <c r="H28" s="31" t="s">
        <v>75</v>
      </c>
      <c r="I28" s="32">
        <v>29704101</v>
      </c>
      <c r="J28" s="33" t="s">
        <v>76</v>
      </c>
      <c r="K28" s="116" t="s">
        <v>91</v>
      </c>
      <c r="L28" s="31">
        <v>80101601</v>
      </c>
      <c r="M28" s="35" t="s">
        <v>92</v>
      </c>
      <c r="N28" s="110">
        <v>42982</v>
      </c>
      <c r="O28" s="111" t="s">
        <v>88</v>
      </c>
      <c r="P28" s="31" t="s">
        <v>80</v>
      </c>
      <c r="Q28" s="31" t="s">
        <v>81</v>
      </c>
      <c r="R28" s="36">
        <v>7000000</v>
      </c>
      <c r="S28" s="36">
        <f>+R28</f>
        <v>7000000</v>
      </c>
      <c r="T28" s="37" t="s">
        <v>82</v>
      </c>
      <c r="U28" s="38" t="s">
        <v>83</v>
      </c>
      <c r="V28" s="39" t="s">
        <v>84</v>
      </c>
      <c r="W28" s="121">
        <v>7000087152</v>
      </c>
      <c r="X28" s="121">
        <v>4200003931</v>
      </c>
      <c r="Y28" s="158">
        <f>+R28</f>
        <v>7000000</v>
      </c>
      <c r="Z28" s="112" t="s">
        <v>315</v>
      </c>
      <c r="AA28" s="112" t="s">
        <v>316</v>
      </c>
      <c r="AB28" s="154" t="s">
        <v>309</v>
      </c>
      <c r="AC28" s="38"/>
      <c r="AD28" s="114"/>
      <c r="AE28" s="37"/>
      <c r="AF28" s="37"/>
      <c r="AG28" s="40"/>
      <c r="AH28" s="37"/>
      <c r="AI28" s="37"/>
      <c r="AJ28" s="37"/>
      <c r="AK28" s="37"/>
      <c r="AL28" s="37"/>
      <c r="AM28" s="37"/>
      <c r="AN28" s="37">
        <v>3500000</v>
      </c>
      <c r="AO28" s="37">
        <v>3500000</v>
      </c>
    </row>
    <row r="29" spans="1:41" s="115" customFormat="1" ht="44.25" customHeight="1">
      <c r="A29" s="28" t="s">
        <v>71</v>
      </c>
      <c r="B29" s="29" t="s">
        <v>72</v>
      </c>
      <c r="C29" s="29" t="s">
        <v>73</v>
      </c>
      <c r="D29" s="30">
        <v>29704101</v>
      </c>
      <c r="E29" s="29" t="s">
        <v>74</v>
      </c>
      <c r="F29" s="29" t="s">
        <v>73</v>
      </c>
      <c r="G29" s="109">
        <v>432</v>
      </c>
      <c r="H29" s="31" t="s">
        <v>75</v>
      </c>
      <c r="I29" s="32">
        <v>29704101</v>
      </c>
      <c r="J29" s="33" t="s">
        <v>76</v>
      </c>
      <c r="K29" s="116" t="s">
        <v>93</v>
      </c>
      <c r="L29" s="31">
        <v>80111614</v>
      </c>
      <c r="M29" s="35" t="s">
        <v>94</v>
      </c>
      <c r="N29" s="110">
        <v>42779</v>
      </c>
      <c r="O29" s="111" t="s">
        <v>87</v>
      </c>
      <c r="P29" s="31" t="s">
        <v>80</v>
      </c>
      <c r="Q29" s="31" t="s">
        <v>81</v>
      </c>
      <c r="R29" s="36">
        <f>3500000*8</f>
        <v>28000000</v>
      </c>
      <c r="S29" s="36">
        <f t="shared" si="0"/>
        <v>28000000</v>
      </c>
      <c r="T29" s="37" t="s">
        <v>82</v>
      </c>
      <c r="U29" s="38" t="s">
        <v>83</v>
      </c>
      <c r="V29" s="39" t="s">
        <v>84</v>
      </c>
      <c r="W29" s="121">
        <v>7000083126</v>
      </c>
      <c r="X29" s="121">
        <v>4500026188</v>
      </c>
      <c r="Y29" s="158">
        <f t="shared" ref="Y29:Y42" si="1">+S29</f>
        <v>28000000</v>
      </c>
      <c r="Z29" s="112" t="s">
        <v>317</v>
      </c>
      <c r="AA29" s="112" t="s">
        <v>318</v>
      </c>
      <c r="AB29" s="154" t="s">
        <v>309</v>
      </c>
      <c r="AC29" s="38"/>
      <c r="AD29" s="114"/>
      <c r="AE29" s="37"/>
      <c r="AF29" s="37">
        <v>3500000</v>
      </c>
      <c r="AG29" s="40">
        <v>3500000</v>
      </c>
      <c r="AH29" s="37">
        <v>3500000</v>
      </c>
      <c r="AI29" s="37">
        <v>3500000</v>
      </c>
      <c r="AJ29" s="37">
        <v>3500000</v>
      </c>
      <c r="AK29" s="37">
        <v>3500000</v>
      </c>
      <c r="AL29" s="37">
        <v>3500000</v>
      </c>
      <c r="AM29" s="37">
        <v>3500000</v>
      </c>
      <c r="AN29" s="37"/>
      <c r="AO29" s="37"/>
    </row>
    <row r="30" spans="1:41" s="115" customFormat="1" ht="44.25" customHeight="1">
      <c r="A30" s="28" t="s">
        <v>71</v>
      </c>
      <c r="B30" s="29" t="s">
        <v>72</v>
      </c>
      <c r="C30" s="29" t="s">
        <v>73</v>
      </c>
      <c r="D30" s="30">
        <v>29704101</v>
      </c>
      <c r="E30" s="29" t="s">
        <v>74</v>
      </c>
      <c r="F30" s="29" t="s">
        <v>73</v>
      </c>
      <c r="G30" s="109">
        <v>432</v>
      </c>
      <c r="H30" s="31" t="s">
        <v>75</v>
      </c>
      <c r="I30" s="32">
        <v>29704101</v>
      </c>
      <c r="J30" s="33" t="s">
        <v>76</v>
      </c>
      <c r="K30" s="116" t="s">
        <v>93</v>
      </c>
      <c r="L30" s="31">
        <v>80111614</v>
      </c>
      <c r="M30" s="35" t="s">
        <v>94</v>
      </c>
      <c r="N30" s="110">
        <v>42982</v>
      </c>
      <c r="O30" s="111" t="s">
        <v>88</v>
      </c>
      <c r="P30" s="31" t="s">
        <v>80</v>
      </c>
      <c r="Q30" s="31" t="s">
        <v>81</v>
      </c>
      <c r="R30" s="36">
        <v>7000000</v>
      </c>
      <c r="S30" s="36">
        <f>+R30</f>
        <v>7000000</v>
      </c>
      <c r="T30" s="37" t="s">
        <v>82</v>
      </c>
      <c r="U30" s="38" t="s">
        <v>83</v>
      </c>
      <c r="V30" s="39" t="s">
        <v>84</v>
      </c>
      <c r="W30" s="121">
        <v>7000087022</v>
      </c>
      <c r="X30" s="121">
        <v>4200003933</v>
      </c>
      <c r="Y30" s="158">
        <f t="shared" si="1"/>
        <v>7000000</v>
      </c>
      <c r="Z30" s="112" t="s">
        <v>317</v>
      </c>
      <c r="AA30" s="112" t="s">
        <v>318</v>
      </c>
      <c r="AB30" s="154" t="s">
        <v>309</v>
      </c>
      <c r="AC30" s="38"/>
      <c r="AD30" s="114"/>
      <c r="AE30" s="37"/>
      <c r="AF30" s="37"/>
      <c r="AG30" s="40"/>
      <c r="AH30" s="37"/>
      <c r="AI30" s="37"/>
      <c r="AJ30" s="37"/>
      <c r="AK30" s="37"/>
      <c r="AL30" s="37"/>
      <c r="AM30" s="37"/>
      <c r="AN30" s="37">
        <v>3500000</v>
      </c>
      <c r="AO30" s="37">
        <v>3500000</v>
      </c>
    </row>
    <row r="31" spans="1:41" s="115" customFormat="1" ht="44.25" customHeight="1">
      <c r="A31" s="28" t="s">
        <v>71</v>
      </c>
      <c r="B31" s="29" t="s">
        <v>72</v>
      </c>
      <c r="C31" s="29" t="s">
        <v>73</v>
      </c>
      <c r="D31" s="30">
        <v>29704101</v>
      </c>
      <c r="E31" s="29" t="s">
        <v>74</v>
      </c>
      <c r="F31" s="29" t="s">
        <v>73</v>
      </c>
      <c r="G31" s="109">
        <v>432</v>
      </c>
      <c r="H31" s="31" t="s">
        <v>75</v>
      </c>
      <c r="I31" s="32">
        <v>29704101</v>
      </c>
      <c r="J31" s="33" t="s">
        <v>76</v>
      </c>
      <c r="K31" s="34" t="s">
        <v>95</v>
      </c>
      <c r="L31" s="31">
        <v>81102702</v>
      </c>
      <c r="M31" s="35" t="s">
        <v>96</v>
      </c>
      <c r="N31" s="110">
        <v>42779</v>
      </c>
      <c r="O31" s="111" t="s">
        <v>87</v>
      </c>
      <c r="P31" s="31" t="s">
        <v>80</v>
      </c>
      <c r="Q31" s="31" t="s">
        <v>81</v>
      </c>
      <c r="R31" s="36">
        <f>4000000*8</f>
        <v>32000000</v>
      </c>
      <c r="S31" s="36">
        <f t="shared" si="0"/>
        <v>32000000</v>
      </c>
      <c r="T31" s="37" t="s">
        <v>82</v>
      </c>
      <c r="U31" s="38" t="s">
        <v>83</v>
      </c>
      <c r="V31" s="39" t="s">
        <v>84</v>
      </c>
      <c r="W31" s="121">
        <v>7000083133</v>
      </c>
      <c r="X31" s="121">
        <v>4500026187</v>
      </c>
      <c r="Y31" s="158">
        <f t="shared" si="1"/>
        <v>32000000</v>
      </c>
      <c r="Z31" s="156" t="s">
        <v>319</v>
      </c>
      <c r="AA31" s="112" t="s">
        <v>320</v>
      </c>
      <c r="AB31" s="154" t="s">
        <v>309</v>
      </c>
      <c r="AC31" s="38"/>
      <c r="AD31" s="114"/>
      <c r="AE31" s="37"/>
      <c r="AF31" s="37">
        <v>4000000</v>
      </c>
      <c r="AG31" s="40">
        <v>4000000</v>
      </c>
      <c r="AH31" s="37">
        <v>4000000</v>
      </c>
      <c r="AI31" s="37">
        <v>4000000</v>
      </c>
      <c r="AJ31" s="37">
        <v>4000000</v>
      </c>
      <c r="AK31" s="37">
        <v>4000000</v>
      </c>
      <c r="AL31" s="37">
        <v>4000000</v>
      </c>
      <c r="AM31" s="37">
        <v>4000000</v>
      </c>
      <c r="AN31" s="37"/>
      <c r="AO31" s="37"/>
    </row>
    <row r="32" spans="1:41" s="115" customFormat="1" ht="44.25" customHeight="1">
      <c r="A32" s="28" t="s">
        <v>71</v>
      </c>
      <c r="B32" s="29" t="s">
        <v>72</v>
      </c>
      <c r="C32" s="29" t="s">
        <v>73</v>
      </c>
      <c r="D32" s="30">
        <v>29704101</v>
      </c>
      <c r="E32" s="29" t="s">
        <v>74</v>
      </c>
      <c r="F32" s="29" t="s">
        <v>73</v>
      </c>
      <c r="G32" s="109">
        <v>432</v>
      </c>
      <c r="H32" s="31" t="s">
        <v>75</v>
      </c>
      <c r="I32" s="32">
        <v>29704101</v>
      </c>
      <c r="J32" s="33" t="s">
        <v>76</v>
      </c>
      <c r="K32" s="34" t="s">
        <v>95</v>
      </c>
      <c r="L32" s="31">
        <v>81102702</v>
      </c>
      <c r="M32" s="35" t="s">
        <v>96</v>
      </c>
      <c r="N32" s="110">
        <v>42982</v>
      </c>
      <c r="O32" s="111" t="s">
        <v>88</v>
      </c>
      <c r="P32" s="31" t="s">
        <v>80</v>
      </c>
      <c r="Q32" s="31" t="s">
        <v>81</v>
      </c>
      <c r="R32" s="36">
        <v>8000000</v>
      </c>
      <c r="S32" s="36">
        <f>+R32</f>
        <v>8000000</v>
      </c>
      <c r="T32" s="37" t="s">
        <v>82</v>
      </c>
      <c r="U32" s="38" t="s">
        <v>83</v>
      </c>
      <c r="V32" s="39" t="s">
        <v>84</v>
      </c>
      <c r="W32" s="121">
        <v>7000087021</v>
      </c>
      <c r="X32" s="121">
        <v>4200003932</v>
      </c>
      <c r="Y32" s="158">
        <f t="shared" si="1"/>
        <v>8000000</v>
      </c>
      <c r="Z32" s="156" t="s">
        <v>319</v>
      </c>
      <c r="AA32" s="112" t="s">
        <v>320</v>
      </c>
      <c r="AB32" s="154" t="s">
        <v>309</v>
      </c>
      <c r="AC32" s="38"/>
      <c r="AD32" s="114"/>
      <c r="AE32" s="37"/>
      <c r="AF32" s="37"/>
      <c r="AG32" s="40"/>
      <c r="AH32" s="37"/>
      <c r="AI32" s="37"/>
      <c r="AJ32" s="37"/>
      <c r="AK32" s="37"/>
      <c r="AL32" s="37"/>
      <c r="AM32" s="37"/>
      <c r="AN32" s="37">
        <v>4000000</v>
      </c>
      <c r="AO32" s="37">
        <v>4000000</v>
      </c>
    </row>
    <row r="33" spans="1:41 15912:15945" s="115" customFormat="1" ht="44.25" customHeight="1">
      <c r="A33" s="28" t="s">
        <v>71</v>
      </c>
      <c r="B33" s="29" t="s">
        <v>72</v>
      </c>
      <c r="C33" s="29" t="s">
        <v>73</v>
      </c>
      <c r="D33" s="30">
        <v>29704101</v>
      </c>
      <c r="E33" s="29" t="s">
        <v>74</v>
      </c>
      <c r="F33" s="29" t="s">
        <v>73</v>
      </c>
      <c r="G33" s="109">
        <v>432</v>
      </c>
      <c r="H33" s="31" t="s">
        <v>75</v>
      </c>
      <c r="I33" s="32">
        <v>29704101</v>
      </c>
      <c r="J33" s="33" t="s">
        <v>76</v>
      </c>
      <c r="K33" s="34" t="s">
        <v>97</v>
      </c>
      <c r="L33" s="31">
        <v>80121601</v>
      </c>
      <c r="M33" s="35" t="s">
        <v>98</v>
      </c>
      <c r="N33" s="110">
        <v>42779</v>
      </c>
      <c r="O33" s="111" t="s">
        <v>87</v>
      </c>
      <c r="P33" s="31" t="s">
        <v>80</v>
      </c>
      <c r="Q33" s="31" t="s">
        <v>81</v>
      </c>
      <c r="R33" s="36">
        <f>5500000*8</f>
        <v>44000000</v>
      </c>
      <c r="S33" s="36">
        <f t="shared" si="0"/>
        <v>44000000</v>
      </c>
      <c r="T33" s="37" t="s">
        <v>82</v>
      </c>
      <c r="U33" s="38" t="s">
        <v>83</v>
      </c>
      <c r="V33" s="39" t="s">
        <v>84</v>
      </c>
      <c r="W33" s="121">
        <v>7000083132</v>
      </c>
      <c r="X33" s="151">
        <v>4500026135</v>
      </c>
      <c r="Y33" s="158">
        <f t="shared" si="1"/>
        <v>44000000</v>
      </c>
      <c r="Z33" s="156" t="s">
        <v>321</v>
      </c>
      <c r="AA33" s="112" t="s">
        <v>322</v>
      </c>
      <c r="AB33" s="154" t="s">
        <v>309</v>
      </c>
      <c r="AC33" s="38"/>
      <c r="AD33" s="114"/>
      <c r="AE33" s="37"/>
      <c r="AF33" s="37">
        <v>5500000</v>
      </c>
      <c r="AG33" s="40">
        <v>5500000</v>
      </c>
      <c r="AH33" s="37">
        <v>5500000</v>
      </c>
      <c r="AI33" s="37">
        <v>5500000</v>
      </c>
      <c r="AJ33" s="37">
        <v>5500000</v>
      </c>
      <c r="AK33" s="37">
        <v>5500000</v>
      </c>
      <c r="AL33" s="37">
        <v>5500000</v>
      </c>
      <c r="AM33" s="37">
        <v>5500000</v>
      </c>
      <c r="AN33" s="37"/>
      <c r="AO33" s="37"/>
    </row>
    <row r="34" spans="1:41 15912:15945" s="115" customFormat="1" ht="44.25" customHeight="1">
      <c r="A34" s="28" t="s">
        <v>71</v>
      </c>
      <c r="B34" s="29" t="s">
        <v>72</v>
      </c>
      <c r="C34" s="29" t="s">
        <v>73</v>
      </c>
      <c r="D34" s="30">
        <v>29704101</v>
      </c>
      <c r="E34" s="29" t="s">
        <v>74</v>
      </c>
      <c r="F34" s="29" t="s">
        <v>73</v>
      </c>
      <c r="G34" s="109">
        <v>432</v>
      </c>
      <c r="H34" s="31" t="s">
        <v>75</v>
      </c>
      <c r="I34" s="32">
        <v>29704101</v>
      </c>
      <c r="J34" s="33" t="s">
        <v>76</v>
      </c>
      <c r="K34" s="34" t="s">
        <v>97</v>
      </c>
      <c r="L34" s="31">
        <v>80121601</v>
      </c>
      <c r="M34" s="35" t="s">
        <v>98</v>
      </c>
      <c r="N34" s="110">
        <v>42982</v>
      </c>
      <c r="O34" s="111" t="s">
        <v>88</v>
      </c>
      <c r="P34" s="31" t="s">
        <v>80</v>
      </c>
      <c r="Q34" s="31" t="s">
        <v>81</v>
      </c>
      <c r="R34" s="36">
        <v>11000000</v>
      </c>
      <c r="S34" s="36">
        <f>+R34</f>
        <v>11000000</v>
      </c>
      <c r="T34" s="37" t="s">
        <v>82</v>
      </c>
      <c r="U34" s="38" t="s">
        <v>83</v>
      </c>
      <c r="V34" s="39" t="s">
        <v>84</v>
      </c>
      <c r="W34" s="151">
        <v>7000086976</v>
      </c>
      <c r="X34" s="121">
        <v>4200003917</v>
      </c>
      <c r="Y34" s="158">
        <f t="shared" si="1"/>
        <v>11000000</v>
      </c>
      <c r="Z34" s="156" t="s">
        <v>321</v>
      </c>
      <c r="AA34" s="112" t="s">
        <v>322</v>
      </c>
      <c r="AB34" s="154" t="s">
        <v>309</v>
      </c>
      <c r="AC34" s="38"/>
      <c r="AD34" s="114"/>
      <c r="AE34" s="37"/>
      <c r="AF34" s="37"/>
      <c r="AG34" s="40"/>
      <c r="AH34" s="37"/>
      <c r="AI34" s="37"/>
      <c r="AJ34" s="37"/>
      <c r="AK34" s="37"/>
      <c r="AL34" s="37"/>
      <c r="AM34" s="37"/>
      <c r="AN34" s="37">
        <v>5500000</v>
      </c>
      <c r="AO34" s="37">
        <v>5500000</v>
      </c>
    </row>
    <row r="35" spans="1:41 15912:15945" s="115" customFormat="1" ht="44.25" customHeight="1">
      <c r="A35" s="28" t="s">
        <v>71</v>
      </c>
      <c r="B35" s="29" t="s">
        <v>72</v>
      </c>
      <c r="C35" s="29" t="s">
        <v>73</v>
      </c>
      <c r="D35" s="30">
        <v>29704101</v>
      </c>
      <c r="E35" s="29" t="s">
        <v>74</v>
      </c>
      <c r="F35" s="29" t="s">
        <v>73</v>
      </c>
      <c r="G35" s="109">
        <v>432</v>
      </c>
      <c r="H35" s="31" t="s">
        <v>75</v>
      </c>
      <c r="I35" s="32">
        <v>29704101</v>
      </c>
      <c r="J35" s="33" t="s">
        <v>76</v>
      </c>
      <c r="K35" s="34" t="s">
        <v>97</v>
      </c>
      <c r="L35" s="31">
        <v>80121601</v>
      </c>
      <c r="M35" s="35" t="s">
        <v>99</v>
      </c>
      <c r="N35" s="110">
        <v>42996</v>
      </c>
      <c r="O35" s="111" t="s">
        <v>100</v>
      </c>
      <c r="P35" s="31" t="s">
        <v>80</v>
      </c>
      <c r="Q35" s="31" t="s">
        <v>81</v>
      </c>
      <c r="R35" s="36">
        <v>22000000</v>
      </c>
      <c r="S35" s="36">
        <v>22000000</v>
      </c>
      <c r="T35" s="37" t="s">
        <v>82</v>
      </c>
      <c r="U35" s="38" t="s">
        <v>83</v>
      </c>
      <c r="V35" s="39" t="s">
        <v>84</v>
      </c>
      <c r="W35" s="151">
        <v>7000086490</v>
      </c>
      <c r="X35" s="151">
        <v>4500027486</v>
      </c>
      <c r="Y35" s="158">
        <f t="shared" si="1"/>
        <v>22000000</v>
      </c>
      <c r="Z35" s="112" t="s">
        <v>324</v>
      </c>
      <c r="AA35" s="112" t="s">
        <v>325</v>
      </c>
      <c r="AB35" s="154" t="s">
        <v>309</v>
      </c>
      <c r="AC35" s="38"/>
      <c r="AD35" s="114"/>
      <c r="AE35" s="37"/>
      <c r="AF35" s="37"/>
      <c r="AG35" s="40"/>
      <c r="AH35" s="37"/>
      <c r="AI35" s="37"/>
      <c r="AJ35" s="37"/>
      <c r="AK35" s="37"/>
      <c r="AL35" s="37">
        <v>5500000</v>
      </c>
      <c r="AM35" s="37">
        <v>5500000</v>
      </c>
      <c r="AN35" s="37">
        <v>5500000</v>
      </c>
      <c r="AO35" s="37">
        <v>5500000</v>
      </c>
    </row>
    <row r="36" spans="1:41 15912:15945" s="115" customFormat="1" ht="44.25" customHeight="1">
      <c r="A36" s="28" t="s">
        <v>71</v>
      </c>
      <c r="B36" s="29" t="s">
        <v>72</v>
      </c>
      <c r="C36" s="29" t="s">
        <v>73</v>
      </c>
      <c r="D36" s="30">
        <v>29704101</v>
      </c>
      <c r="E36" s="29" t="s">
        <v>74</v>
      </c>
      <c r="F36" s="29" t="s">
        <v>73</v>
      </c>
      <c r="G36" s="109">
        <v>432</v>
      </c>
      <c r="H36" s="31" t="s">
        <v>75</v>
      </c>
      <c r="I36" s="32">
        <v>29704101</v>
      </c>
      <c r="J36" s="33" t="s">
        <v>76</v>
      </c>
      <c r="K36" s="34" t="s">
        <v>97</v>
      </c>
      <c r="L36" s="31">
        <v>80121601</v>
      </c>
      <c r="M36" s="35" t="s">
        <v>101</v>
      </c>
      <c r="N36" s="110">
        <v>42996</v>
      </c>
      <c r="O36" s="111" t="s">
        <v>100</v>
      </c>
      <c r="P36" s="31" t="s">
        <v>80</v>
      </c>
      <c r="Q36" s="31" t="s">
        <v>81</v>
      </c>
      <c r="R36" s="36">
        <v>23376000</v>
      </c>
      <c r="S36" s="36">
        <f>+R36</f>
        <v>23376000</v>
      </c>
      <c r="T36" s="37" t="s">
        <v>82</v>
      </c>
      <c r="U36" s="38" t="s">
        <v>83</v>
      </c>
      <c r="V36" s="39" t="s">
        <v>84</v>
      </c>
      <c r="W36" s="151">
        <v>7000087549</v>
      </c>
      <c r="X36" s="151">
        <v>4500027775</v>
      </c>
      <c r="Y36" s="159">
        <f t="shared" si="1"/>
        <v>23376000</v>
      </c>
      <c r="Z36" s="155" t="s">
        <v>326</v>
      </c>
      <c r="AA36" s="112" t="s">
        <v>327</v>
      </c>
      <c r="AB36" s="154" t="s">
        <v>309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>
        <v>7792000</v>
      </c>
      <c r="AN36" s="37">
        <v>7792000</v>
      </c>
      <c r="AO36" s="37">
        <v>7792000</v>
      </c>
      <c r="WMZ36" s="41"/>
      <c r="WNA36" s="42"/>
      <c r="WNB36" s="42"/>
      <c r="WNC36" s="43"/>
      <c r="WND36" s="42"/>
      <c r="WNE36" s="42"/>
      <c r="WNF36" s="117"/>
      <c r="WNG36" s="44"/>
      <c r="WNH36" s="45"/>
      <c r="WNI36" s="46"/>
      <c r="WNJ36" s="47"/>
      <c r="WNK36" s="44"/>
      <c r="WNL36" s="118"/>
      <c r="WNM36" s="119"/>
      <c r="WNN36" s="120"/>
      <c r="WNO36" s="44"/>
      <c r="WNP36" s="44"/>
      <c r="WNQ36" s="48"/>
      <c r="WNR36" s="48"/>
      <c r="WNS36" s="37"/>
      <c r="WNT36" s="38"/>
      <c r="WNU36" s="39"/>
      <c r="WNV36" s="114"/>
      <c r="WNW36" s="37"/>
      <c r="WNX36" s="37"/>
      <c r="WNY36" s="40"/>
      <c r="WNZ36" s="37"/>
      <c r="WOA36" s="37"/>
      <c r="WOB36" s="37"/>
      <c r="WOC36" s="37"/>
      <c r="WOD36" s="37"/>
      <c r="WOE36" s="37"/>
      <c r="WOF36" s="37"/>
      <c r="WOG36" s="37"/>
    </row>
    <row r="37" spans="1:41 15912:15945" s="115" customFormat="1" ht="44.25" customHeight="1">
      <c r="A37" s="28" t="s">
        <v>71</v>
      </c>
      <c r="B37" s="29" t="s">
        <v>72</v>
      </c>
      <c r="C37" s="29" t="s">
        <v>73</v>
      </c>
      <c r="D37" s="30">
        <v>29704101</v>
      </c>
      <c r="E37" s="29" t="s">
        <v>74</v>
      </c>
      <c r="F37" s="29" t="s">
        <v>73</v>
      </c>
      <c r="G37" s="109">
        <v>432</v>
      </c>
      <c r="H37" s="31" t="s">
        <v>75</v>
      </c>
      <c r="I37" s="32">
        <v>29704101</v>
      </c>
      <c r="J37" s="33" t="s">
        <v>76</v>
      </c>
      <c r="K37" s="34" t="s">
        <v>97</v>
      </c>
      <c r="L37" s="31">
        <v>80121601</v>
      </c>
      <c r="M37" s="35" t="s">
        <v>98</v>
      </c>
      <c r="N37" s="110">
        <v>42779</v>
      </c>
      <c r="O37" s="111" t="s">
        <v>87</v>
      </c>
      <c r="P37" s="31" t="s">
        <v>80</v>
      </c>
      <c r="Q37" s="31" t="s">
        <v>81</v>
      </c>
      <c r="R37" s="36">
        <f>5500000*8</f>
        <v>44000000</v>
      </c>
      <c r="S37" s="36">
        <f>+R37</f>
        <v>44000000</v>
      </c>
      <c r="T37" s="37" t="s">
        <v>82</v>
      </c>
      <c r="U37" s="38" t="s">
        <v>83</v>
      </c>
      <c r="V37" s="39" t="s">
        <v>84</v>
      </c>
      <c r="W37" s="121">
        <v>7000083129</v>
      </c>
      <c r="X37" s="121">
        <v>4500026134</v>
      </c>
      <c r="Y37" s="158">
        <f t="shared" si="1"/>
        <v>44000000</v>
      </c>
      <c r="Z37" s="156" t="s">
        <v>329</v>
      </c>
      <c r="AA37" s="112" t="s">
        <v>328</v>
      </c>
      <c r="AB37" s="154" t="s">
        <v>309</v>
      </c>
      <c r="AC37" s="38" t="s">
        <v>323</v>
      </c>
      <c r="AD37" s="114"/>
      <c r="AE37" s="37"/>
      <c r="AF37" s="37">
        <v>5500000</v>
      </c>
      <c r="AG37" s="40">
        <v>5500000</v>
      </c>
      <c r="AH37" s="37">
        <v>5500000</v>
      </c>
      <c r="AI37" s="37">
        <v>5500000</v>
      </c>
      <c r="AJ37" s="37">
        <v>5500000</v>
      </c>
      <c r="AK37" s="37">
        <v>5500000</v>
      </c>
      <c r="AL37" s="37">
        <v>5500000</v>
      </c>
      <c r="AM37" s="37">
        <v>5500000</v>
      </c>
      <c r="AN37" s="37"/>
      <c r="AO37" s="37"/>
    </row>
    <row r="38" spans="1:41 15912:15945" s="115" customFormat="1" ht="44.25" customHeight="1">
      <c r="A38" s="28" t="s">
        <v>71</v>
      </c>
      <c r="B38" s="29" t="s">
        <v>72</v>
      </c>
      <c r="C38" s="29" t="s">
        <v>73</v>
      </c>
      <c r="D38" s="30">
        <v>29704101</v>
      </c>
      <c r="E38" s="29" t="s">
        <v>74</v>
      </c>
      <c r="F38" s="29" t="s">
        <v>73</v>
      </c>
      <c r="G38" s="109">
        <v>432</v>
      </c>
      <c r="H38" s="31" t="s">
        <v>75</v>
      </c>
      <c r="I38" s="32">
        <v>29704101</v>
      </c>
      <c r="J38" s="33" t="s">
        <v>76</v>
      </c>
      <c r="K38" s="34" t="s">
        <v>102</v>
      </c>
      <c r="L38" s="31">
        <v>80161504</v>
      </c>
      <c r="M38" s="35" t="s">
        <v>545</v>
      </c>
      <c r="N38" s="110">
        <v>42779</v>
      </c>
      <c r="O38" s="111" t="s">
        <v>103</v>
      </c>
      <c r="P38" s="31" t="s">
        <v>80</v>
      </c>
      <c r="Q38" s="31" t="s">
        <v>81</v>
      </c>
      <c r="R38" s="36">
        <v>19800000</v>
      </c>
      <c r="S38" s="36">
        <f t="shared" si="0"/>
        <v>19800000</v>
      </c>
      <c r="T38" s="37" t="s">
        <v>82</v>
      </c>
      <c r="U38" s="38" t="s">
        <v>83</v>
      </c>
      <c r="V38" s="39" t="s">
        <v>84</v>
      </c>
      <c r="W38" s="121">
        <v>7000083130</v>
      </c>
      <c r="X38" s="121">
        <v>4500026138</v>
      </c>
      <c r="Y38" s="158">
        <f t="shared" si="1"/>
        <v>19800000</v>
      </c>
      <c r="Z38" s="112" t="s">
        <v>330</v>
      </c>
      <c r="AA38" s="112" t="s">
        <v>331</v>
      </c>
      <c r="AB38" s="154" t="s">
        <v>309</v>
      </c>
      <c r="AC38" s="38" t="s">
        <v>323</v>
      </c>
      <c r="AD38" s="114"/>
      <c r="AE38" s="37"/>
      <c r="AF38" s="37">
        <v>2200000</v>
      </c>
      <c r="AG38" s="40">
        <v>2200000</v>
      </c>
      <c r="AH38" s="37">
        <v>2200000</v>
      </c>
      <c r="AI38" s="37">
        <v>2200000</v>
      </c>
      <c r="AJ38" s="37">
        <v>2200000</v>
      </c>
      <c r="AK38" s="37">
        <v>2200000</v>
      </c>
      <c r="AL38" s="37">
        <v>2200000</v>
      </c>
      <c r="AM38" s="37">
        <v>2200000</v>
      </c>
      <c r="AN38" s="37">
        <v>2200000</v>
      </c>
      <c r="AO38" s="37"/>
    </row>
    <row r="39" spans="1:41 15912:15945" s="115" customFormat="1" ht="44.25" customHeight="1">
      <c r="A39" s="28" t="s">
        <v>71</v>
      </c>
      <c r="B39" s="29" t="s">
        <v>72</v>
      </c>
      <c r="C39" s="29" t="s">
        <v>73</v>
      </c>
      <c r="D39" s="30">
        <v>29704101</v>
      </c>
      <c r="E39" s="29" t="s">
        <v>74</v>
      </c>
      <c r="F39" s="29" t="s">
        <v>73</v>
      </c>
      <c r="G39" s="109">
        <v>432</v>
      </c>
      <c r="H39" s="31" t="s">
        <v>75</v>
      </c>
      <c r="I39" s="32">
        <v>29704101</v>
      </c>
      <c r="J39" s="33" t="s">
        <v>76</v>
      </c>
      <c r="K39" s="34" t="s">
        <v>102</v>
      </c>
      <c r="L39" s="31">
        <v>80161504</v>
      </c>
      <c r="M39" s="35" t="s">
        <v>545</v>
      </c>
      <c r="N39" s="110">
        <v>42976</v>
      </c>
      <c r="O39" s="111" t="s">
        <v>104</v>
      </c>
      <c r="P39" s="31" t="s">
        <v>80</v>
      </c>
      <c r="Q39" s="31" t="s">
        <v>81</v>
      </c>
      <c r="R39" s="36">
        <v>2200000</v>
      </c>
      <c r="S39" s="36">
        <f>+R39</f>
        <v>2200000</v>
      </c>
      <c r="T39" s="37" t="s">
        <v>82</v>
      </c>
      <c r="U39" s="38" t="s">
        <v>83</v>
      </c>
      <c r="V39" s="39" t="s">
        <v>84</v>
      </c>
      <c r="W39" s="121">
        <v>7000086975</v>
      </c>
      <c r="X39" s="121">
        <v>4200003918</v>
      </c>
      <c r="Y39" s="158">
        <f t="shared" si="1"/>
        <v>2200000</v>
      </c>
      <c r="Z39" s="112" t="s">
        <v>330</v>
      </c>
      <c r="AA39" s="112" t="s">
        <v>331</v>
      </c>
      <c r="AB39" s="154" t="s">
        <v>309</v>
      </c>
      <c r="AC39" s="38"/>
      <c r="AD39" s="114"/>
      <c r="AE39" s="37"/>
      <c r="AF39" s="37"/>
      <c r="AG39" s="40"/>
      <c r="AH39" s="37"/>
      <c r="AI39" s="37"/>
      <c r="AJ39" s="37"/>
      <c r="AK39" s="37"/>
      <c r="AL39" s="37"/>
      <c r="AM39" s="37"/>
      <c r="AN39" s="37"/>
      <c r="AO39" s="37">
        <v>2200000</v>
      </c>
    </row>
    <row r="40" spans="1:41 15912:15945" s="115" customFormat="1" ht="44.25" customHeight="1">
      <c r="A40" s="28" t="s">
        <v>71</v>
      </c>
      <c r="B40" s="29" t="s">
        <v>72</v>
      </c>
      <c r="C40" s="29" t="s">
        <v>73</v>
      </c>
      <c r="D40" s="30">
        <v>29704101</v>
      </c>
      <c r="E40" s="29" t="s">
        <v>74</v>
      </c>
      <c r="F40" s="29" t="s">
        <v>73</v>
      </c>
      <c r="G40" s="109">
        <v>432</v>
      </c>
      <c r="H40" s="31" t="s">
        <v>75</v>
      </c>
      <c r="I40" s="32">
        <v>29704101</v>
      </c>
      <c r="J40" s="33" t="s">
        <v>76</v>
      </c>
      <c r="K40" s="34" t="s">
        <v>105</v>
      </c>
      <c r="L40" s="31">
        <v>45100000</v>
      </c>
      <c r="M40" s="35" t="s">
        <v>106</v>
      </c>
      <c r="N40" s="110">
        <v>42789</v>
      </c>
      <c r="O40" s="111" t="s">
        <v>107</v>
      </c>
      <c r="P40" s="31" t="s">
        <v>80</v>
      </c>
      <c r="Q40" s="31" t="s">
        <v>81</v>
      </c>
      <c r="R40" s="36">
        <v>140000000</v>
      </c>
      <c r="S40" s="36">
        <f t="shared" si="0"/>
        <v>140000000</v>
      </c>
      <c r="T40" s="37" t="s">
        <v>82</v>
      </c>
      <c r="U40" s="38" t="s">
        <v>83</v>
      </c>
      <c r="V40" s="39" t="s">
        <v>84</v>
      </c>
      <c r="W40" s="121">
        <v>7000083532</v>
      </c>
      <c r="X40" s="121">
        <v>4500026350</v>
      </c>
      <c r="Y40" s="158">
        <f t="shared" si="1"/>
        <v>140000000</v>
      </c>
      <c r="Z40" s="156" t="s">
        <v>332</v>
      </c>
      <c r="AA40" s="112" t="s">
        <v>333</v>
      </c>
      <c r="AB40" s="154" t="s">
        <v>309</v>
      </c>
      <c r="AC40" s="38"/>
      <c r="AD40" s="114"/>
      <c r="AE40" s="37"/>
      <c r="AF40" s="37">
        <v>140000000</v>
      </c>
      <c r="AG40" s="40"/>
      <c r="AH40" s="37"/>
      <c r="AI40" s="37"/>
      <c r="AJ40" s="37"/>
      <c r="AK40" s="37"/>
      <c r="AL40" s="37"/>
      <c r="AM40" s="37"/>
      <c r="AN40" s="37"/>
      <c r="AO40" s="37"/>
    </row>
    <row r="41" spans="1:41 15912:15945" s="115" customFormat="1" ht="44.25" customHeight="1">
      <c r="A41" s="28" t="s">
        <v>71</v>
      </c>
      <c r="B41" s="29" t="s">
        <v>72</v>
      </c>
      <c r="C41" s="29" t="s">
        <v>73</v>
      </c>
      <c r="D41" s="30">
        <v>29704101</v>
      </c>
      <c r="E41" s="29" t="s">
        <v>74</v>
      </c>
      <c r="F41" s="29" t="s">
        <v>73</v>
      </c>
      <c r="G41" s="109">
        <v>432</v>
      </c>
      <c r="H41" s="31" t="s">
        <v>75</v>
      </c>
      <c r="I41" s="32">
        <v>29704101</v>
      </c>
      <c r="J41" s="33" t="s">
        <v>76</v>
      </c>
      <c r="K41" s="34" t="s">
        <v>108</v>
      </c>
      <c r="L41" s="31">
        <v>84121901</v>
      </c>
      <c r="M41" s="35" t="s">
        <v>109</v>
      </c>
      <c r="N41" s="110">
        <v>42892</v>
      </c>
      <c r="O41" s="111" t="s">
        <v>110</v>
      </c>
      <c r="P41" s="31" t="s">
        <v>80</v>
      </c>
      <c r="Q41" s="31" t="s">
        <v>81</v>
      </c>
      <c r="R41" s="36">
        <v>270000000</v>
      </c>
      <c r="S41" s="36">
        <f t="shared" si="0"/>
        <v>270000000</v>
      </c>
      <c r="T41" s="37" t="s">
        <v>82</v>
      </c>
      <c r="U41" s="38" t="s">
        <v>83</v>
      </c>
      <c r="V41" s="39" t="s">
        <v>84</v>
      </c>
      <c r="W41" s="121">
        <v>7000084849</v>
      </c>
      <c r="X41" s="121">
        <v>4500026988</v>
      </c>
      <c r="Y41" s="158">
        <f t="shared" si="1"/>
        <v>270000000</v>
      </c>
      <c r="Z41" s="112" t="s">
        <v>334</v>
      </c>
      <c r="AA41" s="112" t="s">
        <v>335</v>
      </c>
      <c r="AB41" s="154" t="s">
        <v>309</v>
      </c>
      <c r="AC41" s="38"/>
      <c r="AD41" s="114"/>
      <c r="AE41" s="37"/>
      <c r="AF41" s="37">
        <v>0</v>
      </c>
      <c r="AG41" s="37"/>
      <c r="AH41" s="37"/>
      <c r="AI41" s="37"/>
      <c r="AJ41" s="37">
        <v>45000000</v>
      </c>
      <c r="AK41" s="37">
        <v>45000000</v>
      </c>
      <c r="AL41" s="37">
        <v>45000000</v>
      </c>
      <c r="AM41" s="37">
        <v>45000000</v>
      </c>
      <c r="AN41" s="37">
        <v>45000000</v>
      </c>
      <c r="AO41" s="37">
        <v>45000000</v>
      </c>
    </row>
    <row r="42" spans="1:41 15912:15945" s="115" customFormat="1" ht="44.25" customHeight="1">
      <c r="A42" s="28" t="s">
        <v>71</v>
      </c>
      <c r="B42" s="29" t="s">
        <v>72</v>
      </c>
      <c r="C42" s="29" t="s">
        <v>73</v>
      </c>
      <c r="D42" s="30">
        <v>29704101</v>
      </c>
      <c r="E42" s="29" t="s">
        <v>74</v>
      </c>
      <c r="F42" s="29" t="s">
        <v>73</v>
      </c>
      <c r="G42" s="109">
        <v>432</v>
      </c>
      <c r="H42" s="31" t="s">
        <v>75</v>
      </c>
      <c r="I42" s="32">
        <v>29704101</v>
      </c>
      <c r="J42" s="33" t="s">
        <v>76</v>
      </c>
      <c r="K42" s="34" t="s">
        <v>97</v>
      </c>
      <c r="L42" s="31">
        <v>80121601</v>
      </c>
      <c r="M42" s="35" t="s">
        <v>86</v>
      </c>
      <c r="N42" s="110">
        <v>42786</v>
      </c>
      <c r="O42" s="111" t="s">
        <v>111</v>
      </c>
      <c r="P42" s="31" t="s">
        <v>80</v>
      </c>
      <c r="Q42" s="31" t="s">
        <v>81</v>
      </c>
      <c r="R42" s="49">
        <v>10000000</v>
      </c>
      <c r="S42" s="36">
        <v>10000000</v>
      </c>
      <c r="T42" s="37" t="s">
        <v>82</v>
      </c>
      <c r="U42" s="37" t="s">
        <v>83</v>
      </c>
      <c r="V42" s="39" t="s">
        <v>84</v>
      </c>
      <c r="W42" s="121">
        <v>7000088579</v>
      </c>
      <c r="X42" s="151">
        <v>4500027898</v>
      </c>
      <c r="Y42" s="158">
        <f t="shared" si="1"/>
        <v>10000000</v>
      </c>
      <c r="Z42" s="112" t="s">
        <v>336</v>
      </c>
      <c r="AA42" s="112" t="s">
        <v>337</v>
      </c>
      <c r="AB42" s="154" t="s">
        <v>309</v>
      </c>
      <c r="AC42" s="38"/>
      <c r="AD42" s="114"/>
      <c r="AE42" s="37"/>
      <c r="AF42" s="37"/>
      <c r="AG42" s="40"/>
      <c r="AH42" s="37"/>
      <c r="AI42" s="37"/>
      <c r="AJ42" s="37">
        <v>0</v>
      </c>
      <c r="AK42" s="37">
        <v>0</v>
      </c>
      <c r="AL42" s="37">
        <v>0</v>
      </c>
      <c r="AM42" s="37">
        <v>0</v>
      </c>
      <c r="AN42" s="40">
        <v>5000000</v>
      </c>
      <c r="AO42" s="37">
        <v>5000000</v>
      </c>
    </row>
    <row r="43" spans="1:41 15912:15945" s="115" customFormat="1" ht="44.25" customHeight="1">
      <c r="A43" s="28" t="s">
        <v>71</v>
      </c>
      <c r="B43" s="29" t="s">
        <v>112</v>
      </c>
      <c r="C43" s="29" t="s">
        <v>73</v>
      </c>
      <c r="D43" s="30">
        <v>29704103</v>
      </c>
      <c r="E43" s="29" t="s">
        <v>74</v>
      </c>
      <c r="F43" s="29" t="s">
        <v>73</v>
      </c>
      <c r="G43" s="109">
        <v>433</v>
      </c>
      <c r="H43" s="31" t="s">
        <v>75</v>
      </c>
      <c r="I43" s="32">
        <v>29704103</v>
      </c>
      <c r="J43" s="33" t="s">
        <v>113</v>
      </c>
      <c r="K43" s="33" t="s">
        <v>114</v>
      </c>
      <c r="L43" s="31">
        <v>72111002</v>
      </c>
      <c r="M43" s="35" t="s">
        <v>115</v>
      </c>
      <c r="N43" s="110">
        <v>42916</v>
      </c>
      <c r="O43" s="111" t="s">
        <v>116</v>
      </c>
      <c r="P43" s="31" t="s">
        <v>80</v>
      </c>
      <c r="Q43" s="31" t="s">
        <v>81</v>
      </c>
      <c r="R43" s="36">
        <v>110445323</v>
      </c>
      <c r="S43" s="36">
        <f t="shared" si="0"/>
        <v>110445323</v>
      </c>
      <c r="T43" s="37" t="s">
        <v>82</v>
      </c>
      <c r="U43" s="40" t="s">
        <v>83</v>
      </c>
      <c r="V43" s="39" t="s">
        <v>84</v>
      </c>
      <c r="W43" s="121">
        <v>7000084829</v>
      </c>
      <c r="X43" s="121">
        <v>4500027196</v>
      </c>
      <c r="Y43" s="158">
        <v>139391825</v>
      </c>
      <c r="Z43" s="121" t="s">
        <v>338</v>
      </c>
      <c r="AA43" s="112" t="s">
        <v>339</v>
      </c>
      <c r="AB43" s="154" t="s">
        <v>309</v>
      </c>
      <c r="AC43" s="38"/>
      <c r="AD43" s="114"/>
      <c r="AE43" s="37"/>
      <c r="AF43" s="37"/>
      <c r="AG43" s="40"/>
      <c r="AH43" s="37"/>
      <c r="AI43" s="37">
        <v>70000000</v>
      </c>
      <c r="AJ43" s="37">
        <v>0</v>
      </c>
      <c r="AK43" s="37">
        <v>0</v>
      </c>
      <c r="AL43" s="37">
        <v>0</v>
      </c>
      <c r="AM43" s="37">
        <v>0</v>
      </c>
      <c r="AN43" s="37"/>
      <c r="AO43" s="37">
        <f>+S43-AI43</f>
        <v>40445323</v>
      </c>
    </row>
    <row r="44" spans="1:41 15912:15945" s="115" customFormat="1" ht="44.25" customHeight="1">
      <c r="A44" s="28" t="s">
        <v>71</v>
      </c>
      <c r="B44" s="29" t="s">
        <v>112</v>
      </c>
      <c r="C44" s="29" t="s">
        <v>73</v>
      </c>
      <c r="D44" s="30">
        <v>29704103</v>
      </c>
      <c r="E44" s="29" t="s">
        <v>74</v>
      </c>
      <c r="F44" s="29" t="s">
        <v>73</v>
      </c>
      <c r="G44" s="109">
        <v>433</v>
      </c>
      <c r="H44" s="31" t="s">
        <v>75</v>
      </c>
      <c r="I44" s="32">
        <v>29704103</v>
      </c>
      <c r="J44" s="33" t="s">
        <v>113</v>
      </c>
      <c r="K44" s="33" t="s">
        <v>114</v>
      </c>
      <c r="L44" s="31">
        <v>72111002</v>
      </c>
      <c r="M44" s="35" t="s">
        <v>117</v>
      </c>
      <c r="N44" s="110">
        <v>42916</v>
      </c>
      <c r="O44" s="111" t="s">
        <v>116</v>
      </c>
      <c r="P44" s="31" t="s">
        <v>80</v>
      </c>
      <c r="Q44" s="31" t="s">
        <v>81</v>
      </c>
      <c r="R44" s="36">
        <v>407607927</v>
      </c>
      <c r="S44" s="36">
        <f t="shared" si="0"/>
        <v>407607927</v>
      </c>
      <c r="T44" s="37" t="s">
        <v>82</v>
      </c>
      <c r="U44" s="40" t="s">
        <v>83</v>
      </c>
      <c r="V44" s="39" t="s">
        <v>84</v>
      </c>
      <c r="W44" s="121">
        <v>7000084829</v>
      </c>
      <c r="X44" s="121">
        <v>4500027195</v>
      </c>
      <c r="Y44" s="158">
        <f>+S44</f>
        <v>407607927</v>
      </c>
      <c r="Z44" s="121" t="s">
        <v>340</v>
      </c>
      <c r="AA44" s="112" t="s">
        <v>341</v>
      </c>
      <c r="AB44" s="154" t="s">
        <v>309</v>
      </c>
      <c r="AC44" s="38"/>
      <c r="AD44" s="114"/>
      <c r="AE44" s="37"/>
      <c r="AF44" s="37"/>
      <c r="AG44" s="40"/>
      <c r="AH44" s="37"/>
      <c r="AI44" s="37">
        <v>300000000</v>
      </c>
      <c r="AJ44" s="37"/>
      <c r="AK44" s="37"/>
      <c r="AL44" s="37"/>
      <c r="AM44" s="37"/>
      <c r="AN44" s="37"/>
      <c r="AO44" s="37">
        <f>+S44-AI44</f>
        <v>107607927</v>
      </c>
    </row>
    <row r="45" spans="1:41 15912:15945" s="115" customFormat="1" ht="44.25" customHeight="1">
      <c r="A45" s="28" t="s">
        <v>71</v>
      </c>
      <c r="B45" s="29" t="s">
        <v>112</v>
      </c>
      <c r="C45" s="29" t="s">
        <v>73</v>
      </c>
      <c r="D45" s="30">
        <v>29704103</v>
      </c>
      <c r="E45" s="29" t="s">
        <v>74</v>
      </c>
      <c r="F45" s="29" t="s">
        <v>73</v>
      </c>
      <c r="G45" s="109">
        <v>433</v>
      </c>
      <c r="H45" s="31" t="s">
        <v>75</v>
      </c>
      <c r="I45" s="32">
        <v>29704103</v>
      </c>
      <c r="J45" s="33" t="s">
        <v>113</v>
      </c>
      <c r="K45" s="33" t="s">
        <v>114</v>
      </c>
      <c r="L45" s="31">
        <v>72111002</v>
      </c>
      <c r="M45" s="35" t="s">
        <v>118</v>
      </c>
      <c r="N45" s="110">
        <v>42946</v>
      </c>
      <c r="O45" s="111" t="s">
        <v>119</v>
      </c>
      <c r="P45" s="31" t="s">
        <v>80</v>
      </c>
      <c r="Q45" s="31" t="s">
        <v>81</v>
      </c>
      <c r="R45" s="36">
        <v>238208290</v>
      </c>
      <c r="S45" s="36">
        <v>238208290</v>
      </c>
      <c r="T45" s="37" t="s">
        <v>82</v>
      </c>
      <c r="U45" s="40" t="s">
        <v>83</v>
      </c>
      <c r="V45" s="39" t="s">
        <v>84</v>
      </c>
      <c r="W45" s="151">
        <v>7000085956</v>
      </c>
      <c r="X45" s="151">
        <v>4500027390</v>
      </c>
      <c r="Y45" s="158">
        <f>+S45</f>
        <v>238208290</v>
      </c>
      <c r="Z45" s="121" t="s">
        <v>342</v>
      </c>
      <c r="AA45" s="112" t="s">
        <v>343</v>
      </c>
      <c r="AB45" s="154" t="s">
        <v>309</v>
      </c>
      <c r="AC45" s="38"/>
      <c r="AD45" s="114"/>
      <c r="AE45" s="37"/>
      <c r="AF45" s="37"/>
      <c r="AG45" s="40"/>
      <c r="AH45" s="37"/>
      <c r="AI45" s="37"/>
      <c r="AJ45" s="37"/>
      <c r="AK45" s="37"/>
      <c r="AL45" s="37"/>
      <c r="AM45" s="37"/>
      <c r="AN45" s="37"/>
      <c r="AO45" s="37">
        <f>+S45-AI45</f>
        <v>238208290</v>
      </c>
    </row>
    <row r="46" spans="1:41 15912:15945" s="115" customFormat="1" ht="44.25" customHeight="1">
      <c r="A46" s="28" t="s">
        <v>71</v>
      </c>
      <c r="B46" s="29" t="s">
        <v>112</v>
      </c>
      <c r="C46" s="29" t="s">
        <v>73</v>
      </c>
      <c r="D46" s="30">
        <v>29704103</v>
      </c>
      <c r="E46" s="29" t="s">
        <v>74</v>
      </c>
      <c r="F46" s="29" t="s">
        <v>73</v>
      </c>
      <c r="G46" s="109">
        <v>433</v>
      </c>
      <c r="H46" s="31" t="s">
        <v>75</v>
      </c>
      <c r="I46" s="32">
        <v>29704103</v>
      </c>
      <c r="J46" s="33" t="s">
        <v>113</v>
      </c>
      <c r="K46" s="33" t="s">
        <v>114</v>
      </c>
      <c r="L46" s="31">
        <v>72111002</v>
      </c>
      <c r="M46" s="35" t="s">
        <v>120</v>
      </c>
      <c r="N46" s="110">
        <v>43038</v>
      </c>
      <c r="O46" s="111" t="s">
        <v>121</v>
      </c>
      <c r="P46" s="31" t="s">
        <v>80</v>
      </c>
      <c r="Q46" s="31" t="s">
        <v>81</v>
      </c>
      <c r="R46" s="36">
        <v>498985541.14999998</v>
      </c>
      <c r="S46" s="36">
        <v>294401469.27849996</v>
      </c>
      <c r="T46" s="37" t="s">
        <v>122</v>
      </c>
      <c r="U46" s="40" t="s">
        <v>123</v>
      </c>
      <c r="V46" s="39" t="s">
        <v>84</v>
      </c>
      <c r="W46" s="173">
        <v>7000088725</v>
      </c>
      <c r="X46" s="151">
        <v>4500028207</v>
      </c>
      <c r="Y46" s="179">
        <f t="shared" ref="Y46:Y51" si="2">+R46</f>
        <v>498985541.14999998</v>
      </c>
      <c r="Z46" s="121" t="s">
        <v>344</v>
      </c>
      <c r="AA46" s="112" t="s">
        <v>345</v>
      </c>
      <c r="AB46" s="154" t="s">
        <v>309</v>
      </c>
      <c r="AC46" s="38"/>
      <c r="AD46" s="114"/>
      <c r="AE46" s="37"/>
      <c r="AF46" s="37"/>
      <c r="AG46" s="40"/>
      <c r="AH46" s="37"/>
      <c r="AI46" s="37"/>
      <c r="AJ46" s="37"/>
      <c r="AK46" s="37"/>
      <c r="AL46" s="37"/>
      <c r="AM46" s="37"/>
      <c r="AN46" s="37">
        <f>+S46</f>
        <v>294401469.27849996</v>
      </c>
      <c r="AO46" s="37"/>
    </row>
    <row r="47" spans="1:41 15912:15945" s="115" customFormat="1" ht="44.25" customHeight="1">
      <c r="A47" s="28" t="s">
        <v>71</v>
      </c>
      <c r="B47" s="29" t="s">
        <v>112</v>
      </c>
      <c r="C47" s="29" t="s">
        <v>73</v>
      </c>
      <c r="D47" s="30">
        <v>29704103</v>
      </c>
      <c r="E47" s="29" t="s">
        <v>74</v>
      </c>
      <c r="F47" s="29" t="s">
        <v>73</v>
      </c>
      <c r="G47" s="109">
        <v>433</v>
      </c>
      <c r="H47" s="31" t="s">
        <v>75</v>
      </c>
      <c r="I47" s="32">
        <v>29704103</v>
      </c>
      <c r="J47" s="33" t="s">
        <v>113</v>
      </c>
      <c r="K47" s="33" t="s">
        <v>114</v>
      </c>
      <c r="L47" s="31">
        <v>72111002</v>
      </c>
      <c r="M47" s="35" t="s">
        <v>124</v>
      </c>
      <c r="N47" s="110">
        <v>43038</v>
      </c>
      <c r="O47" s="111" t="s">
        <v>121</v>
      </c>
      <c r="P47" s="31" t="s">
        <v>80</v>
      </c>
      <c r="Q47" s="31" t="s">
        <v>81</v>
      </c>
      <c r="R47" s="36">
        <v>242454207.88191885</v>
      </c>
      <c r="S47" s="36">
        <v>143047982.65033212</v>
      </c>
      <c r="T47" s="37" t="s">
        <v>122</v>
      </c>
      <c r="U47" s="40" t="s">
        <v>123</v>
      </c>
      <c r="V47" s="39" t="s">
        <v>84</v>
      </c>
      <c r="W47" s="121">
        <v>7000088725</v>
      </c>
      <c r="X47" s="151">
        <v>4500027987</v>
      </c>
      <c r="Y47" s="158">
        <f t="shared" si="2"/>
        <v>242454207.88191885</v>
      </c>
      <c r="Z47" s="121" t="s">
        <v>346</v>
      </c>
      <c r="AA47" s="112" t="s">
        <v>347</v>
      </c>
      <c r="AB47" s="154" t="s">
        <v>309</v>
      </c>
      <c r="AC47" s="38"/>
      <c r="AD47" s="114"/>
      <c r="AE47" s="37"/>
      <c r="AF47" s="37"/>
      <c r="AG47" s="40"/>
      <c r="AH47" s="37"/>
      <c r="AI47" s="37"/>
      <c r="AJ47" s="37"/>
      <c r="AK47" s="37"/>
      <c r="AL47" s="37"/>
      <c r="AM47" s="37"/>
      <c r="AN47" s="37">
        <f t="shared" ref="AN47:AN54" si="3">+S47</f>
        <v>143047982.65033212</v>
      </c>
      <c r="AO47" s="37"/>
    </row>
    <row r="48" spans="1:41 15912:15945" s="115" customFormat="1" ht="44.25" customHeight="1">
      <c r="A48" s="28" t="s">
        <v>71</v>
      </c>
      <c r="B48" s="29" t="s">
        <v>112</v>
      </c>
      <c r="C48" s="29" t="s">
        <v>73</v>
      </c>
      <c r="D48" s="30">
        <v>29704103</v>
      </c>
      <c r="E48" s="29" t="s">
        <v>74</v>
      </c>
      <c r="F48" s="29" t="s">
        <v>73</v>
      </c>
      <c r="G48" s="109">
        <v>433</v>
      </c>
      <c r="H48" s="31" t="s">
        <v>75</v>
      </c>
      <c r="I48" s="32">
        <v>29704103</v>
      </c>
      <c r="J48" s="33" t="s">
        <v>113</v>
      </c>
      <c r="K48" s="33" t="s">
        <v>114</v>
      </c>
      <c r="L48" s="31">
        <v>72111002</v>
      </c>
      <c r="M48" s="35" t="s">
        <v>125</v>
      </c>
      <c r="N48" s="110">
        <v>43038</v>
      </c>
      <c r="O48" s="111" t="s">
        <v>121</v>
      </c>
      <c r="P48" s="31" t="s">
        <v>80</v>
      </c>
      <c r="Q48" s="31" t="s">
        <v>81</v>
      </c>
      <c r="R48" s="36">
        <v>267695410.71955717</v>
      </c>
      <c r="S48" s="36">
        <v>157940292.32453871</v>
      </c>
      <c r="T48" s="37" t="s">
        <v>122</v>
      </c>
      <c r="U48" s="40" t="s">
        <v>123</v>
      </c>
      <c r="V48" s="39" t="s">
        <v>84</v>
      </c>
      <c r="W48" s="121">
        <v>7000088725</v>
      </c>
      <c r="X48" s="151">
        <v>4500028210</v>
      </c>
      <c r="Y48" s="158">
        <f t="shared" si="2"/>
        <v>267695410.71955717</v>
      </c>
      <c r="Z48" s="121" t="s">
        <v>348</v>
      </c>
      <c r="AA48" s="112" t="s">
        <v>349</v>
      </c>
      <c r="AB48" s="154" t="s">
        <v>309</v>
      </c>
      <c r="AC48" s="38"/>
      <c r="AD48" s="114"/>
      <c r="AE48" s="37"/>
      <c r="AF48" s="37"/>
      <c r="AG48" s="40"/>
      <c r="AH48" s="37"/>
      <c r="AI48" s="37"/>
      <c r="AJ48" s="37"/>
      <c r="AK48" s="37"/>
      <c r="AL48" s="37"/>
      <c r="AM48" s="37"/>
      <c r="AN48" s="37">
        <f t="shared" si="3"/>
        <v>157940292.32453871</v>
      </c>
      <c r="AO48" s="37"/>
    </row>
    <row r="49" spans="1:41" s="115" customFormat="1" ht="44.25" customHeight="1">
      <c r="A49" s="28" t="s">
        <v>71</v>
      </c>
      <c r="B49" s="29" t="s">
        <v>112</v>
      </c>
      <c r="C49" s="29" t="s">
        <v>73</v>
      </c>
      <c r="D49" s="30">
        <v>29704103</v>
      </c>
      <c r="E49" s="29" t="s">
        <v>74</v>
      </c>
      <c r="F49" s="29" t="s">
        <v>73</v>
      </c>
      <c r="G49" s="109">
        <v>433</v>
      </c>
      <c r="H49" s="31" t="s">
        <v>75</v>
      </c>
      <c r="I49" s="32">
        <v>29704103</v>
      </c>
      <c r="J49" s="33" t="s">
        <v>113</v>
      </c>
      <c r="K49" s="33" t="s">
        <v>114</v>
      </c>
      <c r="L49" s="31">
        <v>72111002</v>
      </c>
      <c r="M49" s="35" t="s">
        <v>126</v>
      </c>
      <c r="N49" s="110">
        <v>43038</v>
      </c>
      <c r="O49" s="111" t="s">
        <v>121</v>
      </c>
      <c r="P49" s="31" t="s">
        <v>80</v>
      </c>
      <c r="Q49" s="31" t="s">
        <v>81</v>
      </c>
      <c r="R49" s="36">
        <v>265357717.21771222</v>
      </c>
      <c r="S49" s="36">
        <v>156561053.15845022</v>
      </c>
      <c r="T49" s="37" t="s">
        <v>122</v>
      </c>
      <c r="U49" s="40" t="s">
        <v>123</v>
      </c>
      <c r="V49" s="39" t="s">
        <v>84</v>
      </c>
      <c r="W49" s="121">
        <v>7000088725</v>
      </c>
      <c r="X49" s="151">
        <v>4500027978</v>
      </c>
      <c r="Y49" s="158">
        <f t="shared" si="2"/>
        <v>265357717.21771222</v>
      </c>
      <c r="Z49" s="121" t="s">
        <v>350</v>
      </c>
      <c r="AA49" s="112" t="s">
        <v>351</v>
      </c>
      <c r="AB49" s="154" t="s">
        <v>309</v>
      </c>
      <c r="AC49" s="38"/>
      <c r="AD49" s="114"/>
      <c r="AE49" s="37"/>
      <c r="AF49" s="37"/>
      <c r="AG49" s="40"/>
      <c r="AH49" s="37"/>
      <c r="AI49" s="37"/>
      <c r="AJ49" s="37"/>
      <c r="AK49" s="37"/>
      <c r="AL49" s="37"/>
      <c r="AM49" s="37"/>
      <c r="AN49" s="37">
        <f t="shared" si="3"/>
        <v>156561053.15845022</v>
      </c>
      <c r="AO49" s="37"/>
    </row>
    <row r="50" spans="1:41" s="115" customFormat="1" ht="44.25" customHeight="1">
      <c r="A50" s="28" t="s">
        <v>71</v>
      </c>
      <c r="B50" s="29" t="s">
        <v>112</v>
      </c>
      <c r="C50" s="29" t="s">
        <v>73</v>
      </c>
      <c r="D50" s="30">
        <v>29704103</v>
      </c>
      <c r="E50" s="29" t="s">
        <v>74</v>
      </c>
      <c r="F50" s="29" t="s">
        <v>73</v>
      </c>
      <c r="G50" s="109">
        <v>433</v>
      </c>
      <c r="H50" s="31" t="s">
        <v>75</v>
      </c>
      <c r="I50" s="32">
        <v>29704103</v>
      </c>
      <c r="J50" s="33" t="s">
        <v>113</v>
      </c>
      <c r="K50" s="33" t="s">
        <v>114</v>
      </c>
      <c r="L50" s="31">
        <v>72111002</v>
      </c>
      <c r="M50" s="35" t="s">
        <v>127</v>
      </c>
      <c r="N50" s="110">
        <v>43038</v>
      </c>
      <c r="O50" s="111" t="s">
        <v>121</v>
      </c>
      <c r="P50" s="31" t="s">
        <v>80</v>
      </c>
      <c r="Q50" s="31" t="s">
        <v>81</v>
      </c>
      <c r="R50" s="36">
        <v>275771343.01107013</v>
      </c>
      <c r="S50" s="36">
        <v>162705092.37653136</v>
      </c>
      <c r="T50" s="37" t="s">
        <v>122</v>
      </c>
      <c r="U50" s="40" t="s">
        <v>123</v>
      </c>
      <c r="V50" s="39" t="s">
        <v>84</v>
      </c>
      <c r="W50" s="121">
        <v>7000089045</v>
      </c>
      <c r="X50" s="151">
        <v>4500028223</v>
      </c>
      <c r="Y50" s="158">
        <f t="shared" si="2"/>
        <v>275771343.01107013</v>
      </c>
      <c r="Z50" s="121" t="s">
        <v>352</v>
      </c>
      <c r="AA50" s="112" t="s">
        <v>353</v>
      </c>
      <c r="AB50" s="154" t="s">
        <v>309</v>
      </c>
      <c r="AC50" s="38"/>
      <c r="AD50" s="114"/>
      <c r="AE50" s="37"/>
      <c r="AF50" s="37"/>
      <c r="AG50" s="40"/>
      <c r="AH50" s="37"/>
      <c r="AI50" s="37"/>
      <c r="AJ50" s="37"/>
      <c r="AK50" s="37"/>
      <c r="AL50" s="37"/>
      <c r="AM50" s="37"/>
      <c r="AN50" s="37">
        <f t="shared" si="3"/>
        <v>162705092.37653136</v>
      </c>
      <c r="AO50" s="37"/>
    </row>
    <row r="51" spans="1:41" s="115" customFormat="1" ht="44.25" customHeight="1">
      <c r="A51" s="28" t="s">
        <v>71</v>
      </c>
      <c r="B51" s="29" t="s">
        <v>112</v>
      </c>
      <c r="C51" s="29" t="s">
        <v>73</v>
      </c>
      <c r="D51" s="30">
        <v>29704103</v>
      </c>
      <c r="E51" s="29" t="s">
        <v>74</v>
      </c>
      <c r="F51" s="29" t="s">
        <v>73</v>
      </c>
      <c r="G51" s="109">
        <v>433</v>
      </c>
      <c r="H51" s="31" t="s">
        <v>75</v>
      </c>
      <c r="I51" s="32">
        <v>29704103</v>
      </c>
      <c r="J51" s="33" t="s">
        <v>113</v>
      </c>
      <c r="K51" s="33" t="s">
        <v>114</v>
      </c>
      <c r="L51" s="31">
        <v>72111002</v>
      </c>
      <c r="M51" s="35" t="s">
        <v>128</v>
      </c>
      <c r="N51" s="110">
        <v>43038</v>
      </c>
      <c r="O51" s="111" t="s">
        <v>121</v>
      </c>
      <c r="P51" s="31" t="s">
        <v>80</v>
      </c>
      <c r="Q51" s="31" t="s">
        <v>81</v>
      </c>
      <c r="R51" s="36">
        <v>206939238.01107016</v>
      </c>
      <c r="S51" s="36">
        <v>122094150.42653139</v>
      </c>
      <c r="T51" s="37" t="s">
        <v>122</v>
      </c>
      <c r="U51" s="40" t="s">
        <v>123</v>
      </c>
      <c r="V51" s="39" t="s">
        <v>84</v>
      </c>
      <c r="W51" s="121">
        <v>7000089045</v>
      </c>
      <c r="X51" s="151">
        <v>4500028229</v>
      </c>
      <c r="Y51" s="158">
        <f t="shared" si="2"/>
        <v>206939238.01107016</v>
      </c>
      <c r="Z51" s="121" t="s">
        <v>354</v>
      </c>
      <c r="AA51" s="112" t="s">
        <v>355</v>
      </c>
      <c r="AB51" s="154" t="s">
        <v>309</v>
      </c>
      <c r="AC51" s="38"/>
      <c r="AD51" s="114"/>
      <c r="AE51" s="37"/>
      <c r="AF51" s="37"/>
      <c r="AG51" s="40"/>
      <c r="AH51" s="37"/>
      <c r="AI51" s="37"/>
      <c r="AJ51" s="37"/>
      <c r="AK51" s="37"/>
      <c r="AL51" s="37"/>
      <c r="AM51" s="37"/>
      <c r="AN51" s="37">
        <f t="shared" si="3"/>
        <v>122094150.42653139</v>
      </c>
      <c r="AO51" s="37"/>
    </row>
    <row r="52" spans="1:41" s="115" customFormat="1" ht="44.25" customHeight="1">
      <c r="A52" s="28" t="s">
        <v>71</v>
      </c>
      <c r="B52" s="29" t="s">
        <v>112</v>
      </c>
      <c r="C52" s="29" t="s">
        <v>73</v>
      </c>
      <c r="D52" s="30">
        <v>29704103</v>
      </c>
      <c r="E52" s="29" t="s">
        <v>74</v>
      </c>
      <c r="F52" s="29" t="s">
        <v>73</v>
      </c>
      <c r="G52" s="109">
        <v>433</v>
      </c>
      <c r="H52" s="31" t="s">
        <v>75</v>
      </c>
      <c r="I52" s="32">
        <v>29704103</v>
      </c>
      <c r="J52" s="33" t="s">
        <v>113</v>
      </c>
      <c r="K52" s="33" t="s">
        <v>114</v>
      </c>
      <c r="L52" s="31">
        <v>72111002</v>
      </c>
      <c r="M52" s="35" t="s">
        <v>129</v>
      </c>
      <c r="N52" s="110">
        <v>43038</v>
      </c>
      <c r="O52" s="111" t="s">
        <v>121</v>
      </c>
      <c r="P52" s="31" t="s">
        <v>80</v>
      </c>
      <c r="Q52" s="31" t="s">
        <v>81</v>
      </c>
      <c r="R52" s="36">
        <v>315606013.47970486</v>
      </c>
      <c r="S52" s="36">
        <v>186207547.95302585</v>
      </c>
      <c r="T52" s="37" t="s">
        <v>122</v>
      </c>
      <c r="U52" s="40" t="s">
        <v>123</v>
      </c>
      <c r="V52" s="39" t="s">
        <v>84</v>
      </c>
      <c r="W52" s="121">
        <v>7000089045</v>
      </c>
      <c r="X52" s="151">
        <v>4500028226</v>
      </c>
      <c r="Y52" s="158">
        <v>315606014</v>
      </c>
      <c r="Z52" s="121" t="s">
        <v>357</v>
      </c>
      <c r="AA52" s="112" t="s">
        <v>356</v>
      </c>
      <c r="AB52" s="154" t="s">
        <v>309</v>
      </c>
      <c r="AC52" s="38"/>
      <c r="AD52" s="114"/>
      <c r="AE52" s="37"/>
      <c r="AF52" s="37"/>
      <c r="AG52" s="40"/>
      <c r="AH52" s="37"/>
      <c r="AI52" s="37"/>
      <c r="AJ52" s="37"/>
      <c r="AK52" s="37"/>
      <c r="AL52" s="37"/>
      <c r="AM52" s="37"/>
      <c r="AN52" s="37">
        <f t="shared" si="3"/>
        <v>186207547.95302585</v>
      </c>
      <c r="AO52" s="37"/>
    </row>
    <row r="53" spans="1:41" s="115" customFormat="1" ht="44.25" customHeight="1">
      <c r="A53" s="28" t="s">
        <v>71</v>
      </c>
      <c r="B53" s="29" t="s">
        <v>112</v>
      </c>
      <c r="C53" s="29" t="s">
        <v>73</v>
      </c>
      <c r="D53" s="30">
        <v>29704103</v>
      </c>
      <c r="E53" s="29" t="s">
        <v>74</v>
      </c>
      <c r="F53" s="29" t="s">
        <v>73</v>
      </c>
      <c r="G53" s="109">
        <v>433</v>
      </c>
      <c r="H53" s="31" t="s">
        <v>75</v>
      </c>
      <c r="I53" s="32">
        <v>29704103</v>
      </c>
      <c r="J53" s="33" t="s">
        <v>113</v>
      </c>
      <c r="K53" s="33" t="s">
        <v>114</v>
      </c>
      <c r="L53" s="31">
        <v>72111002</v>
      </c>
      <c r="M53" s="35" t="s">
        <v>130</v>
      </c>
      <c r="N53" s="110">
        <v>43038</v>
      </c>
      <c r="O53" s="111" t="s">
        <v>121</v>
      </c>
      <c r="P53" s="31" t="s">
        <v>80</v>
      </c>
      <c r="Q53" s="31" t="s">
        <v>81</v>
      </c>
      <c r="R53" s="36">
        <v>295780203.60000002</v>
      </c>
      <c r="S53" s="36">
        <v>174510320.12400001</v>
      </c>
      <c r="T53" s="37" t="s">
        <v>122</v>
      </c>
      <c r="U53" s="40" t="s">
        <v>123</v>
      </c>
      <c r="V53" s="39" t="s">
        <v>84</v>
      </c>
      <c r="W53" s="121">
        <v>7000089045</v>
      </c>
      <c r="X53" s="151">
        <v>4500028218</v>
      </c>
      <c r="Y53" s="158">
        <f>+R53</f>
        <v>295780203.60000002</v>
      </c>
      <c r="Z53" s="121" t="s">
        <v>358</v>
      </c>
      <c r="AA53" s="112" t="s">
        <v>359</v>
      </c>
      <c r="AB53" s="154" t="s">
        <v>309</v>
      </c>
      <c r="AC53" s="38"/>
      <c r="AD53" s="114"/>
      <c r="AE53" s="37"/>
      <c r="AF53" s="37"/>
      <c r="AG53" s="40"/>
      <c r="AH53" s="37"/>
      <c r="AI53" s="37"/>
      <c r="AJ53" s="37"/>
      <c r="AK53" s="37"/>
      <c r="AL53" s="37"/>
      <c r="AM53" s="37"/>
      <c r="AN53" s="37">
        <f t="shared" si="3"/>
        <v>174510320.12400001</v>
      </c>
      <c r="AO53" s="37"/>
    </row>
    <row r="54" spans="1:41" s="115" customFormat="1" ht="44.25" customHeight="1">
      <c r="A54" s="28" t="s">
        <v>71</v>
      </c>
      <c r="B54" s="29" t="s">
        <v>112</v>
      </c>
      <c r="C54" s="29" t="s">
        <v>73</v>
      </c>
      <c r="D54" s="30">
        <v>29704103</v>
      </c>
      <c r="E54" s="29" t="s">
        <v>74</v>
      </c>
      <c r="F54" s="29" t="s">
        <v>73</v>
      </c>
      <c r="G54" s="109">
        <v>433</v>
      </c>
      <c r="H54" s="31" t="s">
        <v>75</v>
      </c>
      <c r="I54" s="32">
        <v>29704103</v>
      </c>
      <c r="J54" s="33" t="s">
        <v>113</v>
      </c>
      <c r="K54" s="33" t="s">
        <v>114</v>
      </c>
      <c r="L54" s="31">
        <v>72111002</v>
      </c>
      <c r="M54" s="35" t="s">
        <v>131</v>
      </c>
      <c r="N54" s="110">
        <v>43038</v>
      </c>
      <c r="O54" s="111" t="s">
        <v>121</v>
      </c>
      <c r="P54" s="31" t="s">
        <v>80</v>
      </c>
      <c r="Q54" s="31" t="s">
        <v>81</v>
      </c>
      <c r="R54" s="36">
        <v>229060530.22509226</v>
      </c>
      <c r="S54" s="36">
        <v>135145712.83280444</v>
      </c>
      <c r="T54" s="37" t="s">
        <v>122</v>
      </c>
      <c r="U54" s="40" t="s">
        <v>123</v>
      </c>
      <c r="V54" s="39" t="s">
        <v>84</v>
      </c>
      <c r="W54" s="121">
        <v>7000089045</v>
      </c>
      <c r="X54" s="151">
        <v>4500028220</v>
      </c>
      <c r="Y54" s="158">
        <f>+R54</f>
        <v>229060530.22509226</v>
      </c>
      <c r="Z54" s="121" t="s">
        <v>360</v>
      </c>
      <c r="AA54" s="112" t="s">
        <v>361</v>
      </c>
      <c r="AB54" s="154" t="s">
        <v>309</v>
      </c>
      <c r="AC54" s="38"/>
      <c r="AD54" s="114"/>
      <c r="AE54" s="37"/>
      <c r="AF54" s="37"/>
      <c r="AG54" s="40"/>
      <c r="AH54" s="37"/>
      <c r="AI54" s="37"/>
      <c r="AJ54" s="37"/>
      <c r="AK54" s="37"/>
      <c r="AL54" s="37"/>
      <c r="AM54" s="37"/>
      <c r="AN54" s="37">
        <f t="shared" si="3"/>
        <v>135145712.83280444</v>
      </c>
      <c r="AO54" s="37"/>
    </row>
    <row r="55" spans="1:41" s="115" customFormat="1" ht="44.25" customHeight="1">
      <c r="A55" s="28" t="s">
        <v>71</v>
      </c>
      <c r="B55" s="29" t="s">
        <v>112</v>
      </c>
      <c r="C55" s="29" t="s">
        <v>132</v>
      </c>
      <c r="D55" s="30">
        <v>29704103</v>
      </c>
      <c r="E55" s="29" t="s">
        <v>74</v>
      </c>
      <c r="F55" s="29" t="s">
        <v>132</v>
      </c>
      <c r="G55" s="109">
        <v>433</v>
      </c>
      <c r="H55" s="31" t="s">
        <v>75</v>
      </c>
      <c r="I55" s="32">
        <v>29704103</v>
      </c>
      <c r="J55" s="33" t="s">
        <v>113</v>
      </c>
      <c r="K55" s="33" t="s">
        <v>114</v>
      </c>
      <c r="L55" s="31">
        <v>72111002</v>
      </c>
      <c r="M55" s="35" t="s">
        <v>133</v>
      </c>
      <c r="N55" s="110">
        <v>42737</v>
      </c>
      <c r="O55" s="111" t="s">
        <v>121</v>
      </c>
      <c r="P55" s="31" t="s">
        <v>80</v>
      </c>
      <c r="Q55" s="31" t="s">
        <v>81</v>
      </c>
      <c r="R55" s="36">
        <v>241354202</v>
      </c>
      <c r="S55" s="36">
        <f t="shared" si="0"/>
        <v>241354202</v>
      </c>
      <c r="T55" s="37" t="s">
        <v>82</v>
      </c>
      <c r="U55" s="40" t="s">
        <v>134</v>
      </c>
      <c r="V55" s="39" t="s">
        <v>84</v>
      </c>
      <c r="W55" s="121">
        <v>7000080742</v>
      </c>
      <c r="X55" s="151">
        <v>4200003643</v>
      </c>
      <c r="Y55" s="158">
        <f>+R55</f>
        <v>241354202</v>
      </c>
      <c r="Z55" s="156" t="s">
        <v>547</v>
      </c>
      <c r="AA55" s="112" t="s">
        <v>362</v>
      </c>
      <c r="AB55" s="154" t="s">
        <v>309</v>
      </c>
      <c r="AC55" s="38"/>
      <c r="AD55" s="114"/>
      <c r="AE55" s="37"/>
      <c r="AF55" s="37"/>
      <c r="AG55" s="40"/>
      <c r="AH55" s="37">
        <f>+S55</f>
        <v>241354202</v>
      </c>
      <c r="AI55" s="37"/>
      <c r="AJ55" s="37">
        <v>0</v>
      </c>
      <c r="AK55" s="37">
        <v>0</v>
      </c>
      <c r="AL55" s="37">
        <v>0</v>
      </c>
      <c r="AM55" s="37">
        <v>0</v>
      </c>
      <c r="AN55" s="37"/>
      <c r="AO55" s="37">
        <v>0</v>
      </c>
    </row>
    <row r="56" spans="1:41" s="115" customFormat="1" ht="44.25" customHeight="1">
      <c r="A56" s="28" t="s">
        <v>71</v>
      </c>
      <c r="B56" s="29" t="s">
        <v>112</v>
      </c>
      <c r="C56" s="29" t="s">
        <v>132</v>
      </c>
      <c r="D56" s="30">
        <v>29704103</v>
      </c>
      <c r="E56" s="29" t="s">
        <v>74</v>
      </c>
      <c r="F56" s="29" t="s">
        <v>132</v>
      </c>
      <c r="G56" s="109">
        <v>433</v>
      </c>
      <c r="H56" s="31" t="s">
        <v>75</v>
      </c>
      <c r="I56" s="32">
        <v>29704103</v>
      </c>
      <c r="J56" s="33" t="s">
        <v>113</v>
      </c>
      <c r="K56" s="33" t="s">
        <v>114</v>
      </c>
      <c r="L56" s="31">
        <v>72111002</v>
      </c>
      <c r="M56" s="35" t="s">
        <v>135</v>
      </c>
      <c r="N56" s="110">
        <v>42737</v>
      </c>
      <c r="O56" s="111" t="s">
        <v>121</v>
      </c>
      <c r="P56" s="31" t="s">
        <v>80</v>
      </c>
      <c r="Q56" s="31" t="s">
        <v>81</v>
      </c>
      <c r="R56" s="36">
        <f>219664537-3551849</f>
        <v>216112688</v>
      </c>
      <c r="S56" s="36">
        <f t="shared" si="0"/>
        <v>216112688</v>
      </c>
      <c r="T56" s="37" t="s">
        <v>82</v>
      </c>
      <c r="U56" s="40" t="s">
        <v>134</v>
      </c>
      <c r="V56" s="39" t="s">
        <v>84</v>
      </c>
      <c r="W56" s="121">
        <v>7000080742</v>
      </c>
      <c r="X56" s="151">
        <v>4500024678</v>
      </c>
      <c r="Y56" s="158">
        <f>+S56</f>
        <v>216112688</v>
      </c>
      <c r="Z56" s="121" t="s">
        <v>548</v>
      </c>
      <c r="AA56" s="112" t="s">
        <v>363</v>
      </c>
      <c r="AB56" s="154" t="s">
        <v>309</v>
      </c>
      <c r="AC56" s="38"/>
      <c r="AD56" s="114"/>
      <c r="AE56" s="37"/>
      <c r="AF56" s="37"/>
      <c r="AG56" s="40"/>
      <c r="AH56" s="37">
        <f>+S56</f>
        <v>216112688</v>
      </c>
      <c r="AI56" s="37"/>
      <c r="AJ56" s="37">
        <v>0</v>
      </c>
      <c r="AK56" s="37">
        <v>0</v>
      </c>
      <c r="AL56" s="37">
        <v>0</v>
      </c>
      <c r="AM56" s="37">
        <v>0</v>
      </c>
      <c r="AN56" s="37"/>
      <c r="AO56" s="37">
        <v>0</v>
      </c>
    </row>
    <row r="57" spans="1:41" s="115" customFormat="1" ht="44.25" customHeight="1">
      <c r="A57" s="28" t="s">
        <v>71</v>
      </c>
      <c r="B57" s="29" t="s">
        <v>112</v>
      </c>
      <c r="C57" s="29" t="s">
        <v>132</v>
      </c>
      <c r="D57" s="30">
        <v>29704103</v>
      </c>
      <c r="E57" s="29" t="s">
        <v>74</v>
      </c>
      <c r="F57" s="29" t="s">
        <v>132</v>
      </c>
      <c r="G57" s="109">
        <v>433</v>
      </c>
      <c r="H57" s="31" t="s">
        <v>75</v>
      </c>
      <c r="I57" s="32">
        <v>29704103</v>
      </c>
      <c r="J57" s="33" t="s">
        <v>113</v>
      </c>
      <c r="K57" s="33" t="s">
        <v>114</v>
      </c>
      <c r="L57" s="31">
        <v>72111002</v>
      </c>
      <c r="M57" s="35" t="s">
        <v>136</v>
      </c>
      <c r="N57" s="110">
        <v>42737</v>
      </c>
      <c r="O57" s="111" t="s">
        <v>121</v>
      </c>
      <c r="P57" s="31" t="s">
        <v>80</v>
      </c>
      <c r="Q57" s="31" t="s">
        <v>81</v>
      </c>
      <c r="R57" s="36">
        <v>256746693</v>
      </c>
      <c r="S57" s="36">
        <f t="shared" si="0"/>
        <v>256746693</v>
      </c>
      <c r="T57" s="37" t="s">
        <v>82</v>
      </c>
      <c r="U57" s="40" t="s">
        <v>134</v>
      </c>
      <c r="V57" s="39" t="s">
        <v>84</v>
      </c>
      <c r="W57" s="121">
        <v>7000080742</v>
      </c>
      <c r="X57" s="151">
        <v>4200003644</v>
      </c>
      <c r="Y57" s="158">
        <f>+S57</f>
        <v>256746693</v>
      </c>
      <c r="Z57" s="150" t="s">
        <v>565</v>
      </c>
      <c r="AA57" s="112" t="s">
        <v>364</v>
      </c>
      <c r="AB57" s="154" t="s">
        <v>309</v>
      </c>
      <c r="AC57" s="38"/>
      <c r="AD57" s="114"/>
      <c r="AE57" s="37"/>
      <c r="AF57" s="37"/>
      <c r="AG57" s="40"/>
      <c r="AH57" s="37">
        <f>+S57</f>
        <v>256746693</v>
      </c>
      <c r="AI57" s="37"/>
      <c r="AJ57" s="37">
        <v>0</v>
      </c>
      <c r="AK57" s="37">
        <v>0</v>
      </c>
      <c r="AL57" s="37">
        <v>0</v>
      </c>
      <c r="AM57" s="37">
        <v>0</v>
      </c>
      <c r="AN57" s="37"/>
      <c r="AO57" s="37">
        <v>0</v>
      </c>
    </row>
    <row r="58" spans="1:41" s="115" customFormat="1" ht="44.25" customHeight="1">
      <c r="A58" s="28" t="s">
        <v>71</v>
      </c>
      <c r="B58" s="29" t="s">
        <v>112</v>
      </c>
      <c r="C58" s="29" t="s">
        <v>132</v>
      </c>
      <c r="D58" s="30">
        <v>29704103</v>
      </c>
      <c r="E58" s="29" t="s">
        <v>74</v>
      </c>
      <c r="F58" s="29" t="s">
        <v>132</v>
      </c>
      <c r="G58" s="109">
        <v>433</v>
      </c>
      <c r="H58" s="31" t="s">
        <v>75</v>
      </c>
      <c r="I58" s="32">
        <v>29704103</v>
      </c>
      <c r="J58" s="33" t="s">
        <v>113</v>
      </c>
      <c r="K58" s="33" t="s">
        <v>114</v>
      </c>
      <c r="L58" s="31">
        <v>72111002</v>
      </c>
      <c r="M58" s="35" t="s">
        <v>137</v>
      </c>
      <c r="N58" s="110">
        <v>42737</v>
      </c>
      <c r="O58" s="111" t="s">
        <v>121</v>
      </c>
      <c r="P58" s="31" t="s">
        <v>80</v>
      </c>
      <c r="Q58" s="31" t="s">
        <v>81</v>
      </c>
      <c r="R58" s="36">
        <v>271074853</v>
      </c>
      <c r="S58" s="36">
        <f t="shared" si="0"/>
        <v>271074853</v>
      </c>
      <c r="T58" s="37" t="s">
        <v>82</v>
      </c>
      <c r="U58" s="40" t="s">
        <v>134</v>
      </c>
      <c r="V58" s="39" t="s">
        <v>84</v>
      </c>
      <c r="W58" s="121">
        <v>7000080742</v>
      </c>
      <c r="X58" s="151">
        <v>4200003582</v>
      </c>
      <c r="Y58" s="158">
        <f>+S58</f>
        <v>271074853</v>
      </c>
      <c r="Z58" s="150" t="s">
        <v>566</v>
      </c>
      <c r="AA58" s="112" t="s">
        <v>365</v>
      </c>
      <c r="AB58" s="154" t="s">
        <v>309</v>
      </c>
      <c r="AC58" s="38"/>
      <c r="AD58" s="114"/>
      <c r="AE58" s="37"/>
      <c r="AF58" s="37"/>
      <c r="AG58" s="40"/>
      <c r="AH58" s="37">
        <f>+S58</f>
        <v>271074853</v>
      </c>
      <c r="AI58" s="37"/>
      <c r="AJ58" s="37">
        <v>0</v>
      </c>
      <c r="AK58" s="37">
        <v>0</v>
      </c>
      <c r="AL58" s="37">
        <v>0</v>
      </c>
      <c r="AM58" s="37">
        <v>0</v>
      </c>
      <c r="AN58" s="37"/>
      <c r="AO58" s="37">
        <v>0</v>
      </c>
    </row>
    <row r="59" spans="1:41" s="115" customFormat="1" ht="44.25" customHeight="1">
      <c r="A59" s="28" t="s">
        <v>71</v>
      </c>
      <c r="B59" s="29" t="s">
        <v>112</v>
      </c>
      <c r="C59" s="29" t="s">
        <v>132</v>
      </c>
      <c r="D59" s="30">
        <v>29704103</v>
      </c>
      <c r="E59" s="29" t="s">
        <v>74</v>
      </c>
      <c r="F59" s="29" t="s">
        <v>132</v>
      </c>
      <c r="G59" s="109">
        <v>433</v>
      </c>
      <c r="H59" s="31" t="s">
        <v>75</v>
      </c>
      <c r="I59" s="32">
        <v>29704103</v>
      </c>
      <c r="J59" s="33" t="s">
        <v>113</v>
      </c>
      <c r="K59" s="33" t="s">
        <v>114</v>
      </c>
      <c r="L59" s="31">
        <v>72111002</v>
      </c>
      <c r="M59" s="35" t="s">
        <v>138</v>
      </c>
      <c r="N59" s="110">
        <v>42737</v>
      </c>
      <c r="O59" s="111" t="s">
        <v>121</v>
      </c>
      <c r="P59" s="31" t="s">
        <v>80</v>
      </c>
      <c r="Q59" s="31" t="s">
        <v>81</v>
      </c>
      <c r="R59" s="36">
        <v>307282204</v>
      </c>
      <c r="S59" s="36">
        <f t="shared" si="0"/>
        <v>307282204</v>
      </c>
      <c r="T59" s="37" t="s">
        <v>82</v>
      </c>
      <c r="U59" s="40" t="s">
        <v>134</v>
      </c>
      <c r="V59" s="39" t="s">
        <v>84</v>
      </c>
      <c r="W59" s="121">
        <v>7000080742</v>
      </c>
      <c r="X59" s="151">
        <v>4200003652</v>
      </c>
      <c r="Y59" s="158">
        <f>+S59</f>
        <v>307282204</v>
      </c>
      <c r="Z59" s="150" t="s">
        <v>549</v>
      </c>
      <c r="AA59" s="112" t="s">
        <v>366</v>
      </c>
      <c r="AB59" s="154" t="s">
        <v>309</v>
      </c>
      <c r="AC59" s="38"/>
      <c r="AD59" s="114"/>
      <c r="AE59" s="37"/>
      <c r="AF59" s="37"/>
      <c r="AG59" s="40"/>
      <c r="AH59" s="37"/>
      <c r="AI59" s="37"/>
      <c r="AJ59" s="37">
        <f>+S59</f>
        <v>307282204</v>
      </c>
      <c r="AK59" s="37">
        <v>0</v>
      </c>
      <c r="AL59" s="37">
        <v>0</v>
      </c>
      <c r="AM59" s="37">
        <v>0</v>
      </c>
      <c r="AN59" s="37"/>
      <c r="AO59" s="37">
        <v>0</v>
      </c>
    </row>
    <row r="60" spans="1:41" s="115" customFormat="1" ht="44.25" customHeight="1">
      <c r="A60" s="28" t="s">
        <v>71</v>
      </c>
      <c r="B60" s="29" t="s">
        <v>112</v>
      </c>
      <c r="C60" s="29" t="s">
        <v>132</v>
      </c>
      <c r="D60" s="30">
        <v>29704103</v>
      </c>
      <c r="E60" s="29" t="s">
        <v>74</v>
      </c>
      <c r="F60" s="29" t="s">
        <v>132</v>
      </c>
      <c r="G60" s="109">
        <v>433</v>
      </c>
      <c r="H60" s="31" t="s">
        <v>75</v>
      </c>
      <c r="I60" s="32">
        <v>29704103</v>
      </c>
      <c r="J60" s="33" t="s">
        <v>113</v>
      </c>
      <c r="K60" s="33" t="s">
        <v>114</v>
      </c>
      <c r="L60" s="31">
        <v>72111002</v>
      </c>
      <c r="M60" s="35" t="s">
        <v>139</v>
      </c>
      <c r="N60" s="110">
        <v>42737</v>
      </c>
      <c r="O60" s="111" t="s">
        <v>121</v>
      </c>
      <c r="P60" s="31" t="s">
        <v>80</v>
      </c>
      <c r="Q60" s="31" t="s">
        <v>81</v>
      </c>
      <c r="R60" s="36">
        <v>493222779</v>
      </c>
      <c r="S60" s="36">
        <f t="shared" si="0"/>
        <v>493222779</v>
      </c>
      <c r="T60" s="37" t="s">
        <v>82</v>
      </c>
      <c r="U60" s="40" t="s">
        <v>134</v>
      </c>
      <c r="V60" s="39" t="s">
        <v>84</v>
      </c>
      <c r="W60" s="121">
        <v>7000080742</v>
      </c>
      <c r="X60" s="151">
        <v>4200003580</v>
      </c>
      <c r="Y60" s="158">
        <f>+R60</f>
        <v>493222779</v>
      </c>
      <c r="Z60" s="150" t="s">
        <v>550</v>
      </c>
      <c r="AA60" s="112" t="s">
        <v>367</v>
      </c>
      <c r="AB60" s="154" t="s">
        <v>309</v>
      </c>
      <c r="AC60" s="38"/>
      <c r="AD60" s="114"/>
      <c r="AE60" s="37"/>
      <c r="AF60" s="37"/>
      <c r="AG60" s="40"/>
      <c r="AH60" s="37"/>
      <c r="AI60" s="37"/>
      <c r="AJ60" s="37">
        <f>+S60</f>
        <v>493222779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</row>
    <row r="61" spans="1:41" s="115" customFormat="1" ht="44.25" customHeight="1">
      <c r="A61" s="28" t="s">
        <v>71</v>
      </c>
      <c r="B61" s="29" t="s">
        <v>112</v>
      </c>
      <c r="C61" s="29" t="s">
        <v>132</v>
      </c>
      <c r="D61" s="30">
        <v>29704103</v>
      </c>
      <c r="E61" s="29" t="s">
        <v>74</v>
      </c>
      <c r="F61" s="29" t="s">
        <v>132</v>
      </c>
      <c r="G61" s="109">
        <v>433</v>
      </c>
      <c r="H61" s="31" t="s">
        <v>75</v>
      </c>
      <c r="I61" s="32">
        <v>29704103</v>
      </c>
      <c r="J61" s="33" t="s">
        <v>113</v>
      </c>
      <c r="K61" s="33" t="s">
        <v>114</v>
      </c>
      <c r="L61" s="31">
        <v>72111002</v>
      </c>
      <c r="M61" s="35" t="s">
        <v>140</v>
      </c>
      <c r="N61" s="110">
        <v>42737</v>
      </c>
      <c r="O61" s="111" t="s">
        <v>121</v>
      </c>
      <c r="P61" s="31" t="s">
        <v>80</v>
      </c>
      <c r="Q61" s="31" t="s">
        <v>81</v>
      </c>
      <c r="R61" s="36">
        <v>350775557</v>
      </c>
      <c r="S61" s="36">
        <f t="shared" si="0"/>
        <v>350775557</v>
      </c>
      <c r="T61" s="37" t="s">
        <v>82</v>
      </c>
      <c r="U61" s="40" t="s">
        <v>134</v>
      </c>
      <c r="V61" s="39" t="s">
        <v>84</v>
      </c>
      <c r="W61" s="121">
        <v>7000080742</v>
      </c>
      <c r="X61" s="151">
        <v>4200003581</v>
      </c>
      <c r="Y61" s="158">
        <f>+S61</f>
        <v>350775557</v>
      </c>
      <c r="Z61" s="150" t="s">
        <v>551</v>
      </c>
      <c r="AA61" s="112" t="s">
        <v>368</v>
      </c>
      <c r="AB61" s="154" t="s">
        <v>309</v>
      </c>
      <c r="AC61" s="38"/>
      <c r="AD61" s="114"/>
      <c r="AE61" s="37"/>
      <c r="AF61" s="37"/>
      <c r="AG61" s="40"/>
      <c r="AH61" s="37"/>
      <c r="AI61" s="37"/>
      <c r="AJ61" s="37">
        <f>+S61</f>
        <v>350775557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</row>
    <row r="62" spans="1:41" s="115" customFormat="1" ht="44.25" customHeight="1">
      <c r="A62" s="28" t="s">
        <v>71</v>
      </c>
      <c r="B62" s="29" t="s">
        <v>112</v>
      </c>
      <c r="C62" s="29" t="s">
        <v>132</v>
      </c>
      <c r="D62" s="30">
        <v>29704103</v>
      </c>
      <c r="E62" s="29" t="s">
        <v>74</v>
      </c>
      <c r="F62" s="29" t="s">
        <v>132</v>
      </c>
      <c r="G62" s="109">
        <v>433</v>
      </c>
      <c r="H62" s="31" t="s">
        <v>75</v>
      </c>
      <c r="I62" s="32">
        <v>29704103</v>
      </c>
      <c r="J62" s="33" t="s">
        <v>113</v>
      </c>
      <c r="K62" s="33" t="s">
        <v>114</v>
      </c>
      <c r="L62" s="31">
        <v>72111002</v>
      </c>
      <c r="M62" s="35" t="s">
        <v>141</v>
      </c>
      <c r="N62" s="110">
        <v>42737</v>
      </c>
      <c r="O62" s="111" t="s">
        <v>121</v>
      </c>
      <c r="P62" s="31" t="s">
        <v>80</v>
      </c>
      <c r="Q62" s="31" t="s">
        <v>81</v>
      </c>
      <c r="R62" s="36">
        <v>350761124</v>
      </c>
      <c r="S62" s="36">
        <f t="shared" si="0"/>
        <v>350761124</v>
      </c>
      <c r="T62" s="37" t="s">
        <v>82</v>
      </c>
      <c r="U62" s="40" t="s">
        <v>134</v>
      </c>
      <c r="V62" s="39" t="s">
        <v>84</v>
      </c>
      <c r="W62" s="121">
        <v>7000080742</v>
      </c>
      <c r="X62" s="151">
        <v>4200003581</v>
      </c>
      <c r="Y62" s="158">
        <f>+S62</f>
        <v>350761124</v>
      </c>
      <c r="Z62" s="150" t="s">
        <v>552</v>
      </c>
      <c r="AA62" s="156" t="s">
        <v>369</v>
      </c>
      <c r="AB62" s="154" t="s">
        <v>309</v>
      </c>
      <c r="AC62" s="38"/>
      <c r="AD62" s="114"/>
      <c r="AE62" s="37"/>
      <c r="AF62" s="37"/>
      <c r="AG62" s="40"/>
      <c r="AH62" s="37"/>
      <c r="AI62" s="37"/>
      <c r="AJ62" s="37">
        <f>+S62</f>
        <v>350761124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</row>
    <row r="63" spans="1:41" s="115" customFormat="1" ht="44.25" customHeight="1">
      <c r="A63" s="28" t="s">
        <v>71</v>
      </c>
      <c r="B63" s="29" t="s">
        <v>112</v>
      </c>
      <c r="C63" s="29" t="s">
        <v>132</v>
      </c>
      <c r="D63" s="30">
        <v>29704103</v>
      </c>
      <c r="E63" s="29" t="s">
        <v>74</v>
      </c>
      <c r="F63" s="29" t="s">
        <v>132</v>
      </c>
      <c r="G63" s="109">
        <v>433</v>
      </c>
      <c r="H63" s="31" t="s">
        <v>75</v>
      </c>
      <c r="I63" s="32">
        <v>29704103</v>
      </c>
      <c r="J63" s="33" t="s">
        <v>113</v>
      </c>
      <c r="K63" s="33" t="s">
        <v>114</v>
      </c>
      <c r="L63" s="31">
        <v>72111002</v>
      </c>
      <c r="M63" s="35" t="s">
        <v>142</v>
      </c>
      <c r="N63" s="110">
        <v>42737</v>
      </c>
      <c r="O63" s="111" t="s">
        <v>121</v>
      </c>
      <c r="P63" s="31" t="s">
        <v>80</v>
      </c>
      <c r="Q63" s="31" t="s">
        <v>81</v>
      </c>
      <c r="R63" s="36">
        <v>212669900</v>
      </c>
      <c r="S63" s="36">
        <f t="shared" si="0"/>
        <v>212669900</v>
      </c>
      <c r="T63" s="37" t="s">
        <v>82</v>
      </c>
      <c r="U63" s="40" t="s">
        <v>134</v>
      </c>
      <c r="V63" s="39" t="s">
        <v>84</v>
      </c>
      <c r="W63" s="121">
        <v>7000080743</v>
      </c>
      <c r="X63" s="151">
        <v>4200003617</v>
      </c>
      <c r="Y63" s="158">
        <f>+S63</f>
        <v>212669900</v>
      </c>
      <c r="Z63" s="150" t="s">
        <v>553</v>
      </c>
      <c r="AA63" s="156" t="s">
        <v>347</v>
      </c>
      <c r="AB63" s="154" t="s">
        <v>309</v>
      </c>
      <c r="AC63" s="38"/>
      <c r="AD63" s="114"/>
      <c r="AE63" s="37"/>
      <c r="AF63" s="37"/>
      <c r="AG63" s="40"/>
      <c r="AH63" s="37"/>
      <c r="AI63" s="37"/>
      <c r="AJ63" s="37">
        <f>+S63</f>
        <v>212669900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</row>
    <row r="64" spans="1:41" s="115" customFormat="1" ht="44.25" customHeight="1">
      <c r="A64" s="28" t="s">
        <v>71</v>
      </c>
      <c r="B64" s="29" t="s">
        <v>143</v>
      </c>
      <c r="C64" s="29" t="s">
        <v>73</v>
      </c>
      <c r="D64" s="30">
        <v>29704104</v>
      </c>
      <c r="E64" s="29" t="s">
        <v>74</v>
      </c>
      <c r="F64" s="29" t="s">
        <v>73</v>
      </c>
      <c r="G64" s="109">
        <v>434</v>
      </c>
      <c r="H64" s="31" t="s">
        <v>75</v>
      </c>
      <c r="I64" s="32">
        <v>29704104</v>
      </c>
      <c r="J64" s="33" t="s">
        <v>144</v>
      </c>
      <c r="K64" s="33" t="s">
        <v>114</v>
      </c>
      <c r="L64" s="31">
        <v>72111001</v>
      </c>
      <c r="M64" s="35" t="s">
        <v>145</v>
      </c>
      <c r="N64" s="110">
        <v>42899</v>
      </c>
      <c r="O64" s="111" t="s">
        <v>110</v>
      </c>
      <c r="P64" s="31" t="s">
        <v>80</v>
      </c>
      <c r="Q64" s="31" t="s">
        <v>81</v>
      </c>
      <c r="R64" s="36">
        <v>400000000</v>
      </c>
      <c r="S64" s="36">
        <v>400000000</v>
      </c>
      <c r="T64" s="37" t="s">
        <v>82</v>
      </c>
      <c r="U64" s="38" t="s">
        <v>83</v>
      </c>
      <c r="V64" s="39" t="s">
        <v>84</v>
      </c>
      <c r="W64" s="121">
        <v>7000084784</v>
      </c>
      <c r="X64" s="121">
        <v>4500027199</v>
      </c>
      <c r="Y64" s="158">
        <f>+S64</f>
        <v>400000000</v>
      </c>
      <c r="Z64" s="112" t="s">
        <v>370</v>
      </c>
      <c r="AA64" s="156" t="s">
        <v>371</v>
      </c>
      <c r="AB64" s="154" t="s">
        <v>309</v>
      </c>
      <c r="AC64" s="38"/>
      <c r="AD64" s="114"/>
      <c r="AE64" s="37"/>
      <c r="AF64" s="37"/>
      <c r="AG64" s="37"/>
      <c r="AH64" s="37"/>
      <c r="AI64" s="37">
        <v>300000000</v>
      </c>
      <c r="AJ64" s="37"/>
      <c r="AK64" s="37">
        <v>0</v>
      </c>
      <c r="AL64" s="37">
        <v>0</v>
      </c>
      <c r="AM64" s="37">
        <v>0</v>
      </c>
      <c r="AN64" s="37"/>
      <c r="AO64" s="37">
        <v>100000000</v>
      </c>
    </row>
    <row r="65" spans="1:41" s="115" customFormat="1" ht="44.25" customHeight="1">
      <c r="A65" s="28" t="s">
        <v>71</v>
      </c>
      <c r="B65" s="29" t="s">
        <v>146</v>
      </c>
      <c r="C65" s="29" t="s">
        <v>73</v>
      </c>
      <c r="D65" s="30">
        <v>29703501</v>
      </c>
      <c r="E65" s="29" t="s">
        <v>74</v>
      </c>
      <c r="F65" s="29" t="s">
        <v>73</v>
      </c>
      <c r="G65" s="109">
        <v>435</v>
      </c>
      <c r="H65" s="31" t="s">
        <v>75</v>
      </c>
      <c r="I65" s="32">
        <v>29703501</v>
      </c>
      <c r="J65" s="33" t="s">
        <v>147</v>
      </c>
      <c r="K65" s="33" t="s">
        <v>114</v>
      </c>
      <c r="L65" s="31">
        <v>72111001</v>
      </c>
      <c r="M65" s="35" t="s">
        <v>148</v>
      </c>
      <c r="N65" s="110">
        <v>42929</v>
      </c>
      <c r="O65" s="111" t="s">
        <v>119</v>
      </c>
      <c r="P65" s="31" t="s">
        <v>80</v>
      </c>
      <c r="Q65" s="31" t="s">
        <v>81</v>
      </c>
      <c r="R65" s="36">
        <v>230667214</v>
      </c>
      <c r="S65" s="36">
        <v>230667214</v>
      </c>
      <c r="T65" s="37" t="s">
        <v>82</v>
      </c>
      <c r="U65" s="38" t="s">
        <v>83</v>
      </c>
      <c r="V65" s="39" t="s">
        <v>84</v>
      </c>
      <c r="W65" s="121">
        <v>7000085957</v>
      </c>
      <c r="X65" s="121">
        <v>4500027256</v>
      </c>
      <c r="Y65" s="158">
        <f>+R65</f>
        <v>230667214</v>
      </c>
      <c r="Z65" s="121" t="s">
        <v>372</v>
      </c>
      <c r="AA65" s="156" t="s">
        <v>373</v>
      </c>
      <c r="AB65" s="154" t="s">
        <v>309</v>
      </c>
      <c r="AC65" s="38"/>
      <c r="AD65" s="114"/>
      <c r="AE65" s="37"/>
      <c r="AF65" s="37"/>
      <c r="AG65" s="40"/>
      <c r="AH65" s="37"/>
      <c r="AI65" s="37"/>
      <c r="AJ65" s="37">
        <v>0</v>
      </c>
      <c r="AK65" s="37">
        <v>0</v>
      </c>
      <c r="AL65" s="37">
        <v>0</v>
      </c>
      <c r="AM65" s="37">
        <f>+R65</f>
        <v>230667214</v>
      </c>
      <c r="AN65" s="37">
        <v>0</v>
      </c>
      <c r="AO65" s="37"/>
    </row>
    <row r="66" spans="1:41" s="115" customFormat="1" ht="44.25" customHeight="1">
      <c r="A66" s="28" t="s">
        <v>71</v>
      </c>
      <c r="B66" s="29" t="s">
        <v>149</v>
      </c>
      <c r="C66" s="29" t="s">
        <v>150</v>
      </c>
      <c r="D66" s="30">
        <v>29703702</v>
      </c>
      <c r="E66" s="29" t="s">
        <v>74</v>
      </c>
      <c r="F66" s="29" t="s">
        <v>150</v>
      </c>
      <c r="G66" s="109">
        <v>436</v>
      </c>
      <c r="H66" s="31" t="s">
        <v>75</v>
      </c>
      <c r="I66" s="32">
        <v>29703702</v>
      </c>
      <c r="J66" s="33" t="s">
        <v>151</v>
      </c>
      <c r="K66" s="33" t="s">
        <v>114</v>
      </c>
      <c r="L66" s="31">
        <v>72111001</v>
      </c>
      <c r="M66" s="35" t="s">
        <v>152</v>
      </c>
      <c r="N66" s="110">
        <v>42916</v>
      </c>
      <c r="O66" s="111" t="s">
        <v>110</v>
      </c>
      <c r="P66" s="31" t="s">
        <v>80</v>
      </c>
      <c r="Q66" s="31" t="s">
        <v>81</v>
      </c>
      <c r="R66" s="50">
        <v>197349641</v>
      </c>
      <c r="S66" s="50">
        <v>197349641</v>
      </c>
      <c r="T66" s="37" t="s">
        <v>82</v>
      </c>
      <c r="U66" s="37" t="s">
        <v>83</v>
      </c>
      <c r="V66" s="39" t="s">
        <v>84</v>
      </c>
      <c r="W66" s="121">
        <v>7000084879</v>
      </c>
      <c r="X66" s="121">
        <v>4500027114</v>
      </c>
      <c r="Y66" s="158">
        <f>+R66</f>
        <v>197349641</v>
      </c>
      <c r="Z66" s="121" t="s">
        <v>374</v>
      </c>
      <c r="AA66" s="156" t="s">
        <v>379</v>
      </c>
      <c r="AB66" s="154" t="s">
        <v>309</v>
      </c>
      <c r="AC66" s="38"/>
      <c r="AD66" s="114"/>
      <c r="AE66" s="37"/>
      <c r="AF66" s="37"/>
      <c r="AG66" s="37"/>
      <c r="AH66" s="37"/>
      <c r="AI66" s="37">
        <v>100000000</v>
      </c>
      <c r="AJ66" s="37"/>
      <c r="AK66" s="37"/>
      <c r="AL66" s="37"/>
      <c r="AM66" s="37"/>
      <c r="AN66" s="37"/>
      <c r="AO66" s="37">
        <f>+S66-AI66</f>
        <v>97349641</v>
      </c>
    </row>
    <row r="67" spans="1:41" s="115" customFormat="1" ht="44.25" customHeight="1">
      <c r="A67" s="28" t="s">
        <v>71</v>
      </c>
      <c r="B67" s="29" t="s">
        <v>149</v>
      </c>
      <c r="C67" s="29" t="s">
        <v>150</v>
      </c>
      <c r="D67" s="30">
        <v>29703702</v>
      </c>
      <c r="E67" s="29" t="s">
        <v>74</v>
      </c>
      <c r="F67" s="29" t="s">
        <v>150</v>
      </c>
      <c r="G67" s="109">
        <v>436</v>
      </c>
      <c r="H67" s="31" t="s">
        <v>75</v>
      </c>
      <c r="I67" s="32">
        <v>29703702</v>
      </c>
      <c r="J67" s="33" t="s">
        <v>151</v>
      </c>
      <c r="K67" s="33" t="s">
        <v>114</v>
      </c>
      <c r="L67" s="31">
        <v>72111001</v>
      </c>
      <c r="M67" s="35" t="s">
        <v>153</v>
      </c>
      <c r="N67" s="110">
        <v>42794</v>
      </c>
      <c r="O67" s="111" t="s">
        <v>110</v>
      </c>
      <c r="P67" s="31" t="s">
        <v>80</v>
      </c>
      <c r="Q67" s="31" t="s">
        <v>81</v>
      </c>
      <c r="R67" s="51">
        <v>87430733</v>
      </c>
      <c r="S67" s="51">
        <v>87430733</v>
      </c>
      <c r="T67" s="37" t="s">
        <v>82</v>
      </c>
      <c r="U67" s="37" t="s">
        <v>83</v>
      </c>
      <c r="V67" s="39" t="s">
        <v>84</v>
      </c>
      <c r="W67" s="121">
        <v>7000084819</v>
      </c>
      <c r="X67" s="121">
        <v>4500027103</v>
      </c>
      <c r="Y67" s="158">
        <f>+S67</f>
        <v>87430733</v>
      </c>
      <c r="Z67" s="121" t="s">
        <v>375</v>
      </c>
      <c r="AA67" s="156" t="s">
        <v>380</v>
      </c>
      <c r="AB67" s="154" t="s">
        <v>309</v>
      </c>
      <c r="AC67" s="38"/>
      <c r="AD67" s="114"/>
      <c r="AE67" s="37"/>
      <c r="AF67" s="37"/>
      <c r="AG67" s="37"/>
      <c r="AH67" s="37"/>
      <c r="AI67" s="37">
        <v>60000000</v>
      </c>
      <c r="AJ67" s="37"/>
      <c r="AK67" s="37"/>
      <c r="AL67" s="37"/>
      <c r="AM67" s="37"/>
      <c r="AN67" s="37"/>
      <c r="AO67" s="37">
        <f>+S67-AI67</f>
        <v>27430733</v>
      </c>
    </row>
    <row r="68" spans="1:41" s="115" customFormat="1" ht="44.25" customHeight="1">
      <c r="A68" s="28" t="s">
        <v>71</v>
      </c>
      <c r="B68" s="29" t="s">
        <v>149</v>
      </c>
      <c r="C68" s="29" t="s">
        <v>150</v>
      </c>
      <c r="D68" s="30">
        <v>29703702</v>
      </c>
      <c r="E68" s="29" t="s">
        <v>74</v>
      </c>
      <c r="F68" s="29" t="s">
        <v>150</v>
      </c>
      <c r="G68" s="109">
        <v>436</v>
      </c>
      <c r="H68" s="31" t="s">
        <v>75</v>
      </c>
      <c r="I68" s="32">
        <v>29703702</v>
      </c>
      <c r="J68" s="33" t="s">
        <v>151</v>
      </c>
      <c r="K68" s="33" t="s">
        <v>114</v>
      </c>
      <c r="L68" s="31">
        <v>72111001</v>
      </c>
      <c r="M68" s="35" t="s">
        <v>154</v>
      </c>
      <c r="N68" s="110">
        <v>42794</v>
      </c>
      <c r="O68" s="111" t="s">
        <v>110</v>
      </c>
      <c r="P68" s="31" t="s">
        <v>80</v>
      </c>
      <c r="Q68" s="31" t="s">
        <v>81</v>
      </c>
      <c r="R68" s="51">
        <v>278561780</v>
      </c>
      <c r="S68" s="51">
        <v>278561780</v>
      </c>
      <c r="T68" s="37" t="s">
        <v>82</v>
      </c>
      <c r="U68" s="37" t="s">
        <v>83</v>
      </c>
      <c r="V68" s="39" t="s">
        <v>84</v>
      </c>
      <c r="W68" s="121">
        <v>7000085283</v>
      </c>
      <c r="X68" s="121">
        <v>4500027102</v>
      </c>
      <c r="Y68" s="158">
        <f>+S68</f>
        <v>278561780</v>
      </c>
      <c r="Z68" s="121" t="s">
        <v>376</v>
      </c>
      <c r="AA68" s="156" t="s">
        <v>381</v>
      </c>
      <c r="AB68" s="154" t="s">
        <v>309</v>
      </c>
      <c r="AC68" s="38"/>
      <c r="AD68" s="114"/>
      <c r="AE68" s="37"/>
      <c r="AF68" s="37"/>
      <c r="AG68" s="37"/>
      <c r="AH68" s="37"/>
      <c r="AI68" s="37">
        <v>170000000</v>
      </c>
      <c r="AJ68" s="37"/>
      <c r="AK68" s="37"/>
      <c r="AL68" s="37"/>
      <c r="AM68" s="37"/>
      <c r="AN68" s="37"/>
      <c r="AO68" s="37">
        <f>+S68-AI68</f>
        <v>108561780</v>
      </c>
    </row>
    <row r="69" spans="1:41" s="115" customFormat="1" ht="44.25" customHeight="1">
      <c r="A69" s="28" t="s">
        <v>71</v>
      </c>
      <c r="B69" s="29" t="s">
        <v>149</v>
      </c>
      <c r="C69" s="29" t="s">
        <v>150</v>
      </c>
      <c r="D69" s="30">
        <v>29703702</v>
      </c>
      <c r="E69" s="29" t="s">
        <v>74</v>
      </c>
      <c r="F69" s="29" t="s">
        <v>150</v>
      </c>
      <c r="G69" s="109">
        <v>436</v>
      </c>
      <c r="H69" s="31" t="s">
        <v>75</v>
      </c>
      <c r="I69" s="32">
        <v>29703702</v>
      </c>
      <c r="J69" s="33" t="s">
        <v>151</v>
      </c>
      <c r="K69" s="33" t="s">
        <v>114</v>
      </c>
      <c r="L69" s="31">
        <v>72111001</v>
      </c>
      <c r="M69" s="35" t="s">
        <v>155</v>
      </c>
      <c r="N69" s="110">
        <v>42794</v>
      </c>
      <c r="O69" s="111" t="s">
        <v>110</v>
      </c>
      <c r="P69" s="31" t="s">
        <v>80</v>
      </c>
      <c r="Q69" s="31" t="s">
        <v>81</v>
      </c>
      <c r="R69" s="50">
        <v>61755313</v>
      </c>
      <c r="S69" s="50">
        <v>61755313</v>
      </c>
      <c r="T69" s="37" t="s">
        <v>82</v>
      </c>
      <c r="U69" s="37" t="s">
        <v>83</v>
      </c>
      <c r="V69" s="39" t="s">
        <v>84</v>
      </c>
      <c r="W69" s="121">
        <v>7000084920</v>
      </c>
      <c r="X69" s="121">
        <v>4500027116</v>
      </c>
      <c r="Y69" s="158">
        <f>+S69</f>
        <v>61755313</v>
      </c>
      <c r="Z69" s="121" t="s">
        <v>377</v>
      </c>
      <c r="AA69" s="156" t="s">
        <v>382</v>
      </c>
      <c r="AB69" s="154" t="s">
        <v>309</v>
      </c>
      <c r="AC69" s="38"/>
      <c r="AD69" s="114"/>
      <c r="AE69" s="37"/>
      <c r="AF69" s="37"/>
      <c r="AG69" s="37"/>
      <c r="AH69" s="37"/>
      <c r="AI69" s="37">
        <v>40000000</v>
      </c>
      <c r="AJ69" s="37"/>
      <c r="AK69" s="37"/>
      <c r="AL69" s="37"/>
      <c r="AM69" s="37"/>
      <c r="AN69" s="37"/>
      <c r="AO69" s="37">
        <f>+S69-AI69</f>
        <v>21755313</v>
      </c>
    </row>
    <row r="70" spans="1:41" s="115" customFormat="1" ht="44.25" customHeight="1">
      <c r="A70" s="28" t="s">
        <v>71</v>
      </c>
      <c r="B70" s="29" t="s">
        <v>149</v>
      </c>
      <c r="C70" s="29" t="s">
        <v>150</v>
      </c>
      <c r="D70" s="30">
        <v>29703702</v>
      </c>
      <c r="E70" s="29" t="s">
        <v>74</v>
      </c>
      <c r="F70" s="29" t="s">
        <v>150</v>
      </c>
      <c r="G70" s="109">
        <v>436</v>
      </c>
      <c r="H70" s="31" t="s">
        <v>75</v>
      </c>
      <c r="I70" s="32">
        <v>29703702</v>
      </c>
      <c r="J70" s="33" t="s">
        <v>151</v>
      </c>
      <c r="K70" s="33" t="s">
        <v>114</v>
      </c>
      <c r="L70" s="31">
        <v>72111001</v>
      </c>
      <c r="M70" s="35" t="s">
        <v>156</v>
      </c>
      <c r="N70" s="110">
        <v>42794</v>
      </c>
      <c r="O70" s="111" t="s">
        <v>121</v>
      </c>
      <c r="P70" s="31" t="s">
        <v>80</v>
      </c>
      <c r="Q70" s="31" t="s">
        <v>81</v>
      </c>
      <c r="R70" s="50">
        <v>254913922.5</v>
      </c>
      <c r="S70" s="50">
        <v>86670733.650000006</v>
      </c>
      <c r="T70" s="37" t="s">
        <v>122</v>
      </c>
      <c r="U70" s="37" t="s">
        <v>123</v>
      </c>
      <c r="V70" s="39" t="s">
        <v>84</v>
      </c>
      <c r="W70" s="121">
        <v>7000088724</v>
      </c>
      <c r="X70" s="151">
        <v>4500027981</v>
      </c>
      <c r="Y70" s="158">
        <f>+S70</f>
        <v>86670733.650000006</v>
      </c>
      <c r="Z70" s="121" t="s">
        <v>378</v>
      </c>
      <c r="AA70" s="156" t="s">
        <v>383</v>
      </c>
      <c r="AB70" s="154" t="s">
        <v>309</v>
      </c>
      <c r="AC70" s="38"/>
      <c r="AD70" s="114"/>
      <c r="AE70" s="37"/>
      <c r="AF70" s="37"/>
      <c r="AG70" s="37"/>
      <c r="AH70" s="37"/>
      <c r="AI70" s="37"/>
      <c r="AJ70" s="37"/>
      <c r="AK70" s="37"/>
      <c r="AL70" s="37"/>
      <c r="AM70" s="37"/>
      <c r="AN70" s="37">
        <f>+S70</f>
        <v>86670733.650000006</v>
      </c>
      <c r="AO70" s="37"/>
    </row>
    <row r="71" spans="1:41" s="115" customFormat="1" ht="44.25" customHeight="1">
      <c r="A71" s="28" t="s">
        <v>71</v>
      </c>
      <c r="B71" s="29" t="s">
        <v>149</v>
      </c>
      <c r="C71" s="29" t="s">
        <v>150</v>
      </c>
      <c r="D71" s="30">
        <v>29703702</v>
      </c>
      <c r="E71" s="29" t="s">
        <v>74</v>
      </c>
      <c r="F71" s="29" t="s">
        <v>150</v>
      </c>
      <c r="G71" s="109">
        <v>436</v>
      </c>
      <c r="H71" s="31" t="s">
        <v>75</v>
      </c>
      <c r="I71" s="32">
        <v>29703702</v>
      </c>
      <c r="J71" s="33" t="s">
        <v>151</v>
      </c>
      <c r="K71" s="33" t="s">
        <v>114</v>
      </c>
      <c r="L71" s="31">
        <v>72111001</v>
      </c>
      <c r="M71" s="35" t="s">
        <v>157</v>
      </c>
      <c r="N71" s="110">
        <v>43038</v>
      </c>
      <c r="O71" s="111" t="s">
        <v>121</v>
      </c>
      <c r="P71" s="31" t="s">
        <v>80</v>
      </c>
      <c r="Q71" s="31" t="s">
        <v>81</v>
      </c>
      <c r="R71" s="50">
        <v>238367941.76383764</v>
      </c>
      <c r="S71" s="50">
        <v>81045100.199704796</v>
      </c>
      <c r="T71" s="37" t="s">
        <v>122</v>
      </c>
      <c r="U71" s="37" t="s">
        <v>123</v>
      </c>
      <c r="V71" s="39" t="s">
        <v>84</v>
      </c>
      <c r="W71" s="121">
        <v>7000088724</v>
      </c>
      <c r="X71" s="151">
        <v>4500028029</v>
      </c>
      <c r="Y71" s="158">
        <f t="shared" ref="Y71:Y132" si="4">+S71</f>
        <v>81045100.199704796</v>
      </c>
      <c r="Z71" s="121" t="s">
        <v>502</v>
      </c>
      <c r="AA71" s="156" t="s">
        <v>384</v>
      </c>
      <c r="AB71" s="154" t="s">
        <v>309</v>
      </c>
      <c r="AC71" s="38"/>
      <c r="AD71" s="114"/>
      <c r="AE71" s="37"/>
      <c r="AF71" s="37"/>
      <c r="AG71" s="37"/>
      <c r="AH71" s="37"/>
      <c r="AI71" s="37"/>
      <c r="AJ71" s="37"/>
      <c r="AK71" s="37"/>
      <c r="AL71" s="37"/>
      <c r="AM71" s="37"/>
      <c r="AN71" s="37">
        <f t="shared" ref="AN71:AN73" si="5">+S71</f>
        <v>81045100.199704796</v>
      </c>
      <c r="AO71" s="37"/>
    </row>
    <row r="72" spans="1:41" s="115" customFormat="1" ht="44.25" customHeight="1">
      <c r="A72" s="28" t="s">
        <v>71</v>
      </c>
      <c r="B72" s="29" t="s">
        <v>149</v>
      </c>
      <c r="C72" s="29" t="s">
        <v>150</v>
      </c>
      <c r="D72" s="30">
        <v>29703702</v>
      </c>
      <c r="E72" s="29" t="s">
        <v>74</v>
      </c>
      <c r="F72" s="29" t="s">
        <v>150</v>
      </c>
      <c r="G72" s="109">
        <v>436</v>
      </c>
      <c r="H72" s="31" t="s">
        <v>75</v>
      </c>
      <c r="I72" s="32">
        <v>29703702</v>
      </c>
      <c r="J72" s="33" t="s">
        <v>151</v>
      </c>
      <c r="K72" s="33" t="s">
        <v>114</v>
      </c>
      <c r="L72" s="31">
        <v>72111001</v>
      </c>
      <c r="M72" s="35" t="s">
        <v>158</v>
      </c>
      <c r="N72" s="110">
        <v>43038</v>
      </c>
      <c r="O72" s="111" t="s">
        <v>121</v>
      </c>
      <c r="P72" s="31" t="s">
        <v>80</v>
      </c>
      <c r="Q72" s="31" t="s">
        <v>81</v>
      </c>
      <c r="R72" s="50">
        <v>187513863.94700003</v>
      </c>
      <c r="S72" s="50">
        <v>63754713.741980016</v>
      </c>
      <c r="T72" s="37" t="s">
        <v>122</v>
      </c>
      <c r="U72" s="37" t="s">
        <v>123</v>
      </c>
      <c r="V72" s="39" t="s">
        <v>84</v>
      </c>
      <c r="W72" s="121">
        <v>7000088724</v>
      </c>
      <c r="X72" s="151">
        <v>4500028040</v>
      </c>
      <c r="Y72" s="158">
        <f t="shared" si="4"/>
        <v>63754713.741980016</v>
      </c>
      <c r="Z72" s="121" t="s">
        <v>503</v>
      </c>
      <c r="AA72" s="156" t="s">
        <v>385</v>
      </c>
      <c r="AB72" s="154" t="s">
        <v>309</v>
      </c>
      <c r="AC72" s="38"/>
      <c r="AD72" s="114"/>
      <c r="AE72" s="37"/>
      <c r="AF72" s="37"/>
      <c r="AG72" s="37"/>
      <c r="AH72" s="37"/>
      <c r="AI72" s="37"/>
      <c r="AJ72" s="37"/>
      <c r="AK72" s="37"/>
      <c r="AL72" s="37"/>
      <c r="AM72" s="37"/>
      <c r="AN72" s="37">
        <f t="shared" si="5"/>
        <v>63754713.741980016</v>
      </c>
      <c r="AO72" s="37"/>
    </row>
    <row r="73" spans="1:41" s="115" customFormat="1" ht="44.25" customHeight="1">
      <c r="A73" s="28" t="s">
        <v>71</v>
      </c>
      <c r="B73" s="29" t="s">
        <v>149</v>
      </c>
      <c r="C73" s="29" t="s">
        <v>150</v>
      </c>
      <c r="D73" s="30">
        <v>29703702</v>
      </c>
      <c r="E73" s="29" t="s">
        <v>74</v>
      </c>
      <c r="F73" s="29" t="s">
        <v>150</v>
      </c>
      <c r="G73" s="109">
        <v>436</v>
      </c>
      <c r="H73" s="31" t="s">
        <v>75</v>
      </c>
      <c r="I73" s="32">
        <v>29703702</v>
      </c>
      <c r="J73" s="33" t="s">
        <v>151</v>
      </c>
      <c r="K73" s="33" t="s">
        <v>114</v>
      </c>
      <c r="L73" s="31">
        <v>72111001</v>
      </c>
      <c r="M73" s="35" t="s">
        <v>159</v>
      </c>
      <c r="N73" s="110">
        <v>43038</v>
      </c>
      <c r="O73" s="111" t="s">
        <v>121</v>
      </c>
      <c r="P73" s="31" t="s">
        <v>80</v>
      </c>
      <c r="Q73" s="31" t="s">
        <v>81</v>
      </c>
      <c r="R73" s="50">
        <v>237021236.92988932</v>
      </c>
      <c r="S73" s="50">
        <v>80587220.556162372</v>
      </c>
      <c r="T73" s="37" t="s">
        <v>122</v>
      </c>
      <c r="U73" s="37" t="s">
        <v>123</v>
      </c>
      <c r="V73" s="39" t="s">
        <v>84</v>
      </c>
      <c r="W73" s="121">
        <v>7000088724</v>
      </c>
      <c r="X73" s="151">
        <v>4500028040</v>
      </c>
      <c r="Y73" s="158">
        <f t="shared" si="4"/>
        <v>80587220.556162372</v>
      </c>
      <c r="Z73" s="121" t="s">
        <v>504</v>
      </c>
      <c r="AA73" s="156" t="s">
        <v>386</v>
      </c>
      <c r="AB73" s="154" t="s">
        <v>309</v>
      </c>
      <c r="AC73" s="38"/>
      <c r="AD73" s="114"/>
      <c r="AE73" s="37"/>
      <c r="AF73" s="37"/>
      <c r="AG73" s="37"/>
      <c r="AH73" s="37"/>
      <c r="AI73" s="37"/>
      <c r="AJ73" s="37"/>
      <c r="AK73" s="37"/>
      <c r="AL73" s="37"/>
      <c r="AM73" s="37"/>
      <c r="AN73" s="37">
        <f t="shared" si="5"/>
        <v>80587220.556162372</v>
      </c>
      <c r="AO73" s="37"/>
    </row>
    <row r="74" spans="1:41" s="115" customFormat="1" ht="44.25" customHeight="1">
      <c r="A74" s="28" t="s">
        <v>71</v>
      </c>
      <c r="B74" s="29" t="s">
        <v>149</v>
      </c>
      <c r="C74" s="29" t="s">
        <v>160</v>
      </c>
      <c r="D74" s="30">
        <v>29703702</v>
      </c>
      <c r="E74" s="29" t="s">
        <v>74</v>
      </c>
      <c r="F74" s="29" t="s">
        <v>160</v>
      </c>
      <c r="G74" s="109">
        <v>436</v>
      </c>
      <c r="H74" s="31" t="s">
        <v>75</v>
      </c>
      <c r="I74" s="32">
        <v>29703702</v>
      </c>
      <c r="J74" s="33" t="s">
        <v>151</v>
      </c>
      <c r="K74" s="33" t="s">
        <v>114</v>
      </c>
      <c r="L74" s="31">
        <v>72111001</v>
      </c>
      <c r="M74" s="35" t="s">
        <v>161</v>
      </c>
      <c r="N74" s="110">
        <v>42737</v>
      </c>
      <c r="O74" s="111" t="s">
        <v>121</v>
      </c>
      <c r="P74" s="31" t="s">
        <v>80</v>
      </c>
      <c r="Q74" s="31" t="s">
        <v>81</v>
      </c>
      <c r="R74" s="36">
        <v>180301887</v>
      </c>
      <c r="S74" s="36">
        <f t="shared" si="0"/>
        <v>180301887</v>
      </c>
      <c r="T74" s="37" t="s">
        <v>82</v>
      </c>
      <c r="U74" s="40" t="s">
        <v>134</v>
      </c>
      <c r="V74" s="39" t="s">
        <v>84</v>
      </c>
      <c r="W74" s="121">
        <v>7000080741</v>
      </c>
      <c r="X74" s="121">
        <v>4200003601</v>
      </c>
      <c r="Y74" s="158">
        <f t="shared" si="4"/>
        <v>180301887</v>
      </c>
      <c r="Z74" s="121" t="s">
        <v>554</v>
      </c>
      <c r="AA74" s="156" t="s">
        <v>387</v>
      </c>
      <c r="AB74" s="154" t="s">
        <v>309</v>
      </c>
      <c r="AC74" s="38"/>
      <c r="AD74" s="114"/>
      <c r="AE74" s="37"/>
      <c r="AF74" s="37"/>
      <c r="AG74" s="40"/>
      <c r="AH74" s="37"/>
      <c r="AI74" s="37">
        <f>+S74</f>
        <v>180301887</v>
      </c>
      <c r="AJ74" s="37">
        <v>0</v>
      </c>
      <c r="AK74" s="37">
        <v>0</v>
      </c>
      <c r="AL74" s="37">
        <v>0</v>
      </c>
      <c r="AM74" s="37">
        <v>0</v>
      </c>
      <c r="AN74" s="37"/>
      <c r="AO74" s="37">
        <v>0</v>
      </c>
    </row>
    <row r="75" spans="1:41" s="115" customFormat="1" ht="44.25" customHeight="1">
      <c r="A75" s="28" t="s">
        <v>71</v>
      </c>
      <c r="B75" s="29" t="s">
        <v>149</v>
      </c>
      <c r="C75" s="29" t="s">
        <v>160</v>
      </c>
      <c r="D75" s="30">
        <v>29703702</v>
      </c>
      <c r="E75" s="29" t="s">
        <v>74</v>
      </c>
      <c r="F75" s="29" t="s">
        <v>160</v>
      </c>
      <c r="G75" s="109">
        <v>436</v>
      </c>
      <c r="H75" s="31" t="s">
        <v>75</v>
      </c>
      <c r="I75" s="32">
        <v>29703702</v>
      </c>
      <c r="J75" s="33" t="s">
        <v>151</v>
      </c>
      <c r="K75" s="33" t="s">
        <v>114</v>
      </c>
      <c r="L75" s="31">
        <v>72111001</v>
      </c>
      <c r="M75" s="35" t="s">
        <v>162</v>
      </c>
      <c r="N75" s="110">
        <v>42737</v>
      </c>
      <c r="O75" s="111" t="s">
        <v>121</v>
      </c>
      <c r="P75" s="31" t="s">
        <v>80</v>
      </c>
      <c r="Q75" s="31" t="s">
        <v>81</v>
      </c>
      <c r="R75" s="36">
        <v>93523223</v>
      </c>
      <c r="S75" s="36">
        <f t="shared" si="0"/>
        <v>93523223</v>
      </c>
      <c r="T75" s="37" t="s">
        <v>82</v>
      </c>
      <c r="U75" s="40" t="s">
        <v>134</v>
      </c>
      <c r="V75" s="39" t="s">
        <v>84</v>
      </c>
      <c r="W75" s="121">
        <v>7000080741</v>
      </c>
      <c r="X75" s="121">
        <v>4200003614</v>
      </c>
      <c r="Y75" s="158">
        <f t="shared" si="4"/>
        <v>93523223</v>
      </c>
      <c r="Z75" s="157" t="s">
        <v>555</v>
      </c>
      <c r="AA75" s="156" t="s">
        <v>385</v>
      </c>
      <c r="AB75" s="154" t="s">
        <v>309</v>
      </c>
      <c r="AC75" s="38"/>
      <c r="AD75" s="114"/>
      <c r="AE75" s="37"/>
      <c r="AF75" s="37"/>
      <c r="AG75" s="40"/>
      <c r="AH75" s="37"/>
      <c r="AI75" s="37">
        <f>+S75</f>
        <v>93523223</v>
      </c>
      <c r="AJ75" s="37">
        <v>0</v>
      </c>
      <c r="AK75" s="37">
        <v>0</v>
      </c>
      <c r="AL75" s="37">
        <v>0</v>
      </c>
      <c r="AM75" s="37">
        <v>0</v>
      </c>
      <c r="AN75" s="37"/>
      <c r="AO75" s="37">
        <v>0</v>
      </c>
    </row>
    <row r="76" spans="1:41" s="115" customFormat="1" ht="44.25" customHeight="1">
      <c r="A76" s="28" t="s">
        <v>71</v>
      </c>
      <c r="B76" s="29" t="s">
        <v>149</v>
      </c>
      <c r="C76" s="29" t="s">
        <v>160</v>
      </c>
      <c r="D76" s="30">
        <v>29703702</v>
      </c>
      <c r="E76" s="29" t="s">
        <v>74</v>
      </c>
      <c r="F76" s="29" t="s">
        <v>160</v>
      </c>
      <c r="G76" s="109">
        <v>436</v>
      </c>
      <c r="H76" s="31" t="s">
        <v>75</v>
      </c>
      <c r="I76" s="32">
        <v>29703702</v>
      </c>
      <c r="J76" s="33" t="s">
        <v>151</v>
      </c>
      <c r="K76" s="33" t="s">
        <v>114</v>
      </c>
      <c r="L76" s="31">
        <v>72111001</v>
      </c>
      <c r="M76" s="35" t="s">
        <v>163</v>
      </c>
      <c r="N76" s="110">
        <v>42737</v>
      </c>
      <c r="O76" s="111" t="s">
        <v>121</v>
      </c>
      <c r="P76" s="31" t="s">
        <v>80</v>
      </c>
      <c r="Q76" s="31" t="s">
        <v>81</v>
      </c>
      <c r="R76" s="36">
        <v>131769986</v>
      </c>
      <c r="S76" s="36">
        <f t="shared" si="0"/>
        <v>131769986</v>
      </c>
      <c r="T76" s="37" t="s">
        <v>82</v>
      </c>
      <c r="U76" s="40" t="s">
        <v>134</v>
      </c>
      <c r="V76" s="39" t="s">
        <v>84</v>
      </c>
      <c r="W76" s="121">
        <v>7000080741</v>
      </c>
      <c r="X76" s="121">
        <v>4200003590</v>
      </c>
      <c r="Y76" s="158">
        <f t="shared" si="4"/>
        <v>131769986</v>
      </c>
      <c r="Z76" s="157" t="s">
        <v>556</v>
      </c>
      <c r="AA76" s="156" t="s">
        <v>388</v>
      </c>
      <c r="AB76" s="154" t="s">
        <v>309</v>
      </c>
      <c r="AC76" s="38"/>
      <c r="AD76" s="114"/>
      <c r="AE76" s="37"/>
      <c r="AF76" s="37"/>
      <c r="AG76" s="40"/>
      <c r="AH76" s="37"/>
      <c r="AI76" s="37">
        <f>+S76</f>
        <v>131769986</v>
      </c>
      <c r="AJ76" s="37">
        <v>0</v>
      </c>
      <c r="AK76" s="37">
        <v>0</v>
      </c>
      <c r="AL76" s="37">
        <v>0</v>
      </c>
      <c r="AM76" s="37">
        <v>0</v>
      </c>
      <c r="AN76" s="40"/>
      <c r="AO76" s="37">
        <v>0</v>
      </c>
    </row>
    <row r="77" spans="1:41" s="115" customFormat="1" ht="44.25" customHeight="1">
      <c r="A77" s="28" t="s">
        <v>71</v>
      </c>
      <c r="B77" s="29" t="s">
        <v>149</v>
      </c>
      <c r="C77" s="29" t="s">
        <v>160</v>
      </c>
      <c r="D77" s="30">
        <v>29703702</v>
      </c>
      <c r="E77" s="29" t="s">
        <v>74</v>
      </c>
      <c r="F77" s="29" t="s">
        <v>160</v>
      </c>
      <c r="G77" s="109">
        <v>436</v>
      </c>
      <c r="H77" s="31" t="s">
        <v>75</v>
      </c>
      <c r="I77" s="32">
        <v>29703702</v>
      </c>
      <c r="J77" s="33" t="s">
        <v>151</v>
      </c>
      <c r="K77" s="33" t="s">
        <v>114</v>
      </c>
      <c r="L77" s="31">
        <v>72111001</v>
      </c>
      <c r="M77" s="35" t="s">
        <v>164</v>
      </c>
      <c r="N77" s="110">
        <v>42737</v>
      </c>
      <c r="O77" s="111" t="s">
        <v>121</v>
      </c>
      <c r="P77" s="31" t="s">
        <v>80</v>
      </c>
      <c r="Q77" s="31" t="s">
        <v>81</v>
      </c>
      <c r="R77" s="36">
        <v>93025080</v>
      </c>
      <c r="S77" s="36">
        <f t="shared" si="0"/>
        <v>93025080</v>
      </c>
      <c r="T77" s="37" t="s">
        <v>82</v>
      </c>
      <c r="U77" s="40" t="s">
        <v>134</v>
      </c>
      <c r="V77" s="39" t="s">
        <v>84</v>
      </c>
      <c r="W77" s="121">
        <v>7000080741</v>
      </c>
      <c r="X77" s="121">
        <v>4200003603</v>
      </c>
      <c r="Y77" s="158">
        <f t="shared" si="4"/>
        <v>93025080</v>
      </c>
      <c r="Z77" s="157" t="s">
        <v>557</v>
      </c>
      <c r="AA77" s="156" t="s">
        <v>386</v>
      </c>
      <c r="AB77" s="154" t="s">
        <v>309</v>
      </c>
      <c r="AC77" s="38"/>
      <c r="AD77" s="114"/>
      <c r="AE77" s="37"/>
      <c r="AF77" s="37"/>
      <c r="AG77" s="40"/>
      <c r="AH77" s="37"/>
      <c r="AI77" s="37">
        <f>+S77</f>
        <v>93025080</v>
      </c>
      <c r="AJ77" s="37"/>
      <c r="AK77" s="37"/>
      <c r="AL77" s="37"/>
      <c r="AM77" s="37"/>
      <c r="AN77" s="40"/>
      <c r="AO77" s="37">
        <v>0</v>
      </c>
    </row>
    <row r="78" spans="1:41" s="115" customFormat="1" ht="44.25" customHeight="1">
      <c r="A78" s="28" t="s">
        <v>71</v>
      </c>
      <c r="B78" s="29" t="s">
        <v>149</v>
      </c>
      <c r="C78" s="29" t="s">
        <v>160</v>
      </c>
      <c r="D78" s="30">
        <v>29703702</v>
      </c>
      <c r="E78" s="29" t="s">
        <v>74</v>
      </c>
      <c r="F78" s="29" t="s">
        <v>160</v>
      </c>
      <c r="G78" s="109">
        <v>436</v>
      </c>
      <c r="H78" s="31" t="s">
        <v>75</v>
      </c>
      <c r="I78" s="32">
        <v>29703702</v>
      </c>
      <c r="J78" s="33" t="s">
        <v>151</v>
      </c>
      <c r="K78" s="33" t="s">
        <v>114</v>
      </c>
      <c r="L78" s="31">
        <v>72111001</v>
      </c>
      <c r="M78" s="35" t="s">
        <v>165</v>
      </c>
      <c r="N78" s="110">
        <v>42737</v>
      </c>
      <c r="O78" s="111" t="s">
        <v>121</v>
      </c>
      <c r="P78" s="31" t="s">
        <v>80</v>
      </c>
      <c r="Q78" s="31" t="s">
        <v>81</v>
      </c>
      <c r="R78" s="36">
        <v>99527216</v>
      </c>
      <c r="S78" s="36">
        <f t="shared" si="0"/>
        <v>99527216</v>
      </c>
      <c r="T78" s="37" t="s">
        <v>82</v>
      </c>
      <c r="U78" s="40" t="s">
        <v>134</v>
      </c>
      <c r="V78" s="39" t="s">
        <v>84</v>
      </c>
      <c r="W78" s="121">
        <v>7000080741</v>
      </c>
      <c r="X78" s="121">
        <v>4200003622</v>
      </c>
      <c r="Y78" s="158">
        <f t="shared" si="4"/>
        <v>99527216</v>
      </c>
      <c r="Z78" s="157" t="s">
        <v>564</v>
      </c>
      <c r="AA78" s="156" t="s">
        <v>389</v>
      </c>
      <c r="AB78" s="154" t="s">
        <v>309</v>
      </c>
      <c r="AC78" s="38"/>
      <c r="AD78" s="114"/>
      <c r="AE78" s="37"/>
      <c r="AF78" s="37"/>
      <c r="AG78" s="40"/>
      <c r="AH78" s="37"/>
      <c r="AI78" s="37">
        <f>+S78</f>
        <v>99527216</v>
      </c>
      <c r="AJ78" s="37"/>
      <c r="AK78" s="37"/>
      <c r="AL78" s="37"/>
      <c r="AM78" s="37"/>
      <c r="AN78" s="40"/>
      <c r="AO78" s="37">
        <v>0</v>
      </c>
    </row>
    <row r="79" spans="1:41" s="115" customFormat="1" ht="44.25" customHeight="1">
      <c r="A79" s="28" t="s">
        <v>71</v>
      </c>
      <c r="B79" s="29" t="s">
        <v>149</v>
      </c>
      <c r="C79" s="29" t="s">
        <v>160</v>
      </c>
      <c r="D79" s="30">
        <v>29703702</v>
      </c>
      <c r="E79" s="29" t="s">
        <v>74</v>
      </c>
      <c r="F79" s="29" t="s">
        <v>160</v>
      </c>
      <c r="G79" s="109">
        <v>436</v>
      </c>
      <c r="H79" s="31" t="s">
        <v>75</v>
      </c>
      <c r="I79" s="32">
        <v>29703702</v>
      </c>
      <c r="J79" s="33" t="s">
        <v>151</v>
      </c>
      <c r="K79" s="33" t="s">
        <v>114</v>
      </c>
      <c r="L79" s="31">
        <v>72111001</v>
      </c>
      <c r="M79" s="35" t="s">
        <v>166</v>
      </c>
      <c r="N79" s="110">
        <v>42737</v>
      </c>
      <c r="O79" s="111" t="s">
        <v>121</v>
      </c>
      <c r="P79" s="31" t="s">
        <v>80</v>
      </c>
      <c r="Q79" s="31" t="s">
        <v>81</v>
      </c>
      <c r="R79" s="36">
        <v>129578944</v>
      </c>
      <c r="S79" s="36">
        <f t="shared" si="0"/>
        <v>129578944</v>
      </c>
      <c r="T79" s="37" t="s">
        <v>82</v>
      </c>
      <c r="U79" s="40" t="s">
        <v>134</v>
      </c>
      <c r="V79" s="39" t="s">
        <v>84</v>
      </c>
      <c r="W79" s="121">
        <v>7000080741</v>
      </c>
      <c r="X79" s="121">
        <v>4200003625</v>
      </c>
      <c r="Y79" s="158">
        <f t="shared" si="4"/>
        <v>129578944</v>
      </c>
      <c r="Z79" s="157" t="s">
        <v>558</v>
      </c>
      <c r="AA79" s="156" t="s">
        <v>390</v>
      </c>
      <c r="AB79" s="154" t="s">
        <v>309</v>
      </c>
      <c r="AC79" s="38"/>
      <c r="AD79" s="114"/>
      <c r="AE79" s="37"/>
      <c r="AF79" s="37"/>
      <c r="AG79" s="40"/>
      <c r="AH79" s="37"/>
      <c r="AI79" s="37"/>
      <c r="AJ79" s="37">
        <f t="shared" ref="AJ79:AJ84" si="6">+S79</f>
        <v>129578944</v>
      </c>
      <c r="AK79" s="37"/>
      <c r="AL79" s="37"/>
      <c r="AM79" s="37"/>
      <c r="AN79" s="40"/>
      <c r="AO79" s="37">
        <v>0</v>
      </c>
    </row>
    <row r="80" spans="1:41" s="115" customFormat="1" ht="44.25" customHeight="1">
      <c r="A80" s="28" t="s">
        <v>71</v>
      </c>
      <c r="B80" s="29" t="s">
        <v>149</v>
      </c>
      <c r="C80" s="29" t="s">
        <v>160</v>
      </c>
      <c r="D80" s="30">
        <v>29703702</v>
      </c>
      <c r="E80" s="29" t="s">
        <v>74</v>
      </c>
      <c r="F80" s="29" t="s">
        <v>160</v>
      </c>
      <c r="G80" s="109">
        <v>436</v>
      </c>
      <c r="H80" s="31" t="s">
        <v>75</v>
      </c>
      <c r="I80" s="32">
        <v>29703702</v>
      </c>
      <c r="J80" s="33" t="s">
        <v>151</v>
      </c>
      <c r="K80" s="33" t="s">
        <v>114</v>
      </c>
      <c r="L80" s="31">
        <v>72111001</v>
      </c>
      <c r="M80" s="35" t="s">
        <v>167</v>
      </c>
      <c r="N80" s="110">
        <v>42737</v>
      </c>
      <c r="O80" s="111" t="s">
        <v>121</v>
      </c>
      <c r="P80" s="31" t="s">
        <v>80</v>
      </c>
      <c r="Q80" s="31" t="s">
        <v>81</v>
      </c>
      <c r="R80" s="36">
        <v>10934477</v>
      </c>
      <c r="S80" s="36">
        <f t="shared" si="0"/>
        <v>10934477</v>
      </c>
      <c r="T80" s="37" t="s">
        <v>82</v>
      </c>
      <c r="U80" s="40" t="s">
        <v>134</v>
      </c>
      <c r="V80" s="39" t="s">
        <v>84</v>
      </c>
      <c r="W80" s="121">
        <v>7000080741</v>
      </c>
      <c r="X80" s="121">
        <v>4200003631</v>
      </c>
      <c r="Y80" s="158">
        <f t="shared" si="4"/>
        <v>10934477</v>
      </c>
      <c r="Z80" s="157" t="s">
        <v>559</v>
      </c>
      <c r="AA80" s="156" t="s">
        <v>391</v>
      </c>
      <c r="AB80" s="154" t="s">
        <v>309</v>
      </c>
      <c r="AC80" s="38"/>
      <c r="AD80" s="114"/>
      <c r="AE80" s="37"/>
      <c r="AF80" s="37"/>
      <c r="AG80" s="40"/>
      <c r="AH80" s="37"/>
      <c r="AI80" s="37"/>
      <c r="AJ80" s="37">
        <f t="shared" si="6"/>
        <v>10934477</v>
      </c>
      <c r="AK80" s="37"/>
      <c r="AL80" s="37"/>
      <c r="AM80" s="37"/>
      <c r="AN80" s="40"/>
      <c r="AO80" s="37">
        <v>0</v>
      </c>
    </row>
    <row r="81" spans="1:41" s="115" customFormat="1" ht="44.25" customHeight="1">
      <c r="A81" s="28" t="s">
        <v>71</v>
      </c>
      <c r="B81" s="29" t="s">
        <v>149</v>
      </c>
      <c r="C81" s="29" t="s">
        <v>160</v>
      </c>
      <c r="D81" s="30">
        <v>29703702</v>
      </c>
      <c r="E81" s="29" t="s">
        <v>74</v>
      </c>
      <c r="F81" s="29" t="s">
        <v>160</v>
      </c>
      <c r="G81" s="109">
        <v>436</v>
      </c>
      <c r="H81" s="31" t="s">
        <v>75</v>
      </c>
      <c r="I81" s="32">
        <v>29703702</v>
      </c>
      <c r="J81" s="33" t="s">
        <v>151</v>
      </c>
      <c r="K81" s="33" t="s">
        <v>114</v>
      </c>
      <c r="L81" s="31">
        <v>72111001</v>
      </c>
      <c r="M81" s="35" t="s">
        <v>168</v>
      </c>
      <c r="N81" s="110">
        <v>42737</v>
      </c>
      <c r="O81" s="111" t="s">
        <v>121</v>
      </c>
      <c r="P81" s="31" t="s">
        <v>80</v>
      </c>
      <c r="Q81" s="31" t="s">
        <v>81</v>
      </c>
      <c r="R81" s="36">
        <v>96587083</v>
      </c>
      <c r="S81" s="36">
        <f t="shared" si="0"/>
        <v>96587083</v>
      </c>
      <c r="T81" s="37" t="s">
        <v>82</v>
      </c>
      <c r="U81" s="40" t="s">
        <v>134</v>
      </c>
      <c r="V81" s="39" t="s">
        <v>84</v>
      </c>
      <c r="W81" s="121">
        <v>7000080741</v>
      </c>
      <c r="X81" s="121">
        <v>4200003627</v>
      </c>
      <c r="Y81" s="158">
        <f t="shared" si="4"/>
        <v>96587083</v>
      </c>
      <c r="Z81" s="157" t="s">
        <v>560</v>
      </c>
      <c r="AA81" s="156" t="s">
        <v>392</v>
      </c>
      <c r="AB81" s="154" t="s">
        <v>309</v>
      </c>
      <c r="AC81" s="38"/>
      <c r="AD81" s="114"/>
      <c r="AE81" s="37"/>
      <c r="AF81" s="37"/>
      <c r="AG81" s="40"/>
      <c r="AH81" s="37"/>
      <c r="AI81" s="37"/>
      <c r="AJ81" s="37">
        <f t="shared" si="6"/>
        <v>96587083</v>
      </c>
      <c r="AK81" s="37"/>
      <c r="AL81" s="37"/>
      <c r="AM81" s="37"/>
      <c r="AN81" s="40"/>
      <c r="AO81" s="37">
        <v>0</v>
      </c>
    </row>
    <row r="82" spans="1:41" s="115" customFormat="1" ht="44.25" customHeight="1">
      <c r="A82" s="28" t="s">
        <v>71</v>
      </c>
      <c r="B82" s="29" t="s">
        <v>149</v>
      </c>
      <c r="C82" s="29" t="s">
        <v>160</v>
      </c>
      <c r="D82" s="30">
        <v>29703702</v>
      </c>
      <c r="E82" s="29" t="s">
        <v>74</v>
      </c>
      <c r="F82" s="29" t="s">
        <v>160</v>
      </c>
      <c r="G82" s="109">
        <v>436</v>
      </c>
      <c r="H82" s="31" t="s">
        <v>75</v>
      </c>
      <c r="I82" s="32">
        <v>29703702</v>
      </c>
      <c r="J82" s="33" t="s">
        <v>151</v>
      </c>
      <c r="K82" s="33" t="s">
        <v>114</v>
      </c>
      <c r="L82" s="31">
        <v>72111001</v>
      </c>
      <c r="M82" s="35" t="s">
        <v>169</v>
      </c>
      <c r="N82" s="110">
        <v>42737</v>
      </c>
      <c r="O82" s="111" t="s">
        <v>121</v>
      </c>
      <c r="P82" s="31" t="s">
        <v>80</v>
      </c>
      <c r="Q82" s="31" t="s">
        <v>81</v>
      </c>
      <c r="R82" s="36">
        <v>78888895</v>
      </c>
      <c r="S82" s="36">
        <f t="shared" si="0"/>
        <v>78888895</v>
      </c>
      <c r="T82" s="37" t="s">
        <v>82</v>
      </c>
      <c r="U82" s="40" t="s">
        <v>134</v>
      </c>
      <c r="V82" s="39" t="s">
        <v>84</v>
      </c>
      <c r="W82" s="121">
        <v>7000080741</v>
      </c>
      <c r="X82" s="121">
        <v>4200003653</v>
      </c>
      <c r="Y82" s="158">
        <f t="shared" si="4"/>
        <v>78888895</v>
      </c>
      <c r="Z82" s="150" t="s">
        <v>561</v>
      </c>
      <c r="AA82" s="156" t="s">
        <v>393</v>
      </c>
      <c r="AB82" s="154" t="s">
        <v>309</v>
      </c>
      <c r="AC82" s="38"/>
      <c r="AD82" s="114"/>
      <c r="AE82" s="37"/>
      <c r="AF82" s="37"/>
      <c r="AG82" s="40"/>
      <c r="AH82" s="37"/>
      <c r="AI82" s="37"/>
      <c r="AJ82" s="37">
        <f t="shared" si="6"/>
        <v>78888895</v>
      </c>
      <c r="AK82" s="37"/>
      <c r="AL82" s="37"/>
      <c r="AM82" s="37"/>
      <c r="AN82" s="40"/>
      <c r="AO82" s="37">
        <v>0</v>
      </c>
    </row>
    <row r="83" spans="1:41" s="115" customFormat="1" ht="44.25" customHeight="1">
      <c r="A83" s="28" t="s">
        <v>71</v>
      </c>
      <c r="B83" s="29" t="s">
        <v>149</v>
      </c>
      <c r="C83" s="29" t="s">
        <v>160</v>
      </c>
      <c r="D83" s="30">
        <v>29703702</v>
      </c>
      <c r="E83" s="29" t="s">
        <v>74</v>
      </c>
      <c r="F83" s="29" t="s">
        <v>160</v>
      </c>
      <c r="G83" s="109">
        <v>436</v>
      </c>
      <c r="H83" s="31" t="s">
        <v>75</v>
      </c>
      <c r="I83" s="32">
        <v>29703702</v>
      </c>
      <c r="J83" s="33" t="s">
        <v>151</v>
      </c>
      <c r="K83" s="33" t="s">
        <v>114</v>
      </c>
      <c r="L83" s="31">
        <v>72111001</v>
      </c>
      <c r="M83" s="35" t="s">
        <v>170</v>
      </c>
      <c r="N83" s="110">
        <v>42737</v>
      </c>
      <c r="O83" s="111" t="s">
        <v>121</v>
      </c>
      <c r="P83" s="31" t="s">
        <v>80</v>
      </c>
      <c r="Q83" s="31" t="s">
        <v>81</v>
      </c>
      <c r="R83" s="36">
        <v>59671533</v>
      </c>
      <c r="S83" s="36">
        <f t="shared" si="0"/>
        <v>59671533</v>
      </c>
      <c r="T83" s="37" t="s">
        <v>82</v>
      </c>
      <c r="U83" s="40" t="s">
        <v>134</v>
      </c>
      <c r="V83" s="39" t="s">
        <v>84</v>
      </c>
      <c r="W83" s="121">
        <v>7000080741</v>
      </c>
      <c r="X83" s="121">
        <v>4200003655</v>
      </c>
      <c r="Y83" s="158">
        <f t="shared" si="4"/>
        <v>59671533</v>
      </c>
      <c r="Z83" s="150" t="s">
        <v>562</v>
      </c>
      <c r="AA83" s="156" t="s">
        <v>394</v>
      </c>
      <c r="AB83" s="154" t="s">
        <v>309</v>
      </c>
      <c r="AC83" s="38"/>
      <c r="AD83" s="114"/>
      <c r="AE83" s="37"/>
      <c r="AF83" s="37"/>
      <c r="AG83" s="40"/>
      <c r="AH83" s="37"/>
      <c r="AI83" s="37"/>
      <c r="AJ83" s="37">
        <f t="shared" si="6"/>
        <v>59671533</v>
      </c>
      <c r="AK83" s="37"/>
      <c r="AL83" s="37"/>
      <c r="AM83" s="37"/>
      <c r="AN83" s="40"/>
      <c r="AO83" s="37">
        <v>0</v>
      </c>
    </row>
    <row r="84" spans="1:41" s="115" customFormat="1" ht="44.25" customHeight="1">
      <c r="A84" s="28" t="s">
        <v>71</v>
      </c>
      <c r="B84" s="29" t="s">
        <v>149</v>
      </c>
      <c r="C84" s="29" t="s">
        <v>160</v>
      </c>
      <c r="D84" s="30">
        <v>29703702</v>
      </c>
      <c r="E84" s="29" t="s">
        <v>74</v>
      </c>
      <c r="F84" s="29" t="s">
        <v>160</v>
      </c>
      <c r="G84" s="109">
        <v>436</v>
      </c>
      <c r="H84" s="31" t="s">
        <v>75</v>
      </c>
      <c r="I84" s="32">
        <v>29703702</v>
      </c>
      <c r="J84" s="33" t="s">
        <v>151</v>
      </c>
      <c r="K84" s="33" t="s">
        <v>114</v>
      </c>
      <c r="L84" s="31">
        <v>72111001</v>
      </c>
      <c r="M84" s="35" t="s">
        <v>171</v>
      </c>
      <c r="N84" s="110">
        <v>42737</v>
      </c>
      <c r="O84" s="111" t="s">
        <v>121</v>
      </c>
      <c r="P84" s="31" t="s">
        <v>80</v>
      </c>
      <c r="Q84" s="31" t="s">
        <v>81</v>
      </c>
      <c r="R84" s="36">
        <v>71852724</v>
      </c>
      <c r="S84" s="36">
        <f t="shared" si="0"/>
        <v>71852724</v>
      </c>
      <c r="T84" s="37" t="s">
        <v>82</v>
      </c>
      <c r="U84" s="40" t="s">
        <v>134</v>
      </c>
      <c r="V84" s="39" t="s">
        <v>84</v>
      </c>
      <c r="W84" s="121">
        <v>7000080741</v>
      </c>
      <c r="X84" s="121">
        <v>4200003628</v>
      </c>
      <c r="Y84" s="158">
        <f t="shared" si="4"/>
        <v>71852724</v>
      </c>
      <c r="Z84" s="157" t="s">
        <v>563</v>
      </c>
      <c r="AA84" s="156" t="s">
        <v>395</v>
      </c>
      <c r="AB84" s="154" t="s">
        <v>309</v>
      </c>
      <c r="AC84" s="38"/>
      <c r="AD84" s="114"/>
      <c r="AE84" s="37"/>
      <c r="AF84" s="37"/>
      <c r="AG84" s="40"/>
      <c r="AH84" s="37"/>
      <c r="AI84" s="37"/>
      <c r="AJ84" s="37">
        <f t="shared" si="6"/>
        <v>71852724</v>
      </c>
      <c r="AK84" s="37"/>
      <c r="AL84" s="37"/>
      <c r="AM84" s="37"/>
      <c r="AN84" s="40"/>
      <c r="AO84" s="37">
        <v>0</v>
      </c>
    </row>
    <row r="85" spans="1:41" s="115" customFormat="1" ht="44.25" customHeight="1">
      <c r="A85" s="28" t="s">
        <v>71</v>
      </c>
      <c r="B85" s="29" t="s">
        <v>172</v>
      </c>
      <c r="C85" s="29" t="s">
        <v>150</v>
      </c>
      <c r="D85" s="30">
        <v>29703701</v>
      </c>
      <c r="E85" s="29" t="s">
        <v>74</v>
      </c>
      <c r="F85" s="29" t="s">
        <v>150</v>
      </c>
      <c r="G85" s="109">
        <v>437</v>
      </c>
      <c r="H85" s="31" t="s">
        <v>75</v>
      </c>
      <c r="I85" s="32">
        <v>29703701</v>
      </c>
      <c r="J85" s="33" t="s">
        <v>173</v>
      </c>
      <c r="K85" s="33" t="s">
        <v>114</v>
      </c>
      <c r="L85" s="31">
        <v>72111001</v>
      </c>
      <c r="M85" s="35" t="s">
        <v>174</v>
      </c>
      <c r="N85" s="110">
        <v>42906</v>
      </c>
      <c r="O85" s="111" t="s">
        <v>110</v>
      </c>
      <c r="P85" s="31" t="s">
        <v>80</v>
      </c>
      <c r="Q85" s="31" t="s">
        <v>81</v>
      </c>
      <c r="R85" s="49">
        <v>149372649</v>
      </c>
      <c r="S85" s="36">
        <f t="shared" si="0"/>
        <v>149372649</v>
      </c>
      <c r="T85" s="37" t="s">
        <v>82</v>
      </c>
      <c r="U85" s="40" t="s">
        <v>83</v>
      </c>
      <c r="V85" s="39" t="s">
        <v>84</v>
      </c>
      <c r="W85" s="151">
        <v>7000084919</v>
      </c>
      <c r="X85" s="121">
        <v>4500027099</v>
      </c>
      <c r="Y85" s="158">
        <f t="shared" si="4"/>
        <v>149372649</v>
      </c>
      <c r="Z85" s="121" t="s">
        <v>505</v>
      </c>
      <c r="AA85" s="156" t="s">
        <v>396</v>
      </c>
      <c r="AB85" s="154" t="s">
        <v>309</v>
      </c>
      <c r="AC85" s="38"/>
      <c r="AD85" s="114"/>
      <c r="AE85" s="37"/>
      <c r="AF85" s="37"/>
      <c r="AG85" s="40"/>
      <c r="AH85" s="37"/>
      <c r="AI85" s="37">
        <v>100000000</v>
      </c>
      <c r="AJ85" s="37"/>
      <c r="AK85" s="37"/>
      <c r="AL85" s="37"/>
      <c r="AM85" s="37"/>
      <c r="AN85" s="40"/>
      <c r="AO85" s="37">
        <f t="shared" ref="AO85:AO95" si="7">+R85-AI85</f>
        <v>49372649</v>
      </c>
    </row>
    <row r="86" spans="1:41" s="115" customFormat="1" ht="44.25" customHeight="1">
      <c r="A86" s="28" t="s">
        <v>71</v>
      </c>
      <c r="B86" s="29" t="s">
        <v>172</v>
      </c>
      <c r="C86" s="29" t="s">
        <v>150</v>
      </c>
      <c r="D86" s="30">
        <v>29703701</v>
      </c>
      <c r="E86" s="29" t="s">
        <v>74</v>
      </c>
      <c r="F86" s="29" t="s">
        <v>150</v>
      </c>
      <c r="G86" s="109">
        <v>437</v>
      </c>
      <c r="H86" s="31" t="s">
        <v>75</v>
      </c>
      <c r="I86" s="32">
        <v>29703701</v>
      </c>
      <c r="J86" s="33" t="s">
        <v>173</v>
      </c>
      <c r="K86" s="33" t="s">
        <v>114</v>
      </c>
      <c r="L86" s="31">
        <v>72111001</v>
      </c>
      <c r="M86" s="35" t="s">
        <v>175</v>
      </c>
      <c r="N86" s="110">
        <v>42906</v>
      </c>
      <c r="O86" s="111" t="s">
        <v>110</v>
      </c>
      <c r="P86" s="31" t="s">
        <v>80</v>
      </c>
      <c r="Q86" s="31" t="s">
        <v>81</v>
      </c>
      <c r="R86" s="49">
        <v>259400436</v>
      </c>
      <c r="S86" s="36">
        <f t="shared" si="0"/>
        <v>259400436</v>
      </c>
      <c r="T86" s="37" t="s">
        <v>82</v>
      </c>
      <c r="U86" s="40" t="s">
        <v>83</v>
      </c>
      <c r="V86" s="39" t="s">
        <v>84</v>
      </c>
      <c r="W86" s="121">
        <v>7000084919</v>
      </c>
      <c r="X86" s="121">
        <v>4500027096</v>
      </c>
      <c r="Y86" s="158">
        <f t="shared" si="4"/>
        <v>259400436</v>
      </c>
      <c r="Z86" s="121" t="s">
        <v>506</v>
      </c>
      <c r="AA86" s="156" t="s">
        <v>397</v>
      </c>
      <c r="AB86" s="154" t="s">
        <v>309</v>
      </c>
      <c r="AC86" s="38"/>
      <c r="AD86" s="114"/>
      <c r="AE86" s="37"/>
      <c r="AF86" s="37"/>
      <c r="AG86" s="40"/>
      <c r="AH86" s="37"/>
      <c r="AI86" s="37">
        <v>180000000</v>
      </c>
      <c r="AJ86" s="37"/>
      <c r="AK86" s="37"/>
      <c r="AL86" s="37"/>
      <c r="AM86" s="37"/>
      <c r="AN86" s="40"/>
      <c r="AO86" s="37">
        <f t="shared" si="7"/>
        <v>79400436</v>
      </c>
    </row>
    <row r="87" spans="1:41" s="115" customFormat="1" ht="44.25" customHeight="1">
      <c r="A87" s="28" t="s">
        <v>71</v>
      </c>
      <c r="B87" s="29" t="s">
        <v>172</v>
      </c>
      <c r="C87" s="29" t="s">
        <v>150</v>
      </c>
      <c r="D87" s="30">
        <v>29703701</v>
      </c>
      <c r="E87" s="29" t="s">
        <v>74</v>
      </c>
      <c r="F87" s="29" t="s">
        <v>150</v>
      </c>
      <c r="G87" s="109">
        <v>437</v>
      </c>
      <c r="H87" s="31" t="s">
        <v>75</v>
      </c>
      <c r="I87" s="32">
        <v>29703701</v>
      </c>
      <c r="J87" s="33" t="s">
        <v>173</v>
      </c>
      <c r="K87" s="33" t="s">
        <v>114</v>
      </c>
      <c r="L87" s="31">
        <v>72111001</v>
      </c>
      <c r="M87" s="35" t="s">
        <v>176</v>
      </c>
      <c r="N87" s="110">
        <v>42906</v>
      </c>
      <c r="O87" s="111" t="s">
        <v>110</v>
      </c>
      <c r="P87" s="31" t="s">
        <v>80</v>
      </c>
      <c r="Q87" s="31" t="s">
        <v>81</v>
      </c>
      <c r="R87" s="49">
        <v>90505050</v>
      </c>
      <c r="S87" s="36">
        <f t="shared" si="0"/>
        <v>90505050</v>
      </c>
      <c r="T87" s="37" t="s">
        <v>82</v>
      </c>
      <c r="U87" s="40" t="s">
        <v>83</v>
      </c>
      <c r="V87" s="39" t="s">
        <v>84</v>
      </c>
      <c r="W87" s="121">
        <v>7000084919</v>
      </c>
      <c r="X87" s="121">
        <v>4500027100</v>
      </c>
      <c r="Y87" s="158">
        <f t="shared" si="4"/>
        <v>90505050</v>
      </c>
      <c r="Z87" s="121" t="s">
        <v>507</v>
      </c>
      <c r="AA87" s="156" t="s">
        <v>398</v>
      </c>
      <c r="AB87" s="154" t="s">
        <v>309</v>
      </c>
      <c r="AC87" s="38"/>
      <c r="AD87" s="114"/>
      <c r="AE87" s="37"/>
      <c r="AF87" s="37"/>
      <c r="AG87" s="40"/>
      <c r="AH87" s="37"/>
      <c r="AI87" s="37">
        <v>50000000</v>
      </c>
      <c r="AJ87" s="37"/>
      <c r="AK87" s="37"/>
      <c r="AL87" s="37"/>
      <c r="AM87" s="37"/>
      <c r="AN87" s="40"/>
      <c r="AO87" s="37">
        <f t="shared" si="7"/>
        <v>40505050</v>
      </c>
    </row>
    <row r="88" spans="1:41" s="115" customFormat="1" ht="44.25" customHeight="1">
      <c r="A88" s="28" t="s">
        <v>71</v>
      </c>
      <c r="B88" s="29" t="s">
        <v>172</v>
      </c>
      <c r="C88" s="29" t="s">
        <v>150</v>
      </c>
      <c r="D88" s="30">
        <v>29703701</v>
      </c>
      <c r="E88" s="29" t="s">
        <v>74</v>
      </c>
      <c r="F88" s="29" t="s">
        <v>150</v>
      </c>
      <c r="G88" s="109">
        <v>437</v>
      </c>
      <c r="H88" s="31" t="s">
        <v>75</v>
      </c>
      <c r="I88" s="32">
        <v>29703701</v>
      </c>
      <c r="J88" s="33" t="s">
        <v>173</v>
      </c>
      <c r="K88" s="33" t="s">
        <v>114</v>
      </c>
      <c r="L88" s="31">
        <v>72111001</v>
      </c>
      <c r="M88" s="35" t="s">
        <v>177</v>
      </c>
      <c r="N88" s="110">
        <v>42906</v>
      </c>
      <c r="O88" s="111" t="s">
        <v>110</v>
      </c>
      <c r="P88" s="31" t="s">
        <v>80</v>
      </c>
      <c r="Q88" s="31" t="s">
        <v>81</v>
      </c>
      <c r="R88" s="49">
        <v>36871824</v>
      </c>
      <c r="S88" s="36">
        <f t="shared" si="0"/>
        <v>36871824</v>
      </c>
      <c r="T88" s="37" t="s">
        <v>82</v>
      </c>
      <c r="U88" s="40" t="s">
        <v>83</v>
      </c>
      <c r="V88" s="39" t="s">
        <v>84</v>
      </c>
      <c r="W88" s="121">
        <v>7000084881</v>
      </c>
      <c r="X88" s="121">
        <v>4500027118</v>
      </c>
      <c r="Y88" s="158">
        <f t="shared" si="4"/>
        <v>36871824</v>
      </c>
      <c r="Z88" s="121" t="s">
        <v>508</v>
      </c>
      <c r="AA88" s="156" t="s">
        <v>399</v>
      </c>
      <c r="AB88" s="154" t="s">
        <v>309</v>
      </c>
      <c r="AC88" s="38"/>
      <c r="AD88" s="114"/>
      <c r="AE88" s="37"/>
      <c r="AF88" s="37"/>
      <c r="AG88" s="40"/>
      <c r="AH88" s="37"/>
      <c r="AI88" s="37">
        <v>20000000</v>
      </c>
      <c r="AJ88" s="37"/>
      <c r="AK88" s="37"/>
      <c r="AL88" s="37"/>
      <c r="AM88" s="37"/>
      <c r="AN88" s="40"/>
      <c r="AO88" s="37">
        <f t="shared" si="7"/>
        <v>16871824</v>
      </c>
    </row>
    <row r="89" spans="1:41" s="115" customFormat="1" ht="44.25" customHeight="1">
      <c r="A89" s="28" t="s">
        <v>71</v>
      </c>
      <c r="B89" s="29" t="s">
        <v>172</v>
      </c>
      <c r="C89" s="29" t="s">
        <v>150</v>
      </c>
      <c r="D89" s="30">
        <v>29703701</v>
      </c>
      <c r="E89" s="29" t="s">
        <v>74</v>
      </c>
      <c r="F89" s="29" t="s">
        <v>150</v>
      </c>
      <c r="G89" s="109">
        <v>437</v>
      </c>
      <c r="H89" s="31" t="s">
        <v>75</v>
      </c>
      <c r="I89" s="32">
        <v>29703701</v>
      </c>
      <c r="J89" s="33" t="s">
        <v>173</v>
      </c>
      <c r="K89" s="33" t="s">
        <v>114</v>
      </c>
      <c r="L89" s="31">
        <v>72111001</v>
      </c>
      <c r="M89" s="35" t="s">
        <v>178</v>
      </c>
      <c r="N89" s="110">
        <v>42906</v>
      </c>
      <c r="O89" s="111" t="s">
        <v>110</v>
      </c>
      <c r="P89" s="31" t="s">
        <v>80</v>
      </c>
      <c r="Q89" s="31" t="s">
        <v>81</v>
      </c>
      <c r="R89" s="49">
        <v>102834586</v>
      </c>
      <c r="S89" s="36">
        <f t="shared" si="0"/>
        <v>102834586</v>
      </c>
      <c r="T89" s="37" t="s">
        <v>82</v>
      </c>
      <c r="U89" s="40" t="s">
        <v>83</v>
      </c>
      <c r="V89" s="39" t="s">
        <v>84</v>
      </c>
      <c r="W89" s="121">
        <v>7000084881</v>
      </c>
      <c r="X89" s="121">
        <v>4500027115</v>
      </c>
      <c r="Y89" s="158">
        <f t="shared" si="4"/>
        <v>102834586</v>
      </c>
      <c r="Z89" s="121" t="s">
        <v>509</v>
      </c>
      <c r="AA89" s="156" t="s">
        <v>400</v>
      </c>
      <c r="AB89" s="154" t="s">
        <v>309</v>
      </c>
      <c r="AC89" s="38"/>
      <c r="AD89" s="114"/>
      <c r="AE89" s="37"/>
      <c r="AF89" s="37"/>
      <c r="AG89" s="40"/>
      <c r="AH89" s="37"/>
      <c r="AI89" s="37">
        <v>80000000</v>
      </c>
      <c r="AJ89" s="37"/>
      <c r="AK89" s="37"/>
      <c r="AL89" s="37"/>
      <c r="AM89" s="37"/>
      <c r="AN89" s="40"/>
      <c r="AO89" s="37">
        <f t="shared" si="7"/>
        <v>22834586</v>
      </c>
    </row>
    <row r="90" spans="1:41" s="115" customFormat="1" ht="44.25" customHeight="1">
      <c r="A90" s="28" t="s">
        <v>71</v>
      </c>
      <c r="B90" s="29" t="s">
        <v>172</v>
      </c>
      <c r="C90" s="29" t="s">
        <v>150</v>
      </c>
      <c r="D90" s="30">
        <v>29703701</v>
      </c>
      <c r="E90" s="29" t="s">
        <v>74</v>
      </c>
      <c r="F90" s="29" t="s">
        <v>150</v>
      </c>
      <c r="G90" s="109">
        <v>437</v>
      </c>
      <c r="H90" s="31" t="s">
        <v>75</v>
      </c>
      <c r="I90" s="32">
        <v>29703701</v>
      </c>
      <c r="J90" s="33" t="s">
        <v>173</v>
      </c>
      <c r="K90" s="33" t="s">
        <v>114</v>
      </c>
      <c r="L90" s="31">
        <v>72111001</v>
      </c>
      <c r="M90" s="35" t="s">
        <v>179</v>
      </c>
      <c r="N90" s="110">
        <v>42906</v>
      </c>
      <c r="O90" s="111" t="s">
        <v>110</v>
      </c>
      <c r="P90" s="31" t="s">
        <v>80</v>
      </c>
      <c r="Q90" s="31" t="s">
        <v>81</v>
      </c>
      <c r="R90" s="49">
        <v>222823636</v>
      </c>
      <c r="S90" s="36">
        <f t="shared" si="0"/>
        <v>222823636</v>
      </c>
      <c r="T90" s="37" t="s">
        <v>82</v>
      </c>
      <c r="U90" s="40" t="s">
        <v>83</v>
      </c>
      <c r="V90" s="39" t="s">
        <v>84</v>
      </c>
      <c r="W90" s="121">
        <v>7000084844</v>
      </c>
      <c r="X90" s="121">
        <v>4500027097</v>
      </c>
      <c r="Y90" s="158">
        <f t="shared" si="4"/>
        <v>222823636</v>
      </c>
      <c r="Z90" s="121" t="s">
        <v>510</v>
      </c>
      <c r="AA90" s="156" t="s">
        <v>401</v>
      </c>
      <c r="AB90" s="154" t="s">
        <v>309</v>
      </c>
      <c r="AC90" s="38"/>
      <c r="AD90" s="114"/>
      <c r="AE90" s="37"/>
      <c r="AF90" s="37"/>
      <c r="AG90" s="40"/>
      <c r="AH90" s="37"/>
      <c r="AI90" s="37">
        <v>150000000</v>
      </c>
      <c r="AJ90" s="37"/>
      <c r="AK90" s="37"/>
      <c r="AL90" s="37"/>
      <c r="AM90" s="37"/>
      <c r="AN90" s="40"/>
      <c r="AO90" s="37">
        <f t="shared" si="7"/>
        <v>72823636</v>
      </c>
    </row>
    <row r="91" spans="1:41" s="115" customFormat="1" ht="44.25" customHeight="1">
      <c r="A91" s="28" t="s">
        <v>71</v>
      </c>
      <c r="B91" s="29" t="s">
        <v>172</v>
      </c>
      <c r="C91" s="29" t="s">
        <v>150</v>
      </c>
      <c r="D91" s="30">
        <v>29703701</v>
      </c>
      <c r="E91" s="29" t="s">
        <v>74</v>
      </c>
      <c r="F91" s="29" t="s">
        <v>150</v>
      </c>
      <c r="G91" s="109">
        <v>437</v>
      </c>
      <c r="H91" s="31" t="s">
        <v>75</v>
      </c>
      <c r="I91" s="32">
        <v>29703701</v>
      </c>
      <c r="J91" s="33" t="s">
        <v>173</v>
      </c>
      <c r="K91" s="33" t="s">
        <v>114</v>
      </c>
      <c r="L91" s="31">
        <v>72111001</v>
      </c>
      <c r="M91" s="35" t="s">
        <v>180</v>
      </c>
      <c r="N91" s="110">
        <v>42906</v>
      </c>
      <c r="O91" s="111" t="s">
        <v>110</v>
      </c>
      <c r="P91" s="31" t="s">
        <v>80</v>
      </c>
      <c r="Q91" s="31" t="s">
        <v>81</v>
      </c>
      <c r="R91" s="49">
        <v>91555282</v>
      </c>
      <c r="S91" s="36">
        <f t="shared" si="0"/>
        <v>91555282</v>
      </c>
      <c r="T91" s="37" t="s">
        <v>82</v>
      </c>
      <c r="U91" s="40" t="s">
        <v>83</v>
      </c>
      <c r="V91" s="39" t="s">
        <v>84</v>
      </c>
      <c r="W91" s="121">
        <v>7000084844</v>
      </c>
      <c r="X91" s="121">
        <v>4500027101</v>
      </c>
      <c r="Y91" s="158">
        <f t="shared" si="4"/>
        <v>91555282</v>
      </c>
      <c r="Z91" s="121" t="s">
        <v>511</v>
      </c>
      <c r="AA91" s="156" t="s">
        <v>402</v>
      </c>
      <c r="AB91" s="154" t="s">
        <v>309</v>
      </c>
      <c r="AC91" s="38"/>
      <c r="AD91" s="114"/>
      <c r="AE91" s="37"/>
      <c r="AF91" s="37"/>
      <c r="AG91" s="40"/>
      <c r="AH91" s="37"/>
      <c r="AI91" s="37">
        <v>60000000</v>
      </c>
      <c r="AJ91" s="37"/>
      <c r="AK91" s="37"/>
      <c r="AL91" s="37"/>
      <c r="AM91" s="37"/>
      <c r="AN91" s="40"/>
      <c r="AO91" s="37">
        <f t="shared" si="7"/>
        <v>31555282</v>
      </c>
    </row>
    <row r="92" spans="1:41" s="115" customFormat="1" ht="44.25" customHeight="1">
      <c r="A92" s="28" t="s">
        <v>71</v>
      </c>
      <c r="B92" s="29" t="s">
        <v>172</v>
      </c>
      <c r="C92" s="29" t="s">
        <v>150</v>
      </c>
      <c r="D92" s="30">
        <v>29703701</v>
      </c>
      <c r="E92" s="29" t="s">
        <v>74</v>
      </c>
      <c r="F92" s="29" t="s">
        <v>150</v>
      </c>
      <c r="G92" s="109">
        <v>437</v>
      </c>
      <c r="H92" s="31" t="s">
        <v>75</v>
      </c>
      <c r="I92" s="32">
        <v>29703701</v>
      </c>
      <c r="J92" s="33" t="s">
        <v>173</v>
      </c>
      <c r="K92" s="33" t="s">
        <v>114</v>
      </c>
      <c r="L92" s="31">
        <v>72111001</v>
      </c>
      <c r="M92" s="35" t="s">
        <v>181</v>
      </c>
      <c r="N92" s="110">
        <v>42906</v>
      </c>
      <c r="O92" s="111" t="s">
        <v>110</v>
      </c>
      <c r="P92" s="31" t="s">
        <v>80</v>
      </c>
      <c r="Q92" s="31" t="s">
        <v>81</v>
      </c>
      <c r="R92" s="49">
        <v>85448050</v>
      </c>
      <c r="S92" s="36">
        <f t="shared" si="0"/>
        <v>85448050</v>
      </c>
      <c r="T92" s="37" t="s">
        <v>82</v>
      </c>
      <c r="U92" s="40" t="s">
        <v>83</v>
      </c>
      <c r="V92" s="39" t="s">
        <v>84</v>
      </c>
      <c r="W92" s="121">
        <v>7000084819</v>
      </c>
      <c r="X92" s="121">
        <v>4500027103</v>
      </c>
      <c r="Y92" s="158">
        <f t="shared" si="4"/>
        <v>85448050</v>
      </c>
      <c r="Z92" s="121" t="s">
        <v>375</v>
      </c>
      <c r="AA92" s="156" t="s">
        <v>380</v>
      </c>
      <c r="AB92" s="154" t="s">
        <v>309</v>
      </c>
      <c r="AC92" s="38"/>
      <c r="AD92" s="114"/>
      <c r="AE92" s="37"/>
      <c r="AF92" s="37"/>
      <c r="AG92" s="40"/>
      <c r="AH92" s="37"/>
      <c r="AI92" s="37">
        <v>60000000</v>
      </c>
      <c r="AJ92" s="37"/>
      <c r="AK92" s="37"/>
      <c r="AL92" s="37"/>
      <c r="AM92" s="37"/>
      <c r="AN92" s="40"/>
      <c r="AO92" s="37">
        <f t="shared" si="7"/>
        <v>25448050</v>
      </c>
    </row>
    <row r="93" spans="1:41" s="115" customFormat="1" ht="44.25" customHeight="1">
      <c r="A93" s="28" t="s">
        <v>71</v>
      </c>
      <c r="B93" s="29" t="s">
        <v>172</v>
      </c>
      <c r="C93" s="29" t="s">
        <v>150</v>
      </c>
      <c r="D93" s="30">
        <v>29703701</v>
      </c>
      <c r="E93" s="29" t="s">
        <v>74</v>
      </c>
      <c r="F93" s="29" t="s">
        <v>150</v>
      </c>
      <c r="G93" s="109">
        <v>437</v>
      </c>
      <c r="H93" s="31" t="s">
        <v>75</v>
      </c>
      <c r="I93" s="32">
        <v>29703701</v>
      </c>
      <c r="J93" s="33" t="s">
        <v>173</v>
      </c>
      <c r="K93" s="33" t="s">
        <v>114</v>
      </c>
      <c r="L93" s="31">
        <v>72111001</v>
      </c>
      <c r="M93" s="35" t="s">
        <v>182</v>
      </c>
      <c r="N93" s="110">
        <v>42906</v>
      </c>
      <c r="O93" s="111" t="s">
        <v>110</v>
      </c>
      <c r="P93" s="31" t="s">
        <v>80</v>
      </c>
      <c r="Q93" s="31" t="s">
        <v>81</v>
      </c>
      <c r="R93" s="49">
        <v>80795803</v>
      </c>
      <c r="S93" s="36">
        <f t="shared" si="0"/>
        <v>80795803</v>
      </c>
      <c r="T93" s="37" t="s">
        <v>82</v>
      </c>
      <c r="U93" s="40" t="s">
        <v>83</v>
      </c>
      <c r="V93" s="39" t="s">
        <v>84</v>
      </c>
      <c r="W93" s="121">
        <v>7000084819</v>
      </c>
      <c r="X93" s="121">
        <v>4500027098</v>
      </c>
      <c r="Y93" s="158">
        <f t="shared" si="4"/>
        <v>80795803</v>
      </c>
      <c r="Z93" s="121" t="s">
        <v>512</v>
      </c>
      <c r="AA93" s="156" t="s">
        <v>403</v>
      </c>
      <c r="AB93" s="154" t="s">
        <v>309</v>
      </c>
      <c r="AC93" s="38"/>
      <c r="AD93" s="114"/>
      <c r="AE93" s="37"/>
      <c r="AF93" s="37"/>
      <c r="AG93" s="40"/>
      <c r="AH93" s="37"/>
      <c r="AI93" s="37">
        <v>50000000</v>
      </c>
      <c r="AJ93" s="37"/>
      <c r="AK93" s="37"/>
      <c r="AL93" s="37"/>
      <c r="AM93" s="37"/>
      <c r="AN93" s="40"/>
      <c r="AO93" s="37">
        <f t="shared" si="7"/>
        <v>30795803</v>
      </c>
    </row>
    <row r="94" spans="1:41" s="115" customFormat="1" ht="44.25" customHeight="1">
      <c r="A94" s="28" t="s">
        <v>71</v>
      </c>
      <c r="B94" s="29" t="s">
        <v>172</v>
      </c>
      <c r="C94" s="29" t="s">
        <v>150</v>
      </c>
      <c r="D94" s="30">
        <v>29703701</v>
      </c>
      <c r="E94" s="29" t="s">
        <v>74</v>
      </c>
      <c r="F94" s="29" t="s">
        <v>150</v>
      </c>
      <c r="G94" s="109">
        <v>437</v>
      </c>
      <c r="H94" s="31" t="s">
        <v>75</v>
      </c>
      <c r="I94" s="32">
        <v>29703701</v>
      </c>
      <c r="J94" s="33" t="s">
        <v>173</v>
      </c>
      <c r="K94" s="33" t="s">
        <v>114</v>
      </c>
      <c r="L94" s="31">
        <v>72111001</v>
      </c>
      <c r="M94" s="35" t="s">
        <v>183</v>
      </c>
      <c r="N94" s="110">
        <v>42906</v>
      </c>
      <c r="O94" s="111" t="s">
        <v>110</v>
      </c>
      <c r="P94" s="31" t="s">
        <v>80</v>
      </c>
      <c r="Q94" s="31" t="s">
        <v>81</v>
      </c>
      <c r="R94" s="49">
        <v>89768344</v>
      </c>
      <c r="S94" s="36">
        <f t="shared" si="0"/>
        <v>89768344</v>
      </c>
      <c r="T94" s="37" t="s">
        <v>82</v>
      </c>
      <c r="U94" s="40" t="s">
        <v>83</v>
      </c>
      <c r="V94" s="39" t="s">
        <v>84</v>
      </c>
      <c r="W94" s="121">
        <v>7000084830</v>
      </c>
      <c r="X94" s="121">
        <v>4500027119</v>
      </c>
      <c r="Y94" s="158">
        <f t="shared" si="4"/>
        <v>89768344</v>
      </c>
      <c r="Z94" s="156" t="s">
        <v>513</v>
      </c>
      <c r="AA94" s="156" t="s">
        <v>404</v>
      </c>
      <c r="AB94" s="154" t="s">
        <v>309</v>
      </c>
      <c r="AC94" s="38"/>
      <c r="AD94" s="114"/>
      <c r="AE94" s="37"/>
      <c r="AF94" s="37"/>
      <c r="AG94" s="40"/>
      <c r="AH94" s="37"/>
      <c r="AI94" s="37">
        <v>60000000</v>
      </c>
      <c r="AJ94" s="37"/>
      <c r="AK94" s="37"/>
      <c r="AL94" s="37"/>
      <c r="AM94" s="37"/>
      <c r="AN94" s="40"/>
      <c r="AO94" s="37">
        <f t="shared" si="7"/>
        <v>29768344</v>
      </c>
    </row>
    <row r="95" spans="1:41" s="115" customFormat="1" ht="44.25" customHeight="1">
      <c r="A95" s="28" t="s">
        <v>71</v>
      </c>
      <c r="B95" s="29" t="s">
        <v>172</v>
      </c>
      <c r="C95" s="29" t="s">
        <v>150</v>
      </c>
      <c r="D95" s="30">
        <v>29703701</v>
      </c>
      <c r="E95" s="29" t="s">
        <v>74</v>
      </c>
      <c r="F95" s="29" t="s">
        <v>150</v>
      </c>
      <c r="G95" s="109">
        <v>437</v>
      </c>
      <c r="H95" s="31" t="s">
        <v>75</v>
      </c>
      <c r="I95" s="32">
        <v>29703701</v>
      </c>
      <c r="J95" s="33" t="s">
        <v>173</v>
      </c>
      <c r="K95" s="33" t="s">
        <v>114</v>
      </c>
      <c r="L95" s="31">
        <v>72111001</v>
      </c>
      <c r="M95" s="35" t="s">
        <v>184</v>
      </c>
      <c r="N95" s="110">
        <v>42916</v>
      </c>
      <c r="O95" s="111" t="s">
        <v>110</v>
      </c>
      <c r="P95" s="31" t="s">
        <v>80</v>
      </c>
      <c r="Q95" s="31" t="s">
        <v>81</v>
      </c>
      <c r="R95" s="49">
        <v>302941626</v>
      </c>
      <c r="S95" s="36">
        <f t="shared" si="0"/>
        <v>302941626</v>
      </c>
      <c r="T95" s="37" t="s">
        <v>82</v>
      </c>
      <c r="U95" s="40" t="s">
        <v>83</v>
      </c>
      <c r="V95" s="39" t="s">
        <v>84</v>
      </c>
      <c r="W95" s="121">
        <v>7000085883</v>
      </c>
      <c r="X95" s="121">
        <v>4500027220</v>
      </c>
      <c r="Y95" s="158">
        <f t="shared" si="4"/>
        <v>302941626</v>
      </c>
      <c r="Z95" s="121" t="s">
        <v>514</v>
      </c>
      <c r="AA95" s="156" t="s">
        <v>405</v>
      </c>
      <c r="AB95" s="154" t="s">
        <v>309</v>
      </c>
      <c r="AC95" s="38"/>
      <c r="AD95" s="114"/>
      <c r="AE95" s="37"/>
      <c r="AF95" s="37"/>
      <c r="AG95" s="40"/>
      <c r="AH95" s="37"/>
      <c r="AI95" s="37">
        <v>250000000</v>
      </c>
      <c r="AJ95" s="37"/>
      <c r="AK95" s="37"/>
      <c r="AL95" s="37"/>
      <c r="AM95" s="37"/>
      <c r="AN95" s="40"/>
      <c r="AO95" s="37">
        <f t="shared" si="7"/>
        <v>52941626</v>
      </c>
    </row>
    <row r="96" spans="1:41" s="115" customFormat="1" ht="44.25" customHeight="1">
      <c r="A96" s="28" t="s">
        <v>71</v>
      </c>
      <c r="B96" s="29" t="s">
        <v>172</v>
      </c>
      <c r="C96" s="29" t="s">
        <v>150</v>
      </c>
      <c r="D96" s="30">
        <v>29703701</v>
      </c>
      <c r="E96" s="29" t="s">
        <v>74</v>
      </c>
      <c r="F96" s="29" t="s">
        <v>150</v>
      </c>
      <c r="G96" s="109">
        <v>437</v>
      </c>
      <c r="H96" s="31" t="s">
        <v>75</v>
      </c>
      <c r="I96" s="32">
        <v>29703701</v>
      </c>
      <c r="J96" s="33" t="s">
        <v>173</v>
      </c>
      <c r="K96" s="33" t="s">
        <v>114</v>
      </c>
      <c r="L96" s="31">
        <v>72111001</v>
      </c>
      <c r="M96" s="35" t="s">
        <v>185</v>
      </c>
      <c r="N96" s="110">
        <v>43010</v>
      </c>
      <c r="O96" s="111" t="s">
        <v>121</v>
      </c>
      <c r="P96" s="31" t="s">
        <v>80</v>
      </c>
      <c r="Q96" s="31" t="s">
        <v>81</v>
      </c>
      <c r="R96" s="49">
        <v>301997867.85000002</v>
      </c>
      <c r="S96" s="36">
        <v>202338571.45950001</v>
      </c>
      <c r="T96" s="37" t="s">
        <v>122</v>
      </c>
      <c r="U96" s="40" t="s">
        <v>123</v>
      </c>
      <c r="V96" s="39" t="s">
        <v>84</v>
      </c>
      <c r="W96" s="121">
        <v>7000088732</v>
      </c>
      <c r="X96" s="151">
        <v>4500027973</v>
      </c>
      <c r="Y96" s="158">
        <f t="shared" si="4"/>
        <v>202338571.45950001</v>
      </c>
      <c r="Z96" s="121" t="s">
        <v>515</v>
      </c>
      <c r="AA96" s="156" t="s">
        <v>406</v>
      </c>
      <c r="AB96" s="154" t="s">
        <v>309</v>
      </c>
      <c r="AC96" s="38"/>
      <c r="AD96" s="114"/>
      <c r="AE96" s="37"/>
      <c r="AF96" s="37"/>
      <c r="AG96" s="40"/>
      <c r="AH96" s="37"/>
      <c r="AI96" s="37"/>
      <c r="AJ96" s="37"/>
      <c r="AK96" s="37"/>
      <c r="AL96" s="37"/>
      <c r="AM96" s="37"/>
      <c r="AN96" s="40">
        <f>+S96</f>
        <v>202338571.45950001</v>
      </c>
      <c r="AO96" s="37"/>
    </row>
    <row r="97" spans="1:41" s="115" customFormat="1" ht="44.25" customHeight="1">
      <c r="A97" s="28" t="s">
        <v>71</v>
      </c>
      <c r="B97" s="29" t="s">
        <v>172</v>
      </c>
      <c r="C97" s="29" t="s">
        <v>150</v>
      </c>
      <c r="D97" s="30">
        <v>29703701</v>
      </c>
      <c r="E97" s="29" t="s">
        <v>74</v>
      </c>
      <c r="F97" s="29" t="s">
        <v>150</v>
      </c>
      <c r="G97" s="109">
        <v>437</v>
      </c>
      <c r="H97" s="31" t="s">
        <v>75</v>
      </c>
      <c r="I97" s="32">
        <v>29703701</v>
      </c>
      <c r="J97" s="33" t="s">
        <v>173</v>
      </c>
      <c r="K97" s="33" t="s">
        <v>114</v>
      </c>
      <c r="L97" s="31">
        <v>72111001</v>
      </c>
      <c r="M97" s="35" t="s">
        <v>186</v>
      </c>
      <c r="N97" s="110">
        <v>43010</v>
      </c>
      <c r="O97" s="111" t="s">
        <v>121</v>
      </c>
      <c r="P97" s="31" t="s">
        <v>80</v>
      </c>
      <c r="Q97" s="31" t="s">
        <v>81</v>
      </c>
      <c r="R97" s="49">
        <v>71941063.166051656</v>
      </c>
      <c r="S97" s="36">
        <v>48200512.321254611</v>
      </c>
      <c r="T97" s="37" t="s">
        <v>122</v>
      </c>
      <c r="U97" s="40" t="s">
        <v>123</v>
      </c>
      <c r="V97" s="39" t="s">
        <v>84</v>
      </c>
      <c r="W97" s="121">
        <v>7000088732</v>
      </c>
      <c r="X97" s="151">
        <v>4500027976</v>
      </c>
      <c r="Y97" s="158">
        <f t="shared" si="4"/>
        <v>48200512.321254611</v>
      </c>
      <c r="Z97" s="156" t="s">
        <v>516</v>
      </c>
      <c r="AA97" s="156" t="s">
        <v>407</v>
      </c>
      <c r="AB97" s="154" t="s">
        <v>309</v>
      </c>
      <c r="AC97" s="38"/>
      <c r="AD97" s="114"/>
      <c r="AE97" s="37"/>
      <c r="AF97" s="37"/>
      <c r="AG97" s="40"/>
      <c r="AH97" s="37"/>
      <c r="AI97" s="37"/>
      <c r="AJ97" s="37"/>
      <c r="AK97" s="37"/>
      <c r="AL97" s="37"/>
      <c r="AM97" s="37"/>
      <c r="AN97" s="40">
        <f t="shared" ref="AN97:AN120" si="8">+S97</f>
        <v>48200512.321254611</v>
      </c>
      <c r="AO97" s="37"/>
    </row>
    <row r="98" spans="1:41" s="115" customFormat="1" ht="44.25" customHeight="1">
      <c r="A98" s="28" t="s">
        <v>71</v>
      </c>
      <c r="B98" s="29" t="s">
        <v>172</v>
      </c>
      <c r="C98" s="29" t="s">
        <v>150</v>
      </c>
      <c r="D98" s="30">
        <v>29703701</v>
      </c>
      <c r="E98" s="29" t="s">
        <v>74</v>
      </c>
      <c r="F98" s="29" t="s">
        <v>150</v>
      </c>
      <c r="G98" s="109">
        <v>437</v>
      </c>
      <c r="H98" s="31" t="s">
        <v>75</v>
      </c>
      <c r="I98" s="32">
        <v>29703701</v>
      </c>
      <c r="J98" s="33" t="s">
        <v>173</v>
      </c>
      <c r="K98" s="33" t="s">
        <v>114</v>
      </c>
      <c r="L98" s="31">
        <v>72111001</v>
      </c>
      <c r="M98" s="35" t="s">
        <v>187</v>
      </c>
      <c r="N98" s="110">
        <v>43010</v>
      </c>
      <c r="O98" s="111" t="s">
        <v>121</v>
      </c>
      <c r="P98" s="31" t="s">
        <v>80</v>
      </c>
      <c r="Q98" s="31" t="s">
        <v>81</v>
      </c>
      <c r="R98" s="49">
        <v>143831575.83394834</v>
      </c>
      <c r="S98" s="36">
        <v>96367155.808745399</v>
      </c>
      <c r="T98" s="37" t="s">
        <v>122</v>
      </c>
      <c r="U98" s="40" t="s">
        <v>123</v>
      </c>
      <c r="V98" s="39" t="s">
        <v>84</v>
      </c>
      <c r="W98" s="121">
        <v>7000088732</v>
      </c>
      <c r="X98" s="151">
        <v>4500028039</v>
      </c>
      <c r="Y98" s="158">
        <f t="shared" si="4"/>
        <v>96367155.808745399</v>
      </c>
      <c r="Z98" s="156" t="s">
        <v>517</v>
      </c>
      <c r="AA98" s="156" t="s">
        <v>408</v>
      </c>
      <c r="AB98" s="154" t="s">
        <v>309</v>
      </c>
      <c r="AC98" s="38"/>
      <c r="AD98" s="114"/>
      <c r="AE98" s="37"/>
      <c r="AF98" s="37"/>
      <c r="AG98" s="40"/>
      <c r="AH98" s="37"/>
      <c r="AI98" s="37"/>
      <c r="AJ98" s="37"/>
      <c r="AK98" s="37"/>
      <c r="AL98" s="37"/>
      <c r="AM98" s="37"/>
      <c r="AN98" s="40">
        <f t="shared" si="8"/>
        <v>96367155.808745399</v>
      </c>
      <c r="AO98" s="37"/>
    </row>
    <row r="99" spans="1:41" s="115" customFormat="1" ht="44.25" customHeight="1">
      <c r="A99" s="28" t="s">
        <v>71</v>
      </c>
      <c r="B99" s="29" t="s">
        <v>172</v>
      </c>
      <c r="C99" s="29" t="s">
        <v>150</v>
      </c>
      <c r="D99" s="30">
        <v>29703701</v>
      </c>
      <c r="E99" s="29" t="s">
        <v>74</v>
      </c>
      <c r="F99" s="29" t="s">
        <v>150</v>
      </c>
      <c r="G99" s="109">
        <v>437</v>
      </c>
      <c r="H99" s="31" t="s">
        <v>75</v>
      </c>
      <c r="I99" s="32">
        <v>29703701</v>
      </c>
      <c r="J99" s="33" t="s">
        <v>173</v>
      </c>
      <c r="K99" s="33" t="s">
        <v>114</v>
      </c>
      <c r="L99" s="31">
        <v>72111001</v>
      </c>
      <c r="M99" s="35" t="s">
        <v>188</v>
      </c>
      <c r="N99" s="110">
        <v>43010</v>
      </c>
      <c r="O99" s="111" t="s">
        <v>121</v>
      </c>
      <c r="P99" s="31" t="s">
        <v>80</v>
      </c>
      <c r="Q99" s="31" t="s">
        <v>81</v>
      </c>
      <c r="R99" s="49">
        <v>326021339.30774915</v>
      </c>
      <c r="S99" s="36">
        <v>218434297.33619195</v>
      </c>
      <c r="T99" s="37" t="s">
        <v>122</v>
      </c>
      <c r="U99" s="40" t="s">
        <v>123</v>
      </c>
      <c r="V99" s="39" t="s">
        <v>84</v>
      </c>
      <c r="W99" s="121">
        <v>7000088752</v>
      </c>
      <c r="X99" s="151">
        <v>4500028212</v>
      </c>
      <c r="Y99" s="158">
        <f t="shared" si="4"/>
        <v>218434297.33619195</v>
      </c>
      <c r="Z99" s="121" t="s">
        <v>518</v>
      </c>
      <c r="AA99" s="156" t="s">
        <v>409</v>
      </c>
      <c r="AB99" s="154" t="s">
        <v>309</v>
      </c>
      <c r="AC99" s="38"/>
      <c r="AD99" s="114"/>
      <c r="AE99" s="37"/>
      <c r="AF99" s="37"/>
      <c r="AG99" s="40"/>
      <c r="AH99" s="37"/>
      <c r="AI99" s="37"/>
      <c r="AJ99" s="37"/>
      <c r="AK99" s="37"/>
      <c r="AL99" s="37"/>
      <c r="AM99" s="37"/>
      <c r="AN99" s="40">
        <f t="shared" si="8"/>
        <v>218434297.33619195</v>
      </c>
      <c r="AO99" s="37"/>
    </row>
    <row r="100" spans="1:41" s="115" customFormat="1" ht="44.25" customHeight="1">
      <c r="A100" s="28" t="s">
        <v>71</v>
      </c>
      <c r="B100" s="29" t="s">
        <v>172</v>
      </c>
      <c r="C100" s="29" t="s">
        <v>150</v>
      </c>
      <c r="D100" s="30">
        <v>29703701</v>
      </c>
      <c r="E100" s="29" t="s">
        <v>74</v>
      </c>
      <c r="F100" s="29" t="s">
        <v>150</v>
      </c>
      <c r="G100" s="109">
        <v>437</v>
      </c>
      <c r="H100" s="31" t="s">
        <v>75</v>
      </c>
      <c r="I100" s="32">
        <v>29703701</v>
      </c>
      <c r="J100" s="33" t="s">
        <v>173</v>
      </c>
      <c r="K100" s="33" t="s">
        <v>114</v>
      </c>
      <c r="L100" s="31">
        <v>72111001</v>
      </c>
      <c r="M100" s="35" t="s">
        <v>189</v>
      </c>
      <c r="N100" s="110">
        <v>43010</v>
      </c>
      <c r="O100" s="111" t="s">
        <v>121</v>
      </c>
      <c r="P100" s="31" t="s">
        <v>80</v>
      </c>
      <c r="Q100" s="31" t="s">
        <v>81</v>
      </c>
      <c r="R100" s="49">
        <v>305049625.89999998</v>
      </c>
      <c r="S100" s="36">
        <v>204383249.35299999</v>
      </c>
      <c r="T100" s="37" t="s">
        <v>122</v>
      </c>
      <c r="U100" s="40" t="s">
        <v>123</v>
      </c>
      <c r="V100" s="39" t="s">
        <v>84</v>
      </c>
      <c r="W100" s="121">
        <v>7000088732</v>
      </c>
      <c r="X100" s="151">
        <v>4500027989</v>
      </c>
      <c r="Y100" s="158">
        <f t="shared" si="4"/>
        <v>204383249.35299999</v>
      </c>
      <c r="Z100" s="121" t="s">
        <v>519</v>
      </c>
      <c r="AA100" s="156" t="s">
        <v>410</v>
      </c>
      <c r="AB100" s="154" t="s">
        <v>309</v>
      </c>
      <c r="AC100" s="38"/>
      <c r="AD100" s="114"/>
      <c r="AE100" s="37"/>
      <c r="AF100" s="37"/>
      <c r="AG100" s="40"/>
      <c r="AH100" s="37"/>
      <c r="AI100" s="37"/>
      <c r="AJ100" s="37"/>
      <c r="AK100" s="37"/>
      <c r="AL100" s="37"/>
      <c r="AM100" s="37"/>
      <c r="AN100" s="40">
        <f t="shared" si="8"/>
        <v>204383249.35299999</v>
      </c>
      <c r="AO100" s="37"/>
    </row>
    <row r="101" spans="1:41" s="115" customFormat="1" ht="44.25" customHeight="1">
      <c r="A101" s="28" t="s">
        <v>71</v>
      </c>
      <c r="B101" s="29" t="s">
        <v>172</v>
      </c>
      <c r="C101" s="29" t="s">
        <v>150</v>
      </c>
      <c r="D101" s="30">
        <v>29703701</v>
      </c>
      <c r="E101" s="29" t="s">
        <v>74</v>
      </c>
      <c r="F101" s="29" t="s">
        <v>150</v>
      </c>
      <c r="G101" s="109">
        <v>437</v>
      </c>
      <c r="H101" s="31" t="s">
        <v>75</v>
      </c>
      <c r="I101" s="32">
        <v>29703701</v>
      </c>
      <c r="J101" s="33" t="s">
        <v>173</v>
      </c>
      <c r="K101" s="33" t="s">
        <v>114</v>
      </c>
      <c r="L101" s="31">
        <v>72111001</v>
      </c>
      <c r="M101" s="35" t="s">
        <v>190</v>
      </c>
      <c r="N101" s="110">
        <v>43010</v>
      </c>
      <c r="O101" s="111" t="s">
        <v>121</v>
      </c>
      <c r="P101" s="31" t="s">
        <v>80</v>
      </c>
      <c r="Q101" s="31" t="s">
        <v>81</v>
      </c>
      <c r="R101" s="49">
        <v>148927444.52599999</v>
      </c>
      <c r="S101" s="36">
        <v>99781387.832420021</v>
      </c>
      <c r="T101" s="37" t="s">
        <v>122</v>
      </c>
      <c r="U101" s="40" t="s">
        <v>123</v>
      </c>
      <c r="V101" s="39" t="s">
        <v>84</v>
      </c>
      <c r="W101" s="121">
        <v>7000088732</v>
      </c>
      <c r="X101" s="151">
        <v>4500027980</v>
      </c>
      <c r="Y101" s="158">
        <f t="shared" si="4"/>
        <v>99781387.832420021</v>
      </c>
      <c r="Z101" s="121" t="s">
        <v>520</v>
      </c>
      <c r="AA101" s="156" t="s">
        <v>411</v>
      </c>
      <c r="AB101" s="154" t="s">
        <v>309</v>
      </c>
      <c r="AC101" s="38"/>
      <c r="AD101" s="114"/>
      <c r="AE101" s="37"/>
      <c r="AF101" s="37"/>
      <c r="AG101" s="40"/>
      <c r="AH101" s="37"/>
      <c r="AI101" s="37"/>
      <c r="AJ101" s="37"/>
      <c r="AK101" s="37"/>
      <c r="AL101" s="37"/>
      <c r="AM101" s="37"/>
      <c r="AN101" s="40">
        <f t="shared" si="8"/>
        <v>99781387.832420021</v>
      </c>
      <c r="AO101" s="37"/>
    </row>
    <row r="102" spans="1:41" s="115" customFormat="1" ht="44.25" customHeight="1">
      <c r="A102" s="28" t="s">
        <v>71</v>
      </c>
      <c r="B102" s="29" t="s">
        <v>172</v>
      </c>
      <c r="C102" s="29" t="s">
        <v>150</v>
      </c>
      <c r="D102" s="30">
        <v>29703701</v>
      </c>
      <c r="E102" s="29" t="s">
        <v>74</v>
      </c>
      <c r="F102" s="29" t="s">
        <v>150</v>
      </c>
      <c r="G102" s="109">
        <v>437</v>
      </c>
      <c r="H102" s="31" t="s">
        <v>75</v>
      </c>
      <c r="I102" s="32">
        <v>29703701</v>
      </c>
      <c r="J102" s="33" t="s">
        <v>173</v>
      </c>
      <c r="K102" s="33" t="s">
        <v>114</v>
      </c>
      <c r="L102" s="31">
        <v>72111001</v>
      </c>
      <c r="M102" s="35" t="s">
        <v>191</v>
      </c>
      <c r="N102" s="110">
        <v>43010</v>
      </c>
      <c r="O102" s="111" t="s">
        <v>121</v>
      </c>
      <c r="P102" s="31" t="s">
        <v>80</v>
      </c>
      <c r="Q102" s="31" t="s">
        <v>81</v>
      </c>
      <c r="R102" s="49">
        <v>260738452.45387453</v>
      </c>
      <c r="S102" s="36">
        <v>174694763.14409596</v>
      </c>
      <c r="T102" s="37" t="s">
        <v>122</v>
      </c>
      <c r="U102" s="40" t="s">
        <v>123</v>
      </c>
      <c r="V102" s="39" t="s">
        <v>84</v>
      </c>
      <c r="W102" s="121">
        <v>7000088732</v>
      </c>
      <c r="X102" s="151">
        <v>4500028182</v>
      </c>
      <c r="Y102" s="158">
        <f t="shared" si="4"/>
        <v>174694763.14409596</v>
      </c>
      <c r="Z102" s="121" t="s">
        <v>521</v>
      </c>
      <c r="AA102" s="156" t="s">
        <v>412</v>
      </c>
      <c r="AB102" s="154" t="s">
        <v>309</v>
      </c>
      <c r="AC102" s="38"/>
      <c r="AD102" s="114"/>
      <c r="AE102" s="37"/>
      <c r="AF102" s="37"/>
      <c r="AG102" s="40"/>
      <c r="AH102" s="37"/>
      <c r="AI102" s="37"/>
      <c r="AJ102" s="37"/>
      <c r="AK102" s="37"/>
      <c r="AL102" s="37"/>
      <c r="AM102" s="37"/>
      <c r="AN102" s="40">
        <f t="shared" si="8"/>
        <v>174694763.14409596</v>
      </c>
      <c r="AO102" s="37"/>
    </row>
    <row r="103" spans="1:41" s="115" customFormat="1" ht="44.25" customHeight="1">
      <c r="A103" s="28" t="s">
        <v>71</v>
      </c>
      <c r="B103" s="29" t="s">
        <v>172</v>
      </c>
      <c r="C103" s="29" t="s">
        <v>150</v>
      </c>
      <c r="D103" s="30">
        <v>29703701</v>
      </c>
      <c r="E103" s="29" t="s">
        <v>74</v>
      </c>
      <c r="F103" s="29" t="s">
        <v>150</v>
      </c>
      <c r="G103" s="109">
        <v>437</v>
      </c>
      <c r="H103" s="31" t="s">
        <v>75</v>
      </c>
      <c r="I103" s="32">
        <v>29703701</v>
      </c>
      <c r="J103" s="33" t="s">
        <v>173</v>
      </c>
      <c r="K103" s="33" t="s">
        <v>114</v>
      </c>
      <c r="L103" s="31">
        <v>72111001</v>
      </c>
      <c r="M103" s="35" t="s">
        <v>192</v>
      </c>
      <c r="N103" s="110">
        <v>43010</v>
      </c>
      <c r="O103" s="111" t="s">
        <v>121</v>
      </c>
      <c r="P103" s="31" t="s">
        <v>80</v>
      </c>
      <c r="Q103" s="31" t="s">
        <v>81</v>
      </c>
      <c r="R103" s="49">
        <v>189371280.76499999</v>
      </c>
      <c r="S103" s="36">
        <v>126878758.11255001</v>
      </c>
      <c r="T103" s="37" t="s">
        <v>122</v>
      </c>
      <c r="U103" s="40" t="s">
        <v>123</v>
      </c>
      <c r="V103" s="39" t="s">
        <v>84</v>
      </c>
      <c r="W103" s="121">
        <v>7000088732</v>
      </c>
      <c r="X103" s="151">
        <v>4500028033</v>
      </c>
      <c r="Y103" s="158">
        <f t="shared" si="4"/>
        <v>126878758.11255001</v>
      </c>
      <c r="Z103" s="121" t="s">
        <v>522</v>
      </c>
      <c r="AA103" s="156" t="s">
        <v>413</v>
      </c>
      <c r="AB103" s="154" t="s">
        <v>309</v>
      </c>
      <c r="AC103" s="38"/>
      <c r="AD103" s="114"/>
      <c r="AE103" s="37"/>
      <c r="AF103" s="37"/>
      <c r="AG103" s="40"/>
      <c r="AH103" s="37"/>
      <c r="AI103" s="37"/>
      <c r="AJ103" s="37"/>
      <c r="AK103" s="37"/>
      <c r="AL103" s="37"/>
      <c r="AM103" s="37"/>
      <c r="AN103" s="40">
        <f t="shared" si="8"/>
        <v>126878758.11255001</v>
      </c>
      <c r="AO103" s="37"/>
    </row>
    <row r="104" spans="1:41" s="115" customFormat="1" ht="44.25" customHeight="1">
      <c r="A104" s="28" t="s">
        <v>71</v>
      </c>
      <c r="B104" s="29" t="s">
        <v>172</v>
      </c>
      <c r="C104" s="29" t="s">
        <v>150</v>
      </c>
      <c r="D104" s="30">
        <v>29703701</v>
      </c>
      <c r="E104" s="29" t="s">
        <v>74</v>
      </c>
      <c r="F104" s="29" t="s">
        <v>150</v>
      </c>
      <c r="G104" s="109">
        <v>437</v>
      </c>
      <c r="H104" s="31" t="s">
        <v>75</v>
      </c>
      <c r="I104" s="32">
        <v>29703701</v>
      </c>
      <c r="J104" s="33" t="s">
        <v>173</v>
      </c>
      <c r="K104" s="33" t="s">
        <v>114</v>
      </c>
      <c r="L104" s="31">
        <v>72111001</v>
      </c>
      <c r="M104" s="35" t="s">
        <v>193</v>
      </c>
      <c r="N104" s="110">
        <v>43010</v>
      </c>
      <c r="O104" s="111" t="s">
        <v>121</v>
      </c>
      <c r="P104" s="31" t="s">
        <v>80</v>
      </c>
      <c r="Q104" s="31" t="s">
        <v>81</v>
      </c>
      <c r="R104" s="49">
        <v>294718021.78154993</v>
      </c>
      <c r="S104" s="36">
        <v>197461074.59363848</v>
      </c>
      <c r="T104" s="37" t="s">
        <v>122</v>
      </c>
      <c r="U104" s="40" t="s">
        <v>123</v>
      </c>
      <c r="V104" s="39" t="s">
        <v>84</v>
      </c>
      <c r="W104" s="121">
        <v>7000088732</v>
      </c>
      <c r="X104" s="151">
        <v>4500028020</v>
      </c>
      <c r="Y104" s="158">
        <f t="shared" si="4"/>
        <v>197461074.59363848</v>
      </c>
      <c r="Z104" s="121" t="s">
        <v>523</v>
      </c>
      <c r="AA104" s="156" t="s">
        <v>388</v>
      </c>
      <c r="AB104" s="154" t="s">
        <v>309</v>
      </c>
      <c r="AC104" s="38"/>
      <c r="AD104" s="114"/>
      <c r="AE104" s="37"/>
      <c r="AF104" s="37"/>
      <c r="AG104" s="40"/>
      <c r="AH104" s="37"/>
      <c r="AI104" s="37"/>
      <c r="AJ104" s="37"/>
      <c r="AK104" s="37"/>
      <c r="AL104" s="37"/>
      <c r="AM104" s="37"/>
      <c r="AN104" s="40">
        <f t="shared" si="8"/>
        <v>197461074.59363848</v>
      </c>
      <c r="AO104" s="37"/>
    </row>
    <row r="105" spans="1:41" s="115" customFormat="1" ht="44.25" customHeight="1">
      <c r="A105" s="28" t="s">
        <v>71</v>
      </c>
      <c r="B105" s="29" t="s">
        <v>172</v>
      </c>
      <c r="C105" s="29" t="s">
        <v>150</v>
      </c>
      <c r="D105" s="30">
        <v>29703701</v>
      </c>
      <c r="E105" s="29" t="s">
        <v>74</v>
      </c>
      <c r="F105" s="29" t="s">
        <v>150</v>
      </c>
      <c r="G105" s="109">
        <v>437</v>
      </c>
      <c r="H105" s="31" t="s">
        <v>75</v>
      </c>
      <c r="I105" s="32">
        <v>29703701</v>
      </c>
      <c r="J105" s="33" t="s">
        <v>173</v>
      </c>
      <c r="K105" s="33" t="s">
        <v>114</v>
      </c>
      <c r="L105" s="31">
        <v>72111001</v>
      </c>
      <c r="M105" s="35" t="s">
        <v>194</v>
      </c>
      <c r="N105" s="110">
        <v>43010</v>
      </c>
      <c r="O105" s="111" t="s">
        <v>121</v>
      </c>
      <c r="P105" s="31" t="s">
        <v>80</v>
      </c>
      <c r="Q105" s="31" t="s">
        <v>81</v>
      </c>
      <c r="R105" s="49">
        <v>186591597.4612546</v>
      </c>
      <c r="S105" s="36">
        <v>125016370.29904059</v>
      </c>
      <c r="T105" s="37" t="s">
        <v>122</v>
      </c>
      <c r="U105" s="40" t="s">
        <v>123</v>
      </c>
      <c r="V105" s="39" t="s">
        <v>84</v>
      </c>
      <c r="W105" s="121">
        <v>7000088732</v>
      </c>
      <c r="X105" s="151">
        <v>4500028169</v>
      </c>
      <c r="Y105" s="158">
        <f t="shared" si="4"/>
        <v>125016370.29904059</v>
      </c>
      <c r="Z105" s="121" t="s">
        <v>524</v>
      </c>
      <c r="AA105" s="156" t="s">
        <v>414</v>
      </c>
      <c r="AB105" s="154" t="s">
        <v>309</v>
      </c>
      <c r="AC105" s="38"/>
      <c r="AD105" s="114"/>
      <c r="AE105" s="37"/>
      <c r="AF105" s="37"/>
      <c r="AG105" s="40"/>
      <c r="AH105" s="37"/>
      <c r="AI105" s="37"/>
      <c r="AJ105" s="37"/>
      <c r="AK105" s="37"/>
      <c r="AL105" s="37"/>
      <c r="AM105" s="37"/>
      <c r="AN105" s="40">
        <f t="shared" si="8"/>
        <v>125016370.29904059</v>
      </c>
      <c r="AO105" s="37"/>
    </row>
    <row r="106" spans="1:41" s="115" customFormat="1" ht="44.25" customHeight="1">
      <c r="A106" s="28" t="s">
        <v>71</v>
      </c>
      <c r="B106" s="29" t="s">
        <v>172</v>
      </c>
      <c r="C106" s="29" t="s">
        <v>150</v>
      </c>
      <c r="D106" s="30">
        <v>29703701</v>
      </c>
      <c r="E106" s="29" t="s">
        <v>74</v>
      </c>
      <c r="F106" s="29" t="s">
        <v>150</v>
      </c>
      <c r="G106" s="109">
        <v>437</v>
      </c>
      <c r="H106" s="31" t="s">
        <v>75</v>
      </c>
      <c r="I106" s="32">
        <v>29703701</v>
      </c>
      <c r="J106" s="33" t="s">
        <v>173</v>
      </c>
      <c r="K106" s="33" t="s">
        <v>114</v>
      </c>
      <c r="L106" s="31">
        <v>72111001</v>
      </c>
      <c r="M106" s="35" t="s">
        <v>195</v>
      </c>
      <c r="N106" s="110">
        <v>43010</v>
      </c>
      <c r="O106" s="111" t="s">
        <v>121</v>
      </c>
      <c r="P106" s="31" t="s">
        <v>80</v>
      </c>
      <c r="Q106" s="31" t="s">
        <v>81</v>
      </c>
      <c r="R106" s="49">
        <v>271489713.70110703</v>
      </c>
      <c r="S106" s="36">
        <v>181898108.17974171</v>
      </c>
      <c r="T106" s="37" t="s">
        <v>122</v>
      </c>
      <c r="U106" s="40" t="s">
        <v>123</v>
      </c>
      <c r="V106" s="39" t="s">
        <v>84</v>
      </c>
      <c r="W106" s="121">
        <v>7000088732</v>
      </c>
      <c r="X106" s="151">
        <v>4500027986</v>
      </c>
      <c r="Y106" s="158">
        <f t="shared" si="4"/>
        <v>181898108.17974171</v>
      </c>
      <c r="Z106" s="121" t="s">
        <v>525</v>
      </c>
      <c r="AA106" s="156" t="s">
        <v>415</v>
      </c>
      <c r="AB106" s="154" t="s">
        <v>309</v>
      </c>
      <c r="AC106" s="38"/>
      <c r="AD106" s="114"/>
      <c r="AE106" s="37"/>
      <c r="AF106" s="37"/>
      <c r="AG106" s="40"/>
      <c r="AH106" s="37"/>
      <c r="AI106" s="37"/>
      <c r="AJ106" s="37"/>
      <c r="AK106" s="37"/>
      <c r="AL106" s="37"/>
      <c r="AM106" s="37"/>
      <c r="AN106" s="40">
        <f t="shared" si="8"/>
        <v>181898108.17974171</v>
      </c>
      <c r="AO106" s="37"/>
    </row>
    <row r="107" spans="1:41" s="115" customFormat="1" ht="44.25" customHeight="1">
      <c r="A107" s="28" t="s">
        <v>71</v>
      </c>
      <c r="B107" s="29" t="s">
        <v>172</v>
      </c>
      <c r="C107" s="29" t="s">
        <v>150</v>
      </c>
      <c r="D107" s="30">
        <v>29703701</v>
      </c>
      <c r="E107" s="29" t="s">
        <v>74</v>
      </c>
      <c r="F107" s="29" t="s">
        <v>150</v>
      </c>
      <c r="G107" s="109">
        <v>437</v>
      </c>
      <c r="H107" s="31" t="s">
        <v>75</v>
      </c>
      <c r="I107" s="32">
        <v>29703701</v>
      </c>
      <c r="J107" s="33" t="s">
        <v>173</v>
      </c>
      <c r="K107" s="33" t="s">
        <v>114</v>
      </c>
      <c r="L107" s="31">
        <v>72111001</v>
      </c>
      <c r="M107" s="35" t="s">
        <v>196</v>
      </c>
      <c r="N107" s="110">
        <v>43010</v>
      </c>
      <c r="O107" s="111" t="s">
        <v>121</v>
      </c>
      <c r="P107" s="31" t="s">
        <v>80</v>
      </c>
      <c r="Q107" s="31" t="s">
        <v>81</v>
      </c>
      <c r="R107" s="49">
        <v>263587370.04575643</v>
      </c>
      <c r="S107" s="36">
        <v>176603537.93065682</v>
      </c>
      <c r="T107" s="37" t="s">
        <v>122</v>
      </c>
      <c r="U107" s="40" t="s">
        <v>123</v>
      </c>
      <c r="V107" s="39" t="s">
        <v>84</v>
      </c>
      <c r="W107" s="121">
        <v>7000088732</v>
      </c>
      <c r="X107" s="151">
        <v>4500028150</v>
      </c>
      <c r="Y107" s="158">
        <f t="shared" si="4"/>
        <v>176603537.93065682</v>
      </c>
      <c r="Z107" s="121" t="s">
        <v>526</v>
      </c>
      <c r="AA107" s="156" t="s">
        <v>416</v>
      </c>
      <c r="AB107" s="154" t="s">
        <v>309</v>
      </c>
      <c r="AC107" s="38"/>
      <c r="AD107" s="114"/>
      <c r="AE107" s="37"/>
      <c r="AF107" s="37"/>
      <c r="AG107" s="40"/>
      <c r="AH107" s="37"/>
      <c r="AI107" s="37"/>
      <c r="AJ107" s="37"/>
      <c r="AK107" s="37"/>
      <c r="AL107" s="37"/>
      <c r="AM107" s="37"/>
      <c r="AN107" s="40">
        <f t="shared" si="8"/>
        <v>176603537.93065682</v>
      </c>
      <c r="AO107" s="37"/>
    </row>
    <row r="108" spans="1:41" s="115" customFormat="1" ht="44.25" customHeight="1">
      <c r="A108" s="28" t="s">
        <v>71</v>
      </c>
      <c r="B108" s="29" t="s">
        <v>172</v>
      </c>
      <c r="C108" s="29" t="s">
        <v>150</v>
      </c>
      <c r="D108" s="30">
        <v>29703701</v>
      </c>
      <c r="E108" s="29" t="s">
        <v>74</v>
      </c>
      <c r="F108" s="29" t="s">
        <v>150</v>
      </c>
      <c r="G108" s="109">
        <v>437</v>
      </c>
      <c r="H108" s="31" t="s">
        <v>75</v>
      </c>
      <c r="I108" s="32">
        <v>29703701</v>
      </c>
      <c r="J108" s="33" t="s">
        <v>173</v>
      </c>
      <c r="K108" s="33" t="s">
        <v>114</v>
      </c>
      <c r="L108" s="31">
        <v>72111001</v>
      </c>
      <c r="M108" s="35" t="s">
        <v>197</v>
      </c>
      <c r="N108" s="110">
        <v>43010</v>
      </c>
      <c r="O108" s="111" t="s">
        <v>121</v>
      </c>
      <c r="P108" s="31" t="s">
        <v>80</v>
      </c>
      <c r="Q108" s="31" t="s">
        <v>81</v>
      </c>
      <c r="R108" s="49">
        <v>162065851</v>
      </c>
      <c r="S108" s="36">
        <v>108584120.17</v>
      </c>
      <c r="T108" s="37" t="s">
        <v>122</v>
      </c>
      <c r="U108" s="40" t="s">
        <v>123</v>
      </c>
      <c r="V108" s="39" t="s">
        <v>84</v>
      </c>
      <c r="W108" s="121">
        <v>7000088725</v>
      </c>
      <c r="X108" s="151">
        <v>4500028210</v>
      </c>
      <c r="Y108" s="158">
        <f t="shared" si="4"/>
        <v>108584120.17</v>
      </c>
      <c r="Z108" s="121" t="s">
        <v>527</v>
      </c>
      <c r="AA108" s="156" t="s">
        <v>417</v>
      </c>
      <c r="AB108" s="154" t="s">
        <v>309</v>
      </c>
      <c r="AC108" s="38"/>
      <c r="AD108" s="114"/>
      <c r="AE108" s="37"/>
      <c r="AF108" s="37"/>
      <c r="AG108" s="40"/>
      <c r="AH108" s="37"/>
      <c r="AI108" s="37"/>
      <c r="AJ108" s="37"/>
      <c r="AK108" s="37"/>
      <c r="AL108" s="37"/>
      <c r="AM108" s="37"/>
      <c r="AN108" s="40">
        <f t="shared" si="8"/>
        <v>108584120.17</v>
      </c>
      <c r="AO108" s="37"/>
    </row>
    <row r="109" spans="1:41" s="115" customFormat="1" ht="44.25" customHeight="1">
      <c r="A109" s="28" t="s">
        <v>71</v>
      </c>
      <c r="B109" s="29" t="s">
        <v>172</v>
      </c>
      <c r="C109" s="29" t="s">
        <v>150</v>
      </c>
      <c r="D109" s="30">
        <v>29703701</v>
      </c>
      <c r="E109" s="29" t="s">
        <v>74</v>
      </c>
      <c r="F109" s="29" t="s">
        <v>150</v>
      </c>
      <c r="G109" s="109">
        <v>437</v>
      </c>
      <c r="H109" s="31" t="s">
        <v>75</v>
      </c>
      <c r="I109" s="32">
        <v>29703701</v>
      </c>
      <c r="J109" s="33" t="s">
        <v>173</v>
      </c>
      <c r="K109" s="33" t="s">
        <v>114</v>
      </c>
      <c r="L109" s="31">
        <v>72111001</v>
      </c>
      <c r="M109" s="35" t="s">
        <v>198</v>
      </c>
      <c r="N109" s="110">
        <v>43010</v>
      </c>
      <c r="O109" s="111" t="s">
        <v>121</v>
      </c>
      <c r="P109" s="31" t="s">
        <v>80</v>
      </c>
      <c r="Q109" s="31" t="s">
        <v>81</v>
      </c>
      <c r="R109" s="49">
        <v>299790750</v>
      </c>
      <c r="S109" s="36">
        <v>200859802.5</v>
      </c>
      <c r="T109" s="37" t="s">
        <v>122</v>
      </c>
      <c r="U109" s="40" t="s">
        <v>123</v>
      </c>
      <c r="V109" s="39" t="s">
        <v>84</v>
      </c>
      <c r="W109" s="121">
        <v>7000088732</v>
      </c>
      <c r="X109" s="151">
        <v>4500027988</v>
      </c>
      <c r="Y109" s="158">
        <f t="shared" si="4"/>
        <v>200859802.5</v>
      </c>
      <c r="Z109" s="121" t="s">
        <v>528</v>
      </c>
      <c r="AA109" s="156" t="s">
        <v>418</v>
      </c>
      <c r="AB109" s="154" t="s">
        <v>309</v>
      </c>
      <c r="AC109" s="38"/>
      <c r="AD109" s="114"/>
      <c r="AE109" s="37"/>
      <c r="AF109" s="37"/>
      <c r="AG109" s="40"/>
      <c r="AH109" s="37"/>
      <c r="AI109" s="37"/>
      <c r="AJ109" s="37"/>
      <c r="AK109" s="37"/>
      <c r="AL109" s="37"/>
      <c r="AM109" s="37"/>
      <c r="AN109" s="40">
        <f t="shared" si="8"/>
        <v>200859802.5</v>
      </c>
      <c r="AO109" s="37"/>
    </row>
    <row r="110" spans="1:41" s="115" customFormat="1" ht="44.25" customHeight="1">
      <c r="A110" s="28" t="s">
        <v>71</v>
      </c>
      <c r="B110" s="29" t="s">
        <v>172</v>
      </c>
      <c r="C110" s="29" t="s">
        <v>150</v>
      </c>
      <c r="D110" s="30">
        <v>29703701</v>
      </c>
      <c r="E110" s="29" t="s">
        <v>74</v>
      </c>
      <c r="F110" s="29" t="s">
        <v>150</v>
      </c>
      <c r="G110" s="109">
        <v>437</v>
      </c>
      <c r="H110" s="31" t="s">
        <v>75</v>
      </c>
      <c r="I110" s="32">
        <v>29703701</v>
      </c>
      <c r="J110" s="33" t="s">
        <v>173</v>
      </c>
      <c r="K110" s="33" t="s">
        <v>114</v>
      </c>
      <c r="L110" s="31">
        <v>72111001</v>
      </c>
      <c r="M110" s="35" t="s">
        <v>199</v>
      </c>
      <c r="N110" s="110">
        <v>43010</v>
      </c>
      <c r="O110" s="111" t="s">
        <v>121</v>
      </c>
      <c r="P110" s="31" t="s">
        <v>80</v>
      </c>
      <c r="Q110" s="31" t="s">
        <v>81</v>
      </c>
      <c r="R110" s="49">
        <v>321730545</v>
      </c>
      <c r="S110" s="36">
        <v>215559465.15000001</v>
      </c>
      <c r="T110" s="37" t="s">
        <v>122</v>
      </c>
      <c r="U110" s="40" t="s">
        <v>123</v>
      </c>
      <c r="V110" s="39" t="s">
        <v>84</v>
      </c>
      <c r="W110" s="121">
        <v>7000088732</v>
      </c>
      <c r="X110" s="151">
        <v>4500028010</v>
      </c>
      <c r="Y110" s="158">
        <f t="shared" si="4"/>
        <v>215559465.15000001</v>
      </c>
      <c r="Z110" s="121" t="s">
        <v>529</v>
      </c>
      <c r="AA110" s="156" t="s">
        <v>419</v>
      </c>
      <c r="AB110" s="154" t="s">
        <v>309</v>
      </c>
      <c r="AC110" s="38"/>
      <c r="AD110" s="114"/>
      <c r="AE110" s="37"/>
      <c r="AF110" s="37"/>
      <c r="AG110" s="40"/>
      <c r="AH110" s="37"/>
      <c r="AI110" s="37"/>
      <c r="AJ110" s="37"/>
      <c r="AK110" s="37"/>
      <c r="AL110" s="37"/>
      <c r="AM110" s="37"/>
      <c r="AN110" s="40">
        <f t="shared" si="8"/>
        <v>215559465.15000001</v>
      </c>
      <c r="AO110" s="37"/>
    </row>
    <row r="111" spans="1:41" s="115" customFormat="1" ht="44.25" customHeight="1">
      <c r="A111" s="28" t="s">
        <v>71</v>
      </c>
      <c r="B111" s="29" t="s">
        <v>172</v>
      </c>
      <c r="C111" s="29" t="s">
        <v>150</v>
      </c>
      <c r="D111" s="30">
        <v>29703701</v>
      </c>
      <c r="E111" s="29" t="s">
        <v>74</v>
      </c>
      <c r="F111" s="29" t="s">
        <v>150</v>
      </c>
      <c r="G111" s="109">
        <v>437</v>
      </c>
      <c r="H111" s="31" t="s">
        <v>75</v>
      </c>
      <c r="I111" s="32">
        <v>29703701</v>
      </c>
      <c r="J111" s="33" t="s">
        <v>173</v>
      </c>
      <c r="K111" s="33" t="s">
        <v>114</v>
      </c>
      <c r="L111" s="31">
        <v>72111001</v>
      </c>
      <c r="M111" s="35" t="s">
        <v>200</v>
      </c>
      <c r="N111" s="110">
        <v>43010</v>
      </c>
      <c r="O111" s="111" t="s">
        <v>121</v>
      </c>
      <c r="P111" s="31" t="s">
        <v>80</v>
      </c>
      <c r="Q111" s="31" t="s">
        <v>81</v>
      </c>
      <c r="R111" s="49">
        <v>297923888.43542433</v>
      </c>
      <c r="S111" s="36">
        <v>199609005.25173432</v>
      </c>
      <c r="T111" s="37" t="s">
        <v>122</v>
      </c>
      <c r="U111" s="40" t="s">
        <v>123</v>
      </c>
      <c r="V111" s="39" t="s">
        <v>84</v>
      </c>
      <c r="W111" s="121">
        <v>7000088732</v>
      </c>
      <c r="X111" s="151">
        <v>4500028165</v>
      </c>
      <c r="Y111" s="158">
        <f t="shared" si="4"/>
        <v>199609005.25173432</v>
      </c>
      <c r="Z111" s="121" t="s">
        <v>530</v>
      </c>
      <c r="AA111" s="156" t="s">
        <v>420</v>
      </c>
      <c r="AB111" s="154" t="s">
        <v>309</v>
      </c>
      <c r="AC111" s="38"/>
      <c r="AD111" s="114"/>
      <c r="AE111" s="37"/>
      <c r="AF111" s="37"/>
      <c r="AG111" s="40"/>
      <c r="AH111" s="37"/>
      <c r="AI111" s="37"/>
      <c r="AJ111" s="37"/>
      <c r="AK111" s="37"/>
      <c r="AL111" s="37"/>
      <c r="AM111" s="37"/>
      <c r="AN111" s="40">
        <f t="shared" si="8"/>
        <v>199609005.25173432</v>
      </c>
      <c r="AO111" s="37"/>
    </row>
    <row r="112" spans="1:41" s="115" customFormat="1" ht="44.25" customHeight="1">
      <c r="A112" s="28" t="s">
        <v>71</v>
      </c>
      <c r="B112" s="29" t="s">
        <v>172</v>
      </c>
      <c r="C112" s="29" t="s">
        <v>150</v>
      </c>
      <c r="D112" s="30">
        <v>29703701</v>
      </c>
      <c r="E112" s="29" t="s">
        <v>74</v>
      </c>
      <c r="F112" s="29" t="s">
        <v>150</v>
      </c>
      <c r="G112" s="109">
        <v>437</v>
      </c>
      <c r="H112" s="31" t="s">
        <v>75</v>
      </c>
      <c r="I112" s="32">
        <v>29703701</v>
      </c>
      <c r="J112" s="33" t="s">
        <v>173</v>
      </c>
      <c r="K112" s="33" t="s">
        <v>114</v>
      </c>
      <c r="L112" s="31">
        <v>72111001</v>
      </c>
      <c r="M112" s="35" t="s">
        <v>201</v>
      </c>
      <c r="N112" s="110">
        <v>43010</v>
      </c>
      <c r="O112" s="111" t="s">
        <v>121</v>
      </c>
      <c r="P112" s="31" t="s">
        <v>80</v>
      </c>
      <c r="Q112" s="31" t="s">
        <v>81</v>
      </c>
      <c r="R112" s="49">
        <v>241042837.31</v>
      </c>
      <c r="S112" s="36">
        <v>161498700.99770001</v>
      </c>
      <c r="T112" s="37" t="s">
        <v>122</v>
      </c>
      <c r="U112" s="40" t="s">
        <v>123</v>
      </c>
      <c r="V112" s="39" t="s">
        <v>84</v>
      </c>
      <c r="W112" s="121">
        <v>7000088732</v>
      </c>
      <c r="X112" s="151">
        <v>4500028031</v>
      </c>
      <c r="Y112" s="158">
        <f t="shared" si="4"/>
        <v>161498700.99770001</v>
      </c>
      <c r="Z112" s="121" t="s">
        <v>531</v>
      </c>
      <c r="AA112" s="156" t="s">
        <v>387</v>
      </c>
      <c r="AB112" s="154" t="s">
        <v>309</v>
      </c>
      <c r="AC112" s="38"/>
      <c r="AD112" s="114"/>
      <c r="AE112" s="37"/>
      <c r="AF112" s="37"/>
      <c r="AG112" s="40"/>
      <c r="AH112" s="37"/>
      <c r="AI112" s="37"/>
      <c r="AJ112" s="37"/>
      <c r="AK112" s="37"/>
      <c r="AL112" s="37"/>
      <c r="AM112" s="37"/>
      <c r="AN112" s="40">
        <f t="shared" si="8"/>
        <v>161498700.99770001</v>
      </c>
      <c r="AO112" s="37"/>
    </row>
    <row r="113" spans="1:41" s="115" customFormat="1" ht="44.25" customHeight="1">
      <c r="A113" s="28" t="s">
        <v>71</v>
      </c>
      <c r="B113" s="29" t="s">
        <v>172</v>
      </c>
      <c r="C113" s="29" t="s">
        <v>150</v>
      </c>
      <c r="D113" s="30">
        <v>29703701</v>
      </c>
      <c r="E113" s="29" t="s">
        <v>74</v>
      </c>
      <c r="F113" s="29" t="s">
        <v>150</v>
      </c>
      <c r="G113" s="109">
        <v>437</v>
      </c>
      <c r="H113" s="31" t="s">
        <v>75</v>
      </c>
      <c r="I113" s="32">
        <v>29703701</v>
      </c>
      <c r="J113" s="33" t="s">
        <v>173</v>
      </c>
      <c r="K113" s="33" t="s">
        <v>114</v>
      </c>
      <c r="L113" s="31">
        <v>72111001</v>
      </c>
      <c r="M113" s="35" t="s">
        <v>202</v>
      </c>
      <c r="N113" s="110">
        <v>43010</v>
      </c>
      <c r="O113" s="111" t="s">
        <v>121</v>
      </c>
      <c r="P113" s="31" t="s">
        <v>80</v>
      </c>
      <c r="Q113" s="31" t="s">
        <v>81</v>
      </c>
      <c r="R113" s="49">
        <v>32270439.763837636</v>
      </c>
      <c r="S113" s="36">
        <v>21621194.641771216</v>
      </c>
      <c r="T113" s="37" t="s">
        <v>122</v>
      </c>
      <c r="U113" s="40" t="s">
        <v>123</v>
      </c>
      <c r="V113" s="39" t="s">
        <v>84</v>
      </c>
      <c r="W113" s="121">
        <v>7000088752</v>
      </c>
      <c r="X113" s="151">
        <v>4500028216</v>
      </c>
      <c r="Y113" s="158">
        <f t="shared" si="4"/>
        <v>21621194.641771216</v>
      </c>
      <c r="Z113" s="121" t="s">
        <v>532</v>
      </c>
      <c r="AA113" s="156" t="s">
        <v>421</v>
      </c>
      <c r="AB113" s="154" t="s">
        <v>309</v>
      </c>
      <c r="AC113" s="38"/>
      <c r="AD113" s="114"/>
      <c r="AE113" s="37"/>
      <c r="AF113" s="37"/>
      <c r="AG113" s="40"/>
      <c r="AH113" s="37"/>
      <c r="AI113" s="37"/>
      <c r="AJ113" s="37"/>
      <c r="AK113" s="37"/>
      <c r="AL113" s="37"/>
      <c r="AM113" s="37"/>
      <c r="AN113" s="40">
        <f t="shared" si="8"/>
        <v>21621194.641771216</v>
      </c>
      <c r="AO113" s="37"/>
    </row>
    <row r="114" spans="1:41" s="115" customFormat="1" ht="44.25" customHeight="1">
      <c r="A114" s="28" t="s">
        <v>71</v>
      </c>
      <c r="B114" s="29" t="s">
        <v>172</v>
      </c>
      <c r="C114" s="29" t="s">
        <v>150</v>
      </c>
      <c r="D114" s="30">
        <v>29703701</v>
      </c>
      <c r="E114" s="29" t="s">
        <v>74</v>
      </c>
      <c r="F114" s="29" t="s">
        <v>150</v>
      </c>
      <c r="G114" s="109">
        <v>437</v>
      </c>
      <c r="H114" s="31" t="s">
        <v>75</v>
      </c>
      <c r="I114" s="32">
        <v>29703701</v>
      </c>
      <c r="J114" s="33" t="s">
        <v>173</v>
      </c>
      <c r="K114" s="33" t="s">
        <v>114</v>
      </c>
      <c r="L114" s="31">
        <v>72111001</v>
      </c>
      <c r="M114" s="35" t="s">
        <v>203</v>
      </c>
      <c r="N114" s="110">
        <v>43010</v>
      </c>
      <c r="O114" s="111" t="s">
        <v>121</v>
      </c>
      <c r="P114" s="31" t="s">
        <v>80</v>
      </c>
      <c r="Q114" s="31" t="s">
        <v>81</v>
      </c>
      <c r="R114" s="49">
        <v>173293502.4265683</v>
      </c>
      <c r="S114" s="36">
        <v>116106646.62580077</v>
      </c>
      <c r="T114" s="37" t="s">
        <v>122</v>
      </c>
      <c r="U114" s="40" t="s">
        <v>123</v>
      </c>
      <c r="V114" s="39" t="s">
        <v>84</v>
      </c>
      <c r="W114" s="121">
        <v>7000088732</v>
      </c>
      <c r="X114" s="151">
        <v>4500027974</v>
      </c>
      <c r="Y114" s="158">
        <f t="shared" si="4"/>
        <v>116106646.62580077</v>
      </c>
      <c r="Z114" s="121" t="s">
        <v>533</v>
      </c>
      <c r="AA114" s="156" t="s">
        <v>368</v>
      </c>
      <c r="AB114" s="154" t="s">
        <v>309</v>
      </c>
      <c r="AC114" s="38"/>
      <c r="AD114" s="114"/>
      <c r="AE114" s="37"/>
      <c r="AF114" s="37"/>
      <c r="AG114" s="40"/>
      <c r="AH114" s="37"/>
      <c r="AI114" s="37"/>
      <c r="AJ114" s="37"/>
      <c r="AK114" s="37"/>
      <c r="AL114" s="37"/>
      <c r="AM114" s="37"/>
      <c r="AN114" s="40">
        <f t="shared" si="8"/>
        <v>116106646.62580077</v>
      </c>
      <c r="AO114" s="37"/>
    </row>
    <row r="115" spans="1:41" s="115" customFormat="1" ht="44.25" customHeight="1">
      <c r="A115" s="28" t="s">
        <v>71</v>
      </c>
      <c r="B115" s="29" t="s">
        <v>172</v>
      </c>
      <c r="C115" s="29" t="s">
        <v>150</v>
      </c>
      <c r="D115" s="30">
        <v>29703701</v>
      </c>
      <c r="E115" s="29" t="s">
        <v>74</v>
      </c>
      <c r="F115" s="29" t="s">
        <v>150</v>
      </c>
      <c r="G115" s="109">
        <v>437</v>
      </c>
      <c r="H115" s="31" t="s">
        <v>75</v>
      </c>
      <c r="I115" s="32">
        <v>29703701</v>
      </c>
      <c r="J115" s="33" t="s">
        <v>173</v>
      </c>
      <c r="K115" s="33" t="s">
        <v>114</v>
      </c>
      <c r="L115" s="31">
        <v>72111001</v>
      </c>
      <c r="M115" s="35" t="s">
        <v>204</v>
      </c>
      <c r="N115" s="110">
        <v>43010</v>
      </c>
      <c r="O115" s="111" t="s">
        <v>121</v>
      </c>
      <c r="P115" s="31" t="s">
        <v>80</v>
      </c>
      <c r="Q115" s="31" t="s">
        <v>81</v>
      </c>
      <c r="R115" s="49">
        <v>213187380.47232476</v>
      </c>
      <c r="S115" s="36">
        <v>142835544.91645759</v>
      </c>
      <c r="T115" s="37" t="s">
        <v>122</v>
      </c>
      <c r="U115" s="40" t="s">
        <v>123</v>
      </c>
      <c r="V115" s="39" t="s">
        <v>84</v>
      </c>
      <c r="W115" s="121">
        <v>7000088732</v>
      </c>
      <c r="X115" s="151">
        <v>4500028151</v>
      </c>
      <c r="Y115" s="158">
        <f t="shared" si="4"/>
        <v>142835544.91645759</v>
      </c>
      <c r="Z115" s="121" t="s">
        <v>534</v>
      </c>
      <c r="AA115" s="156" t="s">
        <v>422</v>
      </c>
      <c r="AB115" s="154" t="s">
        <v>309</v>
      </c>
      <c r="AC115" s="38"/>
      <c r="AD115" s="114"/>
      <c r="AE115" s="37"/>
      <c r="AF115" s="37"/>
      <c r="AG115" s="40"/>
      <c r="AH115" s="37"/>
      <c r="AI115" s="37"/>
      <c r="AJ115" s="37"/>
      <c r="AK115" s="37"/>
      <c r="AL115" s="37"/>
      <c r="AM115" s="37"/>
      <c r="AN115" s="40">
        <f t="shared" si="8"/>
        <v>142835544.91645759</v>
      </c>
      <c r="AO115" s="37"/>
    </row>
    <row r="116" spans="1:41" s="115" customFormat="1" ht="44.25" customHeight="1">
      <c r="A116" s="28" t="s">
        <v>71</v>
      </c>
      <c r="B116" s="29" t="s">
        <v>172</v>
      </c>
      <c r="C116" s="29" t="s">
        <v>150</v>
      </c>
      <c r="D116" s="30">
        <v>29703701</v>
      </c>
      <c r="E116" s="29" t="s">
        <v>74</v>
      </c>
      <c r="F116" s="29" t="s">
        <v>150</v>
      </c>
      <c r="G116" s="109">
        <v>437</v>
      </c>
      <c r="H116" s="31" t="s">
        <v>75</v>
      </c>
      <c r="I116" s="32">
        <v>29703701</v>
      </c>
      <c r="J116" s="33" t="s">
        <v>173</v>
      </c>
      <c r="K116" s="33" t="s">
        <v>114</v>
      </c>
      <c r="L116" s="31">
        <v>72111001</v>
      </c>
      <c r="M116" s="35" t="s">
        <v>205</v>
      </c>
      <c r="N116" s="110">
        <v>43010</v>
      </c>
      <c r="O116" s="111" t="s">
        <v>121</v>
      </c>
      <c r="P116" s="31" t="s">
        <v>80</v>
      </c>
      <c r="Q116" s="31" t="s">
        <v>81</v>
      </c>
      <c r="R116" s="49">
        <v>122882945.44944647</v>
      </c>
      <c r="S116" s="36">
        <v>82331573.451129138</v>
      </c>
      <c r="T116" s="37" t="s">
        <v>122</v>
      </c>
      <c r="U116" s="40" t="s">
        <v>123</v>
      </c>
      <c r="V116" s="39" t="s">
        <v>84</v>
      </c>
      <c r="W116" s="121">
        <v>7000088732</v>
      </c>
      <c r="X116" s="151">
        <v>4500028008</v>
      </c>
      <c r="Y116" s="158">
        <f t="shared" si="4"/>
        <v>82331573.451129138</v>
      </c>
      <c r="Z116" s="121" t="s">
        <v>535</v>
      </c>
      <c r="AA116" s="156" t="s">
        <v>423</v>
      </c>
      <c r="AB116" s="154" t="s">
        <v>309</v>
      </c>
      <c r="AC116" s="38"/>
      <c r="AD116" s="114"/>
      <c r="AE116" s="37"/>
      <c r="AF116" s="37"/>
      <c r="AG116" s="40"/>
      <c r="AH116" s="37"/>
      <c r="AI116" s="37"/>
      <c r="AJ116" s="37"/>
      <c r="AK116" s="37"/>
      <c r="AL116" s="37"/>
      <c r="AM116" s="37"/>
      <c r="AN116" s="40">
        <f t="shared" si="8"/>
        <v>82331573.451129138</v>
      </c>
      <c r="AO116" s="37"/>
    </row>
    <row r="117" spans="1:41" s="115" customFormat="1" ht="44.25" customHeight="1">
      <c r="A117" s="28" t="s">
        <v>71</v>
      </c>
      <c r="B117" s="29" t="s">
        <v>172</v>
      </c>
      <c r="C117" s="29" t="s">
        <v>150</v>
      </c>
      <c r="D117" s="30">
        <v>29703701</v>
      </c>
      <c r="E117" s="29" t="s">
        <v>74</v>
      </c>
      <c r="F117" s="29" t="s">
        <v>150</v>
      </c>
      <c r="G117" s="109">
        <v>437</v>
      </c>
      <c r="H117" s="31" t="s">
        <v>75</v>
      </c>
      <c r="I117" s="32">
        <v>29703701</v>
      </c>
      <c r="J117" s="33" t="s">
        <v>173</v>
      </c>
      <c r="K117" s="33" t="s">
        <v>114</v>
      </c>
      <c r="L117" s="31">
        <v>72111001</v>
      </c>
      <c r="M117" s="35" t="s">
        <v>206</v>
      </c>
      <c r="N117" s="110">
        <v>43010</v>
      </c>
      <c r="O117" s="111" t="s">
        <v>121</v>
      </c>
      <c r="P117" s="31" t="s">
        <v>80</v>
      </c>
      <c r="Q117" s="31" t="s">
        <v>81</v>
      </c>
      <c r="R117" s="49">
        <v>305726070.92250919</v>
      </c>
      <c r="S117" s="36">
        <v>214741519.10000002</v>
      </c>
      <c r="T117" s="37" t="s">
        <v>122</v>
      </c>
      <c r="U117" s="40" t="s">
        <v>123</v>
      </c>
      <c r="V117" s="39" t="s">
        <v>84</v>
      </c>
      <c r="W117" s="121">
        <v>7000088752</v>
      </c>
      <c r="X117" s="151">
        <v>4500028044</v>
      </c>
      <c r="Y117" s="158">
        <f t="shared" si="4"/>
        <v>214741519.10000002</v>
      </c>
      <c r="Z117" s="121" t="s">
        <v>536</v>
      </c>
      <c r="AA117" s="156" t="s">
        <v>424</v>
      </c>
      <c r="AB117" s="154" t="s">
        <v>309</v>
      </c>
      <c r="AC117" s="38"/>
      <c r="AD117" s="114"/>
      <c r="AE117" s="37"/>
      <c r="AF117" s="37"/>
      <c r="AG117" s="40"/>
      <c r="AH117" s="37"/>
      <c r="AI117" s="37"/>
      <c r="AJ117" s="37"/>
      <c r="AK117" s="37"/>
      <c r="AL117" s="37"/>
      <c r="AM117" s="37"/>
      <c r="AN117" s="40">
        <f t="shared" si="8"/>
        <v>214741519.10000002</v>
      </c>
      <c r="AO117" s="37"/>
    </row>
    <row r="118" spans="1:41" s="115" customFormat="1" ht="44.25" customHeight="1">
      <c r="A118" s="28" t="s">
        <v>71</v>
      </c>
      <c r="B118" s="29" t="s">
        <v>172</v>
      </c>
      <c r="C118" s="29" t="s">
        <v>150</v>
      </c>
      <c r="D118" s="30">
        <v>29703701</v>
      </c>
      <c r="E118" s="29" t="s">
        <v>74</v>
      </c>
      <c r="F118" s="29" t="s">
        <v>150</v>
      </c>
      <c r="G118" s="109">
        <v>437</v>
      </c>
      <c r="H118" s="31" t="s">
        <v>75</v>
      </c>
      <c r="I118" s="32">
        <v>29703701</v>
      </c>
      <c r="J118" s="33" t="s">
        <v>173</v>
      </c>
      <c r="K118" s="33" t="s">
        <v>114</v>
      </c>
      <c r="L118" s="31">
        <v>72111001</v>
      </c>
      <c r="M118" s="35" t="s">
        <v>207</v>
      </c>
      <c r="N118" s="110">
        <v>43010</v>
      </c>
      <c r="O118" s="111" t="s">
        <v>121</v>
      </c>
      <c r="P118" s="31" t="s">
        <v>80</v>
      </c>
      <c r="Q118" s="31" t="s">
        <v>81</v>
      </c>
      <c r="R118" s="49">
        <v>141773372.59999999</v>
      </c>
      <c r="S118" s="36">
        <v>94988159.642000005</v>
      </c>
      <c r="T118" s="37" t="s">
        <v>122</v>
      </c>
      <c r="U118" s="40" t="s">
        <v>123</v>
      </c>
      <c r="V118" s="39" t="s">
        <v>84</v>
      </c>
      <c r="W118" s="121">
        <v>7000088732</v>
      </c>
      <c r="X118" s="151">
        <v>4500027975</v>
      </c>
      <c r="Y118" s="158">
        <f t="shared" si="4"/>
        <v>94988159.642000005</v>
      </c>
      <c r="Z118" s="121" t="s">
        <v>537</v>
      </c>
      <c r="AA118" s="156" t="s">
        <v>425</v>
      </c>
      <c r="AB118" s="154" t="s">
        <v>309</v>
      </c>
      <c r="AC118" s="38"/>
      <c r="AD118" s="114"/>
      <c r="AE118" s="37"/>
      <c r="AF118" s="37"/>
      <c r="AG118" s="40"/>
      <c r="AH118" s="37"/>
      <c r="AI118" s="37"/>
      <c r="AJ118" s="37"/>
      <c r="AK118" s="37"/>
      <c r="AL118" s="37"/>
      <c r="AM118" s="37"/>
      <c r="AN118" s="40">
        <f t="shared" si="8"/>
        <v>94988159.642000005</v>
      </c>
      <c r="AO118" s="37"/>
    </row>
    <row r="119" spans="1:41" s="115" customFormat="1" ht="44.25" customHeight="1">
      <c r="A119" s="28" t="s">
        <v>71</v>
      </c>
      <c r="B119" s="29" t="s">
        <v>172</v>
      </c>
      <c r="C119" s="29" t="s">
        <v>150</v>
      </c>
      <c r="D119" s="30">
        <v>29703701</v>
      </c>
      <c r="E119" s="29" t="s">
        <v>74</v>
      </c>
      <c r="F119" s="29" t="s">
        <v>150</v>
      </c>
      <c r="G119" s="109">
        <v>437</v>
      </c>
      <c r="H119" s="31" t="s">
        <v>75</v>
      </c>
      <c r="I119" s="32">
        <v>29703701</v>
      </c>
      <c r="J119" s="33" t="s">
        <v>173</v>
      </c>
      <c r="K119" s="33" t="s">
        <v>114</v>
      </c>
      <c r="L119" s="31">
        <v>72111001</v>
      </c>
      <c r="M119" s="35" t="s">
        <v>208</v>
      </c>
      <c r="N119" s="110">
        <v>43010</v>
      </c>
      <c r="O119" s="111" t="s">
        <v>121</v>
      </c>
      <c r="P119" s="31" t="s">
        <v>80</v>
      </c>
      <c r="Q119" s="31" t="s">
        <v>81</v>
      </c>
      <c r="R119" s="49">
        <v>183948289.9815498</v>
      </c>
      <c r="S119" s="36">
        <v>123245354.28763837</v>
      </c>
      <c r="T119" s="37" t="s">
        <v>122</v>
      </c>
      <c r="U119" s="40" t="s">
        <v>123</v>
      </c>
      <c r="V119" s="39" t="s">
        <v>84</v>
      </c>
      <c r="W119" s="121">
        <v>7000088732</v>
      </c>
      <c r="X119" s="151">
        <v>4500028172</v>
      </c>
      <c r="Y119" s="158">
        <f t="shared" si="4"/>
        <v>123245354.28763837</v>
      </c>
      <c r="Z119" s="121" t="s">
        <v>538</v>
      </c>
      <c r="AA119" s="156" t="s">
        <v>426</v>
      </c>
      <c r="AB119" s="154" t="s">
        <v>309</v>
      </c>
      <c r="AC119" s="38"/>
      <c r="AD119" s="114"/>
      <c r="AE119" s="37"/>
      <c r="AF119" s="37"/>
      <c r="AG119" s="40"/>
      <c r="AH119" s="37"/>
      <c r="AI119" s="37"/>
      <c r="AJ119" s="37"/>
      <c r="AK119" s="37"/>
      <c r="AL119" s="37"/>
      <c r="AM119" s="37"/>
      <c r="AN119" s="40">
        <f t="shared" si="8"/>
        <v>123245354.28763837</v>
      </c>
      <c r="AO119" s="37"/>
    </row>
    <row r="120" spans="1:41" s="153" customFormat="1" ht="44.25" customHeight="1">
      <c r="A120" s="135" t="s">
        <v>71</v>
      </c>
      <c r="B120" s="136" t="s">
        <v>172</v>
      </c>
      <c r="C120" s="136" t="s">
        <v>150</v>
      </c>
      <c r="D120" s="137">
        <v>29703701</v>
      </c>
      <c r="E120" s="136" t="s">
        <v>74</v>
      </c>
      <c r="F120" s="136" t="s">
        <v>150</v>
      </c>
      <c r="G120" s="138">
        <v>437</v>
      </c>
      <c r="H120" s="139" t="s">
        <v>75</v>
      </c>
      <c r="I120" s="140">
        <v>29703701</v>
      </c>
      <c r="J120" s="141" t="s">
        <v>173</v>
      </c>
      <c r="K120" s="141" t="s">
        <v>114</v>
      </c>
      <c r="L120" s="139">
        <v>72111001</v>
      </c>
      <c r="M120" s="142" t="s">
        <v>209</v>
      </c>
      <c r="N120" s="143">
        <v>43010</v>
      </c>
      <c r="O120" s="144" t="s">
        <v>121</v>
      </c>
      <c r="P120" s="139" t="s">
        <v>80</v>
      </c>
      <c r="Q120" s="139" t="s">
        <v>81</v>
      </c>
      <c r="R120" s="145">
        <v>500000000</v>
      </c>
      <c r="S120" s="146">
        <f>255166056.622368-21053472</f>
        <v>234112584.62236801</v>
      </c>
      <c r="T120" s="147" t="s">
        <v>82</v>
      </c>
      <c r="U120" s="148" t="s">
        <v>123</v>
      </c>
      <c r="V120" s="149" t="s">
        <v>84</v>
      </c>
      <c r="W120" s="150">
        <v>7000089349</v>
      </c>
      <c r="X120" s="151">
        <v>4500028418</v>
      </c>
      <c r="Y120" s="158">
        <f t="shared" si="4"/>
        <v>234112584.62236801</v>
      </c>
      <c r="Z120" s="95" t="s">
        <v>613</v>
      </c>
      <c r="AA120" s="159" t="s">
        <v>614</v>
      </c>
      <c r="AB120" s="160" t="s">
        <v>309</v>
      </c>
      <c r="AC120" s="147"/>
      <c r="AD120" s="147"/>
      <c r="AE120" s="147"/>
      <c r="AF120" s="147"/>
      <c r="AG120" s="148">
        <v>0</v>
      </c>
      <c r="AH120" s="147"/>
      <c r="AI120" s="147"/>
      <c r="AJ120" s="147"/>
      <c r="AK120" s="147"/>
      <c r="AL120" s="147"/>
      <c r="AM120" s="147"/>
      <c r="AN120" s="148">
        <f t="shared" si="8"/>
        <v>234112584.62236801</v>
      </c>
      <c r="AO120" s="147"/>
    </row>
    <row r="121" spans="1:41" s="153" customFormat="1" ht="44.25" customHeight="1">
      <c r="A121" s="135" t="s">
        <v>71</v>
      </c>
      <c r="B121" s="136" t="s">
        <v>172</v>
      </c>
      <c r="C121" s="136" t="s">
        <v>150</v>
      </c>
      <c r="D121" s="137">
        <v>29703701</v>
      </c>
      <c r="E121" s="136" t="s">
        <v>74</v>
      </c>
      <c r="F121" s="136" t="s">
        <v>150</v>
      </c>
      <c r="G121" s="138">
        <v>437</v>
      </c>
      <c r="H121" s="139" t="s">
        <v>75</v>
      </c>
      <c r="I121" s="140">
        <v>29703701</v>
      </c>
      <c r="J121" s="141" t="s">
        <v>173</v>
      </c>
      <c r="K121" s="141" t="s">
        <v>210</v>
      </c>
      <c r="L121" s="139">
        <v>81101500</v>
      </c>
      <c r="M121" s="142" t="s">
        <v>211</v>
      </c>
      <c r="N121" s="143">
        <v>42786</v>
      </c>
      <c r="O121" s="144" t="s">
        <v>79</v>
      </c>
      <c r="P121" s="139" t="s">
        <v>643</v>
      </c>
      <c r="Q121" s="139" t="s">
        <v>81</v>
      </c>
      <c r="R121" s="184">
        <v>1616871036</v>
      </c>
      <c r="S121" s="184">
        <v>1616871036</v>
      </c>
      <c r="T121" s="147" t="s">
        <v>82</v>
      </c>
      <c r="U121" s="148" t="s">
        <v>123</v>
      </c>
      <c r="V121" s="149" t="s">
        <v>84</v>
      </c>
      <c r="W121" s="173" t="s">
        <v>539</v>
      </c>
      <c r="X121" s="151">
        <v>4500026792</v>
      </c>
      <c r="Y121" s="158">
        <f t="shared" si="4"/>
        <v>1616871036</v>
      </c>
      <c r="Z121" s="121" t="s">
        <v>540</v>
      </c>
      <c r="AA121" s="121" t="s">
        <v>541</v>
      </c>
      <c r="AB121" s="160" t="s">
        <v>309</v>
      </c>
      <c r="AC121" s="152"/>
      <c r="AD121" s="175"/>
      <c r="AE121" s="147"/>
      <c r="AF121" s="147"/>
      <c r="AG121" s="148"/>
      <c r="AH121" s="147">
        <v>250000000</v>
      </c>
      <c r="AI121" s="147">
        <f>350000000-17128964</f>
        <v>332871036</v>
      </c>
      <c r="AJ121" s="147">
        <v>250000000</v>
      </c>
      <c r="AK121" s="147">
        <v>250000000</v>
      </c>
      <c r="AL121" s="147">
        <v>250000000</v>
      </c>
      <c r="AM121" s="147">
        <v>250000000</v>
      </c>
      <c r="AN121" s="148">
        <v>34000000</v>
      </c>
      <c r="AO121" s="147">
        <v>0</v>
      </c>
    </row>
    <row r="122" spans="1:41" s="153" customFormat="1" ht="44.25" customHeight="1">
      <c r="A122" s="135" t="s">
        <v>71</v>
      </c>
      <c r="B122" s="136" t="s">
        <v>172</v>
      </c>
      <c r="C122" s="136" t="s">
        <v>150</v>
      </c>
      <c r="D122" s="137">
        <v>29703701</v>
      </c>
      <c r="E122" s="136" t="s">
        <v>74</v>
      </c>
      <c r="F122" s="136" t="s">
        <v>150</v>
      </c>
      <c r="G122" s="138">
        <v>437</v>
      </c>
      <c r="H122" s="139" t="s">
        <v>75</v>
      </c>
      <c r="I122" s="140">
        <v>29703701</v>
      </c>
      <c r="J122" s="141" t="s">
        <v>173</v>
      </c>
      <c r="K122" s="141" t="s">
        <v>210</v>
      </c>
      <c r="L122" s="139">
        <v>81101500</v>
      </c>
      <c r="M122" s="142" t="s">
        <v>212</v>
      </c>
      <c r="N122" s="143">
        <v>43010</v>
      </c>
      <c r="O122" s="144" t="s">
        <v>121</v>
      </c>
      <c r="P122" s="139" t="s">
        <v>644</v>
      </c>
      <c r="Q122" s="139" t="s">
        <v>81</v>
      </c>
      <c r="R122" s="184">
        <v>932887588</v>
      </c>
      <c r="S122" s="184">
        <v>139933138</v>
      </c>
      <c r="T122" s="147" t="s">
        <v>122</v>
      </c>
      <c r="U122" s="148" t="s">
        <v>123</v>
      </c>
      <c r="V122" s="149" t="s">
        <v>84</v>
      </c>
      <c r="W122" s="173" t="s">
        <v>542</v>
      </c>
      <c r="X122" s="174">
        <v>4500028704</v>
      </c>
      <c r="Y122" s="158">
        <f t="shared" si="4"/>
        <v>139933138</v>
      </c>
      <c r="Z122" s="121" t="s">
        <v>543</v>
      </c>
      <c r="AA122" s="121" t="s">
        <v>544</v>
      </c>
      <c r="AB122" s="160" t="s">
        <v>309</v>
      </c>
      <c r="AC122" s="152"/>
      <c r="AD122" s="175"/>
      <c r="AE122" s="147"/>
      <c r="AF122" s="147"/>
      <c r="AG122" s="148"/>
      <c r="AH122" s="147">
        <v>0</v>
      </c>
      <c r="AI122" s="147">
        <v>0</v>
      </c>
      <c r="AJ122" s="147">
        <v>0</v>
      </c>
      <c r="AK122" s="147">
        <v>0</v>
      </c>
      <c r="AL122" s="147">
        <v>0</v>
      </c>
      <c r="AM122" s="147">
        <v>0</v>
      </c>
      <c r="AN122" s="148">
        <v>0</v>
      </c>
      <c r="AO122" s="147">
        <f>+S122</f>
        <v>139933138</v>
      </c>
    </row>
    <row r="123" spans="1:41" s="153" customFormat="1" ht="44.25" customHeight="1">
      <c r="A123" s="135" t="s">
        <v>71</v>
      </c>
      <c r="B123" s="136" t="s">
        <v>172</v>
      </c>
      <c r="C123" s="136" t="s">
        <v>150</v>
      </c>
      <c r="D123" s="137">
        <v>29703701</v>
      </c>
      <c r="E123" s="136" t="s">
        <v>74</v>
      </c>
      <c r="F123" s="136" t="s">
        <v>150</v>
      </c>
      <c r="G123" s="138">
        <v>437</v>
      </c>
      <c r="H123" s="139" t="s">
        <v>75</v>
      </c>
      <c r="I123" s="140">
        <v>29703701</v>
      </c>
      <c r="J123" s="141" t="s">
        <v>173</v>
      </c>
      <c r="K123" s="141" t="s">
        <v>210</v>
      </c>
      <c r="L123" s="139">
        <v>81101500</v>
      </c>
      <c r="M123" s="142" t="s">
        <v>213</v>
      </c>
      <c r="N123" s="143">
        <v>43010</v>
      </c>
      <c r="O123" s="144" t="s">
        <v>121</v>
      </c>
      <c r="P123" s="139" t="s">
        <v>80</v>
      </c>
      <c r="Q123" s="139" t="s">
        <v>81</v>
      </c>
      <c r="R123" s="184">
        <v>298000000</v>
      </c>
      <c r="S123" s="184">
        <v>45500000</v>
      </c>
      <c r="T123" s="147" t="s">
        <v>122</v>
      </c>
      <c r="U123" s="148" t="s">
        <v>123</v>
      </c>
      <c r="V123" s="149" t="s">
        <v>84</v>
      </c>
      <c r="W123" s="180">
        <v>7000088810</v>
      </c>
      <c r="X123" s="174">
        <v>4200004266</v>
      </c>
      <c r="Y123" s="158">
        <f t="shared" si="4"/>
        <v>45500000</v>
      </c>
      <c r="Z123" s="151" t="s">
        <v>615</v>
      </c>
      <c r="AA123" s="121" t="s">
        <v>541</v>
      </c>
      <c r="AB123" s="160" t="s">
        <v>309</v>
      </c>
      <c r="AC123" s="152"/>
      <c r="AD123" s="175"/>
      <c r="AE123" s="147"/>
      <c r="AF123" s="147"/>
      <c r="AG123" s="148"/>
      <c r="AH123" s="147"/>
      <c r="AI123" s="147"/>
      <c r="AJ123" s="147"/>
      <c r="AK123" s="147"/>
      <c r="AL123" s="147"/>
      <c r="AM123" s="147"/>
      <c r="AN123" s="148">
        <f>+S123</f>
        <v>45500000</v>
      </c>
      <c r="AO123" s="147"/>
    </row>
    <row r="124" spans="1:41" s="115" customFormat="1" ht="44.25" customHeight="1">
      <c r="A124" s="28" t="s">
        <v>71</v>
      </c>
      <c r="B124" s="29" t="s">
        <v>172</v>
      </c>
      <c r="C124" s="29" t="s">
        <v>160</v>
      </c>
      <c r="D124" s="30">
        <v>29703701</v>
      </c>
      <c r="E124" s="29" t="s">
        <v>74</v>
      </c>
      <c r="F124" s="29" t="s">
        <v>160</v>
      </c>
      <c r="G124" s="109">
        <v>437</v>
      </c>
      <c r="H124" s="31" t="s">
        <v>75</v>
      </c>
      <c r="I124" s="32">
        <v>29703701</v>
      </c>
      <c r="J124" s="33" t="s">
        <v>173</v>
      </c>
      <c r="K124" s="33" t="s">
        <v>114</v>
      </c>
      <c r="L124" s="31">
        <v>72111001</v>
      </c>
      <c r="M124" s="35" t="s">
        <v>214</v>
      </c>
      <c r="N124" s="110">
        <v>42737</v>
      </c>
      <c r="O124" s="111" t="s">
        <v>121</v>
      </c>
      <c r="P124" s="31" t="s">
        <v>80</v>
      </c>
      <c r="Q124" s="31" t="s">
        <v>81</v>
      </c>
      <c r="R124" s="37">
        <v>19603974</v>
      </c>
      <c r="S124" s="40">
        <f t="shared" ref="S124:S171" si="9">+R124</f>
        <v>19603974</v>
      </c>
      <c r="T124" s="37" t="s">
        <v>82</v>
      </c>
      <c r="U124" s="40" t="s">
        <v>134</v>
      </c>
      <c r="V124" s="39" t="s">
        <v>84</v>
      </c>
      <c r="W124" s="121">
        <v>7000080743</v>
      </c>
      <c r="X124" s="121">
        <v>4200003586</v>
      </c>
      <c r="Y124" s="158">
        <f t="shared" si="4"/>
        <v>19603974</v>
      </c>
      <c r="Z124" s="157" t="s">
        <v>567</v>
      </c>
      <c r="AA124" s="156" t="s">
        <v>427</v>
      </c>
      <c r="AB124" s="154" t="s">
        <v>309</v>
      </c>
      <c r="AC124" s="38"/>
      <c r="AD124" s="114"/>
      <c r="AE124" s="37"/>
      <c r="AF124" s="37"/>
      <c r="AG124" s="40"/>
      <c r="AH124" s="37"/>
      <c r="AI124" s="37"/>
      <c r="AJ124" s="37">
        <f>+R124</f>
        <v>19603974</v>
      </c>
      <c r="AK124" s="37">
        <v>0</v>
      </c>
      <c r="AL124" s="37">
        <v>0</v>
      </c>
      <c r="AM124" s="37">
        <v>0</v>
      </c>
      <c r="AN124" s="40"/>
      <c r="AO124" s="37">
        <v>0</v>
      </c>
    </row>
    <row r="125" spans="1:41" s="115" customFormat="1" ht="44.25" customHeight="1">
      <c r="A125" s="28" t="s">
        <v>71</v>
      </c>
      <c r="B125" s="29" t="s">
        <v>172</v>
      </c>
      <c r="C125" s="29" t="s">
        <v>160</v>
      </c>
      <c r="D125" s="30">
        <v>29703701</v>
      </c>
      <c r="E125" s="29" t="s">
        <v>74</v>
      </c>
      <c r="F125" s="29" t="s">
        <v>160</v>
      </c>
      <c r="G125" s="109">
        <v>437</v>
      </c>
      <c r="H125" s="31" t="s">
        <v>75</v>
      </c>
      <c r="I125" s="32">
        <v>29703701</v>
      </c>
      <c r="J125" s="33" t="s">
        <v>173</v>
      </c>
      <c r="K125" s="33" t="s">
        <v>114</v>
      </c>
      <c r="L125" s="31">
        <v>72111001</v>
      </c>
      <c r="M125" s="35" t="s">
        <v>215</v>
      </c>
      <c r="N125" s="110">
        <v>42737</v>
      </c>
      <c r="O125" s="111" t="s">
        <v>88</v>
      </c>
      <c r="P125" s="31" t="s">
        <v>80</v>
      </c>
      <c r="Q125" s="31" t="s">
        <v>81</v>
      </c>
      <c r="R125" s="37">
        <v>76171081</v>
      </c>
      <c r="S125" s="40">
        <f t="shared" si="9"/>
        <v>76171081</v>
      </c>
      <c r="T125" s="37" t="s">
        <v>82</v>
      </c>
      <c r="U125" s="40" t="s">
        <v>134</v>
      </c>
      <c r="V125" s="39" t="s">
        <v>84</v>
      </c>
      <c r="W125" s="121">
        <v>7000080743</v>
      </c>
      <c r="X125" s="121">
        <v>4200003597</v>
      </c>
      <c r="Y125" s="158">
        <f t="shared" si="4"/>
        <v>76171081</v>
      </c>
      <c r="Z125" s="157" t="s">
        <v>568</v>
      </c>
      <c r="AA125" s="156" t="s">
        <v>428</v>
      </c>
      <c r="AB125" s="154" t="s">
        <v>309</v>
      </c>
      <c r="AC125" s="38"/>
      <c r="AD125" s="114"/>
      <c r="AE125" s="37"/>
      <c r="AF125" s="37"/>
      <c r="AG125" s="40"/>
      <c r="AH125" s="37"/>
      <c r="AI125" s="37"/>
      <c r="AJ125" s="37">
        <f t="shared" ref="AJ125:AJ137" si="10">+R125</f>
        <v>76171081</v>
      </c>
      <c r="AK125" s="37">
        <v>0</v>
      </c>
      <c r="AL125" s="37">
        <v>0</v>
      </c>
      <c r="AM125" s="37">
        <v>0</v>
      </c>
      <c r="AN125" s="40"/>
      <c r="AO125" s="37">
        <v>0</v>
      </c>
    </row>
    <row r="126" spans="1:41" s="115" customFormat="1" ht="44.25" customHeight="1">
      <c r="A126" s="28" t="s">
        <v>71</v>
      </c>
      <c r="B126" s="29" t="s">
        <v>172</v>
      </c>
      <c r="C126" s="29" t="s">
        <v>160</v>
      </c>
      <c r="D126" s="30">
        <v>29703701</v>
      </c>
      <c r="E126" s="29" t="s">
        <v>74</v>
      </c>
      <c r="F126" s="29" t="s">
        <v>160</v>
      </c>
      <c r="G126" s="109">
        <v>437</v>
      </c>
      <c r="H126" s="31" t="s">
        <v>75</v>
      </c>
      <c r="I126" s="32">
        <v>29703701</v>
      </c>
      <c r="J126" s="33" t="s">
        <v>173</v>
      </c>
      <c r="K126" s="33" t="s">
        <v>114</v>
      </c>
      <c r="L126" s="31">
        <v>72111001</v>
      </c>
      <c r="M126" s="35" t="s">
        <v>216</v>
      </c>
      <c r="N126" s="110">
        <v>42737</v>
      </c>
      <c r="O126" s="111" t="s">
        <v>88</v>
      </c>
      <c r="P126" s="31" t="s">
        <v>80</v>
      </c>
      <c r="Q126" s="31" t="s">
        <v>81</v>
      </c>
      <c r="R126" s="37">
        <v>33677109</v>
      </c>
      <c r="S126" s="40">
        <f t="shared" si="9"/>
        <v>33677109</v>
      </c>
      <c r="T126" s="37" t="s">
        <v>82</v>
      </c>
      <c r="U126" s="40" t="s">
        <v>134</v>
      </c>
      <c r="V126" s="39" t="s">
        <v>84</v>
      </c>
      <c r="W126" s="121">
        <v>7000080743</v>
      </c>
      <c r="X126" s="121">
        <v>4200003594</v>
      </c>
      <c r="Y126" s="158">
        <f t="shared" si="4"/>
        <v>33677109</v>
      </c>
      <c r="Z126" s="161" t="s">
        <v>569</v>
      </c>
      <c r="AA126" s="156" t="s">
        <v>429</v>
      </c>
      <c r="AB126" s="154" t="s">
        <v>309</v>
      </c>
      <c r="AC126" s="38"/>
      <c r="AD126" s="114"/>
      <c r="AE126" s="37"/>
      <c r="AF126" s="37"/>
      <c r="AG126" s="40"/>
      <c r="AH126" s="37"/>
      <c r="AI126" s="37"/>
      <c r="AJ126" s="37">
        <f t="shared" si="10"/>
        <v>33677109</v>
      </c>
      <c r="AK126" s="37">
        <v>0</v>
      </c>
      <c r="AL126" s="37">
        <v>0</v>
      </c>
      <c r="AM126" s="37">
        <v>0</v>
      </c>
      <c r="AN126" s="40"/>
      <c r="AO126" s="37">
        <v>0</v>
      </c>
    </row>
    <row r="127" spans="1:41" s="115" customFormat="1" ht="44.25" customHeight="1">
      <c r="A127" s="28" t="s">
        <v>71</v>
      </c>
      <c r="B127" s="29" t="s">
        <v>172</v>
      </c>
      <c r="C127" s="29" t="s">
        <v>160</v>
      </c>
      <c r="D127" s="30">
        <v>29703701</v>
      </c>
      <c r="E127" s="29" t="s">
        <v>74</v>
      </c>
      <c r="F127" s="29" t="s">
        <v>160</v>
      </c>
      <c r="G127" s="109">
        <v>437</v>
      </c>
      <c r="H127" s="31" t="s">
        <v>75</v>
      </c>
      <c r="I127" s="32">
        <v>29703701</v>
      </c>
      <c r="J127" s="33" t="s">
        <v>173</v>
      </c>
      <c r="K127" s="33" t="s">
        <v>114</v>
      </c>
      <c r="L127" s="31">
        <v>72111001</v>
      </c>
      <c r="M127" s="35" t="s">
        <v>217</v>
      </c>
      <c r="N127" s="110">
        <v>42737</v>
      </c>
      <c r="O127" s="111" t="s">
        <v>88</v>
      </c>
      <c r="P127" s="31" t="s">
        <v>80</v>
      </c>
      <c r="Q127" s="31" t="s">
        <v>81</v>
      </c>
      <c r="R127" s="37">
        <v>144769636</v>
      </c>
      <c r="S127" s="40">
        <f t="shared" si="9"/>
        <v>144769636</v>
      </c>
      <c r="T127" s="37" t="s">
        <v>82</v>
      </c>
      <c r="U127" s="40" t="s">
        <v>134</v>
      </c>
      <c r="V127" s="39" t="s">
        <v>84</v>
      </c>
      <c r="W127" s="121">
        <v>7000080743</v>
      </c>
      <c r="X127" s="121">
        <v>4200003598</v>
      </c>
      <c r="Y127" s="158">
        <f t="shared" si="4"/>
        <v>144769636</v>
      </c>
      <c r="Z127" s="150" t="s">
        <v>570</v>
      </c>
      <c r="AA127" s="156" t="s">
        <v>430</v>
      </c>
      <c r="AB127" s="154" t="s">
        <v>309</v>
      </c>
      <c r="AC127" s="38"/>
      <c r="AD127" s="114"/>
      <c r="AE127" s="37"/>
      <c r="AF127" s="37"/>
      <c r="AG127" s="40"/>
      <c r="AH127" s="37"/>
      <c r="AI127" s="37"/>
      <c r="AJ127" s="37">
        <f t="shared" si="10"/>
        <v>144769636</v>
      </c>
      <c r="AK127" s="37">
        <v>0</v>
      </c>
      <c r="AL127" s="37">
        <v>0</v>
      </c>
      <c r="AM127" s="37">
        <v>0</v>
      </c>
      <c r="AN127" s="40"/>
      <c r="AO127" s="37">
        <v>0</v>
      </c>
    </row>
    <row r="128" spans="1:41" s="115" customFormat="1" ht="44.25" customHeight="1">
      <c r="A128" s="28" t="s">
        <v>71</v>
      </c>
      <c r="B128" s="29" t="s">
        <v>172</v>
      </c>
      <c r="C128" s="29" t="s">
        <v>160</v>
      </c>
      <c r="D128" s="30">
        <v>29703701</v>
      </c>
      <c r="E128" s="29" t="s">
        <v>74</v>
      </c>
      <c r="F128" s="29" t="s">
        <v>160</v>
      </c>
      <c r="G128" s="109">
        <v>437</v>
      </c>
      <c r="H128" s="31" t="s">
        <v>75</v>
      </c>
      <c r="I128" s="32">
        <v>29703701</v>
      </c>
      <c r="J128" s="33" t="s">
        <v>173</v>
      </c>
      <c r="K128" s="33" t="s">
        <v>114</v>
      </c>
      <c r="L128" s="31">
        <v>72111001</v>
      </c>
      <c r="M128" s="35" t="s">
        <v>218</v>
      </c>
      <c r="N128" s="110">
        <v>42737</v>
      </c>
      <c r="O128" s="111" t="s">
        <v>88</v>
      </c>
      <c r="P128" s="31" t="s">
        <v>80</v>
      </c>
      <c r="Q128" s="31" t="s">
        <v>81</v>
      </c>
      <c r="R128" s="37">
        <v>79747600</v>
      </c>
      <c r="S128" s="40">
        <f t="shared" si="9"/>
        <v>79747600</v>
      </c>
      <c r="T128" s="37" t="s">
        <v>82</v>
      </c>
      <c r="U128" s="40" t="s">
        <v>134</v>
      </c>
      <c r="V128" s="39" t="s">
        <v>84</v>
      </c>
      <c r="W128" s="121">
        <v>7000080743</v>
      </c>
      <c r="X128" s="121">
        <v>4200003589</v>
      </c>
      <c r="Y128" s="158">
        <f t="shared" si="4"/>
        <v>79747600</v>
      </c>
      <c r="Z128" s="150" t="s">
        <v>571</v>
      </c>
      <c r="AA128" s="156" t="s">
        <v>431</v>
      </c>
      <c r="AB128" s="154" t="s">
        <v>309</v>
      </c>
      <c r="AC128" s="38"/>
      <c r="AD128" s="114"/>
      <c r="AE128" s="37"/>
      <c r="AF128" s="37"/>
      <c r="AG128" s="40"/>
      <c r="AH128" s="37"/>
      <c r="AI128" s="37"/>
      <c r="AJ128" s="37">
        <f t="shared" si="10"/>
        <v>79747600</v>
      </c>
      <c r="AK128" s="37">
        <v>0</v>
      </c>
      <c r="AL128" s="37">
        <v>0</v>
      </c>
      <c r="AM128" s="37">
        <v>0</v>
      </c>
      <c r="AN128" s="40"/>
      <c r="AO128" s="37">
        <v>0</v>
      </c>
    </row>
    <row r="129" spans="1:41" s="115" customFormat="1" ht="44.25" customHeight="1">
      <c r="A129" s="28" t="s">
        <v>71</v>
      </c>
      <c r="B129" s="29" t="s">
        <v>172</v>
      </c>
      <c r="C129" s="29" t="s">
        <v>160</v>
      </c>
      <c r="D129" s="30">
        <v>29703701</v>
      </c>
      <c r="E129" s="29" t="s">
        <v>74</v>
      </c>
      <c r="F129" s="29" t="s">
        <v>160</v>
      </c>
      <c r="G129" s="109">
        <v>437</v>
      </c>
      <c r="H129" s="31" t="s">
        <v>75</v>
      </c>
      <c r="I129" s="32">
        <v>29703701</v>
      </c>
      <c r="J129" s="33" t="s">
        <v>173</v>
      </c>
      <c r="K129" s="33" t="s">
        <v>114</v>
      </c>
      <c r="L129" s="31">
        <v>72111001</v>
      </c>
      <c r="M129" s="35" t="s">
        <v>219</v>
      </c>
      <c r="N129" s="110">
        <v>42737</v>
      </c>
      <c r="O129" s="111" t="s">
        <v>88</v>
      </c>
      <c r="P129" s="31" t="s">
        <v>80</v>
      </c>
      <c r="Q129" s="31" t="s">
        <v>81</v>
      </c>
      <c r="R129" s="37">
        <v>35508230</v>
      </c>
      <c r="S129" s="40">
        <f t="shared" si="9"/>
        <v>35508230</v>
      </c>
      <c r="T129" s="37" t="s">
        <v>82</v>
      </c>
      <c r="U129" s="40" t="s">
        <v>134</v>
      </c>
      <c r="V129" s="39" t="s">
        <v>84</v>
      </c>
      <c r="W129" s="121">
        <v>7000080743</v>
      </c>
      <c r="X129" s="121">
        <v>4200003615</v>
      </c>
      <c r="Y129" s="158">
        <f t="shared" si="4"/>
        <v>35508230</v>
      </c>
      <c r="Z129" s="150" t="s">
        <v>572</v>
      </c>
      <c r="AA129" s="156" t="s">
        <v>432</v>
      </c>
      <c r="AB129" s="154" t="s">
        <v>309</v>
      </c>
      <c r="AC129" s="38"/>
      <c r="AD129" s="114"/>
      <c r="AE129" s="37"/>
      <c r="AF129" s="37"/>
      <c r="AG129" s="40"/>
      <c r="AH129" s="37"/>
      <c r="AI129" s="37"/>
      <c r="AJ129" s="37">
        <f t="shared" si="10"/>
        <v>35508230</v>
      </c>
      <c r="AK129" s="37">
        <v>0</v>
      </c>
      <c r="AL129" s="37">
        <v>0</v>
      </c>
      <c r="AM129" s="37">
        <v>0</v>
      </c>
      <c r="AN129" s="40"/>
      <c r="AO129" s="37">
        <v>0</v>
      </c>
    </row>
    <row r="130" spans="1:41" s="115" customFormat="1" ht="44.25" customHeight="1">
      <c r="A130" s="28" t="s">
        <v>71</v>
      </c>
      <c r="B130" s="29" t="s">
        <v>172</v>
      </c>
      <c r="C130" s="29" t="s">
        <v>160</v>
      </c>
      <c r="D130" s="30">
        <v>29703701</v>
      </c>
      <c r="E130" s="29" t="s">
        <v>74</v>
      </c>
      <c r="F130" s="29" t="s">
        <v>160</v>
      </c>
      <c r="G130" s="109">
        <v>437</v>
      </c>
      <c r="H130" s="31" t="s">
        <v>75</v>
      </c>
      <c r="I130" s="32">
        <v>29703701</v>
      </c>
      <c r="J130" s="33" t="s">
        <v>173</v>
      </c>
      <c r="K130" s="33" t="s">
        <v>114</v>
      </c>
      <c r="L130" s="31">
        <v>72111001</v>
      </c>
      <c r="M130" s="35" t="s">
        <v>220</v>
      </c>
      <c r="N130" s="110">
        <v>42737</v>
      </c>
      <c r="O130" s="111" t="s">
        <v>88</v>
      </c>
      <c r="P130" s="31" t="s">
        <v>80</v>
      </c>
      <c r="Q130" s="31" t="s">
        <v>81</v>
      </c>
      <c r="R130" s="37">
        <v>69558144</v>
      </c>
      <c r="S130" s="40">
        <f t="shared" si="9"/>
        <v>69558144</v>
      </c>
      <c r="T130" s="37" t="s">
        <v>82</v>
      </c>
      <c r="U130" s="40" t="s">
        <v>134</v>
      </c>
      <c r="V130" s="39" t="s">
        <v>84</v>
      </c>
      <c r="W130" s="121">
        <v>7000080743</v>
      </c>
      <c r="X130" s="121">
        <v>4200003595</v>
      </c>
      <c r="Y130" s="158">
        <f t="shared" si="4"/>
        <v>69558144</v>
      </c>
      <c r="Z130" s="150" t="s">
        <v>573</v>
      </c>
      <c r="AA130" s="156" t="s">
        <v>433</v>
      </c>
      <c r="AB130" s="154" t="s">
        <v>309</v>
      </c>
      <c r="AC130" s="38"/>
      <c r="AD130" s="114"/>
      <c r="AE130" s="37"/>
      <c r="AF130" s="37"/>
      <c r="AG130" s="40"/>
      <c r="AH130" s="37"/>
      <c r="AI130" s="37"/>
      <c r="AJ130" s="37">
        <f t="shared" si="10"/>
        <v>69558144</v>
      </c>
      <c r="AK130" s="37">
        <v>0</v>
      </c>
      <c r="AL130" s="37">
        <v>0</v>
      </c>
      <c r="AM130" s="37">
        <v>0</v>
      </c>
      <c r="AN130" s="40"/>
      <c r="AO130" s="37">
        <v>0</v>
      </c>
    </row>
    <row r="131" spans="1:41" s="115" customFormat="1" ht="44.25" customHeight="1">
      <c r="A131" s="28" t="s">
        <v>71</v>
      </c>
      <c r="B131" s="29" t="s">
        <v>172</v>
      </c>
      <c r="C131" s="29" t="s">
        <v>160</v>
      </c>
      <c r="D131" s="30">
        <v>29703701</v>
      </c>
      <c r="E131" s="29" t="s">
        <v>74</v>
      </c>
      <c r="F131" s="29" t="s">
        <v>160</v>
      </c>
      <c r="G131" s="109">
        <v>437</v>
      </c>
      <c r="H131" s="31" t="s">
        <v>75</v>
      </c>
      <c r="I131" s="32">
        <v>29703701</v>
      </c>
      <c r="J131" s="33" t="s">
        <v>173</v>
      </c>
      <c r="K131" s="33" t="s">
        <v>114</v>
      </c>
      <c r="L131" s="31">
        <v>72111001</v>
      </c>
      <c r="M131" s="35" t="s">
        <v>221</v>
      </c>
      <c r="N131" s="110">
        <v>42737</v>
      </c>
      <c r="O131" s="111" t="s">
        <v>88</v>
      </c>
      <c r="P131" s="31" t="s">
        <v>80</v>
      </c>
      <c r="Q131" s="31" t="s">
        <v>81</v>
      </c>
      <c r="R131" s="37">
        <v>49867864</v>
      </c>
      <c r="S131" s="40">
        <f t="shared" si="9"/>
        <v>49867864</v>
      </c>
      <c r="T131" s="37" t="s">
        <v>82</v>
      </c>
      <c r="U131" s="40" t="s">
        <v>134</v>
      </c>
      <c r="V131" s="39" t="s">
        <v>84</v>
      </c>
      <c r="W131" s="121">
        <v>7000080743</v>
      </c>
      <c r="X131" s="121">
        <v>4200003605</v>
      </c>
      <c r="Y131" s="158">
        <f t="shared" si="4"/>
        <v>49867864</v>
      </c>
      <c r="Z131" s="157" t="s">
        <v>574</v>
      </c>
      <c r="AA131" s="156" t="s">
        <v>434</v>
      </c>
      <c r="AB131" s="154" t="s">
        <v>309</v>
      </c>
      <c r="AC131" s="38"/>
      <c r="AD131" s="114"/>
      <c r="AE131" s="37"/>
      <c r="AF131" s="37"/>
      <c r="AG131" s="40"/>
      <c r="AH131" s="37"/>
      <c r="AI131" s="37"/>
      <c r="AJ131" s="37">
        <f t="shared" si="10"/>
        <v>49867864</v>
      </c>
      <c r="AK131" s="37">
        <v>0</v>
      </c>
      <c r="AL131" s="37">
        <v>0</v>
      </c>
      <c r="AM131" s="37">
        <v>0</v>
      </c>
      <c r="AN131" s="40"/>
      <c r="AO131" s="37">
        <v>0</v>
      </c>
    </row>
    <row r="132" spans="1:41" s="115" customFormat="1" ht="44.25" customHeight="1">
      <c r="A132" s="28" t="s">
        <v>71</v>
      </c>
      <c r="B132" s="29" t="s">
        <v>172</v>
      </c>
      <c r="C132" s="29" t="s">
        <v>160</v>
      </c>
      <c r="D132" s="30">
        <v>29703701</v>
      </c>
      <c r="E132" s="29" t="s">
        <v>74</v>
      </c>
      <c r="F132" s="29" t="s">
        <v>160</v>
      </c>
      <c r="G132" s="109">
        <v>437</v>
      </c>
      <c r="H132" s="31" t="s">
        <v>75</v>
      </c>
      <c r="I132" s="32">
        <v>29703701</v>
      </c>
      <c r="J132" s="33" t="s">
        <v>173</v>
      </c>
      <c r="K132" s="33" t="s">
        <v>114</v>
      </c>
      <c r="L132" s="31">
        <v>72111001</v>
      </c>
      <c r="M132" s="35" t="s">
        <v>222</v>
      </c>
      <c r="N132" s="110">
        <v>42737</v>
      </c>
      <c r="O132" s="111" t="s">
        <v>88</v>
      </c>
      <c r="P132" s="31" t="s">
        <v>80</v>
      </c>
      <c r="Q132" s="31" t="s">
        <v>81</v>
      </c>
      <c r="R132" s="37">
        <v>184489190</v>
      </c>
      <c r="S132" s="40">
        <f t="shared" si="9"/>
        <v>184489190</v>
      </c>
      <c r="T132" s="37" t="s">
        <v>82</v>
      </c>
      <c r="U132" s="40" t="s">
        <v>134</v>
      </c>
      <c r="V132" s="39" t="s">
        <v>84</v>
      </c>
      <c r="W132" s="121">
        <v>7000080743</v>
      </c>
      <c r="X132" s="121">
        <v>4200003588</v>
      </c>
      <c r="Y132" s="158">
        <f t="shared" si="4"/>
        <v>184489190</v>
      </c>
      <c r="Z132" s="157" t="s">
        <v>575</v>
      </c>
      <c r="AA132" s="156" t="s">
        <v>435</v>
      </c>
      <c r="AB132" s="154" t="s">
        <v>309</v>
      </c>
      <c r="AC132" s="38"/>
      <c r="AD132" s="114"/>
      <c r="AE132" s="37"/>
      <c r="AF132" s="37"/>
      <c r="AG132" s="40"/>
      <c r="AH132" s="37"/>
      <c r="AI132" s="37"/>
      <c r="AJ132" s="37">
        <f t="shared" si="10"/>
        <v>184489190</v>
      </c>
      <c r="AK132" s="37">
        <v>0</v>
      </c>
      <c r="AL132" s="37">
        <v>0</v>
      </c>
      <c r="AM132" s="37">
        <v>0</v>
      </c>
      <c r="AN132" s="40"/>
      <c r="AO132" s="37">
        <v>0</v>
      </c>
    </row>
    <row r="133" spans="1:41" s="115" customFormat="1" ht="44.25" customHeight="1">
      <c r="A133" s="28" t="s">
        <v>71</v>
      </c>
      <c r="B133" s="29" t="s">
        <v>172</v>
      </c>
      <c r="C133" s="29" t="s">
        <v>160</v>
      </c>
      <c r="D133" s="30">
        <v>29703701</v>
      </c>
      <c r="E133" s="29" t="s">
        <v>74</v>
      </c>
      <c r="F133" s="29" t="s">
        <v>160</v>
      </c>
      <c r="G133" s="109">
        <v>437</v>
      </c>
      <c r="H133" s="31" t="s">
        <v>75</v>
      </c>
      <c r="I133" s="32">
        <v>29703701</v>
      </c>
      <c r="J133" s="33" t="s">
        <v>173</v>
      </c>
      <c r="K133" s="33" t="s">
        <v>114</v>
      </c>
      <c r="L133" s="31">
        <v>72111001</v>
      </c>
      <c r="M133" s="35" t="s">
        <v>223</v>
      </c>
      <c r="N133" s="110">
        <v>42737</v>
      </c>
      <c r="O133" s="111" t="s">
        <v>88</v>
      </c>
      <c r="P133" s="31" t="s">
        <v>80</v>
      </c>
      <c r="Q133" s="31" t="s">
        <v>81</v>
      </c>
      <c r="R133" s="37">
        <v>84603882</v>
      </c>
      <c r="S133" s="40">
        <f t="shared" si="9"/>
        <v>84603882</v>
      </c>
      <c r="T133" s="37" t="s">
        <v>82</v>
      </c>
      <c r="U133" s="40" t="s">
        <v>134</v>
      </c>
      <c r="V133" s="39" t="s">
        <v>84</v>
      </c>
      <c r="W133" s="121">
        <v>7000080743</v>
      </c>
      <c r="X133" s="121">
        <v>4200003598</v>
      </c>
      <c r="Y133" s="158">
        <f t="shared" ref="Y133:Y171" si="11">+S133</f>
        <v>84603882</v>
      </c>
      <c r="Z133" s="150" t="s">
        <v>570</v>
      </c>
      <c r="AA133" s="156" t="s">
        <v>436</v>
      </c>
      <c r="AB133" s="154" t="s">
        <v>309</v>
      </c>
      <c r="AC133" s="38"/>
      <c r="AD133" s="114"/>
      <c r="AE133" s="37"/>
      <c r="AF133" s="37"/>
      <c r="AG133" s="40"/>
      <c r="AH133" s="37"/>
      <c r="AI133" s="37"/>
      <c r="AJ133" s="37">
        <f t="shared" si="10"/>
        <v>84603882</v>
      </c>
      <c r="AK133" s="37">
        <v>0</v>
      </c>
      <c r="AL133" s="37">
        <v>0</v>
      </c>
      <c r="AM133" s="37">
        <v>0</v>
      </c>
      <c r="AN133" s="40"/>
      <c r="AO133" s="37">
        <v>0</v>
      </c>
    </row>
    <row r="134" spans="1:41" s="115" customFormat="1" ht="44.25" customHeight="1">
      <c r="A134" s="28" t="s">
        <v>71</v>
      </c>
      <c r="B134" s="29" t="s">
        <v>172</v>
      </c>
      <c r="C134" s="29" t="s">
        <v>160</v>
      </c>
      <c r="D134" s="30">
        <v>29703701</v>
      </c>
      <c r="E134" s="29" t="s">
        <v>74</v>
      </c>
      <c r="F134" s="29" t="s">
        <v>160</v>
      </c>
      <c r="G134" s="109">
        <v>437</v>
      </c>
      <c r="H134" s="31" t="s">
        <v>75</v>
      </c>
      <c r="I134" s="32">
        <v>29703701</v>
      </c>
      <c r="J134" s="33" t="s">
        <v>173</v>
      </c>
      <c r="K134" s="33" t="s">
        <v>114</v>
      </c>
      <c r="L134" s="31">
        <v>72111001</v>
      </c>
      <c r="M134" s="35" t="s">
        <v>224</v>
      </c>
      <c r="N134" s="110">
        <v>42737</v>
      </c>
      <c r="O134" s="111" t="s">
        <v>88</v>
      </c>
      <c r="P134" s="31" t="s">
        <v>80</v>
      </c>
      <c r="Q134" s="31" t="s">
        <v>81</v>
      </c>
      <c r="R134" s="37">
        <v>109351931</v>
      </c>
      <c r="S134" s="40">
        <f t="shared" si="9"/>
        <v>109351931</v>
      </c>
      <c r="T134" s="37" t="s">
        <v>82</v>
      </c>
      <c r="U134" s="40" t="s">
        <v>134</v>
      </c>
      <c r="V134" s="39" t="s">
        <v>84</v>
      </c>
      <c r="W134" s="121">
        <v>7000080743</v>
      </c>
      <c r="X134" s="121">
        <v>4200003584</v>
      </c>
      <c r="Y134" s="158">
        <f t="shared" si="11"/>
        <v>109351931</v>
      </c>
      <c r="Z134" s="150" t="s">
        <v>576</v>
      </c>
      <c r="AA134" s="156" t="s">
        <v>437</v>
      </c>
      <c r="AB134" s="154" t="s">
        <v>309</v>
      </c>
      <c r="AC134" s="38"/>
      <c r="AD134" s="114"/>
      <c r="AE134" s="37"/>
      <c r="AF134" s="37"/>
      <c r="AG134" s="40"/>
      <c r="AH134" s="37"/>
      <c r="AI134" s="37"/>
      <c r="AJ134" s="37">
        <f t="shared" si="10"/>
        <v>109351931</v>
      </c>
      <c r="AK134" s="37">
        <v>0</v>
      </c>
      <c r="AL134" s="37">
        <v>0</v>
      </c>
      <c r="AM134" s="37">
        <v>0</v>
      </c>
      <c r="AN134" s="40"/>
      <c r="AO134" s="37">
        <v>0</v>
      </c>
    </row>
    <row r="135" spans="1:41" s="115" customFormat="1" ht="44.25" customHeight="1">
      <c r="A135" s="28" t="s">
        <v>71</v>
      </c>
      <c r="B135" s="29" t="s">
        <v>172</v>
      </c>
      <c r="C135" s="29" t="s">
        <v>160</v>
      </c>
      <c r="D135" s="30">
        <v>29703701</v>
      </c>
      <c r="E135" s="29" t="s">
        <v>74</v>
      </c>
      <c r="F135" s="29" t="s">
        <v>160</v>
      </c>
      <c r="G135" s="109">
        <v>437</v>
      </c>
      <c r="H135" s="31" t="s">
        <v>75</v>
      </c>
      <c r="I135" s="32">
        <v>29703701</v>
      </c>
      <c r="J135" s="33" t="s">
        <v>173</v>
      </c>
      <c r="K135" s="33" t="s">
        <v>114</v>
      </c>
      <c r="L135" s="31">
        <v>72111001</v>
      </c>
      <c r="M135" s="35" t="s">
        <v>225</v>
      </c>
      <c r="N135" s="110">
        <v>42737</v>
      </c>
      <c r="O135" s="111" t="s">
        <v>88</v>
      </c>
      <c r="P135" s="31" t="s">
        <v>80</v>
      </c>
      <c r="Q135" s="31" t="s">
        <v>81</v>
      </c>
      <c r="R135" s="37">
        <v>168231030</v>
      </c>
      <c r="S135" s="40">
        <f t="shared" si="9"/>
        <v>168231030</v>
      </c>
      <c r="T135" s="37" t="s">
        <v>82</v>
      </c>
      <c r="U135" s="40" t="s">
        <v>134</v>
      </c>
      <c r="V135" s="39" t="s">
        <v>84</v>
      </c>
      <c r="W135" s="121">
        <v>7000080743</v>
      </c>
      <c r="X135" s="121">
        <v>4200003585</v>
      </c>
      <c r="Y135" s="158">
        <f t="shared" si="11"/>
        <v>168231030</v>
      </c>
      <c r="Z135" s="150" t="s">
        <v>577</v>
      </c>
      <c r="AA135" s="156" t="s">
        <v>438</v>
      </c>
      <c r="AB135" s="154" t="s">
        <v>309</v>
      </c>
      <c r="AC135" s="38"/>
      <c r="AD135" s="114"/>
      <c r="AE135" s="37"/>
      <c r="AF135" s="37"/>
      <c r="AG135" s="40"/>
      <c r="AH135" s="37"/>
      <c r="AI135" s="37"/>
      <c r="AJ135" s="37">
        <f t="shared" si="10"/>
        <v>168231030</v>
      </c>
      <c r="AK135" s="37">
        <v>0</v>
      </c>
      <c r="AL135" s="37">
        <v>0</v>
      </c>
      <c r="AM135" s="37">
        <v>0</v>
      </c>
      <c r="AN135" s="40"/>
      <c r="AO135" s="37">
        <v>0</v>
      </c>
    </row>
    <row r="136" spans="1:41" s="115" customFormat="1" ht="44.25" customHeight="1">
      <c r="A136" s="28" t="s">
        <v>71</v>
      </c>
      <c r="B136" s="29" t="s">
        <v>172</v>
      </c>
      <c r="C136" s="29" t="s">
        <v>160</v>
      </c>
      <c r="D136" s="30">
        <v>29703701</v>
      </c>
      <c r="E136" s="29" t="s">
        <v>74</v>
      </c>
      <c r="F136" s="29" t="s">
        <v>160</v>
      </c>
      <c r="G136" s="109">
        <v>437</v>
      </c>
      <c r="H136" s="31" t="s">
        <v>75</v>
      </c>
      <c r="I136" s="32">
        <v>29703701</v>
      </c>
      <c r="J136" s="33" t="s">
        <v>173</v>
      </c>
      <c r="K136" s="33" t="s">
        <v>114</v>
      </c>
      <c r="L136" s="31">
        <v>72111001</v>
      </c>
      <c r="M136" s="35" t="s">
        <v>226</v>
      </c>
      <c r="N136" s="110">
        <v>42737</v>
      </c>
      <c r="O136" s="111" t="s">
        <v>88</v>
      </c>
      <c r="P136" s="31" t="s">
        <v>80</v>
      </c>
      <c r="Q136" s="31" t="s">
        <v>81</v>
      </c>
      <c r="R136" s="37">
        <v>69179366</v>
      </c>
      <c r="S136" s="40">
        <f t="shared" si="9"/>
        <v>69179366</v>
      </c>
      <c r="T136" s="37" t="s">
        <v>82</v>
      </c>
      <c r="U136" s="40" t="s">
        <v>134</v>
      </c>
      <c r="V136" s="39" t="s">
        <v>84</v>
      </c>
      <c r="W136" s="121">
        <v>7000080743</v>
      </c>
      <c r="X136" s="121">
        <v>4200003618</v>
      </c>
      <c r="Y136" s="158">
        <f t="shared" si="11"/>
        <v>69179366</v>
      </c>
      <c r="Z136" s="157" t="s">
        <v>578</v>
      </c>
      <c r="AA136" s="156" t="s">
        <v>439</v>
      </c>
      <c r="AB136" s="154" t="s">
        <v>309</v>
      </c>
      <c r="AC136" s="38"/>
      <c r="AD136" s="114"/>
      <c r="AE136" s="37"/>
      <c r="AF136" s="37"/>
      <c r="AG136" s="40"/>
      <c r="AH136" s="37"/>
      <c r="AI136" s="37"/>
      <c r="AJ136" s="37">
        <f t="shared" si="10"/>
        <v>69179366</v>
      </c>
      <c r="AK136" s="37">
        <v>0</v>
      </c>
      <c r="AL136" s="37">
        <v>0</v>
      </c>
      <c r="AM136" s="37">
        <v>0</v>
      </c>
      <c r="AN136" s="40"/>
      <c r="AO136" s="37">
        <v>0</v>
      </c>
    </row>
    <row r="137" spans="1:41" s="115" customFormat="1" ht="44.25" customHeight="1">
      <c r="A137" s="28" t="s">
        <v>71</v>
      </c>
      <c r="B137" s="29" t="s">
        <v>172</v>
      </c>
      <c r="C137" s="29" t="s">
        <v>160</v>
      </c>
      <c r="D137" s="30">
        <v>29703701</v>
      </c>
      <c r="E137" s="29" t="s">
        <v>74</v>
      </c>
      <c r="F137" s="29" t="s">
        <v>160</v>
      </c>
      <c r="G137" s="109">
        <v>437</v>
      </c>
      <c r="H137" s="31" t="s">
        <v>75</v>
      </c>
      <c r="I137" s="32">
        <v>29703701</v>
      </c>
      <c r="J137" s="33" t="s">
        <v>173</v>
      </c>
      <c r="K137" s="33" t="s">
        <v>114</v>
      </c>
      <c r="L137" s="31">
        <v>72111001</v>
      </c>
      <c r="M137" s="35" t="s">
        <v>227</v>
      </c>
      <c r="N137" s="110">
        <v>42737</v>
      </c>
      <c r="O137" s="111" t="s">
        <v>88</v>
      </c>
      <c r="P137" s="31" t="s">
        <v>80</v>
      </c>
      <c r="Q137" s="31" t="s">
        <v>81</v>
      </c>
      <c r="R137" s="37">
        <v>95800126</v>
      </c>
      <c r="S137" s="40">
        <f t="shared" si="9"/>
        <v>95800126</v>
      </c>
      <c r="T137" s="37" t="s">
        <v>82</v>
      </c>
      <c r="U137" s="40" t="s">
        <v>134</v>
      </c>
      <c r="V137" s="39" t="s">
        <v>84</v>
      </c>
      <c r="W137" s="121">
        <v>7000080743</v>
      </c>
      <c r="X137" s="121">
        <v>4200003608</v>
      </c>
      <c r="Y137" s="158">
        <f t="shared" si="11"/>
        <v>95800126</v>
      </c>
      <c r="Z137" s="157" t="s">
        <v>579</v>
      </c>
      <c r="AA137" s="156" t="s">
        <v>440</v>
      </c>
      <c r="AB137" s="154" t="s">
        <v>309</v>
      </c>
      <c r="AC137" s="38"/>
      <c r="AD137" s="114"/>
      <c r="AE137" s="37"/>
      <c r="AF137" s="37"/>
      <c r="AG137" s="40"/>
      <c r="AH137" s="37"/>
      <c r="AI137" s="37"/>
      <c r="AJ137" s="37">
        <f t="shared" si="10"/>
        <v>95800126</v>
      </c>
      <c r="AK137" s="37">
        <v>0</v>
      </c>
      <c r="AL137" s="37">
        <v>0</v>
      </c>
      <c r="AM137" s="37">
        <v>0</v>
      </c>
      <c r="AN137" s="40"/>
      <c r="AO137" s="37">
        <v>0</v>
      </c>
    </row>
    <row r="138" spans="1:41" s="115" customFormat="1" ht="44.25" customHeight="1">
      <c r="A138" s="28" t="s">
        <v>71</v>
      </c>
      <c r="B138" s="29" t="s">
        <v>172</v>
      </c>
      <c r="C138" s="29" t="s">
        <v>160</v>
      </c>
      <c r="D138" s="30">
        <v>29703701</v>
      </c>
      <c r="E138" s="29" t="s">
        <v>74</v>
      </c>
      <c r="F138" s="29" t="s">
        <v>160</v>
      </c>
      <c r="G138" s="109">
        <v>437</v>
      </c>
      <c r="H138" s="31" t="s">
        <v>75</v>
      </c>
      <c r="I138" s="32">
        <v>29703701</v>
      </c>
      <c r="J138" s="33" t="s">
        <v>173</v>
      </c>
      <c r="K138" s="33" t="s">
        <v>114</v>
      </c>
      <c r="L138" s="31">
        <v>72111001</v>
      </c>
      <c r="M138" s="35" t="s">
        <v>228</v>
      </c>
      <c r="N138" s="110">
        <v>42737</v>
      </c>
      <c r="O138" s="111" t="s">
        <v>121</v>
      </c>
      <c r="P138" s="31" t="s">
        <v>80</v>
      </c>
      <c r="Q138" s="31" t="s">
        <v>81</v>
      </c>
      <c r="R138" s="37">
        <v>137720616</v>
      </c>
      <c r="S138" s="40">
        <f t="shared" si="9"/>
        <v>137720616</v>
      </c>
      <c r="T138" s="37" t="s">
        <v>82</v>
      </c>
      <c r="U138" s="40" t="s">
        <v>134</v>
      </c>
      <c r="V138" s="39" t="s">
        <v>84</v>
      </c>
      <c r="W138" s="121">
        <v>7000080743</v>
      </c>
      <c r="X138" s="121">
        <v>4200003604</v>
      </c>
      <c r="Y138" s="158">
        <f t="shared" si="11"/>
        <v>137720616</v>
      </c>
      <c r="Z138" s="157" t="s">
        <v>580</v>
      </c>
      <c r="AA138" s="156" t="s">
        <v>441</v>
      </c>
      <c r="AB138" s="154" t="s">
        <v>309</v>
      </c>
      <c r="AC138" s="38"/>
      <c r="AD138" s="114"/>
      <c r="AE138" s="37"/>
      <c r="AF138" s="37"/>
      <c r="AG138" s="40"/>
      <c r="AH138" s="37"/>
      <c r="AI138" s="37"/>
      <c r="AJ138" s="37"/>
      <c r="AK138" s="37">
        <f>+S138</f>
        <v>137720616</v>
      </c>
      <c r="AL138" s="37"/>
      <c r="AM138" s="37"/>
      <c r="AN138" s="40"/>
      <c r="AO138" s="37">
        <v>0</v>
      </c>
    </row>
    <row r="139" spans="1:41" s="115" customFormat="1" ht="44.25" customHeight="1">
      <c r="A139" s="28" t="s">
        <v>71</v>
      </c>
      <c r="B139" s="29" t="s">
        <v>172</v>
      </c>
      <c r="C139" s="29" t="s">
        <v>160</v>
      </c>
      <c r="D139" s="30">
        <v>29703701</v>
      </c>
      <c r="E139" s="29" t="s">
        <v>74</v>
      </c>
      <c r="F139" s="29" t="s">
        <v>160</v>
      </c>
      <c r="G139" s="109">
        <v>437</v>
      </c>
      <c r="H139" s="31" t="s">
        <v>75</v>
      </c>
      <c r="I139" s="32">
        <v>29703701</v>
      </c>
      <c r="J139" s="33" t="s">
        <v>173</v>
      </c>
      <c r="K139" s="33" t="s">
        <v>114</v>
      </c>
      <c r="L139" s="31">
        <v>72111001</v>
      </c>
      <c r="M139" s="35" t="s">
        <v>229</v>
      </c>
      <c r="N139" s="110">
        <v>42737</v>
      </c>
      <c r="O139" s="111" t="s">
        <v>121</v>
      </c>
      <c r="P139" s="31" t="s">
        <v>80</v>
      </c>
      <c r="Q139" s="31" t="s">
        <v>81</v>
      </c>
      <c r="R139" s="37">
        <v>143718082</v>
      </c>
      <c r="S139" s="40">
        <f t="shared" si="9"/>
        <v>143718082</v>
      </c>
      <c r="T139" s="37" t="s">
        <v>82</v>
      </c>
      <c r="U139" s="40" t="s">
        <v>134</v>
      </c>
      <c r="V139" s="39" t="s">
        <v>84</v>
      </c>
      <c r="W139" s="121">
        <v>7000080743</v>
      </c>
      <c r="X139" s="121">
        <v>4200003609</v>
      </c>
      <c r="Y139" s="158">
        <f t="shared" si="11"/>
        <v>143718082</v>
      </c>
      <c r="Z139" s="157" t="s">
        <v>581</v>
      </c>
      <c r="AA139" s="156" t="s">
        <v>442</v>
      </c>
      <c r="AB139" s="154" t="s">
        <v>309</v>
      </c>
      <c r="AC139" s="38"/>
      <c r="AD139" s="114"/>
      <c r="AE139" s="37"/>
      <c r="AF139" s="37"/>
      <c r="AG139" s="40"/>
      <c r="AH139" s="37"/>
      <c r="AI139" s="37"/>
      <c r="AJ139" s="37"/>
      <c r="AK139" s="37">
        <f t="shared" ref="AK139:AK149" si="12">+S139</f>
        <v>143718082</v>
      </c>
      <c r="AL139" s="37"/>
      <c r="AM139" s="37"/>
      <c r="AN139" s="40"/>
      <c r="AO139" s="37">
        <v>0</v>
      </c>
    </row>
    <row r="140" spans="1:41" s="115" customFormat="1" ht="44.25" customHeight="1">
      <c r="A140" s="28" t="s">
        <v>71</v>
      </c>
      <c r="B140" s="29" t="s">
        <v>172</v>
      </c>
      <c r="C140" s="29" t="s">
        <v>160</v>
      </c>
      <c r="D140" s="30">
        <v>29703701</v>
      </c>
      <c r="E140" s="29" t="s">
        <v>74</v>
      </c>
      <c r="F140" s="29" t="s">
        <v>160</v>
      </c>
      <c r="G140" s="109">
        <v>437</v>
      </c>
      <c r="H140" s="31" t="s">
        <v>75</v>
      </c>
      <c r="I140" s="32">
        <v>29703701</v>
      </c>
      <c r="J140" s="33" t="s">
        <v>173</v>
      </c>
      <c r="K140" s="33" t="s">
        <v>114</v>
      </c>
      <c r="L140" s="31">
        <v>72111001</v>
      </c>
      <c r="M140" s="35" t="s">
        <v>230</v>
      </c>
      <c r="N140" s="110">
        <v>42737</v>
      </c>
      <c r="O140" s="111" t="s">
        <v>121</v>
      </c>
      <c r="P140" s="31" t="s">
        <v>80</v>
      </c>
      <c r="Q140" s="31" t="s">
        <v>81</v>
      </c>
      <c r="R140" s="37">
        <v>150161037</v>
      </c>
      <c r="S140" s="40">
        <f t="shared" si="9"/>
        <v>150161037</v>
      </c>
      <c r="T140" s="37" t="s">
        <v>82</v>
      </c>
      <c r="U140" s="40" t="s">
        <v>134</v>
      </c>
      <c r="V140" s="39" t="s">
        <v>84</v>
      </c>
      <c r="W140" s="121">
        <v>7000080743</v>
      </c>
      <c r="X140" s="121">
        <v>4200003612</v>
      </c>
      <c r="Y140" s="158">
        <f t="shared" si="11"/>
        <v>150161037</v>
      </c>
      <c r="Z140" s="157" t="s">
        <v>582</v>
      </c>
      <c r="AA140" s="156" t="s">
        <v>443</v>
      </c>
      <c r="AB140" s="154" t="s">
        <v>309</v>
      </c>
      <c r="AC140" s="38"/>
      <c r="AD140" s="114"/>
      <c r="AE140" s="37"/>
      <c r="AF140" s="37"/>
      <c r="AG140" s="40"/>
      <c r="AH140" s="37"/>
      <c r="AI140" s="37"/>
      <c r="AJ140" s="37"/>
      <c r="AK140" s="37">
        <f t="shared" si="12"/>
        <v>150161037</v>
      </c>
      <c r="AL140" s="37"/>
      <c r="AM140" s="37"/>
      <c r="AN140" s="40"/>
      <c r="AO140" s="37">
        <v>0</v>
      </c>
    </row>
    <row r="141" spans="1:41" s="115" customFormat="1" ht="44.25" customHeight="1">
      <c r="A141" s="28" t="s">
        <v>71</v>
      </c>
      <c r="B141" s="29" t="s">
        <v>172</v>
      </c>
      <c r="C141" s="29" t="s">
        <v>160</v>
      </c>
      <c r="D141" s="30">
        <v>29703701</v>
      </c>
      <c r="E141" s="29" t="s">
        <v>74</v>
      </c>
      <c r="F141" s="29" t="s">
        <v>160</v>
      </c>
      <c r="G141" s="109">
        <v>437</v>
      </c>
      <c r="H141" s="31" t="s">
        <v>75</v>
      </c>
      <c r="I141" s="32">
        <v>29703701</v>
      </c>
      <c r="J141" s="33" t="s">
        <v>173</v>
      </c>
      <c r="K141" s="33" t="s">
        <v>114</v>
      </c>
      <c r="L141" s="31">
        <v>72111001</v>
      </c>
      <c r="M141" s="35" t="s">
        <v>231</v>
      </c>
      <c r="N141" s="110">
        <v>42737</v>
      </c>
      <c r="O141" s="111" t="s">
        <v>121</v>
      </c>
      <c r="P141" s="31" t="s">
        <v>80</v>
      </c>
      <c r="Q141" s="31" t="s">
        <v>81</v>
      </c>
      <c r="R141" s="37">
        <v>163552489</v>
      </c>
      <c r="S141" s="40">
        <f t="shared" si="9"/>
        <v>163552489</v>
      </c>
      <c r="T141" s="37" t="s">
        <v>82</v>
      </c>
      <c r="U141" s="40" t="s">
        <v>134</v>
      </c>
      <c r="V141" s="39" t="s">
        <v>84</v>
      </c>
      <c r="W141" s="121">
        <v>7000080743</v>
      </c>
      <c r="X141" s="121">
        <v>4200003592</v>
      </c>
      <c r="Y141" s="158">
        <f t="shared" si="11"/>
        <v>163552489</v>
      </c>
      <c r="Z141" s="150" t="s">
        <v>583</v>
      </c>
      <c r="AA141" s="156" t="s">
        <v>444</v>
      </c>
      <c r="AB141" s="154" t="s">
        <v>309</v>
      </c>
      <c r="AC141" s="38"/>
      <c r="AD141" s="114"/>
      <c r="AE141" s="37"/>
      <c r="AF141" s="37"/>
      <c r="AG141" s="40"/>
      <c r="AH141" s="37"/>
      <c r="AI141" s="37"/>
      <c r="AJ141" s="37"/>
      <c r="AK141" s="37">
        <f t="shared" si="12"/>
        <v>163552489</v>
      </c>
      <c r="AL141" s="37"/>
      <c r="AM141" s="37"/>
      <c r="AN141" s="40"/>
      <c r="AO141" s="37">
        <v>0</v>
      </c>
    </row>
    <row r="142" spans="1:41" s="115" customFormat="1" ht="44.25" customHeight="1">
      <c r="A142" s="28" t="s">
        <v>71</v>
      </c>
      <c r="B142" s="29" t="s">
        <v>172</v>
      </c>
      <c r="C142" s="29" t="s">
        <v>160</v>
      </c>
      <c r="D142" s="30">
        <v>29703701</v>
      </c>
      <c r="E142" s="29" t="s">
        <v>74</v>
      </c>
      <c r="F142" s="29" t="s">
        <v>160</v>
      </c>
      <c r="G142" s="109">
        <v>437</v>
      </c>
      <c r="H142" s="31" t="s">
        <v>75</v>
      </c>
      <c r="I142" s="32">
        <v>29703701</v>
      </c>
      <c r="J142" s="33" t="s">
        <v>173</v>
      </c>
      <c r="K142" s="33" t="s">
        <v>114</v>
      </c>
      <c r="L142" s="31">
        <v>72111001</v>
      </c>
      <c r="M142" s="35" t="s">
        <v>232</v>
      </c>
      <c r="N142" s="110">
        <v>42737</v>
      </c>
      <c r="O142" s="111" t="s">
        <v>121</v>
      </c>
      <c r="P142" s="31" t="s">
        <v>80</v>
      </c>
      <c r="Q142" s="31" t="s">
        <v>81</v>
      </c>
      <c r="R142" s="37">
        <v>78618374</v>
      </c>
      <c r="S142" s="40">
        <f t="shared" si="9"/>
        <v>78618374</v>
      </c>
      <c r="T142" s="37" t="s">
        <v>82</v>
      </c>
      <c r="U142" s="40" t="s">
        <v>134</v>
      </c>
      <c r="V142" s="39" t="s">
        <v>84</v>
      </c>
      <c r="W142" s="121">
        <v>7000080743</v>
      </c>
      <c r="X142" s="121">
        <v>4200003623</v>
      </c>
      <c r="Y142" s="158">
        <f t="shared" si="11"/>
        <v>78618374</v>
      </c>
      <c r="Z142" s="150" t="s">
        <v>584</v>
      </c>
      <c r="AA142" s="156" t="s">
        <v>445</v>
      </c>
      <c r="AB142" s="154" t="s">
        <v>309</v>
      </c>
      <c r="AC142" s="38"/>
      <c r="AD142" s="114"/>
      <c r="AE142" s="37"/>
      <c r="AF142" s="37"/>
      <c r="AG142" s="40"/>
      <c r="AH142" s="37"/>
      <c r="AI142" s="37"/>
      <c r="AJ142" s="37"/>
      <c r="AK142" s="37">
        <f t="shared" si="12"/>
        <v>78618374</v>
      </c>
      <c r="AL142" s="37"/>
      <c r="AM142" s="37"/>
      <c r="AN142" s="40"/>
      <c r="AO142" s="37">
        <v>0</v>
      </c>
    </row>
    <row r="143" spans="1:41" s="115" customFormat="1" ht="44.25" customHeight="1">
      <c r="A143" s="28" t="s">
        <v>71</v>
      </c>
      <c r="B143" s="29" t="s">
        <v>172</v>
      </c>
      <c r="C143" s="29" t="s">
        <v>160</v>
      </c>
      <c r="D143" s="30">
        <v>29703701</v>
      </c>
      <c r="E143" s="29" t="s">
        <v>74</v>
      </c>
      <c r="F143" s="29" t="s">
        <v>160</v>
      </c>
      <c r="G143" s="109">
        <v>437</v>
      </c>
      <c r="H143" s="31" t="s">
        <v>75</v>
      </c>
      <c r="I143" s="32">
        <v>29703701</v>
      </c>
      <c r="J143" s="33" t="s">
        <v>173</v>
      </c>
      <c r="K143" s="33" t="s">
        <v>114</v>
      </c>
      <c r="L143" s="31">
        <v>72111001</v>
      </c>
      <c r="M143" s="35" t="s">
        <v>233</v>
      </c>
      <c r="N143" s="110">
        <v>42737</v>
      </c>
      <c r="O143" s="111" t="s">
        <v>121</v>
      </c>
      <c r="P143" s="31" t="s">
        <v>80</v>
      </c>
      <c r="Q143" s="31" t="s">
        <v>81</v>
      </c>
      <c r="R143" s="37">
        <v>188137140</v>
      </c>
      <c r="S143" s="40">
        <f t="shared" si="9"/>
        <v>188137140</v>
      </c>
      <c r="T143" s="37" t="s">
        <v>82</v>
      </c>
      <c r="U143" s="40" t="s">
        <v>134</v>
      </c>
      <c r="V143" s="39" t="s">
        <v>84</v>
      </c>
      <c r="W143" s="121">
        <v>7000080743</v>
      </c>
      <c r="X143" s="121">
        <v>4200003645</v>
      </c>
      <c r="Y143" s="158">
        <f t="shared" si="11"/>
        <v>188137140</v>
      </c>
      <c r="Z143" s="150" t="s">
        <v>585</v>
      </c>
      <c r="AA143" s="156" t="s">
        <v>446</v>
      </c>
      <c r="AB143" s="154" t="s">
        <v>309</v>
      </c>
      <c r="AC143" s="38"/>
      <c r="AD143" s="114"/>
      <c r="AE143" s="37"/>
      <c r="AF143" s="37"/>
      <c r="AG143" s="40"/>
      <c r="AH143" s="37"/>
      <c r="AI143" s="37"/>
      <c r="AJ143" s="37"/>
      <c r="AK143" s="37">
        <f t="shared" si="12"/>
        <v>188137140</v>
      </c>
      <c r="AL143" s="37"/>
      <c r="AM143" s="37"/>
      <c r="AN143" s="40"/>
      <c r="AO143" s="37">
        <v>0</v>
      </c>
    </row>
    <row r="144" spans="1:41" s="115" customFormat="1" ht="44.25" customHeight="1">
      <c r="A144" s="28" t="s">
        <v>71</v>
      </c>
      <c r="B144" s="29" t="s">
        <v>172</v>
      </c>
      <c r="C144" s="29" t="s">
        <v>160</v>
      </c>
      <c r="D144" s="30">
        <v>29703701</v>
      </c>
      <c r="E144" s="29" t="s">
        <v>74</v>
      </c>
      <c r="F144" s="29" t="s">
        <v>160</v>
      </c>
      <c r="G144" s="109">
        <v>437</v>
      </c>
      <c r="H144" s="31" t="s">
        <v>75</v>
      </c>
      <c r="I144" s="32">
        <v>29703701</v>
      </c>
      <c r="J144" s="33" t="s">
        <v>173</v>
      </c>
      <c r="K144" s="33" t="s">
        <v>114</v>
      </c>
      <c r="L144" s="31">
        <v>72111001</v>
      </c>
      <c r="M144" s="35" t="s">
        <v>234</v>
      </c>
      <c r="N144" s="110">
        <v>42737</v>
      </c>
      <c r="O144" s="111" t="s">
        <v>121</v>
      </c>
      <c r="P144" s="31" t="s">
        <v>80</v>
      </c>
      <c r="Q144" s="31" t="s">
        <v>81</v>
      </c>
      <c r="R144" s="37">
        <v>40982481</v>
      </c>
      <c r="S144" s="40">
        <f t="shared" si="9"/>
        <v>40982481</v>
      </c>
      <c r="T144" s="37" t="s">
        <v>82</v>
      </c>
      <c r="U144" s="40" t="s">
        <v>134</v>
      </c>
      <c r="V144" s="39" t="s">
        <v>84</v>
      </c>
      <c r="W144" s="121">
        <v>7000080743</v>
      </c>
      <c r="X144" s="121">
        <v>4200003613</v>
      </c>
      <c r="Y144" s="158">
        <f t="shared" si="11"/>
        <v>40982481</v>
      </c>
      <c r="Z144" s="150" t="s">
        <v>586</v>
      </c>
      <c r="AA144" s="156" t="s">
        <v>447</v>
      </c>
      <c r="AB144" s="154" t="s">
        <v>309</v>
      </c>
      <c r="AC144" s="38"/>
      <c r="AD144" s="114"/>
      <c r="AE144" s="37"/>
      <c r="AF144" s="37"/>
      <c r="AG144" s="40"/>
      <c r="AH144" s="37"/>
      <c r="AI144" s="37"/>
      <c r="AJ144" s="37"/>
      <c r="AK144" s="37">
        <f t="shared" si="12"/>
        <v>40982481</v>
      </c>
      <c r="AL144" s="37"/>
      <c r="AM144" s="37"/>
      <c r="AN144" s="40"/>
      <c r="AO144" s="37">
        <v>0</v>
      </c>
    </row>
    <row r="145" spans="1:41" s="115" customFormat="1" ht="44.25" customHeight="1">
      <c r="A145" s="28" t="s">
        <v>71</v>
      </c>
      <c r="B145" s="29" t="s">
        <v>172</v>
      </c>
      <c r="C145" s="29" t="s">
        <v>160</v>
      </c>
      <c r="D145" s="30">
        <v>29703701</v>
      </c>
      <c r="E145" s="29" t="s">
        <v>74</v>
      </c>
      <c r="F145" s="29" t="s">
        <v>160</v>
      </c>
      <c r="G145" s="109">
        <v>437</v>
      </c>
      <c r="H145" s="31" t="s">
        <v>75</v>
      </c>
      <c r="I145" s="32">
        <v>29703701</v>
      </c>
      <c r="J145" s="33" t="s">
        <v>173</v>
      </c>
      <c r="K145" s="33" t="s">
        <v>114</v>
      </c>
      <c r="L145" s="31">
        <v>72111001</v>
      </c>
      <c r="M145" s="35" t="s">
        <v>235</v>
      </c>
      <c r="N145" s="110">
        <v>42737</v>
      </c>
      <c r="O145" s="111" t="s">
        <v>121</v>
      </c>
      <c r="P145" s="31" t="s">
        <v>80</v>
      </c>
      <c r="Q145" s="31" t="s">
        <v>81</v>
      </c>
      <c r="R145" s="37">
        <v>133161341</v>
      </c>
      <c r="S145" s="40">
        <f t="shared" si="9"/>
        <v>133161341</v>
      </c>
      <c r="T145" s="37" t="s">
        <v>82</v>
      </c>
      <c r="U145" s="40" t="s">
        <v>134</v>
      </c>
      <c r="V145" s="39" t="s">
        <v>84</v>
      </c>
      <c r="W145" s="121">
        <v>7000080743</v>
      </c>
      <c r="X145" s="121">
        <v>4200003593</v>
      </c>
      <c r="Y145" s="158">
        <f t="shared" si="11"/>
        <v>133161341</v>
      </c>
      <c r="Z145" s="150" t="s">
        <v>587</v>
      </c>
      <c r="AA145" s="156" t="s">
        <v>448</v>
      </c>
      <c r="AB145" s="154" t="s">
        <v>309</v>
      </c>
      <c r="AC145" s="38"/>
      <c r="AD145" s="114"/>
      <c r="AE145" s="37"/>
      <c r="AF145" s="37"/>
      <c r="AG145" s="40"/>
      <c r="AH145" s="37"/>
      <c r="AI145" s="37"/>
      <c r="AJ145" s="37"/>
      <c r="AK145" s="37">
        <f t="shared" si="12"/>
        <v>133161341</v>
      </c>
      <c r="AL145" s="37"/>
      <c r="AM145" s="37"/>
      <c r="AN145" s="40"/>
      <c r="AO145" s="37">
        <v>0</v>
      </c>
    </row>
    <row r="146" spans="1:41" s="115" customFormat="1" ht="44.25" customHeight="1">
      <c r="A146" s="28" t="s">
        <v>71</v>
      </c>
      <c r="B146" s="29" t="s">
        <v>172</v>
      </c>
      <c r="C146" s="29" t="s">
        <v>160</v>
      </c>
      <c r="D146" s="30">
        <v>29703701</v>
      </c>
      <c r="E146" s="29" t="s">
        <v>74</v>
      </c>
      <c r="F146" s="29" t="s">
        <v>160</v>
      </c>
      <c r="G146" s="109">
        <v>437</v>
      </c>
      <c r="H146" s="31" t="s">
        <v>75</v>
      </c>
      <c r="I146" s="32">
        <v>29703701</v>
      </c>
      <c r="J146" s="33" t="s">
        <v>173</v>
      </c>
      <c r="K146" s="33" t="s">
        <v>114</v>
      </c>
      <c r="L146" s="31">
        <v>72111001</v>
      </c>
      <c r="M146" s="35" t="s">
        <v>236</v>
      </c>
      <c r="N146" s="110">
        <v>42737</v>
      </c>
      <c r="O146" s="111" t="s">
        <v>121</v>
      </c>
      <c r="P146" s="31" t="s">
        <v>80</v>
      </c>
      <c r="Q146" s="31" t="s">
        <v>81</v>
      </c>
      <c r="R146" s="37">
        <v>40160075</v>
      </c>
      <c r="S146" s="40">
        <f t="shared" si="9"/>
        <v>40160075</v>
      </c>
      <c r="T146" s="37" t="s">
        <v>82</v>
      </c>
      <c r="U146" s="40" t="s">
        <v>134</v>
      </c>
      <c r="V146" s="39" t="s">
        <v>84</v>
      </c>
      <c r="W146" s="121">
        <v>7000080743</v>
      </c>
      <c r="X146" s="121">
        <v>4200003616</v>
      </c>
      <c r="Y146" s="158">
        <f t="shared" si="11"/>
        <v>40160075</v>
      </c>
      <c r="Z146" s="150" t="s">
        <v>588</v>
      </c>
      <c r="AA146" s="156" t="s">
        <v>449</v>
      </c>
      <c r="AB146" s="154" t="s">
        <v>309</v>
      </c>
      <c r="AC146" s="38"/>
      <c r="AD146" s="114"/>
      <c r="AE146" s="37"/>
      <c r="AF146" s="37"/>
      <c r="AG146" s="40"/>
      <c r="AH146" s="37"/>
      <c r="AI146" s="37"/>
      <c r="AJ146" s="37"/>
      <c r="AK146" s="37">
        <f t="shared" si="12"/>
        <v>40160075</v>
      </c>
      <c r="AL146" s="37"/>
      <c r="AM146" s="37"/>
      <c r="AN146" s="40"/>
      <c r="AO146" s="37">
        <v>0</v>
      </c>
    </row>
    <row r="147" spans="1:41" s="115" customFormat="1" ht="44.25" customHeight="1">
      <c r="A147" s="28" t="s">
        <v>71</v>
      </c>
      <c r="B147" s="29" t="s">
        <v>172</v>
      </c>
      <c r="C147" s="29" t="s">
        <v>160</v>
      </c>
      <c r="D147" s="30">
        <v>29703701</v>
      </c>
      <c r="E147" s="29" t="s">
        <v>74</v>
      </c>
      <c r="F147" s="29" t="s">
        <v>160</v>
      </c>
      <c r="G147" s="109">
        <v>437</v>
      </c>
      <c r="H147" s="31" t="s">
        <v>75</v>
      </c>
      <c r="I147" s="32">
        <v>29703701</v>
      </c>
      <c r="J147" s="33" t="s">
        <v>173</v>
      </c>
      <c r="K147" s="33" t="s">
        <v>114</v>
      </c>
      <c r="L147" s="31">
        <v>72111001</v>
      </c>
      <c r="M147" s="35" t="s">
        <v>237</v>
      </c>
      <c r="N147" s="110">
        <v>42737</v>
      </c>
      <c r="O147" s="111" t="s">
        <v>121</v>
      </c>
      <c r="P147" s="31" t="s">
        <v>80</v>
      </c>
      <c r="Q147" s="31" t="s">
        <v>81</v>
      </c>
      <c r="R147" s="37">
        <v>96446092</v>
      </c>
      <c r="S147" s="40">
        <f t="shared" si="9"/>
        <v>96446092</v>
      </c>
      <c r="T147" s="37" t="s">
        <v>82</v>
      </c>
      <c r="U147" s="40" t="s">
        <v>134</v>
      </c>
      <c r="V147" s="39" t="s">
        <v>84</v>
      </c>
      <c r="W147" s="121">
        <v>7000080743</v>
      </c>
      <c r="X147" s="121">
        <v>4200003591</v>
      </c>
      <c r="Y147" s="158">
        <f t="shared" si="11"/>
        <v>96446092</v>
      </c>
      <c r="Z147" s="150" t="s">
        <v>589</v>
      </c>
      <c r="AA147" s="156" t="s">
        <v>450</v>
      </c>
      <c r="AB147" s="154" t="s">
        <v>309</v>
      </c>
      <c r="AC147" s="38"/>
      <c r="AD147" s="114"/>
      <c r="AE147" s="37"/>
      <c r="AF147" s="37"/>
      <c r="AG147" s="40"/>
      <c r="AH147" s="37"/>
      <c r="AI147" s="37"/>
      <c r="AJ147" s="37"/>
      <c r="AK147" s="37">
        <f t="shared" si="12"/>
        <v>96446092</v>
      </c>
      <c r="AL147" s="37"/>
      <c r="AM147" s="37"/>
      <c r="AN147" s="40"/>
      <c r="AO147" s="37">
        <v>0</v>
      </c>
    </row>
    <row r="148" spans="1:41" s="115" customFormat="1" ht="44.25" customHeight="1">
      <c r="A148" s="28" t="s">
        <v>71</v>
      </c>
      <c r="B148" s="29" t="s">
        <v>172</v>
      </c>
      <c r="C148" s="29" t="s">
        <v>160</v>
      </c>
      <c r="D148" s="30">
        <v>29703701</v>
      </c>
      <c r="E148" s="29" t="s">
        <v>74</v>
      </c>
      <c r="F148" s="29" t="s">
        <v>160</v>
      </c>
      <c r="G148" s="109">
        <v>437</v>
      </c>
      <c r="H148" s="31" t="s">
        <v>75</v>
      </c>
      <c r="I148" s="32">
        <v>29703701</v>
      </c>
      <c r="J148" s="33" t="s">
        <v>173</v>
      </c>
      <c r="K148" s="33" t="s">
        <v>114</v>
      </c>
      <c r="L148" s="31">
        <v>72111001</v>
      </c>
      <c r="M148" s="35" t="s">
        <v>238</v>
      </c>
      <c r="N148" s="110">
        <v>42737</v>
      </c>
      <c r="O148" s="111" t="s">
        <v>121</v>
      </c>
      <c r="P148" s="31" t="s">
        <v>80</v>
      </c>
      <c r="Q148" s="31" t="s">
        <v>81</v>
      </c>
      <c r="R148" s="37">
        <v>84889469</v>
      </c>
      <c r="S148" s="40">
        <f t="shared" si="9"/>
        <v>84889469</v>
      </c>
      <c r="T148" s="37" t="s">
        <v>82</v>
      </c>
      <c r="U148" s="40" t="s">
        <v>134</v>
      </c>
      <c r="V148" s="39" t="s">
        <v>84</v>
      </c>
      <c r="W148" s="121">
        <v>7000080743</v>
      </c>
      <c r="X148" s="121">
        <v>4200003617</v>
      </c>
      <c r="Y148" s="158">
        <f t="shared" si="11"/>
        <v>84889469</v>
      </c>
      <c r="Z148" s="150" t="s">
        <v>553</v>
      </c>
      <c r="AA148" s="156" t="s">
        <v>451</v>
      </c>
      <c r="AB148" s="154" t="s">
        <v>309</v>
      </c>
      <c r="AC148" s="38"/>
      <c r="AD148" s="114"/>
      <c r="AE148" s="37"/>
      <c r="AF148" s="37"/>
      <c r="AG148" s="40"/>
      <c r="AH148" s="37"/>
      <c r="AI148" s="37"/>
      <c r="AJ148" s="37"/>
      <c r="AK148" s="37">
        <f t="shared" si="12"/>
        <v>84889469</v>
      </c>
      <c r="AL148" s="37"/>
      <c r="AM148" s="37"/>
      <c r="AN148" s="40"/>
      <c r="AO148" s="37">
        <v>0</v>
      </c>
    </row>
    <row r="149" spans="1:41" s="115" customFormat="1" ht="44.25" customHeight="1">
      <c r="A149" s="28" t="s">
        <v>71</v>
      </c>
      <c r="B149" s="29" t="s">
        <v>172</v>
      </c>
      <c r="C149" s="29" t="s">
        <v>160</v>
      </c>
      <c r="D149" s="30">
        <v>29703701</v>
      </c>
      <c r="E149" s="29" t="s">
        <v>74</v>
      </c>
      <c r="F149" s="29" t="s">
        <v>160</v>
      </c>
      <c r="G149" s="109">
        <v>437</v>
      </c>
      <c r="H149" s="31" t="s">
        <v>75</v>
      </c>
      <c r="I149" s="32">
        <v>29703701</v>
      </c>
      <c r="J149" s="33" t="s">
        <v>173</v>
      </c>
      <c r="K149" s="33" t="s">
        <v>114</v>
      </c>
      <c r="L149" s="31">
        <v>72111001</v>
      </c>
      <c r="M149" s="35" t="s">
        <v>239</v>
      </c>
      <c r="N149" s="110">
        <v>42737</v>
      </c>
      <c r="O149" s="111" t="s">
        <v>121</v>
      </c>
      <c r="P149" s="31" t="s">
        <v>80</v>
      </c>
      <c r="Q149" s="31" t="s">
        <v>81</v>
      </c>
      <c r="R149" s="37">
        <v>74546533</v>
      </c>
      <c r="S149" s="40">
        <f t="shared" si="9"/>
        <v>74546533</v>
      </c>
      <c r="T149" s="37" t="s">
        <v>82</v>
      </c>
      <c r="U149" s="40" t="s">
        <v>134</v>
      </c>
      <c r="V149" s="39" t="s">
        <v>84</v>
      </c>
      <c r="W149" s="121">
        <v>7000080743</v>
      </c>
      <c r="X149" s="121">
        <v>4200003620</v>
      </c>
      <c r="Y149" s="158">
        <f t="shared" si="11"/>
        <v>74546533</v>
      </c>
      <c r="Z149" s="150" t="s">
        <v>590</v>
      </c>
      <c r="AA149" s="156" t="s">
        <v>452</v>
      </c>
      <c r="AB149" s="154" t="s">
        <v>309</v>
      </c>
      <c r="AC149" s="38"/>
      <c r="AD149" s="114"/>
      <c r="AE149" s="37"/>
      <c r="AF149" s="37"/>
      <c r="AG149" s="40"/>
      <c r="AH149" s="37"/>
      <c r="AI149" s="37"/>
      <c r="AJ149" s="37"/>
      <c r="AK149" s="37">
        <f t="shared" si="12"/>
        <v>74546533</v>
      </c>
      <c r="AL149" s="37"/>
      <c r="AM149" s="37"/>
      <c r="AN149" s="40"/>
      <c r="AO149" s="37">
        <v>0</v>
      </c>
    </row>
    <row r="150" spans="1:41" s="115" customFormat="1" ht="44.25" customHeight="1">
      <c r="A150" s="28" t="s">
        <v>71</v>
      </c>
      <c r="B150" s="29" t="s">
        <v>172</v>
      </c>
      <c r="C150" s="29" t="s">
        <v>160</v>
      </c>
      <c r="D150" s="30">
        <v>29703701</v>
      </c>
      <c r="E150" s="29" t="s">
        <v>74</v>
      </c>
      <c r="F150" s="29" t="s">
        <v>160</v>
      </c>
      <c r="G150" s="109">
        <v>437</v>
      </c>
      <c r="H150" s="31" t="s">
        <v>75</v>
      </c>
      <c r="I150" s="32">
        <v>29703701</v>
      </c>
      <c r="J150" s="33" t="s">
        <v>173</v>
      </c>
      <c r="K150" s="33" t="s">
        <v>114</v>
      </c>
      <c r="L150" s="31">
        <v>72111001</v>
      </c>
      <c r="M150" s="35" t="s">
        <v>240</v>
      </c>
      <c r="N150" s="110">
        <v>42737</v>
      </c>
      <c r="O150" s="111" t="s">
        <v>121</v>
      </c>
      <c r="P150" s="31" t="s">
        <v>80</v>
      </c>
      <c r="Q150" s="31" t="s">
        <v>81</v>
      </c>
      <c r="R150" s="37">
        <v>79575635</v>
      </c>
      <c r="S150" s="40">
        <f t="shared" si="9"/>
        <v>79575635</v>
      </c>
      <c r="T150" s="37" t="s">
        <v>82</v>
      </c>
      <c r="U150" s="40" t="s">
        <v>134</v>
      </c>
      <c r="V150" s="39" t="s">
        <v>84</v>
      </c>
      <c r="W150" s="121">
        <v>7000080743</v>
      </c>
      <c r="X150" s="121">
        <v>4200003611</v>
      </c>
      <c r="Y150" s="158">
        <f t="shared" si="11"/>
        <v>79575635</v>
      </c>
      <c r="Z150" s="157" t="s">
        <v>594</v>
      </c>
      <c r="AA150" s="156" t="s">
        <v>453</v>
      </c>
      <c r="AB150" s="154" t="s">
        <v>309</v>
      </c>
      <c r="AC150" s="38"/>
      <c r="AD150" s="114"/>
      <c r="AE150" s="37"/>
      <c r="AF150" s="37"/>
      <c r="AG150" s="40"/>
      <c r="AH150" s="37"/>
      <c r="AI150" s="37"/>
      <c r="AJ150" s="37"/>
      <c r="AK150" s="37"/>
      <c r="AL150" s="37">
        <f>+R150</f>
        <v>79575635</v>
      </c>
      <c r="AM150" s="37"/>
      <c r="AN150" s="40"/>
      <c r="AO150" s="37">
        <v>0</v>
      </c>
    </row>
    <row r="151" spans="1:41" s="115" customFormat="1" ht="44.25" customHeight="1">
      <c r="A151" s="28" t="s">
        <v>71</v>
      </c>
      <c r="B151" s="29" t="s">
        <v>172</v>
      </c>
      <c r="C151" s="29" t="s">
        <v>160</v>
      </c>
      <c r="D151" s="30">
        <v>29703701</v>
      </c>
      <c r="E151" s="29" t="s">
        <v>74</v>
      </c>
      <c r="F151" s="29" t="s">
        <v>160</v>
      </c>
      <c r="G151" s="109">
        <v>437</v>
      </c>
      <c r="H151" s="31" t="s">
        <v>75</v>
      </c>
      <c r="I151" s="32">
        <v>29703701</v>
      </c>
      <c r="J151" s="33" t="s">
        <v>173</v>
      </c>
      <c r="K151" s="33" t="s">
        <v>114</v>
      </c>
      <c r="L151" s="31">
        <v>72111001</v>
      </c>
      <c r="M151" s="35" t="s">
        <v>241</v>
      </c>
      <c r="N151" s="110">
        <v>42737</v>
      </c>
      <c r="O151" s="111" t="s">
        <v>121</v>
      </c>
      <c r="P151" s="31" t="s">
        <v>80</v>
      </c>
      <c r="Q151" s="31" t="s">
        <v>81</v>
      </c>
      <c r="R151" s="37">
        <v>80130774</v>
      </c>
      <c r="S151" s="40">
        <f t="shared" si="9"/>
        <v>80130774</v>
      </c>
      <c r="T151" s="37" t="s">
        <v>82</v>
      </c>
      <c r="U151" s="40" t="s">
        <v>134</v>
      </c>
      <c r="V151" s="39" t="s">
        <v>84</v>
      </c>
      <c r="W151" s="121">
        <v>7000080743</v>
      </c>
      <c r="X151" s="121">
        <v>4200003606</v>
      </c>
      <c r="Y151" s="158">
        <f t="shared" si="11"/>
        <v>80130774</v>
      </c>
      <c r="Z151" s="157" t="s">
        <v>595</v>
      </c>
      <c r="AA151" s="156" t="s">
        <v>454</v>
      </c>
      <c r="AB151" s="154" t="s">
        <v>309</v>
      </c>
      <c r="AC151" s="38"/>
      <c r="AD151" s="114"/>
      <c r="AE151" s="37"/>
      <c r="AF151" s="37"/>
      <c r="AG151" s="40"/>
      <c r="AH151" s="37"/>
      <c r="AI151" s="37"/>
      <c r="AJ151" s="37"/>
      <c r="AK151" s="37"/>
      <c r="AL151" s="37">
        <f t="shared" ref="AL151:AL171" si="13">+R151</f>
        <v>80130774</v>
      </c>
      <c r="AM151" s="37"/>
      <c r="AN151" s="40"/>
      <c r="AO151" s="37">
        <v>0</v>
      </c>
    </row>
    <row r="152" spans="1:41" s="115" customFormat="1" ht="44.25" customHeight="1">
      <c r="A152" s="28" t="s">
        <v>71</v>
      </c>
      <c r="B152" s="29" t="s">
        <v>172</v>
      </c>
      <c r="C152" s="29" t="s">
        <v>160</v>
      </c>
      <c r="D152" s="30">
        <v>29703701</v>
      </c>
      <c r="E152" s="29" t="s">
        <v>74</v>
      </c>
      <c r="F152" s="29" t="s">
        <v>160</v>
      </c>
      <c r="G152" s="109">
        <v>437</v>
      </c>
      <c r="H152" s="31" t="s">
        <v>75</v>
      </c>
      <c r="I152" s="32">
        <v>29703701</v>
      </c>
      <c r="J152" s="33" t="s">
        <v>173</v>
      </c>
      <c r="K152" s="33" t="s">
        <v>114</v>
      </c>
      <c r="L152" s="31">
        <v>72111001</v>
      </c>
      <c r="M152" s="35" t="s">
        <v>242</v>
      </c>
      <c r="N152" s="110">
        <v>42737</v>
      </c>
      <c r="O152" s="111" t="s">
        <v>121</v>
      </c>
      <c r="P152" s="31" t="s">
        <v>80</v>
      </c>
      <c r="Q152" s="31" t="s">
        <v>81</v>
      </c>
      <c r="R152" s="37">
        <v>51651985</v>
      </c>
      <c r="S152" s="40">
        <f t="shared" si="9"/>
        <v>51651985</v>
      </c>
      <c r="T152" s="37" t="s">
        <v>82</v>
      </c>
      <c r="U152" s="40" t="s">
        <v>134</v>
      </c>
      <c r="V152" s="39" t="s">
        <v>84</v>
      </c>
      <c r="W152" s="121">
        <v>7000080743</v>
      </c>
      <c r="X152" s="121">
        <v>4200003587</v>
      </c>
      <c r="Y152" s="158">
        <f t="shared" si="11"/>
        <v>51651985</v>
      </c>
      <c r="Z152" s="150" t="s">
        <v>596</v>
      </c>
      <c r="AA152" s="156" t="s">
        <v>455</v>
      </c>
      <c r="AB152" s="154" t="s">
        <v>309</v>
      </c>
      <c r="AC152" s="38"/>
      <c r="AD152" s="114"/>
      <c r="AE152" s="37"/>
      <c r="AF152" s="37"/>
      <c r="AG152" s="40"/>
      <c r="AH152" s="37"/>
      <c r="AI152" s="37"/>
      <c r="AJ152" s="37"/>
      <c r="AK152" s="37"/>
      <c r="AL152" s="37">
        <f t="shared" si="13"/>
        <v>51651985</v>
      </c>
      <c r="AM152" s="37"/>
      <c r="AN152" s="40"/>
      <c r="AO152" s="37">
        <v>0</v>
      </c>
    </row>
    <row r="153" spans="1:41" s="115" customFormat="1" ht="44.25" customHeight="1">
      <c r="A153" s="28" t="s">
        <v>71</v>
      </c>
      <c r="B153" s="29" t="s">
        <v>172</v>
      </c>
      <c r="C153" s="29" t="s">
        <v>160</v>
      </c>
      <c r="D153" s="30">
        <v>29703701</v>
      </c>
      <c r="E153" s="29" t="s">
        <v>74</v>
      </c>
      <c r="F153" s="29" t="s">
        <v>160</v>
      </c>
      <c r="G153" s="109">
        <v>437</v>
      </c>
      <c r="H153" s="31" t="s">
        <v>75</v>
      </c>
      <c r="I153" s="32">
        <v>29703701</v>
      </c>
      <c r="J153" s="33" t="s">
        <v>173</v>
      </c>
      <c r="K153" s="33" t="s">
        <v>114</v>
      </c>
      <c r="L153" s="31">
        <v>72111001</v>
      </c>
      <c r="M153" s="35" t="s">
        <v>243</v>
      </c>
      <c r="N153" s="110">
        <v>42737</v>
      </c>
      <c r="O153" s="111" t="s">
        <v>121</v>
      </c>
      <c r="P153" s="31" t="s">
        <v>80</v>
      </c>
      <c r="Q153" s="31" t="s">
        <v>81</v>
      </c>
      <c r="R153" s="37">
        <v>153914136</v>
      </c>
      <c r="S153" s="40">
        <f t="shared" si="9"/>
        <v>153914136</v>
      </c>
      <c r="T153" s="37" t="s">
        <v>82</v>
      </c>
      <c r="U153" s="40" t="s">
        <v>134</v>
      </c>
      <c r="V153" s="39" t="s">
        <v>84</v>
      </c>
      <c r="W153" s="121">
        <v>7000080743</v>
      </c>
      <c r="X153" s="121">
        <v>4200003583</v>
      </c>
      <c r="Y153" s="158">
        <f t="shared" si="11"/>
        <v>153914136</v>
      </c>
      <c r="Z153" s="150" t="s">
        <v>597</v>
      </c>
      <c r="AA153" s="156" t="s">
        <v>456</v>
      </c>
      <c r="AB153" s="154" t="s">
        <v>309</v>
      </c>
      <c r="AC153" s="38"/>
      <c r="AD153" s="114"/>
      <c r="AE153" s="37"/>
      <c r="AF153" s="37"/>
      <c r="AG153" s="40"/>
      <c r="AH153" s="37"/>
      <c r="AI153" s="37"/>
      <c r="AJ153" s="37"/>
      <c r="AK153" s="37"/>
      <c r="AL153" s="37">
        <f t="shared" si="13"/>
        <v>153914136</v>
      </c>
      <c r="AM153" s="37"/>
      <c r="AN153" s="40"/>
      <c r="AO153" s="37">
        <v>0</v>
      </c>
    </row>
    <row r="154" spans="1:41" s="115" customFormat="1" ht="44.25" customHeight="1">
      <c r="A154" s="28" t="s">
        <v>71</v>
      </c>
      <c r="B154" s="29" t="s">
        <v>172</v>
      </c>
      <c r="C154" s="29" t="s">
        <v>160</v>
      </c>
      <c r="D154" s="30">
        <v>29703701</v>
      </c>
      <c r="E154" s="29" t="s">
        <v>74</v>
      </c>
      <c r="F154" s="29" t="s">
        <v>160</v>
      </c>
      <c r="G154" s="109">
        <v>437</v>
      </c>
      <c r="H154" s="31" t="s">
        <v>75</v>
      </c>
      <c r="I154" s="32">
        <v>29703701</v>
      </c>
      <c r="J154" s="33" t="s">
        <v>173</v>
      </c>
      <c r="K154" s="33" t="s">
        <v>114</v>
      </c>
      <c r="L154" s="31">
        <v>72111001</v>
      </c>
      <c r="M154" s="35" t="s">
        <v>244</v>
      </c>
      <c r="N154" s="110">
        <v>42737</v>
      </c>
      <c r="O154" s="111" t="s">
        <v>121</v>
      </c>
      <c r="P154" s="31" t="s">
        <v>80</v>
      </c>
      <c r="Q154" s="31" t="s">
        <v>81</v>
      </c>
      <c r="R154" s="37">
        <v>81465270</v>
      </c>
      <c r="S154" s="40">
        <f t="shared" si="9"/>
        <v>81465270</v>
      </c>
      <c r="T154" s="37" t="s">
        <v>82</v>
      </c>
      <c r="U154" s="40" t="s">
        <v>134</v>
      </c>
      <c r="V154" s="39" t="s">
        <v>84</v>
      </c>
      <c r="W154" s="121">
        <v>7000080743</v>
      </c>
      <c r="X154" s="121">
        <v>4200003596</v>
      </c>
      <c r="Y154" s="158">
        <f t="shared" si="11"/>
        <v>81465270</v>
      </c>
      <c r="Z154" s="150" t="s">
        <v>598</v>
      </c>
      <c r="AA154" s="156" t="s">
        <v>457</v>
      </c>
      <c r="AB154" s="154" t="s">
        <v>309</v>
      </c>
      <c r="AC154" s="38"/>
      <c r="AD154" s="114"/>
      <c r="AE154" s="37"/>
      <c r="AF154" s="37"/>
      <c r="AG154" s="40"/>
      <c r="AH154" s="37"/>
      <c r="AI154" s="37"/>
      <c r="AJ154" s="37"/>
      <c r="AK154" s="37"/>
      <c r="AL154" s="37">
        <f t="shared" si="13"/>
        <v>81465270</v>
      </c>
      <c r="AM154" s="37"/>
      <c r="AN154" s="40"/>
      <c r="AO154" s="37">
        <v>0</v>
      </c>
    </row>
    <row r="155" spans="1:41" s="115" customFormat="1" ht="44.25" customHeight="1">
      <c r="A155" s="28" t="s">
        <v>71</v>
      </c>
      <c r="B155" s="29" t="s">
        <v>172</v>
      </c>
      <c r="C155" s="29" t="s">
        <v>160</v>
      </c>
      <c r="D155" s="30">
        <v>29703701</v>
      </c>
      <c r="E155" s="29" t="s">
        <v>74</v>
      </c>
      <c r="F155" s="29" t="s">
        <v>160</v>
      </c>
      <c r="G155" s="109">
        <v>437</v>
      </c>
      <c r="H155" s="31" t="s">
        <v>75</v>
      </c>
      <c r="I155" s="32">
        <v>29703701</v>
      </c>
      <c r="J155" s="33" t="s">
        <v>173</v>
      </c>
      <c r="K155" s="33" t="s">
        <v>114</v>
      </c>
      <c r="L155" s="31">
        <v>72111001</v>
      </c>
      <c r="M155" s="35" t="s">
        <v>245</v>
      </c>
      <c r="N155" s="110">
        <v>42737</v>
      </c>
      <c r="O155" s="111" t="s">
        <v>121</v>
      </c>
      <c r="P155" s="31" t="s">
        <v>80</v>
      </c>
      <c r="Q155" s="31" t="s">
        <v>81</v>
      </c>
      <c r="R155" s="37">
        <v>42737252</v>
      </c>
      <c r="S155" s="40">
        <f t="shared" si="9"/>
        <v>42737252</v>
      </c>
      <c r="T155" s="37" t="s">
        <v>82</v>
      </c>
      <c r="U155" s="40" t="s">
        <v>134</v>
      </c>
      <c r="V155" s="39" t="s">
        <v>84</v>
      </c>
      <c r="W155" s="121">
        <v>7000080743</v>
      </c>
      <c r="X155" s="121">
        <v>4200003602</v>
      </c>
      <c r="Y155" s="158">
        <f t="shared" si="11"/>
        <v>42737252</v>
      </c>
      <c r="Z155" s="150" t="s">
        <v>599</v>
      </c>
      <c r="AA155" s="156" t="s">
        <v>458</v>
      </c>
      <c r="AB155" s="154" t="s">
        <v>309</v>
      </c>
      <c r="AC155" s="38"/>
      <c r="AD155" s="114"/>
      <c r="AE155" s="37"/>
      <c r="AF155" s="37"/>
      <c r="AG155" s="40"/>
      <c r="AH155" s="37"/>
      <c r="AI155" s="37"/>
      <c r="AJ155" s="37"/>
      <c r="AK155" s="37"/>
      <c r="AL155" s="37">
        <f t="shared" si="13"/>
        <v>42737252</v>
      </c>
      <c r="AM155" s="37"/>
      <c r="AN155" s="40"/>
      <c r="AO155" s="37">
        <v>0</v>
      </c>
    </row>
    <row r="156" spans="1:41" s="115" customFormat="1" ht="44.25" customHeight="1">
      <c r="A156" s="28" t="s">
        <v>71</v>
      </c>
      <c r="B156" s="29" t="s">
        <v>172</v>
      </c>
      <c r="C156" s="29" t="s">
        <v>160</v>
      </c>
      <c r="D156" s="30">
        <v>29703701</v>
      </c>
      <c r="E156" s="29" t="s">
        <v>74</v>
      </c>
      <c r="F156" s="29" t="s">
        <v>160</v>
      </c>
      <c r="G156" s="109">
        <v>437</v>
      </c>
      <c r="H156" s="31" t="s">
        <v>75</v>
      </c>
      <c r="I156" s="32">
        <v>29703701</v>
      </c>
      <c r="J156" s="33" t="s">
        <v>173</v>
      </c>
      <c r="K156" s="33" t="s">
        <v>114</v>
      </c>
      <c r="L156" s="31">
        <v>72111001</v>
      </c>
      <c r="M156" s="35" t="s">
        <v>246</v>
      </c>
      <c r="N156" s="110">
        <v>42737</v>
      </c>
      <c r="O156" s="111" t="s">
        <v>121</v>
      </c>
      <c r="P156" s="31" t="s">
        <v>80</v>
      </c>
      <c r="Q156" s="31" t="s">
        <v>81</v>
      </c>
      <c r="R156" s="37">
        <v>89683037</v>
      </c>
      <c r="S156" s="40">
        <f t="shared" si="9"/>
        <v>89683037</v>
      </c>
      <c r="T156" s="37" t="s">
        <v>82</v>
      </c>
      <c r="U156" s="40" t="s">
        <v>134</v>
      </c>
      <c r="V156" s="39" t="s">
        <v>84</v>
      </c>
      <c r="W156" s="121">
        <v>7000080743</v>
      </c>
      <c r="X156" s="121">
        <v>4200003599</v>
      </c>
      <c r="Y156" s="158">
        <f t="shared" si="11"/>
        <v>89683037</v>
      </c>
      <c r="Z156" s="150" t="s">
        <v>600</v>
      </c>
      <c r="AA156" s="156" t="s">
        <v>459</v>
      </c>
      <c r="AB156" s="154" t="s">
        <v>309</v>
      </c>
      <c r="AC156" s="38"/>
      <c r="AD156" s="114"/>
      <c r="AE156" s="37"/>
      <c r="AF156" s="37"/>
      <c r="AG156" s="40"/>
      <c r="AH156" s="37"/>
      <c r="AI156" s="37"/>
      <c r="AJ156" s="37"/>
      <c r="AK156" s="37"/>
      <c r="AL156" s="37">
        <f t="shared" si="13"/>
        <v>89683037</v>
      </c>
      <c r="AM156" s="37"/>
      <c r="AN156" s="40"/>
      <c r="AO156" s="37">
        <v>0</v>
      </c>
    </row>
    <row r="157" spans="1:41" s="115" customFormat="1" ht="44.25" customHeight="1">
      <c r="A157" s="28" t="s">
        <v>71</v>
      </c>
      <c r="B157" s="29" t="s">
        <v>172</v>
      </c>
      <c r="C157" s="29" t="s">
        <v>160</v>
      </c>
      <c r="D157" s="30">
        <v>29703701</v>
      </c>
      <c r="E157" s="29" t="s">
        <v>74</v>
      </c>
      <c r="F157" s="29" t="s">
        <v>160</v>
      </c>
      <c r="G157" s="109">
        <v>437</v>
      </c>
      <c r="H157" s="31" t="s">
        <v>75</v>
      </c>
      <c r="I157" s="32">
        <v>29703701</v>
      </c>
      <c r="J157" s="33" t="s">
        <v>173</v>
      </c>
      <c r="K157" s="33" t="s">
        <v>114</v>
      </c>
      <c r="L157" s="31">
        <v>72111001</v>
      </c>
      <c r="M157" s="35" t="s">
        <v>247</v>
      </c>
      <c r="N157" s="110">
        <v>42737</v>
      </c>
      <c r="O157" s="111" t="s">
        <v>121</v>
      </c>
      <c r="P157" s="31" t="s">
        <v>80</v>
      </c>
      <c r="Q157" s="31" t="s">
        <v>81</v>
      </c>
      <c r="R157" s="37">
        <v>141985354</v>
      </c>
      <c r="S157" s="40">
        <f t="shared" si="9"/>
        <v>141985354</v>
      </c>
      <c r="T157" s="37" t="s">
        <v>82</v>
      </c>
      <c r="U157" s="40" t="s">
        <v>134</v>
      </c>
      <c r="V157" s="39" t="s">
        <v>84</v>
      </c>
      <c r="W157" s="121">
        <v>7000080743</v>
      </c>
      <c r="X157" s="121">
        <v>4200003651</v>
      </c>
      <c r="Y157" s="158">
        <f t="shared" si="11"/>
        <v>141985354</v>
      </c>
      <c r="Z157" s="150" t="s">
        <v>601</v>
      </c>
      <c r="AA157" s="156" t="s">
        <v>460</v>
      </c>
      <c r="AB157" s="154" t="s">
        <v>309</v>
      </c>
      <c r="AC157" s="38"/>
      <c r="AD157" s="114"/>
      <c r="AE157" s="37"/>
      <c r="AF157" s="37"/>
      <c r="AG157" s="40"/>
      <c r="AH157" s="37"/>
      <c r="AI157" s="37"/>
      <c r="AJ157" s="37"/>
      <c r="AK157" s="37"/>
      <c r="AL157" s="37">
        <f t="shared" si="13"/>
        <v>141985354</v>
      </c>
      <c r="AM157" s="37"/>
      <c r="AN157" s="40"/>
      <c r="AO157" s="37">
        <v>0</v>
      </c>
    </row>
    <row r="158" spans="1:41" s="115" customFormat="1" ht="44.25" customHeight="1">
      <c r="A158" s="28" t="s">
        <v>71</v>
      </c>
      <c r="B158" s="29" t="s">
        <v>172</v>
      </c>
      <c r="C158" s="29" t="s">
        <v>160</v>
      </c>
      <c r="D158" s="30">
        <v>29703701</v>
      </c>
      <c r="E158" s="29" t="s">
        <v>74</v>
      </c>
      <c r="F158" s="29" t="s">
        <v>160</v>
      </c>
      <c r="G158" s="109">
        <v>437</v>
      </c>
      <c r="H158" s="31" t="s">
        <v>75</v>
      </c>
      <c r="I158" s="32">
        <v>29703701</v>
      </c>
      <c r="J158" s="33" t="s">
        <v>173</v>
      </c>
      <c r="K158" s="33" t="s">
        <v>114</v>
      </c>
      <c r="L158" s="31">
        <v>72111001</v>
      </c>
      <c r="M158" s="35" t="s">
        <v>248</v>
      </c>
      <c r="N158" s="110">
        <v>42737</v>
      </c>
      <c r="O158" s="111" t="s">
        <v>121</v>
      </c>
      <c r="P158" s="31" t="s">
        <v>80</v>
      </c>
      <c r="Q158" s="31" t="s">
        <v>81</v>
      </c>
      <c r="R158" s="37">
        <v>62927798</v>
      </c>
      <c r="S158" s="40">
        <f t="shared" si="9"/>
        <v>62927798</v>
      </c>
      <c r="T158" s="37" t="s">
        <v>82</v>
      </c>
      <c r="U158" s="40" t="s">
        <v>134</v>
      </c>
      <c r="V158" s="39" t="s">
        <v>84</v>
      </c>
      <c r="W158" s="121">
        <v>7000080743</v>
      </c>
      <c r="X158" s="121">
        <v>4200003621</v>
      </c>
      <c r="Y158" s="158">
        <f t="shared" si="11"/>
        <v>62927798</v>
      </c>
      <c r="Z158" s="150" t="s">
        <v>602</v>
      </c>
      <c r="AA158" s="156" t="s">
        <v>461</v>
      </c>
      <c r="AB158" s="154" t="s">
        <v>309</v>
      </c>
      <c r="AC158" s="38"/>
      <c r="AD158" s="114"/>
      <c r="AE158" s="37"/>
      <c r="AF158" s="37"/>
      <c r="AG158" s="40"/>
      <c r="AH158" s="37"/>
      <c r="AI158" s="37"/>
      <c r="AJ158" s="37"/>
      <c r="AK158" s="37"/>
      <c r="AL158" s="37">
        <f t="shared" si="13"/>
        <v>62927798</v>
      </c>
      <c r="AM158" s="37"/>
      <c r="AN158" s="40"/>
      <c r="AO158" s="37">
        <v>0</v>
      </c>
    </row>
    <row r="159" spans="1:41" s="115" customFormat="1" ht="44.25" customHeight="1">
      <c r="A159" s="28" t="s">
        <v>71</v>
      </c>
      <c r="B159" s="29" t="s">
        <v>172</v>
      </c>
      <c r="C159" s="29" t="s">
        <v>160</v>
      </c>
      <c r="D159" s="30">
        <v>29703701</v>
      </c>
      <c r="E159" s="29" t="s">
        <v>74</v>
      </c>
      <c r="F159" s="29" t="s">
        <v>160</v>
      </c>
      <c r="G159" s="109">
        <v>437</v>
      </c>
      <c r="H159" s="31" t="s">
        <v>75</v>
      </c>
      <c r="I159" s="32">
        <v>29703701</v>
      </c>
      <c r="J159" s="33" t="s">
        <v>173</v>
      </c>
      <c r="K159" s="33" t="s">
        <v>114</v>
      </c>
      <c r="L159" s="31">
        <v>72111001</v>
      </c>
      <c r="M159" s="35" t="s">
        <v>249</v>
      </c>
      <c r="N159" s="110">
        <v>42737</v>
      </c>
      <c r="O159" s="111" t="s">
        <v>121</v>
      </c>
      <c r="P159" s="31" t="s">
        <v>80</v>
      </c>
      <c r="Q159" s="31" t="s">
        <v>81</v>
      </c>
      <c r="R159" s="37">
        <v>62014561</v>
      </c>
      <c r="S159" s="40">
        <f t="shared" si="9"/>
        <v>62014561</v>
      </c>
      <c r="T159" s="37" t="s">
        <v>82</v>
      </c>
      <c r="U159" s="40" t="s">
        <v>134</v>
      </c>
      <c r="V159" s="39" t="s">
        <v>84</v>
      </c>
      <c r="W159" s="121">
        <v>7000080743</v>
      </c>
      <c r="X159" s="121">
        <v>4200003600</v>
      </c>
      <c r="Y159" s="158">
        <f t="shared" si="11"/>
        <v>62014561</v>
      </c>
      <c r="Z159" s="150" t="s">
        <v>603</v>
      </c>
      <c r="AA159" s="156" t="s">
        <v>462</v>
      </c>
      <c r="AB159" s="154" t="s">
        <v>309</v>
      </c>
      <c r="AC159" s="38"/>
      <c r="AD159" s="114"/>
      <c r="AE159" s="37"/>
      <c r="AF159" s="37"/>
      <c r="AG159" s="40"/>
      <c r="AH159" s="37"/>
      <c r="AI159" s="37"/>
      <c r="AJ159" s="37"/>
      <c r="AK159" s="37"/>
      <c r="AL159" s="37">
        <f t="shared" si="13"/>
        <v>62014561</v>
      </c>
      <c r="AM159" s="37"/>
      <c r="AN159" s="40"/>
      <c r="AO159" s="37">
        <v>0</v>
      </c>
    </row>
    <row r="160" spans="1:41" s="115" customFormat="1" ht="44.25" customHeight="1">
      <c r="A160" s="28" t="s">
        <v>71</v>
      </c>
      <c r="B160" s="29" t="s">
        <v>172</v>
      </c>
      <c r="C160" s="29" t="s">
        <v>160</v>
      </c>
      <c r="D160" s="30">
        <v>29703701</v>
      </c>
      <c r="E160" s="29" t="s">
        <v>74</v>
      </c>
      <c r="F160" s="29" t="s">
        <v>160</v>
      </c>
      <c r="G160" s="109">
        <v>437</v>
      </c>
      <c r="H160" s="31" t="s">
        <v>75</v>
      </c>
      <c r="I160" s="32">
        <v>29703701</v>
      </c>
      <c r="J160" s="33" t="s">
        <v>173</v>
      </c>
      <c r="K160" s="33" t="s">
        <v>114</v>
      </c>
      <c r="L160" s="31">
        <v>72111001</v>
      </c>
      <c r="M160" s="35" t="s">
        <v>250</v>
      </c>
      <c r="N160" s="110">
        <v>42737</v>
      </c>
      <c r="O160" s="111" t="s">
        <v>121</v>
      </c>
      <c r="P160" s="31" t="s">
        <v>80</v>
      </c>
      <c r="Q160" s="31" t="s">
        <v>81</v>
      </c>
      <c r="R160" s="37">
        <v>76429413</v>
      </c>
      <c r="S160" s="40">
        <f t="shared" si="9"/>
        <v>76429413</v>
      </c>
      <c r="T160" s="37" t="s">
        <v>82</v>
      </c>
      <c r="U160" s="40" t="s">
        <v>134</v>
      </c>
      <c r="V160" s="39" t="s">
        <v>84</v>
      </c>
      <c r="W160" s="121">
        <v>7000080743</v>
      </c>
      <c r="X160" s="121">
        <v>4200003619</v>
      </c>
      <c r="Y160" s="158">
        <f t="shared" si="11"/>
        <v>76429413</v>
      </c>
      <c r="Z160" s="150" t="s">
        <v>604</v>
      </c>
      <c r="AA160" s="156" t="s">
        <v>463</v>
      </c>
      <c r="AB160" s="154" t="s">
        <v>309</v>
      </c>
      <c r="AC160" s="38"/>
      <c r="AD160" s="114"/>
      <c r="AE160" s="37"/>
      <c r="AF160" s="37"/>
      <c r="AG160" s="40"/>
      <c r="AH160" s="37"/>
      <c r="AI160" s="37"/>
      <c r="AJ160" s="37"/>
      <c r="AK160" s="37"/>
      <c r="AL160" s="37">
        <f t="shared" si="13"/>
        <v>76429413</v>
      </c>
      <c r="AM160" s="37"/>
      <c r="AN160" s="40"/>
      <c r="AO160" s="37">
        <v>0</v>
      </c>
    </row>
    <row r="161" spans="1:41" s="115" customFormat="1" ht="44.25" customHeight="1">
      <c r="A161" s="28" t="s">
        <v>71</v>
      </c>
      <c r="B161" s="29" t="s">
        <v>172</v>
      </c>
      <c r="C161" s="29" t="s">
        <v>160</v>
      </c>
      <c r="D161" s="30">
        <v>29703701</v>
      </c>
      <c r="E161" s="29" t="s">
        <v>74</v>
      </c>
      <c r="F161" s="29" t="s">
        <v>160</v>
      </c>
      <c r="G161" s="109">
        <v>437</v>
      </c>
      <c r="H161" s="31" t="s">
        <v>75</v>
      </c>
      <c r="I161" s="32">
        <v>29703701</v>
      </c>
      <c r="J161" s="33" t="s">
        <v>173</v>
      </c>
      <c r="K161" s="33" t="s">
        <v>114</v>
      </c>
      <c r="L161" s="31">
        <v>72111001</v>
      </c>
      <c r="M161" s="35" t="s">
        <v>251</v>
      </c>
      <c r="N161" s="110">
        <v>42737</v>
      </c>
      <c r="O161" s="111" t="s">
        <v>121</v>
      </c>
      <c r="P161" s="31" t="s">
        <v>80</v>
      </c>
      <c r="Q161" s="31" t="s">
        <v>81</v>
      </c>
      <c r="R161" s="37">
        <v>33655042</v>
      </c>
      <c r="S161" s="40">
        <f t="shared" si="9"/>
        <v>33655042</v>
      </c>
      <c r="T161" s="37" t="s">
        <v>82</v>
      </c>
      <c r="U161" s="40" t="s">
        <v>134</v>
      </c>
      <c r="V161" s="39" t="s">
        <v>84</v>
      </c>
      <c r="W161" s="121">
        <v>7000080743</v>
      </c>
      <c r="X161" s="121">
        <v>4200003649</v>
      </c>
      <c r="Y161" s="158">
        <f t="shared" si="11"/>
        <v>33655042</v>
      </c>
      <c r="Z161" s="150" t="s">
        <v>605</v>
      </c>
      <c r="AA161" s="156" t="s">
        <v>464</v>
      </c>
      <c r="AB161" s="154" t="s">
        <v>309</v>
      </c>
      <c r="AC161" s="38"/>
      <c r="AD161" s="114"/>
      <c r="AE161" s="37"/>
      <c r="AF161" s="37"/>
      <c r="AG161" s="40"/>
      <c r="AH161" s="37"/>
      <c r="AI161" s="37"/>
      <c r="AJ161" s="37"/>
      <c r="AK161" s="37"/>
      <c r="AL161" s="37">
        <f t="shared" si="13"/>
        <v>33655042</v>
      </c>
      <c r="AM161" s="37"/>
      <c r="AN161" s="40"/>
      <c r="AO161" s="37">
        <v>0</v>
      </c>
    </row>
    <row r="162" spans="1:41" s="115" customFormat="1" ht="44.25" customHeight="1">
      <c r="A162" s="28" t="s">
        <v>71</v>
      </c>
      <c r="B162" s="29" t="s">
        <v>172</v>
      </c>
      <c r="C162" s="29" t="s">
        <v>160</v>
      </c>
      <c r="D162" s="30">
        <v>29703701</v>
      </c>
      <c r="E162" s="29" t="s">
        <v>74</v>
      </c>
      <c r="F162" s="29" t="s">
        <v>160</v>
      </c>
      <c r="G162" s="109">
        <v>437</v>
      </c>
      <c r="H162" s="31" t="s">
        <v>75</v>
      </c>
      <c r="I162" s="32">
        <v>29703701</v>
      </c>
      <c r="J162" s="33" t="s">
        <v>173</v>
      </c>
      <c r="K162" s="33" t="s">
        <v>114</v>
      </c>
      <c r="L162" s="31">
        <v>72111001</v>
      </c>
      <c r="M162" s="35" t="s">
        <v>252</v>
      </c>
      <c r="N162" s="110">
        <v>42737</v>
      </c>
      <c r="O162" s="111" t="s">
        <v>121</v>
      </c>
      <c r="P162" s="31" t="s">
        <v>80</v>
      </c>
      <c r="Q162" s="31" t="s">
        <v>81</v>
      </c>
      <c r="R162" s="37">
        <v>25695009</v>
      </c>
      <c r="S162" s="40">
        <f t="shared" si="9"/>
        <v>25695009</v>
      </c>
      <c r="T162" s="37" t="s">
        <v>82</v>
      </c>
      <c r="U162" s="40" t="s">
        <v>134</v>
      </c>
      <c r="V162" s="39" t="s">
        <v>84</v>
      </c>
      <c r="W162" s="121">
        <v>7000080743</v>
      </c>
      <c r="X162" s="121">
        <v>4200003630</v>
      </c>
      <c r="Y162" s="158">
        <f t="shared" si="11"/>
        <v>25695009</v>
      </c>
      <c r="Z162" s="150" t="s">
        <v>606</v>
      </c>
      <c r="AA162" s="156" t="s">
        <v>465</v>
      </c>
      <c r="AB162" s="154" t="s">
        <v>309</v>
      </c>
      <c r="AC162" s="38"/>
      <c r="AD162" s="114"/>
      <c r="AE162" s="37"/>
      <c r="AF162" s="37"/>
      <c r="AG162" s="40"/>
      <c r="AH162" s="37"/>
      <c r="AI162" s="37"/>
      <c r="AJ162" s="37"/>
      <c r="AK162" s="37"/>
      <c r="AL162" s="37">
        <f t="shared" si="13"/>
        <v>25695009</v>
      </c>
      <c r="AM162" s="37"/>
      <c r="AN162" s="40"/>
      <c r="AO162" s="37">
        <v>0</v>
      </c>
    </row>
    <row r="163" spans="1:41" s="115" customFormat="1" ht="44.25" customHeight="1">
      <c r="A163" s="28" t="s">
        <v>71</v>
      </c>
      <c r="B163" s="29" t="s">
        <v>172</v>
      </c>
      <c r="C163" s="29" t="s">
        <v>160</v>
      </c>
      <c r="D163" s="30">
        <v>29703701</v>
      </c>
      <c r="E163" s="29" t="s">
        <v>74</v>
      </c>
      <c r="F163" s="29" t="s">
        <v>160</v>
      </c>
      <c r="G163" s="109">
        <v>437</v>
      </c>
      <c r="H163" s="31" t="s">
        <v>75</v>
      </c>
      <c r="I163" s="32">
        <v>29703701</v>
      </c>
      <c r="J163" s="33" t="s">
        <v>173</v>
      </c>
      <c r="K163" s="33" t="s">
        <v>114</v>
      </c>
      <c r="L163" s="31">
        <v>72111001</v>
      </c>
      <c r="M163" s="35" t="s">
        <v>253</v>
      </c>
      <c r="N163" s="110">
        <v>42737</v>
      </c>
      <c r="O163" s="111" t="s">
        <v>121</v>
      </c>
      <c r="P163" s="31" t="s">
        <v>80</v>
      </c>
      <c r="Q163" s="31" t="s">
        <v>81</v>
      </c>
      <c r="R163" s="37">
        <v>40524739</v>
      </c>
      <c r="S163" s="40">
        <f t="shared" si="9"/>
        <v>40524739</v>
      </c>
      <c r="T163" s="37" t="s">
        <v>82</v>
      </c>
      <c r="U163" s="40" t="s">
        <v>134</v>
      </c>
      <c r="V163" s="39" t="s">
        <v>84</v>
      </c>
      <c r="W163" s="121">
        <v>7000080743</v>
      </c>
      <c r="X163" s="121">
        <v>4200003629</v>
      </c>
      <c r="Y163" s="158">
        <f t="shared" si="11"/>
        <v>40524739</v>
      </c>
      <c r="Z163" s="150" t="s">
        <v>607</v>
      </c>
      <c r="AA163" s="156" t="s">
        <v>466</v>
      </c>
      <c r="AB163" s="154" t="s">
        <v>309</v>
      </c>
      <c r="AC163" s="38"/>
      <c r="AD163" s="114"/>
      <c r="AE163" s="37"/>
      <c r="AF163" s="37"/>
      <c r="AG163" s="40"/>
      <c r="AH163" s="37"/>
      <c r="AI163" s="37"/>
      <c r="AJ163" s="37"/>
      <c r="AK163" s="37"/>
      <c r="AL163" s="37">
        <f t="shared" si="13"/>
        <v>40524739</v>
      </c>
      <c r="AM163" s="37"/>
      <c r="AN163" s="40"/>
      <c r="AO163" s="37">
        <v>0</v>
      </c>
    </row>
    <row r="164" spans="1:41" s="115" customFormat="1" ht="44.25" customHeight="1">
      <c r="A164" s="28" t="s">
        <v>71</v>
      </c>
      <c r="B164" s="29" t="s">
        <v>172</v>
      </c>
      <c r="C164" s="29" t="s">
        <v>160</v>
      </c>
      <c r="D164" s="30">
        <v>29703701</v>
      </c>
      <c r="E164" s="29" t="s">
        <v>74</v>
      </c>
      <c r="F164" s="29" t="s">
        <v>160</v>
      </c>
      <c r="G164" s="109">
        <v>437</v>
      </c>
      <c r="H164" s="31" t="s">
        <v>75</v>
      </c>
      <c r="I164" s="32">
        <v>29703701</v>
      </c>
      <c r="J164" s="33" t="s">
        <v>173</v>
      </c>
      <c r="K164" s="33" t="s">
        <v>114</v>
      </c>
      <c r="L164" s="31">
        <v>72111001</v>
      </c>
      <c r="M164" s="35" t="s">
        <v>254</v>
      </c>
      <c r="N164" s="110">
        <v>42737</v>
      </c>
      <c r="O164" s="111" t="s">
        <v>121</v>
      </c>
      <c r="P164" s="31" t="s">
        <v>80</v>
      </c>
      <c r="Q164" s="31" t="s">
        <v>81</v>
      </c>
      <c r="R164" s="37">
        <v>70960668</v>
      </c>
      <c r="S164" s="40">
        <f t="shared" si="9"/>
        <v>70960668</v>
      </c>
      <c r="T164" s="37" t="s">
        <v>82</v>
      </c>
      <c r="U164" s="40" t="s">
        <v>134</v>
      </c>
      <c r="V164" s="39" t="s">
        <v>84</v>
      </c>
      <c r="W164" s="121">
        <v>7000080743</v>
      </c>
      <c r="X164" s="121">
        <v>4200003650</v>
      </c>
      <c r="Y164" s="158">
        <f t="shared" si="11"/>
        <v>70960668</v>
      </c>
      <c r="Z164" s="150" t="s">
        <v>608</v>
      </c>
      <c r="AA164" s="156" t="s">
        <v>467</v>
      </c>
      <c r="AB164" s="154" t="s">
        <v>309</v>
      </c>
      <c r="AC164" s="38"/>
      <c r="AD164" s="114"/>
      <c r="AE164" s="37"/>
      <c r="AF164" s="37"/>
      <c r="AG164" s="40"/>
      <c r="AH164" s="37"/>
      <c r="AI164" s="37"/>
      <c r="AJ164" s="37"/>
      <c r="AK164" s="37"/>
      <c r="AL164" s="37">
        <f t="shared" si="13"/>
        <v>70960668</v>
      </c>
      <c r="AM164" s="37"/>
      <c r="AN164" s="40"/>
      <c r="AO164" s="37">
        <v>0</v>
      </c>
    </row>
    <row r="165" spans="1:41" s="115" customFormat="1" ht="44.25" customHeight="1">
      <c r="A165" s="28" t="s">
        <v>71</v>
      </c>
      <c r="B165" s="29" t="s">
        <v>172</v>
      </c>
      <c r="C165" s="29" t="s">
        <v>160</v>
      </c>
      <c r="D165" s="30">
        <v>29703701</v>
      </c>
      <c r="E165" s="29" t="s">
        <v>74</v>
      </c>
      <c r="F165" s="29" t="s">
        <v>160</v>
      </c>
      <c r="G165" s="109">
        <v>437</v>
      </c>
      <c r="H165" s="31" t="s">
        <v>75</v>
      </c>
      <c r="I165" s="32">
        <v>29703701</v>
      </c>
      <c r="J165" s="33" t="s">
        <v>173</v>
      </c>
      <c r="K165" s="33" t="s">
        <v>114</v>
      </c>
      <c r="L165" s="31">
        <v>72111001</v>
      </c>
      <c r="M165" s="35" t="s">
        <v>255</v>
      </c>
      <c r="N165" s="110">
        <v>42737</v>
      </c>
      <c r="O165" s="111" t="s">
        <v>121</v>
      </c>
      <c r="P165" s="31" t="s">
        <v>80</v>
      </c>
      <c r="Q165" s="31" t="s">
        <v>81</v>
      </c>
      <c r="R165" s="37">
        <v>69686765</v>
      </c>
      <c r="S165" s="40">
        <f t="shared" si="9"/>
        <v>69686765</v>
      </c>
      <c r="T165" s="37" t="s">
        <v>82</v>
      </c>
      <c r="U165" s="40" t="s">
        <v>134</v>
      </c>
      <c r="V165" s="39" t="s">
        <v>84</v>
      </c>
      <c r="W165" s="121">
        <v>7000080743</v>
      </c>
      <c r="X165" s="121">
        <v>4200003624</v>
      </c>
      <c r="Y165" s="158">
        <f t="shared" si="11"/>
        <v>69686765</v>
      </c>
      <c r="Z165" s="150" t="s">
        <v>609</v>
      </c>
      <c r="AA165" s="156" t="s">
        <v>468</v>
      </c>
      <c r="AB165" s="154" t="s">
        <v>309</v>
      </c>
      <c r="AC165" s="38"/>
      <c r="AD165" s="114"/>
      <c r="AE165" s="37"/>
      <c r="AF165" s="37"/>
      <c r="AG165" s="40"/>
      <c r="AH165" s="37"/>
      <c r="AI165" s="37"/>
      <c r="AJ165" s="37"/>
      <c r="AK165" s="37"/>
      <c r="AL165" s="37">
        <f t="shared" si="13"/>
        <v>69686765</v>
      </c>
      <c r="AM165" s="37"/>
      <c r="AN165" s="40"/>
      <c r="AO165" s="37">
        <v>0</v>
      </c>
    </row>
    <row r="166" spans="1:41" s="115" customFormat="1" ht="44.25" customHeight="1">
      <c r="A166" s="28" t="s">
        <v>71</v>
      </c>
      <c r="B166" s="29" t="s">
        <v>172</v>
      </c>
      <c r="C166" s="29" t="s">
        <v>160</v>
      </c>
      <c r="D166" s="30">
        <v>29703701</v>
      </c>
      <c r="E166" s="29" t="s">
        <v>74</v>
      </c>
      <c r="F166" s="29" t="s">
        <v>160</v>
      </c>
      <c r="G166" s="109">
        <v>437</v>
      </c>
      <c r="H166" s="31" t="s">
        <v>75</v>
      </c>
      <c r="I166" s="32">
        <v>29703701</v>
      </c>
      <c r="J166" s="33" t="s">
        <v>173</v>
      </c>
      <c r="K166" s="33" t="s">
        <v>114</v>
      </c>
      <c r="L166" s="31">
        <v>72111001</v>
      </c>
      <c r="M166" s="35" t="s">
        <v>256</v>
      </c>
      <c r="N166" s="110">
        <v>42737</v>
      </c>
      <c r="O166" s="111" t="s">
        <v>121</v>
      </c>
      <c r="P166" s="31" t="s">
        <v>80</v>
      </c>
      <c r="Q166" s="31" t="s">
        <v>81</v>
      </c>
      <c r="R166" s="37">
        <v>99541610</v>
      </c>
      <c r="S166" s="40">
        <f t="shared" si="9"/>
        <v>99541610</v>
      </c>
      <c r="T166" s="37" t="s">
        <v>82</v>
      </c>
      <c r="U166" s="40" t="s">
        <v>134</v>
      </c>
      <c r="V166" s="39" t="s">
        <v>84</v>
      </c>
      <c r="W166" s="121">
        <v>7000080743</v>
      </c>
      <c r="X166" s="121">
        <v>4200003626</v>
      </c>
      <c r="Y166" s="158">
        <f t="shared" si="11"/>
        <v>99541610</v>
      </c>
      <c r="Z166" s="150" t="s">
        <v>610</v>
      </c>
      <c r="AA166" s="156" t="s">
        <v>469</v>
      </c>
      <c r="AB166" s="154" t="s">
        <v>309</v>
      </c>
      <c r="AC166" s="38"/>
      <c r="AD166" s="114"/>
      <c r="AE166" s="37"/>
      <c r="AF166" s="37"/>
      <c r="AG166" s="40"/>
      <c r="AH166" s="37"/>
      <c r="AI166" s="37"/>
      <c r="AJ166" s="37"/>
      <c r="AK166" s="37"/>
      <c r="AL166" s="37">
        <f t="shared" si="13"/>
        <v>99541610</v>
      </c>
      <c r="AM166" s="37"/>
      <c r="AN166" s="40"/>
      <c r="AO166" s="37">
        <v>0</v>
      </c>
    </row>
    <row r="167" spans="1:41" s="115" customFormat="1" ht="44.25" customHeight="1">
      <c r="A167" s="28" t="s">
        <v>71</v>
      </c>
      <c r="B167" s="29" t="s">
        <v>172</v>
      </c>
      <c r="C167" s="29" t="s">
        <v>160</v>
      </c>
      <c r="D167" s="30">
        <v>29703701</v>
      </c>
      <c r="E167" s="29" t="s">
        <v>74</v>
      </c>
      <c r="F167" s="29" t="s">
        <v>160</v>
      </c>
      <c r="G167" s="109">
        <v>437</v>
      </c>
      <c r="H167" s="31" t="s">
        <v>75</v>
      </c>
      <c r="I167" s="32">
        <v>29703701</v>
      </c>
      <c r="J167" s="33" t="s">
        <v>173</v>
      </c>
      <c r="K167" s="33" t="s">
        <v>114</v>
      </c>
      <c r="L167" s="31">
        <v>72111001</v>
      </c>
      <c r="M167" s="35" t="s">
        <v>257</v>
      </c>
      <c r="N167" s="110">
        <v>42737</v>
      </c>
      <c r="O167" s="111" t="s">
        <v>121</v>
      </c>
      <c r="P167" s="31" t="s">
        <v>80</v>
      </c>
      <c r="Q167" s="31" t="s">
        <v>81</v>
      </c>
      <c r="R167" s="37">
        <v>98929013</v>
      </c>
      <c r="S167" s="40">
        <f t="shared" si="9"/>
        <v>98929013</v>
      </c>
      <c r="T167" s="37" t="s">
        <v>82</v>
      </c>
      <c r="U167" s="40" t="s">
        <v>134</v>
      </c>
      <c r="V167" s="39" t="s">
        <v>84</v>
      </c>
      <c r="W167" s="121">
        <v>7000080743</v>
      </c>
      <c r="X167" s="121">
        <v>4200003648</v>
      </c>
      <c r="Y167" s="158">
        <f t="shared" si="11"/>
        <v>98929013</v>
      </c>
      <c r="Z167" s="150" t="s">
        <v>611</v>
      </c>
      <c r="AA167" s="156" t="s">
        <v>470</v>
      </c>
      <c r="AB167" s="154" t="s">
        <v>309</v>
      </c>
      <c r="AC167" s="38"/>
      <c r="AD167" s="114"/>
      <c r="AE167" s="37"/>
      <c r="AF167" s="37"/>
      <c r="AG167" s="40"/>
      <c r="AH167" s="37"/>
      <c r="AI167" s="37"/>
      <c r="AJ167" s="37"/>
      <c r="AK167" s="37"/>
      <c r="AL167" s="37">
        <f t="shared" si="13"/>
        <v>98929013</v>
      </c>
      <c r="AM167" s="37"/>
      <c r="AN167" s="40"/>
      <c r="AO167" s="37">
        <v>0</v>
      </c>
    </row>
    <row r="168" spans="1:41" s="115" customFormat="1" ht="44.25" customHeight="1">
      <c r="A168" s="28" t="s">
        <v>71</v>
      </c>
      <c r="B168" s="29" t="s">
        <v>172</v>
      </c>
      <c r="C168" s="29" t="s">
        <v>160</v>
      </c>
      <c r="D168" s="30">
        <v>29703701</v>
      </c>
      <c r="E168" s="29" t="s">
        <v>74</v>
      </c>
      <c r="F168" s="29" t="s">
        <v>160</v>
      </c>
      <c r="G168" s="109">
        <v>437</v>
      </c>
      <c r="H168" s="31" t="s">
        <v>75</v>
      </c>
      <c r="I168" s="32">
        <v>29703701</v>
      </c>
      <c r="J168" s="33" t="s">
        <v>173</v>
      </c>
      <c r="K168" s="33" t="s">
        <v>114</v>
      </c>
      <c r="L168" s="31">
        <v>72111001</v>
      </c>
      <c r="M168" s="35" t="s">
        <v>258</v>
      </c>
      <c r="N168" s="110">
        <v>42737</v>
      </c>
      <c r="O168" s="111" t="s">
        <v>121</v>
      </c>
      <c r="P168" s="31" t="s">
        <v>80</v>
      </c>
      <c r="Q168" s="31" t="s">
        <v>81</v>
      </c>
      <c r="R168" s="37">
        <v>93025080</v>
      </c>
      <c r="S168" s="40">
        <f t="shared" si="9"/>
        <v>93025080</v>
      </c>
      <c r="T168" s="37" t="s">
        <v>82</v>
      </c>
      <c r="U168" s="40" t="s">
        <v>134</v>
      </c>
      <c r="V168" s="39" t="s">
        <v>84</v>
      </c>
      <c r="W168" s="121">
        <v>7000080743</v>
      </c>
      <c r="X168" s="121">
        <v>4200003646</v>
      </c>
      <c r="Y168" s="158">
        <f t="shared" si="11"/>
        <v>93025080</v>
      </c>
      <c r="Z168" s="150" t="s">
        <v>612</v>
      </c>
      <c r="AA168" s="156" t="s">
        <v>471</v>
      </c>
      <c r="AB168" s="154" t="s">
        <v>309</v>
      </c>
      <c r="AC168" s="38"/>
      <c r="AD168" s="114"/>
      <c r="AE168" s="37"/>
      <c r="AF168" s="37"/>
      <c r="AG168" s="40"/>
      <c r="AH168" s="37"/>
      <c r="AI168" s="37"/>
      <c r="AJ168" s="37"/>
      <c r="AK168" s="37"/>
      <c r="AL168" s="37">
        <f t="shared" si="13"/>
        <v>93025080</v>
      </c>
      <c r="AM168" s="37"/>
      <c r="AN168" s="40"/>
      <c r="AO168" s="37">
        <v>0</v>
      </c>
    </row>
    <row r="169" spans="1:41" s="115" customFormat="1" ht="44.25" customHeight="1">
      <c r="A169" s="28" t="s">
        <v>71</v>
      </c>
      <c r="B169" s="29" t="s">
        <v>172</v>
      </c>
      <c r="C169" s="29" t="s">
        <v>160</v>
      </c>
      <c r="D169" s="30">
        <v>29703701</v>
      </c>
      <c r="E169" s="29" t="s">
        <v>74</v>
      </c>
      <c r="F169" s="29" t="s">
        <v>160</v>
      </c>
      <c r="G169" s="109">
        <v>437</v>
      </c>
      <c r="H169" s="31" t="s">
        <v>75</v>
      </c>
      <c r="I169" s="32">
        <v>29703701</v>
      </c>
      <c r="J169" s="33" t="s">
        <v>173</v>
      </c>
      <c r="K169" s="33" t="s">
        <v>114</v>
      </c>
      <c r="L169" s="31">
        <v>72111001</v>
      </c>
      <c r="M169" s="35" t="s">
        <v>259</v>
      </c>
      <c r="N169" s="110">
        <v>42737</v>
      </c>
      <c r="O169" s="111" t="s">
        <v>121</v>
      </c>
      <c r="P169" s="31" t="s">
        <v>80</v>
      </c>
      <c r="Q169" s="31" t="s">
        <v>81</v>
      </c>
      <c r="R169" s="40">
        <v>132404969</v>
      </c>
      <c r="S169" s="40">
        <f t="shared" si="9"/>
        <v>132404969</v>
      </c>
      <c r="T169" s="37" t="s">
        <v>82</v>
      </c>
      <c r="U169" s="40" t="s">
        <v>134</v>
      </c>
      <c r="V169" s="39" t="s">
        <v>84</v>
      </c>
      <c r="W169" s="121">
        <v>7000080743</v>
      </c>
      <c r="X169" s="121">
        <v>4200003654</v>
      </c>
      <c r="Y169" s="158">
        <f t="shared" si="11"/>
        <v>132404969</v>
      </c>
      <c r="Z169" s="150" t="s">
        <v>592</v>
      </c>
      <c r="AA169" s="156" t="s">
        <v>472</v>
      </c>
      <c r="AB169" s="154" t="s">
        <v>309</v>
      </c>
      <c r="AC169" s="38"/>
      <c r="AD169" s="114"/>
      <c r="AE169" s="37"/>
      <c r="AF169" s="37"/>
      <c r="AG169" s="40"/>
      <c r="AH169" s="37"/>
      <c r="AI169" s="37"/>
      <c r="AJ169" s="37"/>
      <c r="AK169" s="37"/>
      <c r="AL169" s="37">
        <f t="shared" si="13"/>
        <v>132404969</v>
      </c>
      <c r="AM169" s="37"/>
      <c r="AN169" s="40"/>
      <c r="AO169" s="37">
        <v>0</v>
      </c>
    </row>
    <row r="170" spans="1:41" s="115" customFormat="1" ht="44.25" customHeight="1">
      <c r="A170" s="28" t="s">
        <v>71</v>
      </c>
      <c r="B170" s="29" t="s">
        <v>172</v>
      </c>
      <c r="C170" s="29" t="s">
        <v>160</v>
      </c>
      <c r="D170" s="30">
        <v>29703701</v>
      </c>
      <c r="E170" s="29" t="s">
        <v>74</v>
      </c>
      <c r="F170" s="29" t="s">
        <v>160</v>
      </c>
      <c r="G170" s="109">
        <v>437</v>
      </c>
      <c r="H170" s="31" t="s">
        <v>75</v>
      </c>
      <c r="I170" s="32">
        <v>29703701</v>
      </c>
      <c r="J170" s="33" t="s">
        <v>173</v>
      </c>
      <c r="K170" s="33" t="s">
        <v>114</v>
      </c>
      <c r="L170" s="31">
        <v>72111001</v>
      </c>
      <c r="M170" s="35" t="s">
        <v>260</v>
      </c>
      <c r="N170" s="110">
        <v>42737</v>
      </c>
      <c r="O170" s="111" t="s">
        <v>121</v>
      </c>
      <c r="P170" s="31" t="s">
        <v>80</v>
      </c>
      <c r="Q170" s="31" t="s">
        <v>81</v>
      </c>
      <c r="R170" s="37">
        <v>136225424</v>
      </c>
      <c r="S170" s="40">
        <f t="shared" si="9"/>
        <v>136225424</v>
      </c>
      <c r="T170" s="37" t="s">
        <v>82</v>
      </c>
      <c r="U170" s="40" t="s">
        <v>134</v>
      </c>
      <c r="V170" s="39" t="s">
        <v>84</v>
      </c>
      <c r="W170" s="121">
        <v>7000080743</v>
      </c>
      <c r="X170" s="121">
        <v>4200003647</v>
      </c>
      <c r="Y170" s="158">
        <f t="shared" si="11"/>
        <v>136225424</v>
      </c>
      <c r="Z170" s="150" t="s">
        <v>593</v>
      </c>
      <c r="AA170" s="156" t="s">
        <v>473</v>
      </c>
      <c r="AB170" s="154" t="s">
        <v>309</v>
      </c>
      <c r="AC170" s="38"/>
      <c r="AD170" s="114"/>
      <c r="AE170" s="37"/>
      <c r="AF170" s="37"/>
      <c r="AG170" s="40"/>
      <c r="AH170" s="37"/>
      <c r="AI170" s="37"/>
      <c r="AJ170" s="37"/>
      <c r="AK170" s="37"/>
      <c r="AL170" s="37">
        <f t="shared" si="13"/>
        <v>136225424</v>
      </c>
      <c r="AM170" s="37"/>
      <c r="AN170" s="40"/>
      <c r="AO170" s="37">
        <v>0</v>
      </c>
    </row>
    <row r="171" spans="1:41" s="115" customFormat="1" ht="44.25" customHeight="1">
      <c r="A171" s="82" t="s">
        <v>71</v>
      </c>
      <c r="B171" s="83" t="s">
        <v>172</v>
      </c>
      <c r="C171" s="83" t="s">
        <v>160</v>
      </c>
      <c r="D171" s="84">
        <v>29703701</v>
      </c>
      <c r="E171" s="83" t="s">
        <v>74</v>
      </c>
      <c r="F171" s="83" t="s">
        <v>160</v>
      </c>
      <c r="G171" s="122">
        <v>437</v>
      </c>
      <c r="H171" s="85" t="s">
        <v>75</v>
      </c>
      <c r="I171" s="86">
        <v>29703701</v>
      </c>
      <c r="J171" s="87" t="s">
        <v>173</v>
      </c>
      <c r="K171" s="87" t="s">
        <v>114</v>
      </c>
      <c r="L171" s="85">
        <v>72111001</v>
      </c>
      <c r="M171" s="88" t="s">
        <v>261</v>
      </c>
      <c r="N171" s="123">
        <v>42737</v>
      </c>
      <c r="O171" s="124" t="s">
        <v>121</v>
      </c>
      <c r="P171" s="85" t="s">
        <v>80</v>
      </c>
      <c r="Q171" s="85" t="s">
        <v>81</v>
      </c>
      <c r="R171" s="89">
        <v>118506646</v>
      </c>
      <c r="S171" s="90">
        <f t="shared" si="9"/>
        <v>118506646</v>
      </c>
      <c r="T171" s="89" t="s">
        <v>82</v>
      </c>
      <c r="U171" s="90" t="s">
        <v>134</v>
      </c>
      <c r="V171" s="91" t="s">
        <v>84</v>
      </c>
      <c r="W171" s="121">
        <v>7000080743</v>
      </c>
      <c r="X171" s="121">
        <v>4200003674</v>
      </c>
      <c r="Y171" s="158">
        <f t="shared" si="11"/>
        <v>118506646</v>
      </c>
      <c r="Z171" s="150" t="s">
        <v>591</v>
      </c>
      <c r="AA171" s="162" t="s">
        <v>474</v>
      </c>
      <c r="AB171" s="154" t="s">
        <v>309</v>
      </c>
      <c r="AC171" s="92"/>
      <c r="AD171" s="125"/>
      <c r="AE171" s="89"/>
      <c r="AF171" s="89"/>
      <c r="AG171" s="90"/>
      <c r="AH171" s="89"/>
      <c r="AI171" s="89"/>
      <c r="AJ171" s="89"/>
      <c r="AK171" s="89"/>
      <c r="AL171" s="89">
        <f t="shared" si="13"/>
        <v>118506646</v>
      </c>
      <c r="AM171" s="89"/>
      <c r="AN171" s="90"/>
      <c r="AO171" s="89">
        <v>0</v>
      </c>
    </row>
    <row r="172" spans="1:41" s="129" customFormat="1" ht="44.25" customHeight="1">
      <c r="A172" s="82" t="s">
        <v>71</v>
      </c>
      <c r="B172" s="29" t="s">
        <v>112</v>
      </c>
      <c r="C172" s="29" t="s">
        <v>73</v>
      </c>
      <c r="D172" s="30">
        <v>29704106</v>
      </c>
      <c r="E172" s="29" t="s">
        <v>74</v>
      </c>
      <c r="F172" s="29" t="s">
        <v>73</v>
      </c>
      <c r="G172" s="126">
        <v>433</v>
      </c>
      <c r="H172" s="31" t="s">
        <v>75</v>
      </c>
      <c r="I172" s="30">
        <v>29704106</v>
      </c>
      <c r="J172" s="33" t="s">
        <v>113</v>
      </c>
      <c r="K172" s="33" t="s">
        <v>114</v>
      </c>
      <c r="L172" s="85">
        <v>72111001</v>
      </c>
      <c r="M172" s="127" t="s">
        <v>267</v>
      </c>
      <c r="N172" s="123">
        <v>43091</v>
      </c>
      <c r="O172" s="124" t="s">
        <v>266</v>
      </c>
      <c r="P172" s="31" t="s">
        <v>80</v>
      </c>
      <c r="Q172" s="31" t="s">
        <v>81</v>
      </c>
      <c r="R172" s="128">
        <v>86626349</v>
      </c>
      <c r="S172" s="40">
        <v>0</v>
      </c>
      <c r="T172" s="89" t="s">
        <v>82</v>
      </c>
      <c r="U172" s="40" t="s">
        <v>307</v>
      </c>
      <c r="V172" s="91" t="s">
        <v>84</v>
      </c>
      <c r="W172" s="121">
        <v>7000088732</v>
      </c>
      <c r="X172" s="151">
        <v>4500028169</v>
      </c>
      <c r="Y172" s="158">
        <f>+R172</f>
        <v>86626349</v>
      </c>
      <c r="Z172" s="121" t="s">
        <v>524</v>
      </c>
      <c r="AA172" s="156" t="s">
        <v>414</v>
      </c>
      <c r="AB172" s="154" t="s">
        <v>309</v>
      </c>
      <c r="AC172" s="38"/>
      <c r="AD172" s="114"/>
      <c r="AE172" s="37"/>
      <c r="AF172" s="37"/>
      <c r="AG172" s="40"/>
      <c r="AH172" s="37"/>
      <c r="AI172" s="37"/>
      <c r="AJ172" s="37"/>
      <c r="AK172" s="37"/>
      <c r="AL172" s="37"/>
      <c r="AM172" s="37"/>
      <c r="AN172" s="40"/>
      <c r="AO172" s="37"/>
    </row>
    <row r="173" spans="1:41" s="129" customFormat="1" ht="44.25" customHeight="1">
      <c r="A173" s="82" t="s">
        <v>71</v>
      </c>
      <c r="B173" s="83" t="s">
        <v>172</v>
      </c>
      <c r="C173" s="29" t="s">
        <v>73</v>
      </c>
      <c r="D173" s="86">
        <v>29703703</v>
      </c>
      <c r="E173" s="83" t="s">
        <v>74</v>
      </c>
      <c r="F173" s="29" t="s">
        <v>150</v>
      </c>
      <c r="G173" s="126">
        <v>437</v>
      </c>
      <c r="H173" s="85" t="s">
        <v>75</v>
      </c>
      <c r="I173" s="86">
        <v>29703703</v>
      </c>
      <c r="J173" s="87" t="s">
        <v>173</v>
      </c>
      <c r="K173" s="87" t="s">
        <v>114</v>
      </c>
      <c r="L173" s="85">
        <v>72111001</v>
      </c>
      <c r="M173" s="127" t="s">
        <v>268</v>
      </c>
      <c r="N173" s="123">
        <v>43091</v>
      </c>
      <c r="O173" s="124" t="s">
        <v>266</v>
      </c>
      <c r="P173" s="85" t="s">
        <v>80</v>
      </c>
      <c r="Q173" s="85" t="s">
        <v>81</v>
      </c>
      <c r="R173" s="128">
        <v>112041858</v>
      </c>
      <c r="S173" s="40">
        <v>0</v>
      </c>
      <c r="T173" s="89" t="s">
        <v>82</v>
      </c>
      <c r="U173" s="40" t="s">
        <v>307</v>
      </c>
      <c r="V173" s="91" t="s">
        <v>84</v>
      </c>
      <c r="W173" s="121">
        <v>7000088732</v>
      </c>
      <c r="X173" s="151">
        <v>4500028169</v>
      </c>
      <c r="Y173" s="158">
        <f t="shared" ref="Y173:Y211" si="14">+R173</f>
        <v>112041858</v>
      </c>
      <c r="Z173" s="121" t="s">
        <v>524</v>
      </c>
      <c r="AA173" s="156" t="s">
        <v>475</v>
      </c>
      <c r="AB173" s="154" t="s">
        <v>309</v>
      </c>
      <c r="AC173" s="38"/>
      <c r="AD173" s="114"/>
      <c r="AE173" s="37"/>
      <c r="AF173" s="37"/>
      <c r="AG173" s="40"/>
      <c r="AH173" s="37"/>
      <c r="AI173" s="37"/>
      <c r="AJ173" s="37"/>
      <c r="AK173" s="37"/>
      <c r="AL173" s="37"/>
      <c r="AM173" s="37"/>
      <c r="AN173" s="40"/>
      <c r="AO173" s="37">
        <f>+R173</f>
        <v>112041858</v>
      </c>
    </row>
    <row r="174" spans="1:41" s="129" customFormat="1" ht="44.25" customHeight="1">
      <c r="A174" s="82" t="s">
        <v>71</v>
      </c>
      <c r="B174" s="29" t="s">
        <v>112</v>
      </c>
      <c r="C174" s="29" t="s">
        <v>73</v>
      </c>
      <c r="D174" s="30">
        <v>29704106</v>
      </c>
      <c r="E174" s="29" t="s">
        <v>74</v>
      </c>
      <c r="F174" s="29" t="s">
        <v>73</v>
      </c>
      <c r="G174" s="126">
        <v>433</v>
      </c>
      <c r="H174" s="31" t="s">
        <v>75</v>
      </c>
      <c r="I174" s="30">
        <v>29704106</v>
      </c>
      <c r="J174" s="33" t="s">
        <v>113</v>
      </c>
      <c r="K174" s="33" t="s">
        <v>114</v>
      </c>
      <c r="L174" s="85">
        <v>72111001</v>
      </c>
      <c r="M174" s="127" t="s">
        <v>269</v>
      </c>
      <c r="N174" s="123">
        <v>43091</v>
      </c>
      <c r="O174" s="124" t="s">
        <v>266</v>
      </c>
      <c r="P174" s="31" t="s">
        <v>80</v>
      </c>
      <c r="Q174" s="31" t="s">
        <v>81</v>
      </c>
      <c r="R174" s="128">
        <v>71656401</v>
      </c>
      <c r="S174" s="40">
        <v>0</v>
      </c>
      <c r="T174" s="89" t="s">
        <v>82</v>
      </c>
      <c r="U174" s="40" t="s">
        <v>307</v>
      </c>
      <c r="V174" s="91" t="s">
        <v>84</v>
      </c>
      <c r="W174" s="121">
        <v>7000088732</v>
      </c>
      <c r="X174" s="151">
        <v>4500027976</v>
      </c>
      <c r="Y174" s="158">
        <f t="shared" si="14"/>
        <v>71656401</v>
      </c>
      <c r="Z174" s="121" t="s">
        <v>516</v>
      </c>
      <c r="AA174" s="156" t="s">
        <v>476</v>
      </c>
      <c r="AB174" s="154" t="s">
        <v>309</v>
      </c>
      <c r="AC174" s="38"/>
      <c r="AD174" s="114"/>
      <c r="AE174" s="37"/>
      <c r="AF174" s="37"/>
      <c r="AG174" s="40"/>
      <c r="AH174" s="37"/>
      <c r="AI174" s="37"/>
      <c r="AJ174" s="37"/>
      <c r="AK174" s="37"/>
      <c r="AL174" s="37"/>
      <c r="AM174" s="37"/>
      <c r="AN174" s="40"/>
      <c r="AO174" s="37"/>
    </row>
    <row r="175" spans="1:41" s="176" customFormat="1" ht="44.25" customHeight="1">
      <c r="A175" s="163" t="s">
        <v>71</v>
      </c>
      <c r="B175" s="164" t="s">
        <v>172</v>
      </c>
      <c r="C175" s="136" t="s">
        <v>73</v>
      </c>
      <c r="D175" s="165">
        <v>29703703</v>
      </c>
      <c r="E175" s="164" t="s">
        <v>74</v>
      </c>
      <c r="F175" s="136" t="s">
        <v>150</v>
      </c>
      <c r="G175" s="166">
        <v>437</v>
      </c>
      <c r="H175" s="167" t="s">
        <v>75</v>
      </c>
      <c r="I175" s="165">
        <v>29703703</v>
      </c>
      <c r="J175" s="168" t="s">
        <v>173</v>
      </c>
      <c r="K175" s="168" t="s">
        <v>114</v>
      </c>
      <c r="L175" s="167">
        <v>72111001</v>
      </c>
      <c r="M175" s="130" t="s">
        <v>270</v>
      </c>
      <c r="N175" s="169">
        <v>43091</v>
      </c>
      <c r="O175" s="170" t="s">
        <v>266</v>
      </c>
      <c r="P175" s="167" t="s">
        <v>80</v>
      </c>
      <c r="Q175" s="167" t="s">
        <v>81</v>
      </c>
      <c r="R175" s="128">
        <v>69321649</v>
      </c>
      <c r="S175" s="148">
        <v>0</v>
      </c>
      <c r="T175" s="171" t="s">
        <v>82</v>
      </c>
      <c r="U175" s="148" t="s">
        <v>307</v>
      </c>
      <c r="V175" s="172" t="s">
        <v>84</v>
      </c>
      <c r="W175" s="173">
        <v>7000089810</v>
      </c>
      <c r="X175" s="174">
        <v>4200004526</v>
      </c>
      <c r="Y175" s="158">
        <f t="shared" si="14"/>
        <v>69321649</v>
      </c>
      <c r="Z175" s="151" t="s">
        <v>616</v>
      </c>
      <c r="AA175" s="151" t="s">
        <v>477</v>
      </c>
      <c r="AB175" s="160" t="s">
        <v>309</v>
      </c>
      <c r="AC175" s="152"/>
      <c r="AD175" s="175"/>
      <c r="AE175" s="147"/>
      <c r="AF175" s="147"/>
      <c r="AG175" s="148"/>
      <c r="AH175" s="147"/>
      <c r="AI175" s="147"/>
      <c r="AJ175" s="147"/>
      <c r="AK175" s="147"/>
      <c r="AL175" s="147"/>
      <c r="AM175" s="147"/>
      <c r="AN175" s="148"/>
      <c r="AO175" s="147">
        <f t="shared" ref="AO175:AO176" si="15">+R175</f>
        <v>69321649</v>
      </c>
    </row>
    <row r="176" spans="1:41" s="129" customFormat="1" ht="44.25" customHeight="1">
      <c r="A176" s="82" t="s">
        <v>71</v>
      </c>
      <c r="B176" s="83" t="s">
        <v>172</v>
      </c>
      <c r="C176" s="29" t="s">
        <v>73</v>
      </c>
      <c r="D176" s="86">
        <v>29703703</v>
      </c>
      <c r="E176" s="83" t="s">
        <v>74</v>
      </c>
      <c r="F176" s="29" t="s">
        <v>150</v>
      </c>
      <c r="G176" s="126">
        <v>437</v>
      </c>
      <c r="H176" s="85" t="s">
        <v>75</v>
      </c>
      <c r="I176" s="86">
        <v>29703703</v>
      </c>
      <c r="J176" s="87" t="s">
        <v>173</v>
      </c>
      <c r="K176" s="87" t="s">
        <v>114</v>
      </c>
      <c r="L176" s="85">
        <v>72111001</v>
      </c>
      <c r="M176" s="127" t="s">
        <v>271</v>
      </c>
      <c r="N176" s="123">
        <v>43091</v>
      </c>
      <c r="O176" s="124" t="s">
        <v>266</v>
      </c>
      <c r="P176" s="85" t="s">
        <v>80</v>
      </c>
      <c r="Q176" s="85" t="s">
        <v>81</v>
      </c>
      <c r="R176" s="128">
        <v>486849909</v>
      </c>
      <c r="S176" s="40">
        <v>0</v>
      </c>
      <c r="T176" s="89" t="s">
        <v>82</v>
      </c>
      <c r="U176" s="40" t="s">
        <v>307</v>
      </c>
      <c r="V176" s="91" t="s">
        <v>84</v>
      </c>
      <c r="W176" s="121">
        <v>7000088752</v>
      </c>
      <c r="X176" s="151">
        <v>4500028212</v>
      </c>
      <c r="Y176" s="158">
        <f t="shared" si="14"/>
        <v>486849909</v>
      </c>
      <c r="Z176" s="121" t="s">
        <v>518</v>
      </c>
      <c r="AA176" s="156" t="s">
        <v>409</v>
      </c>
      <c r="AB176" s="154" t="s">
        <v>309</v>
      </c>
      <c r="AC176" s="38"/>
      <c r="AD176" s="114"/>
      <c r="AE176" s="37"/>
      <c r="AF176" s="37"/>
      <c r="AG176" s="40"/>
      <c r="AH176" s="37"/>
      <c r="AI176" s="37"/>
      <c r="AJ176" s="37"/>
      <c r="AK176" s="37"/>
      <c r="AL176" s="37"/>
      <c r="AM176" s="37"/>
      <c r="AN176" s="40"/>
      <c r="AO176" s="37">
        <f t="shared" si="15"/>
        <v>486849909</v>
      </c>
    </row>
    <row r="177" spans="1:41" s="129" customFormat="1" ht="44.25" customHeight="1">
      <c r="A177" s="82" t="s">
        <v>71</v>
      </c>
      <c r="B177" s="29" t="s">
        <v>112</v>
      </c>
      <c r="C177" s="29" t="s">
        <v>73</v>
      </c>
      <c r="D177" s="30">
        <v>29704106</v>
      </c>
      <c r="E177" s="29" t="s">
        <v>74</v>
      </c>
      <c r="F177" s="29" t="s">
        <v>73</v>
      </c>
      <c r="G177" s="126">
        <v>433</v>
      </c>
      <c r="H177" s="31" t="s">
        <v>75</v>
      </c>
      <c r="I177" s="30">
        <v>29704106</v>
      </c>
      <c r="J177" s="33" t="s">
        <v>113</v>
      </c>
      <c r="K177" s="33" t="s">
        <v>114</v>
      </c>
      <c r="L177" s="85">
        <v>72111001</v>
      </c>
      <c r="M177" s="127" t="s">
        <v>272</v>
      </c>
      <c r="N177" s="123">
        <v>43091</v>
      </c>
      <c r="O177" s="124" t="s">
        <v>266</v>
      </c>
      <c r="P177" s="31" t="s">
        <v>80</v>
      </c>
      <c r="Q177" s="31" t="s">
        <v>81</v>
      </c>
      <c r="R177" s="128">
        <v>58583520</v>
      </c>
      <c r="S177" s="40">
        <v>0</v>
      </c>
      <c r="T177" s="89" t="s">
        <v>82</v>
      </c>
      <c r="U177" s="40" t="s">
        <v>307</v>
      </c>
      <c r="V177" s="91" t="s">
        <v>84</v>
      </c>
      <c r="W177" s="121">
        <v>7000089810</v>
      </c>
      <c r="X177" s="151">
        <v>4200004527</v>
      </c>
      <c r="Y177" s="158">
        <f t="shared" si="14"/>
        <v>58583520</v>
      </c>
      <c r="Z177" s="121" t="s">
        <v>638</v>
      </c>
      <c r="AA177" s="156" t="s">
        <v>416</v>
      </c>
      <c r="AB177" s="154" t="s">
        <v>309</v>
      </c>
      <c r="AC177" s="38"/>
      <c r="AD177" s="114"/>
      <c r="AE177" s="37"/>
      <c r="AF177" s="37"/>
      <c r="AG177" s="40"/>
      <c r="AH177" s="37"/>
      <c r="AI177" s="37"/>
      <c r="AJ177" s="37"/>
      <c r="AK177" s="37"/>
      <c r="AL177" s="37"/>
      <c r="AM177" s="37"/>
      <c r="AN177" s="40"/>
      <c r="AO177" s="37"/>
    </row>
    <row r="178" spans="1:41" s="176" customFormat="1" ht="44.25" customHeight="1">
      <c r="A178" s="163" t="s">
        <v>71</v>
      </c>
      <c r="B178" s="164" t="s">
        <v>172</v>
      </c>
      <c r="C178" s="136" t="s">
        <v>73</v>
      </c>
      <c r="D178" s="165">
        <v>29703703</v>
      </c>
      <c r="E178" s="164" t="s">
        <v>74</v>
      </c>
      <c r="F178" s="136" t="s">
        <v>150</v>
      </c>
      <c r="G178" s="166">
        <v>437</v>
      </c>
      <c r="H178" s="167" t="s">
        <v>75</v>
      </c>
      <c r="I178" s="165">
        <v>29703703</v>
      </c>
      <c r="J178" s="168" t="s">
        <v>173</v>
      </c>
      <c r="K178" s="168" t="s">
        <v>114</v>
      </c>
      <c r="L178" s="167">
        <v>72111001</v>
      </c>
      <c r="M178" s="130" t="s">
        <v>273</v>
      </c>
      <c r="N178" s="169">
        <v>43091</v>
      </c>
      <c r="O178" s="170" t="s">
        <v>266</v>
      </c>
      <c r="P178" s="167" t="s">
        <v>80</v>
      </c>
      <c r="Q178" s="167" t="s">
        <v>81</v>
      </c>
      <c r="R178" s="128">
        <v>208306600</v>
      </c>
      <c r="S178" s="148">
        <v>0</v>
      </c>
      <c r="T178" s="171" t="s">
        <v>82</v>
      </c>
      <c r="U178" s="148" t="s">
        <v>307</v>
      </c>
      <c r="V178" s="172" t="s">
        <v>84</v>
      </c>
      <c r="W178" s="173">
        <v>7000089810</v>
      </c>
      <c r="X178" s="174">
        <v>4200004528</v>
      </c>
      <c r="Y178" s="158">
        <f t="shared" si="14"/>
        <v>208306600</v>
      </c>
      <c r="Z178" s="151" t="s">
        <v>617</v>
      </c>
      <c r="AA178" s="151" t="s">
        <v>478</v>
      </c>
      <c r="AB178" s="160" t="s">
        <v>309</v>
      </c>
      <c r="AC178" s="152"/>
      <c r="AD178" s="175"/>
      <c r="AE178" s="147"/>
      <c r="AF178" s="147"/>
      <c r="AG178" s="148"/>
      <c r="AH178" s="147"/>
      <c r="AI178" s="147"/>
      <c r="AJ178" s="147"/>
      <c r="AK178" s="147"/>
      <c r="AL178" s="147"/>
      <c r="AM178" s="147"/>
      <c r="AN178" s="148"/>
      <c r="AO178" s="147">
        <f t="shared" ref="AO178:AO182" si="16">+R178</f>
        <v>208306600</v>
      </c>
    </row>
    <row r="179" spans="1:41" s="129" customFormat="1" ht="44.25" customHeight="1">
      <c r="A179" s="82" t="s">
        <v>71</v>
      </c>
      <c r="B179" s="83" t="s">
        <v>172</v>
      </c>
      <c r="C179" s="29" t="s">
        <v>73</v>
      </c>
      <c r="D179" s="86">
        <v>29703703</v>
      </c>
      <c r="E179" s="83" t="s">
        <v>74</v>
      </c>
      <c r="F179" s="29" t="s">
        <v>150</v>
      </c>
      <c r="G179" s="126">
        <v>437</v>
      </c>
      <c r="H179" s="85" t="s">
        <v>75</v>
      </c>
      <c r="I179" s="86">
        <v>29703703</v>
      </c>
      <c r="J179" s="87" t="s">
        <v>173</v>
      </c>
      <c r="K179" s="87" t="s">
        <v>114</v>
      </c>
      <c r="L179" s="85">
        <v>72111001</v>
      </c>
      <c r="M179" s="127" t="s">
        <v>274</v>
      </c>
      <c r="N179" s="123">
        <v>43091</v>
      </c>
      <c r="O179" s="124" t="s">
        <v>266</v>
      </c>
      <c r="P179" s="85" t="s">
        <v>80</v>
      </c>
      <c r="Q179" s="85" t="s">
        <v>81</v>
      </c>
      <c r="R179" s="128">
        <v>173429444</v>
      </c>
      <c r="S179" s="40">
        <v>0</v>
      </c>
      <c r="T179" s="89" t="s">
        <v>82</v>
      </c>
      <c r="U179" s="40" t="s">
        <v>307</v>
      </c>
      <c r="V179" s="91" t="s">
        <v>84</v>
      </c>
      <c r="W179" s="121">
        <v>7000088732</v>
      </c>
      <c r="X179" s="151">
        <v>4500028039</v>
      </c>
      <c r="Y179" s="158">
        <f t="shared" si="14"/>
        <v>173429444</v>
      </c>
      <c r="Z179" s="156" t="s">
        <v>517</v>
      </c>
      <c r="AA179" s="156" t="s">
        <v>408</v>
      </c>
      <c r="AB179" s="154" t="s">
        <v>309</v>
      </c>
      <c r="AC179" s="38"/>
      <c r="AD179" s="114"/>
      <c r="AE179" s="37"/>
      <c r="AF179" s="37"/>
      <c r="AG179" s="40"/>
      <c r="AH179" s="37"/>
      <c r="AI179" s="37"/>
      <c r="AJ179" s="37"/>
      <c r="AK179" s="37"/>
      <c r="AL179" s="37"/>
      <c r="AM179" s="37"/>
      <c r="AN179" s="40"/>
      <c r="AO179" s="37">
        <f t="shared" si="16"/>
        <v>173429444</v>
      </c>
    </row>
    <row r="180" spans="1:41" s="129" customFormat="1" ht="44.25" customHeight="1">
      <c r="A180" s="82" t="s">
        <v>71</v>
      </c>
      <c r="B180" s="83" t="s">
        <v>172</v>
      </c>
      <c r="C180" s="29" t="s">
        <v>73</v>
      </c>
      <c r="D180" s="86">
        <v>29703703</v>
      </c>
      <c r="E180" s="83" t="s">
        <v>74</v>
      </c>
      <c r="F180" s="29" t="s">
        <v>150</v>
      </c>
      <c r="G180" s="126">
        <v>437</v>
      </c>
      <c r="H180" s="85" t="s">
        <v>75</v>
      </c>
      <c r="I180" s="86">
        <v>29703703</v>
      </c>
      <c r="J180" s="87" t="s">
        <v>173</v>
      </c>
      <c r="K180" s="87" t="s">
        <v>114</v>
      </c>
      <c r="L180" s="85">
        <v>72111001</v>
      </c>
      <c r="M180" s="127" t="s">
        <v>275</v>
      </c>
      <c r="N180" s="123">
        <v>43091</v>
      </c>
      <c r="O180" s="124" t="s">
        <v>266</v>
      </c>
      <c r="P180" s="85" t="s">
        <v>80</v>
      </c>
      <c r="Q180" s="85" t="s">
        <v>81</v>
      </c>
      <c r="R180" s="128">
        <v>128947131</v>
      </c>
      <c r="S180" s="40">
        <v>0</v>
      </c>
      <c r="T180" s="89" t="s">
        <v>82</v>
      </c>
      <c r="U180" s="40" t="s">
        <v>307</v>
      </c>
      <c r="V180" s="91" t="s">
        <v>84</v>
      </c>
      <c r="W180" s="121">
        <v>7000088732</v>
      </c>
      <c r="X180" s="151">
        <v>4500028020</v>
      </c>
      <c r="Y180" s="158">
        <f t="shared" si="14"/>
        <v>128947131</v>
      </c>
      <c r="Z180" s="156" t="s">
        <v>523</v>
      </c>
      <c r="AA180" s="156" t="s">
        <v>479</v>
      </c>
      <c r="AB180" s="154" t="s">
        <v>309</v>
      </c>
      <c r="AC180" s="38"/>
      <c r="AD180" s="114"/>
      <c r="AE180" s="37"/>
      <c r="AF180" s="37"/>
      <c r="AG180" s="40"/>
      <c r="AH180" s="37"/>
      <c r="AI180" s="37"/>
      <c r="AJ180" s="37"/>
      <c r="AK180" s="37"/>
      <c r="AL180" s="37"/>
      <c r="AM180" s="37"/>
      <c r="AN180" s="40"/>
      <c r="AO180" s="37">
        <f t="shared" si="16"/>
        <v>128947131</v>
      </c>
    </row>
    <row r="181" spans="1:41" s="176" customFormat="1" ht="44.25" customHeight="1">
      <c r="A181" s="163" t="s">
        <v>71</v>
      </c>
      <c r="B181" s="164" t="s">
        <v>172</v>
      </c>
      <c r="C181" s="136" t="s">
        <v>73</v>
      </c>
      <c r="D181" s="165">
        <v>29703703</v>
      </c>
      <c r="E181" s="164" t="s">
        <v>74</v>
      </c>
      <c r="F181" s="136" t="s">
        <v>150</v>
      </c>
      <c r="G181" s="166">
        <v>437</v>
      </c>
      <c r="H181" s="167" t="s">
        <v>75</v>
      </c>
      <c r="I181" s="165">
        <v>29703703</v>
      </c>
      <c r="J181" s="168" t="s">
        <v>173</v>
      </c>
      <c r="K181" s="168" t="s">
        <v>114</v>
      </c>
      <c r="L181" s="167">
        <v>72111001</v>
      </c>
      <c r="M181" s="130" t="s">
        <v>276</v>
      </c>
      <c r="N181" s="169">
        <v>43091</v>
      </c>
      <c r="O181" s="170" t="s">
        <v>266</v>
      </c>
      <c r="P181" s="167" t="s">
        <v>80</v>
      </c>
      <c r="Q181" s="167" t="s">
        <v>81</v>
      </c>
      <c r="R181" s="128">
        <v>144887337</v>
      </c>
      <c r="S181" s="148">
        <v>0</v>
      </c>
      <c r="T181" s="171" t="s">
        <v>82</v>
      </c>
      <c r="U181" s="148" t="s">
        <v>307</v>
      </c>
      <c r="V181" s="172" t="s">
        <v>84</v>
      </c>
      <c r="W181" s="177">
        <v>7000089810</v>
      </c>
      <c r="X181" s="177">
        <v>4200004532</v>
      </c>
      <c r="Y181" s="158">
        <f t="shared" si="14"/>
        <v>144887337</v>
      </c>
      <c r="Z181" s="178" t="s">
        <v>618</v>
      </c>
      <c r="AA181" s="151" t="s">
        <v>480</v>
      </c>
      <c r="AB181" s="160" t="s">
        <v>309</v>
      </c>
      <c r="AC181" s="152"/>
      <c r="AD181" s="175"/>
      <c r="AE181" s="147"/>
      <c r="AF181" s="147"/>
      <c r="AG181" s="148"/>
      <c r="AH181" s="147"/>
      <c r="AI181" s="147"/>
      <c r="AJ181" s="147"/>
      <c r="AK181" s="147"/>
      <c r="AL181" s="147"/>
      <c r="AM181" s="147"/>
      <c r="AN181" s="148"/>
      <c r="AO181" s="147">
        <f t="shared" si="16"/>
        <v>144887337</v>
      </c>
    </row>
    <row r="182" spans="1:41" s="129" customFormat="1" ht="44.25" customHeight="1">
      <c r="A182" s="82" t="s">
        <v>71</v>
      </c>
      <c r="B182" s="83" t="s">
        <v>172</v>
      </c>
      <c r="C182" s="29" t="s">
        <v>73</v>
      </c>
      <c r="D182" s="86">
        <v>29703703</v>
      </c>
      <c r="E182" s="83" t="s">
        <v>74</v>
      </c>
      <c r="F182" s="29" t="s">
        <v>150</v>
      </c>
      <c r="G182" s="126">
        <v>437</v>
      </c>
      <c r="H182" s="85" t="s">
        <v>75</v>
      </c>
      <c r="I182" s="86">
        <v>29703703</v>
      </c>
      <c r="J182" s="87" t="s">
        <v>173</v>
      </c>
      <c r="K182" s="87" t="s">
        <v>114</v>
      </c>
      <c r="L182" s="85">
        <v>72111001</v>
      </c>
      <c r="M182" s="127" t="s">
        <v>277</v>
      </c>
      <c r="N182" s="123">
        <v>43091</v>
      </c>
      <c r="O182" s="124" t="s">
        <v>266</v>
      </c>
      <c r="P182" s="85" t="s">
        <v>80</v>
      </c>
      <c r="Q182" s="85" t="s">
        <v>81</v>
      </c>
      <c r="R182" s="128">
        <v>122046462</v>
      </c>
      <c r="S182" s="40">
        <v>0</v>
      </c>
      <c r="T182" s="89" t="s">
        <v>82</v>
      </c>
      <c r="U182" s="40" t="s">
        <v>307</v>
      </c>
      <c r="V182" s="91" t="s">
        <v>84</v>
      </c>
      <c r="W182" s="121">
        <v>7000088725</v>
      </c>
      <c r="X182" s="151">
        <v>4500028210</v>
      </c>
      <c r="Y182" s="158">
        <f t="shared" si="14"/>
        <v>122046462</v>
      </c>
      <c r="Z182" s="156" t="s">
        <v>348</v>
      </c>
      <c r="AA182" s="156" t="s">
        <v>349</v>
      </c>
      <c r="AB182" s="154" t="s">
        <v>309</v>
      </c>
      <c r="AC182" s="38"/>
      <c r="AD182" s="114"/>
      <c r="AE182" s="37"/>
      <c r="AF182" s="37"/>
      <c r="AG182" s="40"/>
      <c r="AH182" s="37"/>
      <c r="AI182" s="37"/>
      <c r="AJ182" s="37"/>
      <c r="AK182" s="37"/>
      <c r="AL182" s="37"/>
      <c r="AM182" s="37"/>
      <c r="AN182" s="40"/>
      <c r="AO182" s="37">
        <f t="shared" si="16"/>
        <v>122046462</v>
      </c>
    </row>
    <row r="183" spans="1:41" s="129" customFormat="1" ht="44.25" customHeight="1">
      <c r="A183" s="82" t="s">
        <v>71</v>
      </c>
      <c r="B183" s="29" t="s">
        <v>149</v>
      </c>
      <c r="C183" s="29" t="s">
        <v>150</v>
      </c>
      <c r="D183" s="30">
        <v>29703704</v>
      </c>
      <c r="E183" s="29" t="s">
        <v>74</v>
      </c>
      <c r="F183" s="29" t="s">
        <v>150</v>
      </c>
      <c r="G183" s="126">
        <v>436</v>
      </c>
      <c r="H183" s="31" t="s">
        <v>75</v>
      </c>
      <c r="I183" s="30">
        <v>29703704</v>
      </c>
      <c r="J183" s="33" t="s">
        <v>151</v>
      </c>
      <c r="K183" s="33" t="s">
        <v>114</v>
      </c>
      <c r="L183" s="85">
        <v>72111001</v>
      </c>
      <c r="M183" s="127" t="s">
        <v>278</v>
      </c>
      <c r="N183" s="123">
        <v>43091</v>
      </c>
      <c r="O183" s="124" t="s">
        <v>266</v>
      </c>
      <c r="P183" s="31" t="s">
        <v>80</v>
      </c>
      <c r="Q183" s="31" t="s">
        <v>81</v>
      </c>
      <c r="R183" s="128">
        <v>85151767</v>
      </c>
      <c r="S183" s="40">
        <v>0</v>
      </c>
      <c r="T183" s="89" t="s">
        <v>82</v>
      </c>
      <c r="U183" s="40" t="s">
        <v>307</v>
      </c>
      <c r="V183" s="91" t="s">
        <v>84</v>
      </c>
      <c r="W183" s="121">
        <v>7000088732</v>
      </c>
      <c r="X183" s="151">
        <v>4500028182</v>
      </c>
      <c r="Y183" s="158">
        <f t="shared" si="14"/>
        <v>85151767</v>
      </c>
      <c r="Z183" s="121" t="s">
        <v>521</v>
      </c>
      <c r="AA183" s="156" t="s">
        <v>412</v>
      </c>
      <c r="AB183" s="154" t="s">
        <v>309</v>
      </c>
      <c r="AC183" s="38"/>
      <c r="AD183" s="114"/>
      <c r="AE183" s="37"/>
      <c r="AF183" s="37"/>
      <c r="AG183" s="40"/>
      <c r="AH183" s="37"/>
      <c r="AI183" s="37"/>
      <c r="AJ183" s="37"/>
      <c r="AK183" s="37"/>
      <c r="AL183" s="37"/>
      <c r="AM183" s="37"/>
      <c r="AN183" s="40"/>
      <c r="AO183" s="37">
        <f>+R183</f>
        <v>85151767</v>
      </c>
    </row>
    <row r="184" spans="1:41" s="129" customFormat="1" ht="44.25" customHeight="1">
      <c r="A184" s="82" t="s">
        <v>71</v>
      </c>
      <c r="B184" s="83" t="s">
        <v>172</v>
      </c>
      <c r="C184" s="29" t="s">
        <v>73</v>
      </c>
      <c r="D184" s="86">
        <v>29703703</v>
      </c>
      <c r="E184" s="83" t="s">
        <v>74</v>
      </c>
      <c r="F184" s="29" t="s">
        <v>150</v>
      </c>
      <c r="G184" s="126">
        <v>437</v>
      </c>
      <c r="H184" s="85" t="s">
        <v>75</v>
      </c>
      <c r="I184" s="86">
        <v>29703703</v>
      </c>
      <c r="J184" s="87" t="s">
        <v>173</v>
      </c>
      <c r="K184" s="87" t="s">
        <v>114</v>
      </c>
      <c r="L184" s="85">
        <v>72111001</v>
      </c>
      <c r="M184" s="127" t="s">
        <v>279</v>
      </c>
      <c r="N184" s="123">
        <v>43091</v>
      </c>
      <c r="O184" s="124" t="s">
        <v>266</v>
      </c>
      <c r="P184" s="85" t="s">
        <v>80</v>
      </c>
      <c r="Q184" s="85" t="s">
        <v>81</v>
      </c>
      <c r="R184" s="128">
        <v>67362546</v>
      </c>
      <c r="S184" s="40">
        <v>0</v>
      </c>
      <c r="T184" s="89" t="s">
        <v>82</v>
      </c>
      <c r="U184" s="40" t="s">
        <v>307</v>
      </c>
      <c r="V184" s="91" t="s">
        <v>84</v>
      </c>
      <c r="W184" s="121">
        <v>7000088724</v>
      </c>
      <c r="X184" s="151">
        <v>4500028029</v>
      </c>
      <c r="Y184" s="158">
        <f t="shared" si="14"/>
        <v>67362546</v>
      </c>
      <c r="Z184" s="121" t="s">
        <v>502</v>
      </c>
      <c r="AA184" s="156" t="s">
        <v>384</v>
      </c>
      <c r="AB184" s="154" t="s">
        <v>309</v>
      </c>
      <c r="AC184" s="38"/>
      <c r="AD184" s="114"/>
      <c r="AE184" s="37"/>
      <c r="AF184" s="37"/>
      <c r="AG184" s="40"/>
      <c r="AH184" s="37"/>
      <c r="AI184" s="37"/>
      <c r="AJ184" s="37"/>
      <c r="AK184" s="37"/>
      <c r="AL184" s="37"/>
      <c r="AM184" s="37"/>
      <c r="AN184" s="40"/>
      <c r="AO184" s="37">
        <f t="shared" ref="AO184:AO200" si="17">+R184</f>
        <v>67362546</v>
      </c>
    </row>
    <row r="185" spans="1:41" s="176" customFormat="1" ht="44.25" customHeight="1">
      <c r="A185" s="163" t="s">
        <v>71</v>
      </c>
      <c r="B185" s="164" t="s">
        <v>172</v>
      </c>
      <c r="C185" s="136" t="s">
        <v>73</v>
      </c>
      <c r="D185" s="165">
        <v>29703703</v>
      </c>
      <c r="E185" s="164" t="s">
        <v>74</v>
      </c>
      <c r="F185" s="136" t="s">
        <v>150</v>
      </c>
      <c r="G185" s="166">
        <v>437</v>
      </c>
      <c r="H185" s="167" t="s">
        <v>75</v>
      </c>
      <c r="I185" s="165">
        <v>29703703</v>
      </c>
      <c r="J185" s="168" t="s">
        <v>173</v>
      </c>
      <c r="K185" s="168" t="s">
        <v>114</v>
      </c>
      <c r="L185" s="167">
        <v>72111001</v>
      </c>
      <c r="M185" s="130" t="s">
        <v>280</v>
      </c>
      <c r="N185" s="169">
        <v>43091</v>
      </c>
      <c r="O185" s="170" t="s">
        <v>266</v>
      </c>
      <c r="P185" s="167" t="s">
        <v>80</v>
      </c>
      <c r="Q185" s="167" t="s">
        <v>81</v>
      </c>
      <c r="R185" s="128">
        <v>19087368</v>
      </c>
      <c r="S185" s="148">
        <v>0</v>
      </c>
      <c r="T185" s="171" t="s">
        <v>82</v>
      </c>
      <c r="U185" s="148" t="s">
        <v>307</v>
      </c>
      <c r="V185" s="172" t="s">
        <v>84</v>
      </c>
      <c r="W185" s="173">
        <v>7000089810</v>
      </c>
      <c r="X185" s="174">
        <v>4200004536</v>
      </c>
      <c r="Y185" s="158">
        <f t="shared" si="14"/>
        <v>19087368</v>
      </c>
      <c r="Z185" s="151" t="s">
        <v>619</v>
      </c>
      <c r="AA185" s="151" t="s">
        <v>481</v>
      </c>
      <c r="AB185" s="160" t="s">
        <v>309</v>
      </c>
      <c r="AC185" s="152"/>
      <c r="AD185" s="175"/>
      <c r="AE185" s="147"/>
      <c r="AF185" s="147"/>
      <c r="AG185" s="148"/>
      <c r="AH185" s="147"/>
      <c r="AI185" s="147"/>
      <c r="AJ185" s="147"/>
      <c r="AK185" s="147"/>
      <c r="AL185" s="147"/>
      <c r="AM185" s="147"/>
      <c r="AN185" s="148"/>
      <c r="AO185" s="147">
        <f t="shared" si="17"/>
        <v>19087368</v>
      </c>
    </row>
    <row r="186" spans="1:41" s="176" customFormat="1" ht="44.25" customHeight="1">
      <c r="A186" s="163" t="s">
        <v>71</v>
      </c>
      <c r="B186" s="164" t="s">
        <v>172</v>
      </c>
      <c r="C186" s="136" t="s">
        <v>73</v>
      </c>
      <c r="D186" s="165">
        <v>29703703</v>
      </c>
      <c r="E186" s="164" t="s">
        <v>74</v>
      </c>
      <c r="F186" s="136" t="s">
        <v>150</v>
      </c>
      <c r="G186" s="166">
        <v>437</v>
      </c>
      <c r="H186" s="167" t="s">
        <v>75</v>
      </c>
      <c r="I186" s="165">
        <v>29703703</v>
      </c>
      <c r="J186" s="168" t="s">
        <v>173</v>
      </c>
      <c r="K186" s="168" t="s">
        <v>114</v>
      </c>
      <c r="L186" s="167">
        <v>72111001</v>
      </c>
      <c r="M186" s="130" t="s">
        <v>281</v>
      </c>
      <c r="N186" s="169">
        <v>43091</v>
      </c>
      <c r="O186" s="170" t="s">
        <v>266</v>
      </c>
      <c r="P186" s="167" t="s">
        <v>80</v>
      </c>
      <c r="Q186" s="167" t="s">
        <v>81</v>
      </c>
      <c r="R186" s="128" t="str">
        <f>+Q186</f>
        <v>ORDINARIOS</v>
      </c>
      <c r="S186" s="148">
        <v>0</v>
      </c>
      <c r="T186" s="171" t="s">
        <v>82</v>
      </c>
      <c r="U186" s="148" t="s">
        <v>307</v>
      </c>
      <c r="V186" s="172" t="s">
        <v>84</v>
      </c>
      <c r="W186" s="173">
        <v>7000089810</v>
      </c>
      <c r="X186" s="174">
        <v>4200004554</v>
      </c>
      <c r="Y186" s="158">
        <v>163171150</v>
      </c>
      <c r="Z186" s="151" t="s">
        <v>620</v>
      </c>
      <c r="AA186" s="151" t="s">
        <v>482</v>
      </c>
      <c r="AB186" s="160" t="s">
        <v>309</v>
      </c>
      <c r="AC186" s="152"/>
      <c r="AD186" s="175"/>
      <c r="AE186" s="147"/>
      <c r="AF186" s="147"/>
      <c r="AG186" s="148"/>
      <c r="AH186" s="147"/>
      <c r="AI186" s="147"/>
      <c r="AJ186" s="147"/>
      <c r="AK186" s="147"/>
      <c r="AL186" s="147"/>
      <c r="AM186" s="147"/>
      <c r="AN186" s="148"/>
      <c r="AO186" s="147" t="str">
        <f t="shared" si="17"/>
        <v>ORDINARIOS</v>
      </c>
    </row>
    <row r="187" spans="1:41" s="176" customFormat="1" ht="44.25" customHeight="1">
      <c r="A187" s="163" t="s">
        <v>71</v>
      </c>
      <c r="B187" s="164" t="s">
        <v>172</v>
      </c>
      <c r="C187" s="136" t="s">
        <v>73</v>
      </c>
      <c r="D187" s="165">
        <v>29703703</v>
      </c>
      <c r="E187" s="164" t="s">
        <v>74</v>
      </c>
      <c r="F187" s="136" t="s">
        <v>150</v>
      </c>
      <c r="G187" s="166">
        <v>437</v>
      </c>
      <c r="H187" s="167" t="s">
        <v>75</v>
      </c>
      <c r="I187" s="165">
        <v>29703703</v>
      </c>
      <c r="J187" s="168" t="s">
        <v>173</v>
      </c>
      <c r="K187" s="168" t="s">
        <v>114</v>
      </c>
      <c r="L187" s="167">
        <v>72111001</v>
      </c>
      <c r="M187" s="130" t="s">
        <v>282</v>
      </c>
      <c r="N187" s="169">
        <v>43091</v>
      </c>
      <c r="O187" s="170" t="s">
        <v>266</v>
      </c>
      <c r="P187" s="167" t="s">
        <v>80</v>
      </c>
      <c r="Q187" s="167" t="s">
        <v>81</v>
      </c>
      <c r="R187" s="128">
        <v>79327785</v>
      </c>
      <c r="S187" s="148">
        <v>0</v>
      </c>
      <c r="T187" s="171" t="s">
        <v>82</v>
      </c>
      <c r="U187" s="148" t="s">
        <v>307</v>
      </c>
      <c r="V187" s="172" t="s">
        <v>84</v>
      </c>
      <c r="W187" s="173">
        <v>7000089810</v>
      </c>
      <c r="X187" s="174">
        <v>4200004537</v>
      </c>
      <c r="Y187" s="158">
        <f t="shared" si="14"/>
        <v>79327785</v>
      </c>
      <c r="Z187" s="151" t="s">
        <v>621</v>
      </c>
      <c r="AA187" s="151" t="s">
        <v>483</v>
      </c>
      <c r="AB187" s="160" t="s">
        <v>309</v>
      </c>
      <c r="AC187" s="152"/>
      <c r="AD187" s="175"/>
      <c r="AE187" s="147"/>
      <c r="AF187" s="147"/>
      <c r="AG187" s="148"/>
      <c r="AH187" s="147"/>
      <c r="AI187" s="147"/>
      <c r="AJ187" s="147"/>
      <c r="AK187" s="147"/>
      <c r="AL187" s="147"/>
      <c r="AM187" s="147"/>
      <c r="AN187" s="148"/>
      <c r="AO187" s="147">
        <f t="shared" si="17"/>
        <v>79327785</v>
      </c>
    </row>
    <row r="188" spans="1:41" s="176" customFormat="1" ht="44.25" customHeight="1">
      <c r="A188" s="163" t="s">
        <v>71</v>
      </c>
      <c r="B188" s="164" t="s">
        <v>172</v>
      </c>
      <c r="C188" s="136" t="s">
        <v>73</v>
      </c>
      <c r="D188" s="165">
        <v>29703703</v>
      </c>
      <c r="E188" s="164" t="s">
        <v>74</v>
      </c>
      <c r="F188" s="136" t="s">
        <v>150</v>
      </c>
      <c r="G188" s="166">
        <v>437</v>
      </c>
      <c r="H188" s="167" t="s">
        <v>75</v>
      </c>
      <c r="I188" s="165">
        <v>29703703</v>
      </c>
      <c r="J188" s="168" t="s">
        <v>173</v>
      </c>
      <c r="K188" s="168" t="s">
        <v>114</v>
      </c>
      <c r="L188" s="167">
        <v>72111001</v>
      </c>
      <c r="M188" s="130" t="s">
        <v>283</v>
      </c>
      <c r="N188" s="169">
        <v>43091</v>
      </c>
      <c r="O188" s="170" t="s">
        <v>266</v>
      </c>
      <c r="P188" s="167" t="s">
        <v>80</v>
      </c>
      <c r="Q188" s="167" t="s">
        <v>81</v>
      </c>
      <c r="R188" s="128">
        <v>129091682</v>
      </c>
      <c r="S188" s="148">
        <v>0</v>
      </c>
      <c r="T188" s="171" t="s">
        <v>82</v>
      </c>
      <c r="U188" s="148" t="s">
        <v>307</v>
      </c>
      <c r="V188" s="172" t="s">
        <v>84</v>
      </c>
      <c r="W188" s="173">
        <v>7000089810</v>
      </c>
      <c r="X188" s="174">
        <v>4200004538</v>
      </c>
      <c r="Y188" s="158">
        <f t="shared" si="14"/>
        <v>129091682</v>
      </c>
      <c r="Z188" s="151" t="s">
        <v>622</v>
      </c>
      <c r="AA188" s="151" t="s">
        <v>484</v>
      </c>
      <c r="AB188" s="160" t="s">
        <v>309</v>
      </c>
      <c r="AC188" s="152"/>
      <c r="AD188" s="175"/>
      <c r="AE188" s="147"/>
      <c r="AF188" s="147"/>
      <c r="AG188" s="148"/>
      <c r="AH188" s="147"/>
      <c r="AI188" s="147"/>
      <c r="AJ188" s="147"/>
      <c r="AK188" s="147"/>
      <c r="AL188" s="147"/>
      <c r="AM188" s="147"/>
      <c r="AN188" s="148"/>
      <c r="AO188" s="147">
        <f t="shared" si="17"/>
        <v>129091682</v>
      </c>
    </row>
    <row r="189" spans="1:41" s="129" customFormat="1" ht="44.25" customHeight="1">
      <c r="A189" s="82" t="s">
        <v>71</v>
      </c>
      <c r="B189" s="83" t="s">
        <v>172</v>
      </c>
      <c r="C189" s="29" t="s">
        <v>73</v>
      </c>
      <c r="D189" s="86">
        <v>29703703</v>
      </c>
      <c r="E189" s="83" t="s">
        <v>74</v>
      </c>
      <c r="F189" s="29" t="s">
        <v>150</v>
      </c>
      <c r="G189" s="126">
        <v>437</v>
      </c>
      <c r="H189" s="85" t="s">
        <v>75</v>
      </c>
      <c r="I189" s="86">
        <v>29703703</v>
      </c>
      <c r="J189" s="87" t="s">
        <v>173</v>
      </c>
      <c r="K189" s="87" t="s">
        <v>114</v>
      </c>
      <c r="L189" s="85">
        <v>72111001</v>
      </c>
      <c r="M189" s="127" t="s">
        <v>284</v>
      </c>
      <c r="N189" s="123">
        <v>43091</v>
      </c>
      <c r="O189" s="124" t="s">
        <v>266</v>
      </c>
      <c r="P189" s="85" t="s">
        <v>80</v>
      </c>
      <c r="Q189" s="85" t="s">
        <v>81</v>
      </c>
      <c r="R189" s="128">
        <v>34668268</v>
      </c>
      <c r="S189" s="40">
        <v>0</v>
      </c>
      <c r="T189" s="89" t="s">
        <v>82</v>
      </c>
      <c r="U189" s="40" t="s">
        <v>307</v>
      </c>
      <c r="V189" s="91" t="s">
        <v>84</v>
      </c>
      <c r="W189" s="121">
        <v>7000088732</v>
      </c>
      <c r="X189" s="151">
        <v>4500027986</v>
      </c>
      <c r="Y189" s="158">
        <f t="shared" si="14"/>
        <v>34668268</v>
      </c>
      <c r="Z189" s="121" t="s">
        <v>525</v>
      </c>
      <c r="AA189" s="156" t="s">
        <v>485</v>
      </c>
      <c r="AB189" s="154" t="s">
        <v>309</v>
      </c>
      <c r="AC189" s="38"/>
      <c r="AD189" s="114"/>
      <c r="AE189" s="37"/>
      <c r="AF189" s="37"/>
      <c r="AG189" s="40"/>
      <c r="AH189" s="37"/>
      <c r="AI189" s="37"/>
      <c r="AJ189" s="37"/>
      <c r="AK189" s="37"/>
      <c r="AL189" s="37"/>
      <c r="AM189" s="37"/>
      <c r="AN189" s="40"/>
      <c r="AO189" s="37">
        <f t="shared" si="17"/>
        <v>34668268</v>
      </c>
    </row>
    <row r="190" spans="1:41" s="176" customFormat="1" ht="44.25" customHeight="1">
      <c r="A190" s="163" t="s">
        <v>71</v>
      </c>
      <c r="B190" s="164" t="s">
        <v>172</v>
      </c>
      <c r="C190" s="136" t="s">
        <v>73</v>
      </c>
      <c r="D190" s="165">
        <v>29703703</v>
      </c>
      <c r="E190" s="164" t="s">
        <v>74</v>
      </c>
      <c r="F190" s="136" t="s">
        <v>150</v>
      </c>
      <c r="G190" s="166">
        <v>437</v>
      </c>
      <c r="H190" s="167" t="s">
        <v>75</v>
      </c>
      <c r="I190" s="165">
        <v>29703703</v>
      </c>
      <c r="J190" s="168" t="s">
        <v>173</v>
      </c>
      <c r="K190" s="168" t="s">
        <v>114</v>
      </c>
      <c r="L190" s="167">
        <v>72111001</v>
      </c>
      <c r="M190" s="130" t="s">
        <v>285</v>
      </c>
      <c r="N190" s="169">
        <v>43091</v>
      </c>
      <c r="O190" s="170" t="s">
        <v>266</v>
      </c>
      <c r="P190" s="167" t="s">
        <v>80</v>
      </c>
      <c r="Q190" s="167" t="s">
        <v>81</v>
      </c>
      <c r="R190" s="128">
        <v>7923070</v>
      </c>
      <c r="S190" s="148">
        <v>0</v>
      </c>
      <c r="T190" s="171" t="s">
        <v>82</v>
      </c>
      <c r="U190" s="148" t="s">
        <v>307</v>
      </c>
      <c r="V190" s="172" t="s">
        <v>84</v>
      </c>
      <c r="W190" s="173">
        <v>7000089810</v>
      </c>
      <c r="X190" s="174">
        <v>4200004540</v>
      </c>
      <c r="Y190" s="158">
        <f t="shared" si="14"/>
        <v>7923070</v>
      </c>
      <c r="Z190" s="151" t="s">
        <v>623</v>
      </c>
      <c r="AA190" s="151" t="s">
        <v>486</v>
      </c>
      <c r="AB190" s="160" t="s">
        <v>309</v>
      </c>
      <c r="AC190" s="152"/>
      <c r="AD190" s="175"/>
      <c r="AE190" s="147"/>
      <c r="AF190" s="147"/>
      <c r="AG190" s="148"/>
      <c r="AH190" s="147"/>
      <c r="AI190" s="147"/>
      <c r="AJ190" s="147"/>
      <c r="AK190" s="147"/>
      <c r="AL190" s="147"/>
      <c r="AM190" s="147"/>
      <c r="AN190" s="148"/>
      <c r="AO190" s="147">
        <f t="shared" si="17"/>
        <v>7923070</v>
      </c>
    </row>
    <row r="191" spans="1:41" s="176" customFormat="1" ht="44.25" customHeight="1">
      <c r="A191" s="163" t="s">
        <v>71</v>
      </c>
      <c r="B191" s="164" t="s">
        <v>172</v>
      </c>
      <c r="C191" s="136" t="s">
        <v>73</v>
      </c>
      <c r="D191" s="165">
        <v>29703703</v>
      </c>
      <c r="E191" s="164" t="s">
        <v>74</v>
      </c>
      <c r="F191" s="136" t="s">
        <v>150</v>
      </c>
      <c r="G191" s="166">
        <v>437</v>
      </c>
      <c r="H191" s="167" t="s">
        <v>75</v>
      </c>
      <c r="I191" s="165">
        <v>29703703</v>
      </c>
      <c r="J191" s="168" t="s">
        <v>173</v>
      </c>
      <c r="K191" s="168" t="s">
        <v>114</v>
      </c>
      <c r="L191" s="167">
        <v>72111001</v>
      </c>
      <c r="M191" s="130" t="s">
        <v>286</v>
      </c>
      <c r="N191" s="169">
        <v>43091</v>
      </c>
      <c r="O191" s="170" t="s">
        <v>266</v>
      </c>
      <c r="P191" s="167" t="s">
        <v>80</v>
      </c>
      <c r="Q191" s="167" t="s">
        <v>81</v>
      </c>
      <c r="R191" s="128">
        <v>40574821</v>
      </c>
      <c r="S191" s="148">
        <v>0</v>
      </c>
      <c r="T191" s="171" t="s">
        <v>82</v>
      </c>
      <c r="U191" s="148" t="s">
        <v>307</v>
      </c>
      <c r="V191" s="172" t="s">
        <v>84</v>
      </c>
      <c r="W191" s="173">
        <v>7000089810</v>
      </c>
      <c r="X191" s="174">
        <v>4200004542</v>
      </c>
      <c r="Y191" s="158">
        <f t="shared" si="14"/>
        <v>40574821</v>
      </c>
      <c r="Z191" s="151" t="s">
        <v>624</v>
      </c>
      <c r="AA191" s="151" t="s">
        <v>487</v>
      </c>
      <c r="AB191" s="160" t="s">
        <v>309</v>
      </c>
      <c r="AC191" s="152"/>
      <c r="AD191" s="175"/>
      <c r="AE191" s="147"/>
      <c r="AF191" s="147"/>
      <c r="AG191" s="148"/>
      <c r="AH191" s="147"/>
      <c r="AI191" s="147"/>
      <c r="AJ191" s="147"/>
      <c r="AK191" s="147"/>
      <c r="AL191" s="147"/>
      <c r="AM191" s="147"/>
      <c r="AN191" s="148"/>
      <c r="AO191" s="147">
        <f t="shared" si="17"/>
        <v>40574821</v>
      </c>
    </row>
    <row r="192" spans="1:41" s="129" customFormat="1" ht="44.25" customHeight="1">
      <c r="A192" s="82" t="s">
        <v>71</v>
      </c>
      <c r="B192" s="83" t="s">
        <v>172</v>
      </c>
      <c r="C192" s="29" t="s">
        <v>73</v>
      </c>
      <c r="D192" s="86">
        <v>29703703</v>
      </c>
      <c r="E192" s="83" t="s">
        <v>74</v>
      </c>
      <c r="F192" s="29" t="s">
        <v>150</v>
      </c>
      <c r="G192" s="126">
        <v>437</v>
      </c>
      <c r="H192" s="85" t="s">
        <v>75</v>
      </c>
      <c r="I192" s="86">
        <v>29703703</v>
      </c>
      <c r="J192" s="87" t="s">
        <v>173</v>
      </c>
      <c r="K192" s="87" t="s">
        <v>114</v>
      </c>
      <c r="L192" s="85">
        <v>72111001</v>
      </c>
      <c r="M192" s="127" t="s">
        <v>287</v>
      </c>
      <c r="N192" s="123">
        <v>43091</v>
      </c>
      <c r="O192" s="124" t="s">
        <v>266</v>
      </c>
      <c r="P192" s="85" t="s">
        <v>80</v>
      </c>
      <c r="Q192" s="85" t="s">
        <v>81</v>
      </c>
      <c r="R192" s="128">
        <v>128924394</v>
      </c>
      <c r="S192" s="40">
        <v>0</v>
      </c>
      <c r="T192" s="89" t="s">
        <v>82</v>
      </c>
      <c r="U192" s="40" t="s">
        <v>307</v>
      </c>
      <c r="V192" s="91" t="s">
        <v>84</v>
      </c>
      <c r="W192" s="173">
        <v>7000088732</v>
      </c>
      <c r="X192" s="151">
        <v>4500028032</v>
      </c>
      <c r="Y192" s="158">
        <f t="shared" si="14"/>
        <v>128924394</v>
      </c>
      <c r="Z192" s="156" t="s">
        <v>527</v>
      </c>
      <c r="AA192" s="156" t="s">
        <v>417</v>
      </c>
      <c r="AB192" s="154" t="s">
        <v>309</v>
      </c>
      <c r="AC192" s="38"/>
      <c r="AD192" s="114"/>
      <c r="AE192" s="37"/>
      <c r="AF192" s="37"/>
      <c r="AG192" s="40"/>
      <c r="AH192" s="37"/>
      <c r="AI192" s="37"/>
      <c r="AJ192" s="37"/>
      <c r="AK192" s="37"/>
      <c r="AL192" s="37"/>
      <c r="AM192" s="37"/>
      <c r="AN192" s="40"/>
      <c r="AO192" s="37">
        <f t="shared" si="17"/>
        <v>128924394</v>
      </c>
    </row>
    <row r="193" spans="1:41" s="176" customFormat="1" ht="44.25" customHeight="1">
      <c r="A193" s="163" t="s">
        <v>71</v>
      </c>
      <c r="B193" s="164" t="s">
        <v>172</v>
      </c>
      <c r="C193" s="136" t="s">
        <v>73</v>
      </c>
      <c r="D193" s="165">
        <v>29703703</v>
      </c>
      <c r="E193" s="164" t="s">
        <v>74</v>
      </c>
      <c r="F193" s="136" t="s">
        <v>150</v>
      </c>
      <c r="G193" s="166">
        <v>437</v>
      </c>
      <c r="H193" s="167" t="s">
        <v>75</v>
      </c>
      <c r="I193" s="165">
        <v>29703703</v>
      </c>
      <c r="J193" s="168" t="s">
        <v>173</v>
      </c>
      <c r="K193" s="168" t="s">
        <v>114</v>
      </c>
      <c r="L193" s="167">
        <v>72111001</v>
      </c>
      <c r="M193" s="130" t="s">
        <v>288</v>
      </c>
      <c r="N193" s="169">
        <v>43091</v>
      </c>
      <c r="O193" s="170" t="s">
        <v>266</v>
      </c>
      <c r="P193" s="167" t="s">
        <v>80</v>
      </c>
      <c r="Q193" s="167" t="s">
        <v>81</v>
      </c>
      <c r="R193" s="128">
        <v>83411884</v>
      </c>
      <c r="S193" s="148">
        <v>0</v>
      </c>
      <c r="T193" s="171" t="s">
        <v>82</v>
      </c>
      <c r="U193" s="148" t="s">
        <v>307</v>
      </c>
      <c r="V193" s="172" t="s">
        <v>84</v>
      </c>
      <c r="W193" s="173">
        <v>7000089810</v>
      </c>
      <c r="X193" s="174">
        <v>4200004544</v>
      </c>
      <c r="Y193" s="158">
        <f t="shared" si="14"/>
        <v>83411884</v>
      </c>
      <c r="Z193" s="151" t="s">
        <v>625</v>
      </c>
      <c r="AA193" s="151" t="s">
        <v>488</v>
      </c>
      <c r="AB193" s="160" t="s">
        <v>309</v>
      </c>
      <c r="AC193" s="152"/>
      <c r="AD193" s="175"/>
      <c r="AE193" s="147"/>
      <c r="AF193" s="147"/>
      <c r="AG193" s="148"/>
      <c r="AH193" s="147"/>
      <c r="AI193" s="147"/>
      <c r="AJ193" s="147"/>
      <c r="AK193" s="147"/>
      <c r="AL193" s="147"/>
      <c r="AM193" s="147"/>
      <c r="AN193" s="148"/>
      <c r="AO193" s="147">
        <f t="shared" si="17"/>
        <v>83411884</v>
      </c>
    </row>
    <row r="194" spans="1:41" s="176" customFormat="1" ht="44.25" customHeight="1">
      <c r="A194" s="163" t="s">
        <v>71</v>
      </c>
      <c r="B194" s="164" t="s">
        <v>172</v>
      </c>
      <c r="C194" s="136" t="s">
        <v>73</v>
      </c>
      <c r="D194" s="165">
        <v>29703703</v>
      </c>
      <c r="E194" s="164" t="s">
        <v>74</v>
      </c>
      <c r="F194" s="136" t="s">
        <v>150</v>
      </c>
      <c r="G194" s="166">
        <v>437</v>
      </c>
      <c r="H194" s="167" t="s">
        <v>75</v>
      </c>
      <c r="I194" s="165">
        <v>29703703</v>
      </c>
      <c r="J194" s="168" t="s">
        <v>173</v>
      </c>
      <c r="K194" s="168" t="s">
        <v>114</v>
      </c>
      <c r="L194" s="167">
        <v>72111001</v>
      </c>
      <c r="M194" s="130" t="s">
        <v>289</v>
      </c>
      <c r="N194" s="169">
        <v>43091</v>
      </c>
      <c r="O194" s="170" t="s">
        <v>266</v>
      </c>
      <c r="P194" s="167" t="s">
        <v>80</v>
      </c>
      <c r="Q194" s="167" t="s">
        <v>81</v>
      </c>
      <c r="R194" s="128">
        <v>246740203</v>
      </c>
      <c r="S194" s="148">
        <v>0</v>
      </c>
      <c r="T194" s="171" t="s">
        <v>82</v>
      </c>
      <c r="U194" s="148" t="s">
        <v>307</v>
      </c>
      <c r="V194" s="172" t="s">
        <v>84</v>
      </c>
      <c r="W194" s="173">
        <v>7000089810</v>
      </c>
      <c r="X194" s="174">
        <v>4200004545</v>
      </c>
      <c r="Y194" s="158">
        <f t="shared" si="14"/>
        <v>246740203</v>
      </c>
      <c r="Z194" s="151" t="s">
        <v>626</v>
      </c>
      <c r="AA194" s="151" t="s">
        <v>489</v>
      </c>
      <c r="AB194" s="160" t="s">
        <v>309</v>
      </c>
      <c r="AC194" s="152"/>
      <c r="AD194" s="175"/>
      <c r="AE194" s="147"/>
      <c r="AF194" s="147"/>
      <c r="AG194" s="148"/>
      <c r="AH194" s="147"/>
      <c r="AI194" s="147"/>
      <c r="AJ194" s="147"/>
      <c r="AK194" s="147"/>
      <c r="AL194" s="147"/>
      <c r="AM194" s="147"/>
      <c r="AN194" s="148"/>
      <c r="AO194" s="147">
        <f t="shared" si="17"/>
        <v>246740203</v>
      </c>
    </row>
    <row r="195" spans="1:41" s="129" customFormat="1" ht="44.25" customHeight="1">
      <c r="A195" s="82" t="s">
        <v>71</v>
      </c>
      <c r="B195" s="83" t="s">
        <v>172</v>
      </c>
      <c r="C195" s="29" t="s">
        <v>73</v>
      </c>
      <c r="D195" s="86">
        <v>29703703</v>
      </c>
      <c r="E195" s="83" t="s">
        <v>74</v>
      </c>
      <c r="F195" s="29" t="s">
        <v>150</v>
      </c>
      <c r="G195" s="126">
        <v>437</v>
      </c>
      <c r="H195" s="85" t="s">
        <v>75</v>
      </c>
      <c r="I195" s="86">
        <v>29703703</v>
      </c>
      <c r="J195" s="87" t="s">
        <v>173</v>
      </c>
      <c r="K195" s="87" t="s">
        <v>114</v>
      </c>
      <c r="L195" s="85">
        <v>72111001</v>
      </c>
      <c r="M195" s="127" t="s">
        <v>290</v>
      </c>
      <c r="N195" s="123">
        <v>43091</v>
      </c>
      <c r="O195" s="124" t="s">
        <v>266</v>
      </c>
      <c r="P195" s="85" t="s">
        <v>80</v>
      </c>
      <c r="Q195" s="85" t="s">
        <v>81</v>
      </c>
      <c r="R195" s="128">
        <v>36969963</v>
      </c>
      <c r="S195" s="40">
        <v>0</v>
      </c>
      <c r="T195" s="89" t="s">
        <v>82</v>
      </c>
      <c r="U195" s="40" t="s">
        <v>307</v>
      </c>
      <c r="V195" s="91" t="s">
        <v>84</v>
      </c>
      <c r="W195" s="121">
        <v>7000088724</v>
      </c>
      <c r="X195" s="151">
        <v>4500028040</v>
      </c>
      <c r="Y195" s="158">
        <f t="shared" si="14"/>
        <v>36969963</v>
      </c>
      <c r="Z195" s="156" t="s">
        <v>503</v>
      </c>
      <c r="AA195" s="156" t="s">
        <v>490</v>
      </c>
      <c r="AB195" s="154" t="s">
        <v>309</v>
      </c>
      <c r="AC195" s="38"/>
      <c r="AD195" s="114"/>
      <c r="AE195" s="37"/>
      <c r="AF195" s="37"/>
      <c r="AG195" s="40"/>
      <c r="AH195" s="37"/>
      <c r="AI195" s="37"/>
      <c r="AJ195" s="37"/>
      <c r="AK195" s="37"/>
      <c r="AL195" s="37"/>
      <c r="AM195" s="37"/>
      <c r="AN195" s="40"/>
      <c r="AO195" s="37">
        <f t="shared" si="17"/>
        <v>36969963</v>
      </c>
    </row>
    <row r="196" spans="1:41" s="176" customFormat="1" ht="44.25" customHeight="1">
      <c r="A196" s="163" t="s">
        <v>71</v>
      </c>
      <c r="B196" s="164" t="s">
        <v>172</v>
      </c>
      <c r="C196" s="136" t="s">
        <v>73</v>
      </c>
      <c r="D196" s="165">
        <v>29703703</v>
      </c>
      <c r="E196" s="164" t="s">
        <v>74</v>
      </c>
      <c r="F196" s="136" t="s">
        <v>150</v>
      </c>
      <c r="G196" s="166">
        <v>437</v>
      </c>
      <c r="H196" s="167" t="s">
        <v>75</v>
      </c>
      <c r="I196" s="165">
        <v>29703703</v>
      </c>
      <c r="J196" s="168" t="s">
        <v>173</v>
      </c>
      <c r="K196" s="168" t="s">
        <v>114</v>
      </c>
      <c r="L196" s="167">
        <v>72111001</v>
      </c>
      <c r="M196" s="130" t="s">
        <v>291</v>
      </c>
      <c r="N196" s="169">
        <v>43091</v>
      </c>
      <c r="O196" s="170" t="s">
        <v>266</v>
      </c>
      <c r="P196" s="167" t="s">
        <v>80</v>
      </c>
      <c r="Q196" s="167" t="s">
        <v>81</v>
      </c>
      <c r="R196" s="128">
        <v>89976585</v>
      </c>
      <c r="S196" s="148">
        <v>0</v>
      </c>
      <c r="T196" s="171" t="s">
        <v>82</v>
      </c>
      <c r="U196" s="148" t="s">
        <v>307</v>
      </c>
      <c r="V196" s="172" t="s">
        <v>84</v>
      </c>
      <c r="W196" s="173">
        <v>7000089810</v>
      </c>
      <c r="X196" s="174">
        <v>4200004547</v>
      </c>
      <c r="Y196" s="158">
        <f t="shared" si="14"/>
        <v>89976585</v>
      </c>
      <c r="Z196" s="151" t="s">
        <v>637</v>
      </c>
      <c r="AA196" s="151" t="s">
        <v>491</v>
      </c>
      <c r="AB196" s="160" t="s">
        <v>309</v>
      </c>
      <c r="AC196" s="152"/>
      <c r="AD196" s="175"/>
      <c r="AE196" s="147"/>
      <c r="AF196" s="147"/>
      <c r="AG196" s="148"/>
      <c r="AH196" s="147"/>
      <c r="AI196" s="147"/>
      <c r="AJ196" s="147"/>
      <c r="AK196" s="147"/>
      <c r="AL196" s="147"/>
      <c r="AM196" s="147"/>
      <c r="AN196" s="148"/>
      <c r="AO196" s="147">
        <f t="shared" si="17"/>
        <v>89976585</v>
      </c>
    </row>
    <row r="197" spans="1:41" s="129" customFormat="1" ht="44.25" customHeight="1">
      <c r="A197" s="82" t="s">
        <v>71</v>
      </c>
      <c r="B197" s="83" t="s">
        <v>172</v>
      </c>
      <c r="C197" s="29" t="s">
        <v>73</v>
      </c>
      <c r="D197" s="86">
        <v>29703703</v>
      </c>
      <c r="E197" s="83" t="s">
        <v>74</v>
      </c>
      <c r="F197" s="29" t="s">
        <v>150</v>
      </c>
      <c r="G197" s="126">
        <v>437</v>
      </c>
      <c r="H197" s="85" t="s">
        <v>75</v>
      </c>
      <c r="I197" s="86">
        <v>29703703</v>
      </c>
      <c r="J197" s="87" t="s">
        <v>173</v>
      </c>
      <c r="K197" s="87" t="s">
        <v>114</v>
      </c>
      <c r="L197" s="85">
        <v>72111001</v>
      </c>
      <c r="M197" s="127" t="s">
        <v>292</v>
      </c>
      <c r="N197" s="123">
        <v>43091</v>
      </c>
      <c r="O197" s="124" t="s">
        <v>266</v>
      </c>
      <c r="P197" s="85" t="s">
        <v>80</v>
      </c>
      <c r="Q197" s="85" t="s">
        <v>81</v>
      </c>
      <c r="R197" s="128">
        <v>121092934</v>
      </c>
      <c r="S197" s="40">
        <v>0</v>
      </c>
      <c r="T197" s="89" t="s">
        <v>82</v>
      </c>
      <c r="U197" s="40" t="s">
        <v>307</v>
      </c>
      <c r="V197" s="91" t="s">
        <v>84</v>
      </c>
      <c r="W197" s="121">
        <v>7000088732</v>
      </c>
      <c r="X197" s="151">
        <v>4500027986</v>
      </c>
      <c r="Y197" s="158">
        <f t="shared" si="14"/>
        <v>121092934</v>
      </c>
      <c r="Z197" s="121" t="s">
        <v>525</v>
      </c>
      <c r="AA197" s="156" t="s">
        <v>485</v>
      </c>
      <c r="AB197" s="154" t="s">
        <v>309</v>
      </c>
      <c r="AC197" s="38"/>
      <c r="AD197" s="114"/>
      <c r="AE197" s="37"/>
      <c r="AF197" s="37"/>
      <c r="AG197" s="40"/>
      <c r="AH197" s="37"/>
      <c r="AI197" s="37"/>
      <c r="AJ197" s="37"/>
      <c r="AK197" s="37"/>
      <c r="AL197" s="37"/>
      <c r="AM197" s="37"/>
      <c r="AN197" s="40"/>
      <c r="AO197" s="37">
        <f t="shared" si="17"/>
        <v>121092934</v>
      </c>
    </row>
    <row r="198" spans="1:41" s="129" customFormat="1" ht="44.25" customHeight="1">
      <c r="A198" s="82" t="s">
        <v>71</v>
      </c>
      <c r="B198" s="83" t="s">
        <v>172</v>
      </c>
      <c r="C198" s="29" t="s">
        <v>73</v>
      </c>
      <c r="D198" s="86">
        <v>29703703</v>
      </c>
      <c r="E198" s="83" t="s">
        <v>74</v>
      </c>
      <c r="F198" s="29" t="s">
        <v>150</v>
      </c>
      <c r="G198" s="126">
        <v>437</v>
      </c>
      <c r="H198" s="85" t="s">
        <v>75</v>
      </c>
      <c r="I198" s="86">
        <v>29703703</v>
      </c>
      <c r="J198" s="87" t="s">
        <v>173</v>
      </c>
      <c r="K198" s="87" t="s">
        <v>114</v>
      </c>
      <c r="L198" s="85">
        <v>72111001</v>
      </c>
      <c r="M198" s="127" t="s">
        <v>293</v>
      </c>
      <c r="N198" s="123">
        <v>43091</v>
      </c>
      <c r="O198" s="124" t="s">
        <v>266</v>
      </c>
      <c r="P198" s="85" t="s">
        <v>80</v>
      </c>
      <c r="Q198" s="85" t="s">
        <v>81</v>
      </c>
      <c r="R198" s="128">
        <v>64114588</v>
      </c>
      <c r="S198" s="40">
        <v>0</v>
      </c>
      <c r="T198" s="89" t="s">
        <v>82</v>
      </c>
      <c r="U198" s="40" t="s">
        <v>307</v>
      </c>
      <c r="V198" s="91" t="s">
        <v>84</v>
      </c>
      <c r="W198" s="121">
        <v>7000088732</v>
      </c>
      <c r="X198" s="151">
        <v>4500028020</v>
      </c>
      <c r="Y198" s="158">
        <f t="shared" si="14"/>
        <v>64114588</v>
      </c>
      <c r="Z198" s="156" t="s">
        <v>523</v>
      </c>
      <c r="AA198" s="156" t="s">
        <v>492</v>
      </c>
      <c r="AB198" s="154" t="s">
        <v>309</v>
      </c>
      <c r="AC198" s="38"/>
      <c r="AD198" s="114"/>
      <c r="AE198" s="37"/>
      <c r="AF198" s="37"/>
      <c r="AG198" s="40"/>
      <c r="AH198" s="37"/>
      <c r="AI198" s="37"/>
      <c r="AJ198" s="37"/>
      <c r="AK198" s="37"/>
      <c r="AL198" s="37"/>
      <c r="AM198" s="37"/>
      <c r="AN198" s="40"/>
      <c r="AO198" s="37">
        <f t="shared" si="17"/>
        <v>64114588</v>
      </c>
    </row>
    <row r="199" spans="1:41" s="129" customFormat="1" ht="44.25" customHeight="1">
      <c r="A199" s="82" t="s">
        <v>71</v>
      </c>
      <c r="B199" s="83" t="s">
        <v>172</v>
      </c>
      <c r="C199" s="29" t="s">
        <v>73</v>
      </c>
      <c r="D199" s="86">
        <v>29703703</v>
      </c>
      <c r="E199" s="83" t="s">
        <v>74</v>
      </c>
      <c r="F199" s="29" t="s">
        <v>150</v>
      </c>
      <c r="G199" s="126">
        <v>437</v>
      </c>
      <c r="H199" s="85" t="s">
        <v>75</v>
      </c>
      <c r="I199" s="86">
        <v>29703703</v>
      </c>
      <c r="J199" s="87" t="s">
        <v>173</v>
      </c>
      <c r="K199" s="87" t="s">
        <v>114</v>
      </c>
      <c r="L199" s="85">
        <v>72111001</v>
      </c>
      <c r="M199" s="127" t="s">
        <v>294</v>
      </c>
      <c r="N199" s="123">
        <v>43091</v>
      </c>
      <c r="O199" s="124" t="s">
        <v>266</v>
      </c>
      <c r="P199" s="85" t="s">
        <v>80</v>
      </c>
      <c r="Q199" s="85" t="s">
        <v>81</v>
      </c>
      <c r="R199" s="128">
        <v>42946920</v>
      </c>
      <c r="S199" s="40">
        <v>0</v>
      </c>
      <c r="T199" s="89" t="s">
        <v>82</v>
      </c>
      <c r="U199" s="40" t="s">
        <v>307</v>
      </c>
      <c r="V199" s="91" t="s">
        <v>84</v>
      </c>
      <c r="W199" s="121">
        <v>7000089045</v>
      </c>
      <c r="X199" s="151">
        <v>4500028218</v>
      </c>
      <c r="Y199" s="158">
        <f t="shared" si="14"/>
        <v>42946920</v>
      </c>
      <c r="Z199" s="156" t="s">
        <v>358</v>
      </c>
      <c r="AA199" s="156" t="s">
        <v>493</v>
      </c>
      <c r="AB199" s="154" t="s">
        <v>309</v>
      </c>
      <c r="AC199" s="38"/>
      <c r="AD199" s="114"/>
      <c r="AE199" s="37"/>
      <c r="AF199" s="37"/>
      <c r="AG199" s="40"/>
      <c r="AH199" s="37"/>
      <c r="AI199" s="37"/>
      <c r="AJ199" s="37"/>
      <c r="AK199" s="37"/>
      <c r="AL199" s="37"/>
      <c r="AM199" s="37"/>
      <c r="AN199" s="40"/>
      <c r="AO199" s="37">
        <f t="shared" si="17"/>
        <v>42946920</v>
      </c>
    </row>
    <row r="200" spans="1:41" s="176" customFormat="1" ht="44.25" customHeight="1">
      <c r="A200" s="163" t="s">
        <v>71</v>
      </c>
      <c r="B200" s="164" t="s">
        <v>172</v>
      </c>
      <c r="C200" s="136" t="s">
        <v>73</v>
      </c>
      <c r="D200" s="165">
        <v>29703703</v>
      </c>
      <c r="E200" s="164" t="s">
        <v>74</v>
      </c>
      <c r="F200" s="136" t="s">
        <v>150</v>
      </c>
      <c r="G200" s="166">
        <v>437</v>
      </c>
      <c r="H200" s="167" t="s">
        <v>75</v>
      </c>
      <c r="I200" s="165">
        <v>29703703</v>
      </c>
      <c r="J200" s="168" t="s">
        <v>173</v>
      </c>
      <c r="K200" s="168" t="s">
        <v>114</v>
      </c>
      <c r="L200" s="167">
        <v>72111001</v>
      </c>
      <c r="M200" s="130" t="s">
        <v>295</v>
      </c>
      <c r="N200" s="169">
        <v>43091</v>
      </c>
      <c r="O200" s="170" t="s">
        <v>266</v>
      </c>
      <c r="P200" s="167" t="s">
        <v>80</v>
      </c>
      <c r="Q200" s="167" t="s">
        <v>81</v>
      </c>
      <c r="R200" s="128">
        <v>79140718</v>
      </c>
      <c r="S200" s="148">
        <v>0</v>
      </c>
      <c r="T200" s="171" t="s">
        <v>82</v>
      </c>
      <c r="U200" s="148" t="s">
        <v>307</v>
      </c>
      <c r="V200" s="172" t="s">
        <v>84</v>
      </c>
      <c r="W200" s="173">
        <v>7000089810</v>
      </c>
      <c r="X200" s="174">
        <v>4200004551</v>
      </c>
      <c r="Y200" s="158">
        <f t="shared" si="14"/>
        <v>79140718</v>
      </c>
      <c r="Z200" s="151" t="s">
        <v>633</v>
      </c>
      <c r="AA200" s="151" t="s">
        <v>494</v>
      </c>
      <c r="AB200" s="160" t="s">
        <v>309</v>
      </c>
      <c r="AC200" s="152"/>
      <c r="AD200" s="175"/>
      <c r="AE200" s="147"/>
      <c r="AF200" s="147"/>
      <c r="AG200" s="148"/>
      <c r="AH200" s="147"/>
      <c r="AI200" s="147"/>
      <c r="AJ200" s="147"/>
      <c r="AK200" s="147"/>
      <c r="AL200" s="147"/>
      <c r="AM200" s="147"/>
      <c r="AN200" s="148"/>
      <c r="AO200" s="147">
        <f t="shared" si="17"/>
        <v>79140718</v>
      </c>
    </row>
    <row r="201" spans="1:41" s="176" customFormat="1" ht="44.25" customHeight="1">
      <c r="A201" s="163" t="s">
        <v>71</v>
      </c>
      <c r="B201" s="164" t="s">
        <v>639</v>
      </c>
      <c r="C201" s="136" t="s">
        <v>640</v>
      </c>
      <c r="D201" s="86">
        <v>29703703</v>
      </c>
      <c r="E201" s="136" t="s">
        <v>74</v>
      </c>
      <c r="F201" s="136" t="s">
        <v>150</v>
      </c>
      <c r="G201" s="166">
        <v>435</v>
      </c>
      <c r="H201" s="139"/>
      <c r="I201" s="140">
        <v>2960210016</v>
      </c>
      <c r="J201" s="141" t="s">
        <v>641</v>
      </c>
      <c r="K201" s="141" t="s">
        <v>642</v>
      </c>
      <c r="L201" s="167">
        <v>72111001</v>
      </c>
      <c r="M201" s="130" t="s">
        <v>296</v>
      </c>
      <c r="N201" s="169">
        <v>43091</v>
      </c>
      <c r="O201" s="170" t="s">
        <v>266</v>
      </c>
      <c r="P201" s="139"/>
      <c r="Q201" s="139"/>
      <c r="R201" s="128">
        <v>120945328</v>
      </c>
      <c r="S201" s="148"/>
      <c r="T201" s="171" t="s">
        <v>82</v>
      </c>
      <c r="U201" s="148" t="s">
        <v>307</v>
      </c>
      <c r="V201" s="172" t="s">
        <v>84</v>
      </c>
      <c r="W201" s="173">
        <v>7000089809</v>
      </c>
      <c r="X201" s="174">
        <v>4200004552</v>
      </c>
      <c r="Y201" s="158">
        <f t="shared" si="14"/>
        <v>120945328</v>
      </c>
      <c r="Z201" s="151" t="s">
        <v>634</v>
      </c>
      <c r="AA201" s="151" t="s">
        <v>495</v>
      </c>
      <c r="AB201" s="160" t="s">
        <v>309</v>
      </c>
      <c r="AC201" s="152"/>
      <c r="AD201" s="175"/>
      <c r="AE201" s="147"/>
      <c r="AF201" s="147"/>
      <c r="AG201" s="148"/>
      <c r="AH201" s="147"/>
      <c r="AI201" s="147"/>
      <c r="AJ201" s="147"/>
      <c r="AK201" s="147"/>
      <c r="AL201" s="147"/>
      <c r="AM201" s="147"/>
      <c r="AN201" s="148"/>
      <c r="AO201" s="147"/>
    </row>
    <row r="202" spans="1:41" s="129" customFormat="1" ht="44.25" customHeight="1">
      <c r="A202" s="82" t="s">
        <v>71</v>
      </c>
      <c r="B202" s="83" t="s">
        <v>172</v>
      </c>
      <c r="C202" s="29" t="s">
        <v>73</v>
      </c>
      <c r="D202" s="86">
        <v>29703703</v>
      </c>
      <c r="E202" s="83" t="s">
        <v>74</v>
      </c>
      <c r="F202" s="29" t="s">
        <v>150</v>
      </c>
      <c r="G202" s="126">
        <v>437</v>
      </c>
      <c r="H202" s="85" t="s">
        <v>75</v>
      </c>
      <c r="I202" s="86">
        <v>29703703</v>
      </c>
      <c r="J202" s="87" t="s">
        <v>173</v>
      </c>
      <c r="K202" s="87" t="s">
        <v>114</v>
      </c>
      <c r="L202" s="85">
        <v>72111001</v>
      </c>
      <c r="M202" s="130" t="s">
        <v>297</v>
      </c>
      <c r="N202" s="123">
        <v>43091</v>
      </c>
      <c r="O202" s="124" t="s">
        <v>266</v>
      </c>
      <c r="P202" s="85" t="s">
        <v>80</v>
      </c>
      <c r="Q202" s="85" t="s">
        <v>81</v>
      </c>
      <c r="R202" s="128">
        <v>18650053</v>
      </c>
      <c r="S202" s="40">
        <v>0</v>
      </c>
      <c r="T202" s="89" t="s">
        <v>82</v>
      </c>
      <c r="U202" s="40" t="s">
        <v>307</v>
      </c>
      <c r="V202" s="91" t="s">
        <v>84</v>
      </c>
      <c r="W202" s="121">
        <v>7000084844</v>
      </c>
      <c r="X202" s="121">
        <v>4500027101</v>
      </c>
      <c r="Y202" s="158">
        <f t="shared" si="14"/>
        <v>18650053</v>
      </c>
      <c r="Z202" s="156" t="s">
        <v>511</v>
      </c>
      <c r="AA202" s="156" t="s">
        <v>402</v>
      </c>
      <c r="AB202" s="154" t="s">
        <v>309</v>
      </c>
      <c r="AC202" s="38"/>
      <c r="AD202" s="114"/>
      <c r="AE202" s="37"/>
      <c r="AF202" s="37"/>
      <c r="AG202" s="40"/>
      <c r="AH202" s="37"/>
      <c r="AI202" s="37"/>
      <c r="AJ202" s="37"/>
      <c r="AK202" s="37"/>
      <c r="AL202" s="37"/>
      <c r="AM202" s="37"/>
      <c r="AN202" s="40"/>
      <c r="AO202" s="37">
        <f t="shared" ref="AO202:AO203" si="18">+R202</f>
        <v>18650053</v>
      </c>
    </row>
    <row r="203" spans="1:41" s="176" customFormat="1" ht="44.25" customHeight="1">
      <c r="A203" s="163" t="s">
        <v>71</v>
      </c>
      <c r="B203" s="164" t="s">
        <v>172</v>
      </c>
      <c r="C203" s="136" t="s">
        <v>73</v>
      </c>
      <c r="D203" s="165">
        <v>29703703</v>
      </c>
      <c r="E203" s="164" t="s">
        <v>74</v>
      </c>
      <c r="F203" s="136" t="s">
        <v>150</v>
      </c>
      <c r="G203" s="166">
        <v>437</v>
      </c>
      <c r="H203" s="167" t="s">
        <v>75</v>
      </c>
      <c r="I203" s="165">
        <v>29703703</v>
      </c>
      <c r="J203" s="168" t="s">
        <v>173</v>
      </c>
      <c r="K203" s="168" t="s">
        <v>114</v>
      </c>
      <c r="L203" s="167">
        <v>72111001</v>
      </c>
      <c r="M203" s="130" t="s">
        <v>298</v>
      </c>
      <c r="N203" s="169">
        <v>43091</v>
      </c>
      <c r="O203" s="170" t="s">
        <v>266</v>
      </c>
      <c r="P203" s="167" t="s">
        <v>80</v>
      </c>
      <c r="Q203" s="167" t="s">
        <v>81</v>
      </c>
      <c r="R203" s="128">
        <v>67637444</v>
      </c>
      <c r="S203" s="148">
        <v>0</v>
      </c>
      <c r="T203" s="171" t="s">
        <v>82</v>
      </c>
      <c r="U203" s="148" t="s">
        <v>307</v>
      </c>
      <c r="V203" s="172" t="s">
        <v>84</v>
      </c>
      <c r="W203" s="173">
        <v>7000089810</v>
      </c>
      <c r="X203" s="174">
        <v>4200004553</v>
      </c>
      <c r="Y203" s="158">
        <f t="shared" si="14"/>
        <v>67637444</v>
      </c>
      <c r="Z203" s="151" t="s">
        <v>635</v>
      </c>
      <c r="AA203" s="151" t="s">
        <v>496</v>
      </c>
      <c r="AB203" s="160" t="s">
        <v>309</v>
      </c>
      <c r="AC203" s="152"/>
      <c r="AD203" s="175"/>
      <c r="AE203" s="147"/>
      <c r="AF203" s="147"/>
      <c r="AG203" s="148"/>
      <c r="AH203" s="147"/>
      <c r="AI203" s="147"/>
      <c r="AJ203" s="147"/>
      <c r="AK203" s="147"/>
      <c r="AL203" s="147"/>
      <c r="AM203" s="147"/>
      <c r="AN203" s="148"/>
      <c r="AO203" s="147">
        <f t="shared" si="18"/>
        <v>67637444</v>
      </c>
    </row>
    <row r="204" spans="1:41" s="176" customFormat="1" ht="44.25" customHeight="1">
      <c r="A204" s="163" t="s">
        <v>71</v>
      </c>
      <c r="B204" s="136" t="s">
        <v>112</v>
      </c>
      <c r="C204" s="136" t="s">
        <v>73</v>
      </c>
      <c r="D204" s="137">
        <v>29704106</v>
      </c>
      <c r="E204" s="136" t="s">
        <v>74</v>
      </c>
      <c r="F204" s="136" t="s">
        <v>73</v>
      </c>
      <c r="G204" s="166">
        <v>433</v>
      </c>
      <c r="H204" s="139" t="s">
        <v>75</v>
      </c>
      <c r="I204" s="137">
        <v>29704106</v>
      </c>
      <c r="J204" s="141" t="s">
        <v>113</v>
      </c>
      <c r="K204" s="141" t="s">
        <v>114</v>
      </c>
      <c r="L204" s="167">
        <v>72111001</v>
      </c>
      <c r="M204" s="130" t="s">
        <v>299</v>
      </c>
      <c r="N204" s="169">
        <v>43091</v>
      </c>
      <c r="O204" s="170" t="s">
        <v>266</v>
      </c>
      <c r="P204" s="139" t="s">
        <v>80</v>
      </c>
      <c r="Q204" s="139" t="s">
        <v>81</v>
      </c>
      <c r="R204" s="128">
        <v>42892112</v>
      </c>
      <c r="S204" s="148"/>
      <c r="T204" s="171" t="s">
        <v>82</v>
      </c>
      <c r="U204" s="148" t="s">
        <v>307</v>
      </c>
      <c r="V204" s="172" t="s">
        <v>84</v>
      </c>
      <c r="W204" s="173">
        <v>7000089810</v>
      </c>
      <c r="X204" s="174">
        <v>4200004562</v>
      </c>
      <c r="Y204" s="158">
        <f t="shared" si="14"/>
        <v>42892112</v>
      </c>
      <c r="Z204" s="151" t="s">
        <v>636</v>
      </c>
      <c r="AA204" s="151" t="s">
        <v>486</v>
      </c>
      <c r="AB204" s="160" t="s">
        <v>309</v>
      </c>
      <c r="AC204" s="152"/>
      <c r="AD204" s="175"/>
      <c r="AE204" s="147"/>
      <c r="AF204" s="147"/>
      <c r="AG204" s="148"/>
      <c r="AH204" s="147"/>
      <c r="AI204" s="147"/>
      <c r="AJ204" s="147"/>
      <c r="AK204" s="147"/>
      <c r="AL204" s="147"/>
      <c r="AM204" s="147"/>
      <c r="AN204" s="148"/>
      <c r="AO204" s="147"/>
    </row>
    <row r="205" spans="1:41" s="176" customFormat="1" ht="44.25" customHeight="1">
      <c r="A205" s="163" t="s">
        <v>71</v>
      </c>
      <c r="B205" s="164" t="s">
        <v>172</v>
      </c>
      <c r="C205" s="136" t="s">
        <v>73</v>
      </c>
      <c r="D205" s="165">
        <v>29703703</v>
      </c>
      <c r="E205" s="164" t="s">
        <v>74</v>
      </c>
      <c r="F205" s="136" t="s">
        <v>150</v>
      </c>
      <c r="G205" s="166">
        <v>437</v>
      </c>
      <c r="H205" s="167" t="s">
        <v>75</v>
      </c>
      <c r="I205" s="165">
        <v>29703703</v>
      </c>
      <c r="J205" s="168" t="s">
        <v>173</v>
      </c>
      <c r="K205" s="168" t="s">
        <v>114</v>
      </c>
      <c r="L205" s="167">
        <v>72111001</v>
      </c>
      <c r="M205" s="130" t="s">
        <v>300</v>
      </c>
      <c r="N205" s="169">
        <v>43091</v>
      </c>
      <c r="O205" s="170" t="s">
        <v>266</v>
      </c>
      <c r="P205" s="167" t="s">
        <v>80</v>
      </c>
      <c r="Q205" s="167" t="s">
        <v>81</v>
      </c>
      <c r="R205" s="128">
        <v>163171150</v>
      </c>
      <c r="S205" s="148">
        <v>0</v>
      </c>
      <c r="T205" s="171" t="s">
        <v>82</v>
      </c>
      <c r="U205" s="148" t="s">
        <v>307</v>
      </c>
      <c r="V205" s="172" t="s">
        <v>84</v>
      </c>
      <c r="W205" s="173">
        <v>7000089810</v>
      </c>
      <c r="X205" s="174">
        <v>4200004554</v>
      </c>
      <c r="Y205" s="158">
        <f t="shared" si="14"/>
        <v>163171150</v>
      </c>
      <c r="Z205" s="151" t="s">
        <v>620</v>
      </c>
      <c r="AA205" s="151" t="s">
        <v>391</v>
      </c>
      <c r="AB205" s="160" t="s">
        <v>309</v>
      </c>
      <c r="AC205" s="152"/>
      <c r="AD205" s="175"/>
      <c r="AE205" s="147"/>
      <c r="AF205" s="147"/>
      <c r="AG205" s="148"/>
      <c r="AH205" s="147"/>
      <c r="AI205" s="147"/>
      <c r="AJ205" s="147"/>
      <c r="AK205" s="147"/>
      <c r="AL205" s="147"/>
      <c r="AM205" s="147"/>
      <c r="AN205" s="148"/>
      <c r="AO205" s="147">
        <f t="shared" ref="AO205:AO208" si="19">+R205</f>
        <v>163171150</v>
      </c>
    </row>
    <row r="206" spans="1:41" s="176" customFormat="1" ht="44.25" customHeight="1">
      <c r="A206" s="163" t="s">
        <v>71</v>
      </c>
      <c r="B206" s="164" t="s">
        <v>172</v>
      </c>
      <c r="C206" s="136" t="s">
        <v>73</v>
      </c>
      <c r="D206" s="165">
        <v>29703703</v>
      </c>
      <c r="E206" s="164" t="s">
        <v>74</v>
      </c>
      <c r="F206" s="136" t="s">
        <v>150</v>
      </c>
      <c r="G206" s="166">
        <v>437</v>
      </c>
      <c r="H206" s="167" t="s">
        <v>75</v>
      </c>
      <c r="I206" s="165">
        <v>29703703</v>
      </c>
      <c r="J206" s="168" t="s">
        <v>173</v>
      </c>
      <c r="K206" s="168" t="s">
        <v>114</v>
      </c>
      <c r="L206" s="167">
        <v>72111001</v>
      </c>
      <c r="M206" s="130" t="s">
        <v>301</v>
      </c>
      <c r="N206" s="169">
        <v>43091</v>
      </c>
      <c r="O206" s="170" t="s">
        <v>266</v>
      </c>
      <c r="P206" s="167" t="s">
        <v>80</v>
      </c>
      <c r="Q206" s="167" t="s">
        <v>81</v>
      </c>
      <c r="R206" s="128">
        <v>149454852</v>
      </c>
      <c r="S206" s="148">
        <v>0</v>
      </c>
      <c r="T206" s="171" t="s">
        <v>82</v>
      </c>
      <c r="U206" s="148" t="s">
        <v>307</v>
      </c>
      <c r="V206" s="172" t="s">
        <v>84</v>
      </c>
      <c r="W206" s="173">
        <v>7000089810</v>
      </c>
      <c r="X206" s="174">
        <v>4200004555</v>
      </c>
      <c r="Y206" s="158">
        <f t="shared" si="14"/>
        <v>149454852</v>
      </c>
      <c r="Z206" s="151" t="s">
        <v>632</v>
      </c>
      <c r="AA206" s="151" t="s">
        <v>497</v>
      </c>
      <c r="AB206" s="160" t="s">
        <v>309</v>
      </c>
      <c r="AC206" s="152"/>
      <c r="AD206" s="175"/>
      <c r="AE206" s="147"/>
      <c r="AF206" s="147"/>
      <c r="AG206" s="148"/>
      <c r="AH206" s="147"/>
      <c r="AI206" s="147"/>
      <c r="AJ206" s="147"/>
      <c r="AK206" s="147"/>
      <c r="AL206" s="147"/>
      <c r="AM206" s="147"/>
      <c r="AN206" s="148"/>
      <c r="AO206" s="147">
        <f t="shared" si="19"/>
        <v>149454852</v>
      </c>
    </row>
    <row r="207" spans="1:41" s="176" customFormat="1" ht="44.25" customHeight="1">
      <c r="A207" s="163" t="s">
        <v>71</v>
      </c>
      <c r="B207" s="164" t="s">
        <v>172</v>
      </c>
      <c r="C207" s="136" t="s">
        <v>73</v>
      </c>
      <c r="D207" s="165">
        <v>29703703</v>
      </c>
      <c r="E207" s="164" t="s">
        <v>74</v>
      </c>
      <c r="F207" s="136" t="s">
        <v>150</v>
      </c>
      <c r="G207" s="166">
        <v>437</v>
      </c>
      <c r="H207" s="167" t="s">
        <v>75</v>
      </c>
      <c r="I207" s="165">
        <v>29703703</v>
      </c>
      <c r="J207" s="168" t="s">
        <v>173</v>
      </c>
      <c r="K207" s="168" t="s">
        <v>114</v>
      </c>
      <c r="L207" s="167">
        <v>72111001</v>
      </c>
      <c r="M207" s="130" t="s">
        <v>302</v>
      </c>
      <c r="N207" s="169">
        <v>43091</v>
      </c>
      <c r="O207" s="170" t="s">
        <v>266</v>
      </c>
      <c r="P207" s="167" t="s">
        <v>80</v>
      </c>
      <c r="Q207" s="167" t="s">
        <v>81</v>
      </c>
      <c r="R207" s="128">
        <v>30992533</v>
      </c>
      <c r="S207" s="148">
        <v>0</v>
      </c>
      <c r="T207" s="171" t="s">
        <v>82</v>
      </c>
      <c r="U207" s="148" t="s">
        <v>307</v>
      </c>
      <c r="V207" s="172" t="s">
        <v>84</v>
      </c>
      <c r="W207" s="173">
        <v>7000089810</v>
      </c>
      <c r="X207" s="174">
        <v>4200004556</v>
      </c>
      <c r="Y207" s="158">
        <f t="shared" si="14"/>
        <v>30992533</v>
      </c>
      <c r="Z207" s="151" t="s">
        <v>631</v>
      </c>
      <c r="AA207" s="151" t="s">
        <v>498</v>
      </c>
      <c r="AB207" s="160" t="s">
        <v>309</v>
      </c>
      <c r="AC207" s="152"/>
      <c r="AD207" s="175"/>
      <c r="AE207" s="147"/>
      <c r="AF207" s="147"/>
      <c r="AG207" s="148"/>
      <c r="AH207" s="147"/>
      <c r="AI207" s="147"/>
      <c r="AJ207" s="147"/>
      <c r="AK207" s="147"/>
      <c r="AL207" s="147"/>
      <c r="AM207" s="147"/>
      <c r="AN207" s="148"/>
      <c r="AO207" s="147">
        <f t="shared" si="19"/>
        <v>30992533</v>
      </c>
    </row>
    <row r="208" spans="1:41" s="176" customFormat="1" ht="44.25" customHeight="1">
      <c r="A208" s="163" t="s">
        <v>71</v>
      </c>
      <c r="B208" s="164" t="s">
        <v>172</v>
      </c>
      <c r="C208" s="136" t="s">
        <v>73</v>
      </c>
      <c r="D208" s="165">
        <v>29703703</v>
      </c>
      <c r="E208" s="164" t="s">
        <v>74</v>
      </c>
      <c r="F208" s="136" t="s">
        <v>150</v>
      </c>
      <c r="G208" s="166">
        <v>437</v>
      </c>
      <c r="H208" s="167" t="s">
        <v>75</v>
      </c>
      <c r="I208" s="165">
        <v>29703703</v>
      </c>
      <c r="J208" s="168" t="s">
        <v>173</v>
      </c>
      <c r="K208" s="168" t="s">
        <v>114</v>
      </c>
      <c r="L208" s="167">
        <v>72111001</v>
      </c>
      <c r="M208" s="130" t="s">
        <v>303</v>
      </c>
      <c r="N208" s="169">
        <v>43091</v>
      </c>
      <c r="O208" s="170" t="s">
        <v>266</v>
      </c>
      <c r="P208" s="167" t="s">
        <v>80</v>
      </c>
      <c r="Q208" s="167" t="s">
        <v>81</v>
      </c>
      <c r="R208" s="128">
        <v>22708497</v>
      </c>
      <c r="S208" s="148">
        <v>0</v>
      </c>
      <c r="T208" s="171" t="s">
        <v>82</v>
      </c>
      <c r="U208" s="148" t="s">
        <v>307</v>
      </c>
      <c r="V208" s="172" t="s">
        <v>84</v>
      </c>
      <c r="W208" s="173">
        <v>7000089810</v>
      </c>
      <c r="X208" s="174">
        <v>4200004558</v>
      </c>
      <c r="Y208" s="158">
        <f t="shared" si="14"/>
        <v>22708497</v>
      </c>
      <c r="Z208" s="151" t="s">
        <v>630</v>
      </c>
      <c r="AA208" s="151" t="s">
        <v>499</v>
      </c>
      <c r="AB208" s="160" t="s">
        <v>309</v>
      </c>
      <c r="AC208" s="152"/>
      <c r="AD208" s="175"/>
      <c r="AE208" s="147"/>
      <c r="AF208" s="147"/>
      <c r="AG208" s="148"/>
      <c r="AH208" s="147"/>
      <c r="AI208" s="147"/>
      <c r="AJ208" s="147"/>
      <c r="AK208" s="147"/>
      <c r="AL208" s="147"/>
      <c r="AM208" s="147"/>
      <c r="AN208" s="148"/>
      <c r="AO208" s="147">
        <f t="shared" si="19"/>
        <v>22708497</v>
      </c>
    </row>
    <row r="209" spans="1:41" s="176" customFormat="1" ht="44.25" customHeight="1">
      <c r="A209" s="163" t="s">
        <v>71</v>
      </c>
      <c r="B209" s="136" t="s">
        <v>112</v>
      </c>
      <c r="C209" s="136" t="s">
        <v>73</v>
      </c>
      <c r="D209" s="137">
        <v>29704106</v>
      </c>
      <c r="E209" s="136" t="s">
        <v>74</v>
      </c>
      <c r="F209" s="136" t="s">
        <v>73</v>
      </c>
      <c r="G209" s="166">
        <v>433</v>
      </c>
      <c r="H209" s="139" t="s">
        <v>75</v>
      </c>
      <c r="I209" s="137">
        <v>29704106</v>
      </c>
      <c r="J209" s="141" t="s">
        <v>113</v>
      </c>
      <c r="K209" s="141" t="s">
        <v>114</v>
      </c>
      <c r="L209" s="167">
        <v>72111001</v>
      </c>
      <c r="M209" s="130" t="s">
        <v>304</v>
      </c>
      <c r="N209" s="169">
        <v>43091</v>
      </c>
      <c r="O209" s="170" t="s">
        <v>266</v>
      </c>
      <c r="P209" s="139" t="s">
        <v>80</v>
      </c>
      <c r="Q209" s="139" t="s">
        <v>81</v>
      </c>
      <c r="R209" s="128">
        <v>9228228</v>
      </c>
      <c r="S209" s="148"/>
      <c r="T209" s="171" t="s">
        <v>82</v>
      </c>
      <c r="U209" s="148" t="s">
        <v>307</v>
      </c>
      <c r="V209" s="172" t="s">
        <v>84</v>
      </c>
      <c r="W209" s="173">
        <v>7000089808</v>
      </c>
      <c r="X209" s="174">
        <v>4200004559</v>
      </c>
      <c r="Y209" s="158">
        <f t="shared" si="14"/>
        <v>9228228</v>
      </c>
      <c r="Z209" s="151" t="s">
        <v>629</v>
      </c>
      <c r="AA209" s="151" t="s">
        <v>500</v>
      </c>
      <c r="AB209" s="160" t="s">
        <v>309</v>
      </c>
      <c r="AC209" s="152"/>
      <c r="AD209" s="175"/>
      <c r="AE209" s="147"/>
      <c r="AF209" s="147"/>
      <c r="AG209" s="148"/>
      <c r="AH209" s="147"/>
      <c r="AI209" s="147"/>
      <c r="AJ209" s="147"/>
      <c r="AK209" s="147"/>
      <c r="AL209" s="147"/>
      <c r="AM209" s="147"/>
      <c r="AN209" s="148"/>
      <c r="AO209" s="147"/>
    </row>
    <row r="210" spans="1:41" s="176" customFormat="1" ht="44.25" customHeight="1">
      <c r="A210" s="163" t="s">
        <v>71</v>
      </c>
      <c r="B210" s="164" t="s">
        <v>172</v>
      </c>
      <c r="C210" s="136" t="s">
        <v>73</v>
      </c>
      <c r="D210" s="165">
        <v>29703703</v>
      </c>
      <c r="E210" s="164" t="s">
        <v>74</v>
      </c>
      <c r="F210" s="136" t="s">
        <v>150</v>
      </c>
      <c r="G210" s="166">
        <v>437</v>
      </c>
      <c r="H210" s="167" t="s">
        <v>75</v>
      </c>
      <c r="I210" s="165">
        <v>29703703</v>
      </c>
      <c r="J210" s="168" t="s">
        <v>173</v>
      </c>
      <c r="K210" s="168" t="s">
        <v>114</v>
      </c>
      <c r="L210" s="167">
        <v>72111001</v>
      </c>
      <c r="M210" s="130" t="s">
        <v>305</v>
      </c>
      <c r="N210" s="169">
        <v>43091</v>
      </c>
      <c r="O210" s="170" t="s">
        <v>266</v>
      </c>
      <c r="P210" s="167" t="s">
        <v>80</v>
      </c>
      <c r="Q210" s="167" t="s">
        <v>81</v>
      </c>
      <c r="R210" s="128">
        <v>73541487</v>
      </c>
      <c r="S210" s="148">
        <v>0</v>
      </c>
      <c r="T210" s="171" t="s">
        <v>82</v>
      </c>
      <c r="U210" s="148" t="s">
        <v>307</v>
      </c>
      <c r="V210" s="172" t="s">
        <v>84</v>
      </c>
      <c r="W210" s="173">
        <v>7000089810</v>
      </c>
      <c r="X210" s="174">
        <v>4200004560</v>
      </c>
      <c r="Y210" s="158">
        <f t="shared" si="14"/>
        <v>73541487</v>
      </c>
      <c r="Z210" s="151" t="s">
        <v>628</v>
      </c>
      <c r="AA210" s="151" t="s">
        <v>501</v>
      </c>
      <c r="AB210" s="160" t="s">
        <v>309</v>
      </c>
      <c r="AC210" s="152"/>
      <c r="AD210" s="175"/>
      <c r="AE210" s="147"/>
      <c r="AF210" s="147"/>
      <c r="AG210" s="148"/>
      <c r="AH210" s="147"/>
      <c r="AI210" s="147"/>
      <c r="AJ210" s="147"/>
      <c r="AK210" s="147"/>
      <c r="AL210" s="147"/>
      <c r="AM210" s="147"/>
      <c r="AN210" s="148"/>
      <c r="AO210" s="147">
        <f t="shared" ref="AO210:AO211" si="20">+R210</f>
        <v>73541487</v>
      </c>
    </row>
    <row r="211" spans="1:41" s="176" customFormat="1" ht="82.5" customHeight="1">
      <c r="A211" s="135" t="s">
        <v>71</v>
      </c>
      <c r="B211" s="136" t="s">
        <v>172</v>
      </c>
      <c r="C211" s="136" t="s">
        <v>73</v>
      </c>
      <c r="D211" s="140">
        <v>29703703</v>
      </c>
      <c r="E211" s="136" t="s">
        <v>74</v>
      </c>
      <c r="F211" s="136" t="s">
        <v>150</v>
      </c>
      <c r="G211" s="166">
        <v>437</v>
      </c>
      <c r="H211" s="139" t="s">
        <v>75</v>
      </c>
      <c r="I211" s="140">
        <v>29703703</v>
      </c>
      <c r="J211" s="141" t="s">
        <v>173</v>
      </c>
      <c r="K211" s="141" t="s">
        <v>114</v>
      </c>
      <c r="L211" s="139">
        <v>72111001</v>
      </c>
      <c r="M211" s="130" t="s">
        <v>306</v>
      </c>
      <c r="N211" s="143">
        <v>43091</v>
      </c>
      <c r="O211" s="144" t="s">
        <v>266</v>
      </c>
      <c r="P211" s="167" t="s">
        <v>80</v>
      </c>
      <c r="Q211" s="167" t="s">
        <v>81</v>
      </c>
      <c r="R211" s="128">
        <v>47585788</v>
      </c>
      <c r="S211" s="148">
        <v>0</v>
      </c>
      <c r="T211" s="147" t="s">
        <v>82</v>
      </c>
      <c r="U211" s="148" t="s">
        <v>307</v>
      </c>
      <c r="V211" s="149" t="s">
        <v>84</v>
      </c>
      <c r="W211" s="173">
        <v>7000089810</v>
      </c>
      <c r="X211" s="174">
        <v>4200004561</v>
      </c>
      <c r="Y211" s="158">
        <f t="shared" si="14"/>
        <v>47585788</v>
      </c>
      <c r="Z211" s="151" t="s">
        <v>627</v>
      </c>
      <c r="AA211" s="151" t="s">
        <v>489</v>
      </c>
      <c r="AB211" s="160" t="s">
        <v>309</v>
      </c>
      <c r="AC211" s="152"/>
      <c r="AD211" s="175"/>
      <c r="AE211" s="147"/>
      <c r="AF211" s="147"/>
      <c r="AG211" s="148"/>
      <c r="AH211" s="147"/>
      <c r="AI211" s="147"/>
      <c r="AJ211" s="147"/>
      <c r="AK211" s="147"/>
      <c r="AL211" s="147"/>
      <c r="AM211" s="147"/>
      <c r="AN211" s="148"/>
      <c r="AO211" s="147">
        <f t="shared" si="20"/>
        <v>47585788</v>
      </c>
    </row>
    <row r="212" spans="1:41" s="67" customFormat="1" ht="30" customHeight="1">
      <c r="A212" s="134" t="s">
        <v>546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58"/>
      <c r="L212" s="56"/>
      <c r="M212" s="93"/>
      <c r="N212" s="59"/>
      <c r="O212" s="60"/>
      <c r="P212" s="56"/>
      <c r="Q212" s="56"/>
      <c r="R212" s="61"/>
      <c r="S212" s="62"/>
      <c r="T212" s="61"/>
      <c r="U212" s="62"/>
      <c r="V212" s="63"/>
      <c r="W212" s="181"/>
      <c r="X212" s="182"/>
      <c r="Y212" s="183"/>
      <c r="Z212" s="60"/>
      <c r="AA212" s="96"/>
      <c r="AB212" s="65"/>
      <c r="AC212" s="65"/>
      <c r="AD212" s="66"/>
      <c r="AE212" s="61"/>
      <c r="AF212" s="61"/>
      <c r="AG212" s="62"/>
      <c r="AH212" s="61"/>
      <c r="AI212" s="61"/>
      <c r="AJ212" s="61"/>
      <c r="AK212" s="61"/>
      <c r="AL212" s="61"/>
      <c r="AM212" s="61"/>
      <c r="AN212" s="62"/>
      <c r="AO212" s="61"/>
    </row>
    <row r="213" spans="1:41" s="67" customFormat="1">
      <c r="A213" s="52"/>
      <c r="B213" s="53"/>
      <c r="C213" s="53"/>
      <c r="D213" s="54"/>
      <c r="E213" s="53"/>
      <c r="F213" s="53"/>
      <c r="G213" s="53"/>
      <c r="H213" s="56"/>
      <c r="I213" s="57"/>
      <c r="J213" s="58"/>
      <c r="K213" s="58"/>
      <c r="L213" s="56"/>
      <c r="M213" s="93"/>
      <c r="N213" s="59"/>
      <c r="O213" s="60"/>
      <c r="P213" s="56"/>
      <c r="Q213" s="56"/>
      <c r="R213" s="61"/>
      <c r="S213" s="62"/>
      <c r="T213" s="61"/>
      <c r="U213" s="62"/>
      <c r="V213" s="63"/>
      <c r="W213" s="55"/>
      <c r="X213" s="64"/>
      <c r="Y213" s="62"/>
      <c r="Z213" s="60"/>
      <c r="AA213" s="96"/>
      <c r="AB213" s="65"/>
      <c r="AC213" s="65"/>
      <c r="AD213" s="66"/>
      <c r="AE213" s="61"/>
      <c r="AF213" s="61"/>
      <c r="AG213" s="62"/>
      <c r="AH213" s="61"/>
      <c r="AI213" s="61"/>
      <c r="AJ213" s="61"/>
      <c r="AK213" s="61"/>
      <c r="AL213" s="61"/>
      <c r="AM213" s="61"/>
      <c r="AN213" s="62"/>
      <c r="AO213" s="61"/>
    </row>
    <row r="214" spans="1:41" s="67" customFormat="1">
      <c r="A214" s="52"/>
      <c r="B214" s="53"/>
      <c r="C214" s="53"/>
      <c r="D214" s="54"/>
      <c r="E214" s="53"/>
      <c r="F214" s="53"/>
      <c r="G214" s="53"/>
      <c r="H214" s="56"/>
      <c r="I214" s="57"/>
      <c r="J214" s="58"/>
      <c r="K214" s="58"/>
      <c r="L214" s="56"/>
      <c r="M214" s="93"/>
      <c r="N214" s="59"/>
      <c r="O214" s="60"/>
      <c r="P214" s="56"/>
      <c r="Q214" s="56"/>
      <c r="R214" s="61"/>
      <c r="S214" s="62"/>
      <c r="T214" s="61"/>
      <c r="U214" s="62"/>
      <c r="V214" s="63"/>
      <c r="W214" s="55"/>
      <c r="X214" s="64"/>
      <c r="Y214" s="62"/>
      <c r="Z214" s="60"/>
      <c r="AA214" s="96"/>
      <c r="AB214" s="65"/>
      <c r="AC214" s="65"/>
      <c r="AD214" s="66"/>
      <c r="AE214" s="61"/>
      <c r="AF214" s="61"/>
      <c r="AG214" s="62"/>
      <c r="AH214" s="61"/>
      <c r="AI214" s="61"/>
      <c r="AJ214" s="61"/>
      <c r="AK214" s="61"/>
      <c r="AL214" s="61"/>
      <c r="AM214" s="61"/>
      <c r="AN214" s="62"/>
      <c r="AO214" s="61"/>
    </row>
    <row r="215" spans="1:41" s="67" customFormat="1">
      <c r="A215" s="52"/>
      <c r="B215" s="53"/>
      <c r="C215" s="53"/>
      <c r="D215" s="54"/>
      <c r="E215" s="53"/>
      <c r="F215" s="53"/>
      <c r="G215" s="53"/>
      <c r="H215" s="56"/>
      <c r="I215" s="57"/>
      <c r="J215" s="58"/>
      <c r="K215" s="58"/>
      <c r="L215" s="56"/>
      <c r="M215" s="93"/>
      <c r="N215" s="59"/>
      <c r="O215" s="60"/>
      <c r="P215" s="56"/>
      <c r="Q215" s="56"/>
      <c r="R215" s="61"/>
      <c r="S215" s="62"/>
      <c r="T215" s="61"/>
      <c r="U215" s="62"/>
      <c r="V215" s="63"/>
      <c r="W215" s="55"/>
      <c r="X215" s="64"/>
      <c r="Y215" s="62"/>
      <c r="Z215" s="60"/>
      <c r="AA215" s="96"/>
      <c r="AB215" s="65"/>
      <c r="AC215" s="65"/>
      <c r="AD215" s="66"/>
      <c r="AE215" s="61"/>
      <c r="AF215" s="61"/>
      <c r="AG215" s="62"/>
      <c r="AH215" s="61"/>
      <c r="AI215" s="61"/>
      <c r="AJ215" s="61"/>
      <c r="AK215" s="61"/>
      <c r="AL215" s="61"/>
      <c r="AM215" s="61"/>
      <c r="AN215" s="62"/>
      <c r="AO215" s="61"/>
    </row>
    <row r="216" spans="1:41" s="67" customFormat="1">
      <c r="A216" s="52"/>
      <c r="B216" s="53"/>
      <c r="C216" s="53"/>
      <c r="D216" s="54"/>
      <c r="E216" s="53"/>
      <c r="F216" s="53"/>
      <c r="G216" s="53"/>
      <c r="H216" s="56"/>
      <c r="I216" s="57"/>
      <c r="J216" s="58"/>
      <c r="K216" s="58"/>
      <c r="L216" s="56"/>
      <c r="M216" s="93"/>
      <c r="N216" s="59"/>
      <c r="O216" s="60"/>
      <c r="P216" s="56"/>
      <c r="Q216" s="56"/>
      <c r="R216" s="61"/>
      <c r="S216" s="62"/>
      <c r="T216" s="61"/>
      <c r="U216" s="62"/>
      <c r="V216" s="63"/>
      <c r="W216" s="55"/>
      <c r="X216" s="64"/>
      <c r="Y216" s="62"/>
      <c r="Z216" s="60"/>
      <c r="AA216" s="96"/>
      <c r="AB216" s="65"/>
      <c r="AC216" s="65"/>
      <c r="AD216" s="66"/>
      <c r="AE216" s="61"/>
      <c r="AF216" s="61"/>
      <c r="AG216" s="62"/>
      <c r="AH216" s="61"/>
      <c r="AI216" s="61"/>
      <c r="AJ216" s="61"/>
      <c r="AK216" s="61"/>
      <c r="AL216" s="61"/>
      <c r="AM216" s="61"/>
      <c r="AN216" s="62"/>
      <c r="AO216" s="61"/>
    </row>
    <row r="217" spans="1:41" s="67" customFormat="1" ht="18" customHeight="1">
      <c r="A217" s="52"/>
      <c r="B217" s="131" t="s">
        <v>262</v>
      </c>
      <c r="C217" s="131"/>
      <c r="D217" s="131"/>
      <c r="E217" s="131"/>
      <c r="F217" s="131"/>
      <c r="G217" s="55"/>
      <c r="H217" s="56"/>
      <c r="I217" s="57"/>
      <c r="J217" s="58"/>
      <c r="K217" s="58"/>
      <c r="L217" s="188"/>
      <c r="M217" s="188"/>
      <c r="N217" s="188"/>
      <c r="O217" s="188"/>
      <c r="P217" s="56"/>
      <c r="Q217" s="56"/>
      <c r="R217" s="68"/>
      <c r="S217" s="68"/>
      <c r="T217" s="61"/>
      <c r="U217" s="62"/>
      <c r="V217" s="63"/>
      <c r="W217" s="55"/>
      <c r="X217" s="64"/>
      <c r="Y217" s="62"/>
      <c r="Z217" s="60"/>
      <c r="AA217" s="96"/>
      <c r="AB217" s="65"/>
      <c r="AC217" s="65"/>
      <c r="AD217" s="66"/>
      <c r="AE217" s="61"/>
      <c r="AF217" s="61"/>
      <c r="AG217" s="62"/>
      <c r="AH217" s="61"/>
      <c r="AI217" s="61"/>
      <c r="AJ217" s="61"/>
      <c r="AK217" s="61"/>
      <c r="AL217" s="61"/>
      <c r="AM217" s="61"/>
      <c r="AN217" s="62"/>
      <c r="AO217" s="61"/>
    </row>
    <row r="218" spans="1:41" s="71" customFormat="1" ht="20.25" customHeight="1">
      <c r="A218" s="52"/>
      <c r="B218" s="132" t="s">
        <v>71</v>
      </c>
      <c r="C218" s="132"/>
      <c r="D218" s="132"/>
      <c r="E218" s="132"/>
      <c r="F218" s="132"/>
      <c r="G218" s="70"/>
      <c r="K218" s="72"/>
      <c r="L218" s="73"/>
      <c r="M218" s="189"/>
      <c r="N218" s="189"/>
      <c r="O218" s="73"/>
      <c r="P218" s="69"/>
      <c r="Q218" s="69"/>
      <c r="R218" s="74"/>
      <c r="S218" s="74"/>
      <c r="T218" s="69"/>
      <c r="U218" s="69"/>
      <c r="V218" s="69"/>
      <c r="W218" s="69"/>
      <c r="X218" s="69"/>
      <c r="Y218" s="69"/>
      <c r="Z218" s="69"/>
      <c r="AA218" s="97"/>
      <c r="AB218" s="69"/>
      <c r="AC218" s="69"/>
      <c r="AD218" s="75"/>
      <c r="AE218" s="75"/>
      <c r="AF218" s="75"/>
      <c r="AG218" s="75"/>
      <c r="AH218" s="75"/>
      <c r="AI218" s="75"/>
      <c r="AJ218" s="76"/>
      <c r="AK218" s="76"/>
      <c r="AL218" s="76"/>
      <c r="AM218" s="76"/>
      <c r="AN218" s="76"/>
      <c r="AO218" s="76"/>
    </row>
    <row r="219" spans="1:41" s="71" customFormat="1" ht="17.25" customHeight="1">
      <c r="A219" s="190" t="s">
        <v>263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72"/>
      <c r="L219" s="73"/>
      <c r="M219" s="77"/>
      <c r="N219" s="78"/>
      <c r="O219" s="73"/>
      <c r="R219" s="79"/>
      <c r="S219" s="80"/>
      <c r="U219" s="80"/>
      <c r="AA219" s="98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</row>
    <row r="220" spans="1:41" s="71" customFormat="1" ht="27.75" customHeight="1">
      <c r="A220" s="191" t="s">
        <v>264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72"/>
      <c r="L220" s="73"/>
      <c r="M220" s="81"/>
      <c r="N220" s="78"/>
      <c r="O220" s="73"/>
      <c r="R220" s="80"/>
      <c r="S220" s="79"/>
      <c r="AA220" s="98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</row>
    <row r="221" spans="1:41">
      <c r="A221" s="52"/>
    </row>
    <row r="222" spans="1:41">
      <c r="A222" s="52"/>
    </row>
    <row r="223" spans="1:41">
      <c r="A223" s="52"/>
    </row>
    <row r="224" spans="1:41">
      <c r="A224" s="52"/>
    </row>
    <row r="225" spans="1:1">
      <c r="A225" s="94"/>
    </row>
    <row r="226" spans="1:1">
      <c r="A226" s="52"/>
    </row>
    <row r="227" spans="1:1">
      <c r="A227" s="69"/>
    </row>
    <row r="228" spans="1:1">
      <c r="A228" s="71"/>
    </row>
    <row r="229" spans="1:1">
      <c r="A229" s="71"/>
    </row>
  </sheetData>
  <mergeCells count="29">
    <mergeCell ref="A1:D3"/>
    <mergeCell ref="E1:H2"/>
    <mergeCell ref="I1:J1"/>
    <mergeCell ref="K1:N3"/>
    <mergeCell ref="O1:R2"/>
    <mergeCell ref="E3:H3"/>
    <mergeCell ref="AN1:AO2"/>
    <mergeCell ref="I2:J2"/>
    <mergeCell ref="S2:T2"/>
    <mergeCell ref="AE2:AF2"/>
    <mergeCell ref="I3:J3"/>
    <mergeCell ref="O3:R3"/>
    <mergeCell ref="S1:T1"/>
    <mergeCell ref="S3:T3"/>
    <mergeCell ref="AN3:AO3"/>
    <mergeCell ref="F19:I19"/>
    <mergeCell ref="W1:Z3"/>
    <mergeCell ref="AA1:AD2"/>
    <mergeCell ref="AE1:AF1"/>
    <mergeCell ref="AJ1:AM3"/>
    <mergeCell ref="AA3:AD3"/>
    <mergeCell ref="AE3:AF3"/>
    <mergeCell ref="F7:I11"/>
    <mergeCell ref="F13:I17"/>
    <mergeCell ref="AD20:AO20"/>
    <mergeCell ref="L217:O217"/>
    <mergeCell ref="M218:N218"/>
    <mergeCell ref="A219:J219"/>
    <mergeCell ref="A220:J220"/>
  </mergeCells>
  <hyperlinks>
    <hyperlink ref="A219" r:id="rId1"/>
    <hyperlink ref="B11" r:id="rId2"/>
  </hyperlinks>
  <pageMargins left="0.51181102362204722" right="0.31496062992125984" top="0.35433070866141736" bottom="0.15748031496062992" header="0.11811023622047245" footer="0.19685039370078741"/>
  <pageSetup paperSize="14" scale="50" orientation="landscape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PAA 2017 SHV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Antonio Barriga Castiblanco</dc:creator>
  <cp:lastModifiedBy>Alexander Garzon Romero</cp:lastModifiedBy>
  <cp:lastPrinted>2017-10-10T16:01:46Z</cp:lastPrinted>
  <dcterms:created xsi:type="dcterms:W3CDTF">2017-10-10T15:30:17Z</dcterms:created>
  <dcterms:modified xsi:type="dcterms:W3CDTF">2017-12-29T15:53:15Z</dcterms:modified>
</cp:coreProperties>
</file>