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comments4.xml" ContentType="application/vnd.openxmlformats-officedocument.spreadsheetml.comments+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0"/>
  <workbookPr/>
  <mc:AlternateContent xmlns:mc="http://schemas.openxmlformats.org/markup-compatibility/2006">
    <mc:Choice Requires="x15">
      <x15ac:absPath xmlns:x15ac="http://schemas.microsoft.com/office/spreadsheetml/2010/11/ac" url="/Users/linamsilvina/Downloads/"/>
    </mc:Choice>
  </mc:AlternateContent>
  <xr:revisionPtr revIDLastSave="0" documentId="8_{2B9E37D3-2DC5-C445-962E-D9124C38FDB0}" xr6:coauthVersionLast="47" xr6:coauthVersionMax="47" xr10:uidLastSave="{00000000-0000-0000-0000-000000000000}"/>
  <bookViews>
    <workbookView xWindow="0" yWindow="460" windowWidth="29040" windowHeight="15840" tabRatio="786" activeTab="1" xr2:uid="{00000000-000D-0000-FFFF-FFFF00000000}"/>
  </bookViews>
  <sheets>
    <sheet name="GESTION DE RIESGOS" sheetId="28" r:id="rId1"/>
    <sheet name="RIESGOS DE CORRUPCION" sheetId="45" r:id="rId2"/>
    <sheet name="RACIONALIZACION TRAMITES" sheetId="40" r:id="rId3"/>
    <sheet name="RENDICION DE CUENTAS" sheetId="41" r:id="rId4"/>
    <sheet name="ATENCION AL USUARIO" sheetId="42" r:id="rId5"/>
    <sheet name="TRANSPARENCIA Y ACCESO INF" sheetId="43" r:id="rId6"/>
    <sheet name="PARTICIPACION CIUDADANA" sheetId="44" r:id="rId7"/>
    <sheet name="Hoja2" sheetId="30" state="hidden" r:id="rId8"/>
  </sheets>
  <externalReferences>
    <externalReference r:id="rId9"/>
    <externalReference r:id="rId10"/>
    <externalReference r:id="rId11"/>
    <externalReference r:id="rId12"/>
  </externalReferences>
  <definedNames>
    <definedName name="_xlnm._FilterDatabase" localSheetId="0" hidden="1">'GESTION DE RIESGOS'!$A$9:$I$9</definedName>
    <definedName name="A" localSheetId="0">#REF!</definedName>
    <definedName name="A">#REF!</definedName>
    <definedName name="A_Obj1" localSheetId="0">OFFSET(#REF!,0,0,COUNTA(#REF!)-1,1)</definedName>
    <definedName name="A_Obj1">OFFSET(#REF!,0,0,COUNTA(#REF!)-1,1)</definedName>
    <definedName name="A_Obj2" localSheetId="0">OFFSET(#REF!,0,0,COUNTA(#REF!)-1,1)</definedName>
    <definedName name="A_Obj2">OFFSET(#REF!,0,0,COUNTA(#REF!)-1,1)</definedName>
    <definedName name="A_Obj3" localSheetId="0">OFFSET(#REF!,0,0,COUNTA(#REF!)-1,1)</definedName>
    <definedName name="A_Obj3">OFFSET(#REF!,0,0,COUNTA(#REF!)-1,1)</definedName>
    <definedName name="A_Obj4" localSheetId="0">OFFSET(#REF!,0,0,COUNTA(#REF!)-1,1)</definedName>
    <definedName name="A_Obj4">OFFSET(#REF!,0,0,COUNTA(#REF!)-1,1)</definedName>
    <definedName name="Acc_1" localSheetId="0">#REF!</definedName>
    <definedName name="Acc_1">#REF!</definedName>
    <definedName name="acc_10" localSheetId="0">#REF!</definedName>
    <definedName name="acc_10">#REF!</definedName>
    <definedName name="Acc_2" localSheetId="0">#REF!</definedName>
    <definedName name="Acc_2">#REF!</definedName>
    <definedName name="Acc_22" localSheetId="0">#REF!</definedName>
    <definedName name="Acc_22">#REF!</definedName>
    <definedName name="Acc_3" localSheetId="0">#REF!</definedName>
    <definedName name="Acc_3">#REF!</definedName>
    <definedName name="Acc_4" localSheetId="0">#REF!</definedName>
    <definedName name="Acc_4">#REF!</definedName>
    <definedName name="Acc_5" localSheetId="0">#REF!</definedName>
    <definedName name="Acc_5">#REF!</definedName>
    <definedName name="Acc_6" localSheetId="0">#REF!</definedName>
    <definedName name="Acc_6">#REF!</definedName>
    <definedName name="Acc_7" localSheetId="0">#REF!</definedName>
    <definedName name="Acc_7">#REF!</definedName>
    <definedName name="Acc_8" localSheetId="0">#REF!</definedName>
    <definedName name="Acc_8">#REF!</definedName>
    <definedName name="Acc_9" localSheetId="0">#REF!</definedName>
    <definedName name="Acc_9">#REF!</definedName>
    <definedName name="acc_d" localSheetId="0">#REF!</definedName>
    <definedName name="acc_d">#REF!</definedName>
    <definedName name="accdd" localSheetId="0">#REF!</definedName>
    <definedName name="accdd">#REF!</definedName>
    <definedName name="accddas" localSheetId="0">#REF!</definedName>
    <definedName name="accddas">#REF!</definedName>
    <definedName name="Actcontrol">'[1]Explicación de los campos'!$AU$2:$AU$3</definedName>
    <definedName name="Afecta">[2]Hoja2!$AM$2:$AM$3</definedName>
    <definedName name="Asignacionresp">'[1]Explicación de los campos'!$AS$2:$AS$3</definedName>
    <definedName name="Autoridadresp">'[1]Explicación de los campos'!$AS$5:$AS$6</definedName>
    <definedName name="Causafactor3">'[3]Explicación de los campos'!$B$2:$B$9</definedName>
    <definedName name="ciudadano" localSheetId="0">#REF!</definedName>
    <definedName name="ciudadano">#REF!</definedName>
    <definedName name="clase">'[2]Explicación de los campos'!$G$2:$G$7</definedName>
    <definedName name="Confidencialidad">[2]Hoja2!$N$3:$N$7</definedName>
    <definedName name="ControlTipo">[3]Hoja2!$AI$3:$AI$6</definedName>
    <definedName name="Departamentos" localSheetId="0">#REF!</definedName>
    <definedName name="Departamentos">#REF!</definedName>
    <definedName name="desviaciones">'[1]Explicación de los campos'!$AU$5:$AU$6</definedName>
    <definedName name="ejecucioncontrol">'[1]Explicación de los campos'!$AU$12:$AU$14</definedName>
    <definedName name="Evidencia">'[1]Explicación de los campos'!$AU$8:$AU$10</definedName>
    <definedName name="Fuentes" localSheetId="0">#REF!</definedName>
    <definedName name="Fuentes">#REF!</definedName>
    <definedName name="hola" localSheetId="0">#REF!</definedName>
    <definedName name="hola">#REF!</definedName>
    <definedName name="Indicadores" localSheetId="0">#REF!</definedName>
    <definedName name="Indicadores">#REF!</definedName>
    <definedName name="juan">'[4]Explicación de los campos'!$AU$2:$AU$3</definedName>
    <definedName name="m" localSheetId="0">#REF!</definedName>
    <definedName name="m">#REF!</definedName>
    <definedName name="Monica" localSheetId="0">#REF!</definedName>
    <definedName name="Monica">#REF!</definedName>
    <definedName name="Objetivos" localSheetId="0">OFFSET(#REF!,0,0,COUNTA(#REF!)-1,1)</definedName>
    <definedName name="Objetivos">OFFSET(#REF!,0,0,COUNTA(#REF!)-1,1)</definedName>
    <definedName name="Objjj" localSheetId="0">OFFSET(#REF!,0,0,COUNTA(#REF!)-1,1)</definedName>
    <definedName name="Objjj">OFFSET(#REF!,0,0,COUNTA(#REF!)-1,1)</definedName>
    <definedName name="obkk" localSheetId="0">OFFSET(#REF!,0,0,COUNTA(#REF!)-1,1)</definedName>
    <definedName name="obkk">OFFSET(#REF!,0,0,COUNTA(#REF!)-1,1)</definedName>
    <definedName name="Periodicidad">'[1]Explicación de los campos'!$AS$8:$AS$9</definedName>
    <definedName name="Posibilidad">[3]Hoja2!$H$3:$H$7</definedName>
    <definedName name="Proposito">'[1]Explicación de los campos'!$AS$11:$AS$13</definedName>
    <definedName name="RiesgoClase3">'[3]Explicación de los campos'!$G$2:$G$8</definedName>
    <definedName name="Riesgos">'[4]Explicación de los campos'!$AU$8:$AU$10</definedName>
    <definedName name="SiNo">[3]Hoja2!$AK$3:$AK$4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P45" i="45" l="1"/>
  <c r="AG45" i="45"/>
  <c r="AH45" i="45" s="1"/>
  <c r="AI45" i="45" s="1"/>
  <c r="AX45" i="45" s="1"/>
  <c r="AW45" i="45" s="1"/>
  <c r="K45" i="45"/>
  <c r="L45" i="45" s="1"/>
  <c r="AT45" i="45" s="1"/>
  <c r="AP44" i="45"/>
  <c r="AG44" i="45"/>
  <c r="AH44" i="45" s="1"/>
  <c r="K44" i="45"/>
  <c r="L44" i="45" s="1"/>
  <c r="AT44" i="45" s="1"/>
  <c r="AW43" i="45"/>
  <c r="AV43" i="45"/>
  <c r="AU43" i="45"/>
  <c r="AP43" i="45"/>
  <c r="AG43" i="45"/>
  <c r="AW42" i="45"/>
  <c r="AU42" i="45"/>
  <c r="AP42" i="45"/>
  <c r="AG42" i="45"/>
  <c r="AW41" i="45"/>
  <c r="AU41" i="45"/>
  <c r="AP41" i="45"/>
  <c r="AG41" i="45"/>
  <c r="AP40" i="45"/>
  <c r="AH40" i="45"/>
  <c r="AI40" i="45" s="1"/>
  <c r="AX40" i="45" s="1"/>
  <c r="AW40" i="45" s="1"/>
  <c r="K40" i="45"/>
  <c r="AJ40" i="45" s="1"/>
  <c r="AW39" i="45"/>
  <c r="AP39" i="45"/>
  <c r="AW38" i="45"/>
  <c r="AP38" i="45"/>
  <c r="AW37" i="45"/>
  <c r="AP37" i="45"/>
  <c r="AW36" i="45"/>
  <c r="AT36" i="45"/>
  <c r="AV36" i="45" s="1"/>
  <c r="AP36" i="45"/>
  <c r="AV35" i="45"/>
  <c r="AU35" i="45"/>
  <c r="AP35" i="45"/>
  <c r="AG35" i="45"/>
  <c r="AH35" i="45" s="1"/>
  <c r="K35" i="45"/>
  <c r="L35" i="45" s="1"/>
  <c r="AW34" i="45"/>
  <c r="AP34" i="45"/>
  <c r="AG34" i="45"/>
  <c r="AW33" i="45"/>
  <c r="AV33" i="45"/>
  <c r="AU33" i="45"/>
  <c r="AP33" i="45"/>
  <c r="AF33" i="45"/>
  <c r="AG33" i="45" s="1"/>
  <c r="AH33" i="45" s="1"/>
  <c r="AI33" i="45" s="1"/>
  <c r="K33" i="45"/>
  <c r="L33" i="45" s="1"/>
  <c r="AY32" i="45"/>
  <c r="AW32" i="45"/>
  <c r="AV32" i="45"/>
  <c r="AU32" i="45"/>
  <c r="AP32" i="45"/>
  <c r="AG32" i="45"/>
  <c r="AW31" i="45"/>
  <c r="AV31" i="45"/>
  <c r="AU31" i="45"/>
  <c r="AP31" i="45"/>
  <c r="AF31" i="45"/>
  <c r="AG31" i="45" s="1"/>
  <c r="AH31" i="45" s="1"/>
  <c r="AI31" i="45" s="1"/>
  <c r="K31" i="45"/>
  <c r="AP29" i="45"/>
  <c r="AG29" i="45"/>
  <c r="AP28" i="45"/>
  <c r="AF28" i="45"/>
  <c r="AG28" i="45" s="1"/>
  <c r="AH28" i="45" s="1"/>
  <c r="AI28" i="45" s="1"/>
  <c r="AX28" i="45" s="1"/>
  <c r="K28" i="45"/>
  <c r="L28" i="45" s="1"/>
  <c r="AP27" i="45"/>
  <c r="AG27" i="45"/>
  <c r="AP26" i="45"/>
  <c r="AG26" i="45"/>
  <c r="AP25" i="45"/>
  <c r="AF25" i="45"/>
  <c r="AG25" i="45" s="1"/>
  <c r="AH25" i="45" s="1"/>
  <c r="K25" i="45"/>
  <c r="L25" i="45" s="1"/>
  <c r="AT25" i="45" s="1"/>
  <c r="AV24" i="45"/>
  <c r="AU24" i="45"/>
  <c r="AP24" i="45"/>
  <c r="AG24" i="45"/>
  <c r="AP23" i="45"/>
  <c r="AF23" i="45"/>
  <c r="AG23" i="45" s="1"/>
  <c r="AH23" i="45" s="1"/>
  <c r="AI23" i="45" s="1"/>
  <c r="AX23" i="45" s="1"/>
  <c r="K23" i="45"/>
  <c r="AP22" i="45"/>
  <c r="AG22" i="45"/>
  <c r="AP21" i="45"/>
  <c r="AG21" i="45"/>
  <c r="AP20" i="45"/>
  <c r="AF20" i="45"/>
  <c r="AG20" i="45" s="1"/>
  <c r="AH20" i="45" s="1"/>
  <c r="AI20" i="45" s="1"/>
  <c r="AX20" i="45" s="1"/>
  <c r="K20" i="45"/>
  <c r="L20" i="45" s="1"/>
  <c r="AT20" i="45" s="1"/>
  <c r="AX19" i="45"/>
  <c r="AW19" i="45" s="1"/>
  <c r="AP19" i="45"/>
  <c r="AG19" i="45"/>
  <c r="AH19" i="45" s="1"/>
  <c r="AJ19" i="45" s="1"/>
  <c r="K19" i="45"/>
  <c r="L19" i="45" s="1"/>
  <c r="AP18" i="45"/>
  <c r="AF18" i="45"/>
  <c r="AG18" i="45" s="1"/>
  <c r="AH18" i="45" s="1"/>
  <c r="AI18" i="45" s="1"/>
  <c r="AX18" i="45" s="1"/>
  <c r="AW18" i="45" s="1"/>
  <c r="K18" i="45"/>
  <c r="AP17" i="45"/>
  <c r="AG17" i="45"/>
  <c r="AP16" i="45"/>
  <c r="AF16" i="45"/>
  <c r="AG16" i="45" s="1"/>
  <c r="AH16" i="45" s="1"/>
  <c r="AI16" i="45" s="1"/>
  <c r="AX16" i="45" s="1"/>
  <c r="K16" i="45"/>
  <c r="AP15" i="45"/>
  <c r="AG15" i="45"/>
  <c r="AP14" i="45"/>
  <c r="AG14" i="45"/>
  <c r="AF13" i="45"/>
  <c r="AG13" i="45" s="1"/>
  <c r="AH13" i="45" s="1"/>
  <c r="K13" i="45"/>
  <c r="L13" i="45" s="1"/>
  <c r="AT13" i="45" s="1"/>
  <c r="AJ18" i="45" l="1"/>
  <c r="AJ31" i="45"/>
  <c r="L31" i="45"/>
  <c r="L40" i="45"/>
  <c r="AT40" i="45" s="1"/>
  <c r="AY43" i="45"/>
  <c r="AJ23" i="45"/>
  <c r="AY31" i="45"/>
  <c r="AY33" i="45"/>
  <c r="AT37" i="45"/>
  <c r="AT34" i="45"/>
  <c r="AT19" i="45"/>
  <c r="AT28" i="45"/>
  <c r="AV28" i="45" s="1"/>
  <c r="AT29" i="45" s="1"/>
  <c r="AY41" i="45"/>
  <c r="AY42" i="45"/>
  <c r="AV20" i="45"/>
  <c r="AT21" i="45" s="1"/>
  <c r="AU20" i="45"/>
  <c r="AI25" i="45"/>
  <c r="AX25" i="45" s="1"/>
  <c r="AJ25" i="45"/>
  <c r="AV40" i="45"/>
  <c r="AU40" i="45"/>
  <c r="AY40" i="45" s="1"/>
  <c r="AX21" i="45"/>
  <c r="AW20" i="45"/>
  <c r="AV44" i="45"/>
  <c r="AU44" i="45"/>
  <c r="AJ16" i="45"/>
  <c r="AJ35" i="45"/>
  <c r="AI35" i="45"/>
  <c r="AX35" i="45" s="1"/>
  <c r="AW35" i="45" s="1"/>
  <c r="AJ44" i="45"/>
  <c r="AI44" i="45"/>
  <c r="AX44" i="45" s="1"/>
  <c r="AW44" i="45" s="1"/>
  <c r="AV25" i="45"/>
  <c r="AT26" i="45" s="1"/>
  <c r="AU25" i="45"/>
  <c r="AX24" i="45"/>
  <c r="AW24" i="45" s="1"/>
  <c r="AY24" i="45" s="1"/>
  <c r="AW23" i="45"/>
  <c r="AV34" i="45"/>
  <c r="AU34" i="45"/>
  <c r="AY34" i="45" s="1"/>
  <c r="AY35" i="45"/>
  <c r="AV45" i="45"/>
  <c r="AU45" i="45"/>
  <c r="AY45" i="45" s="1"/>
  <c r="AX29" i="45"/>
  <c r="AW29" i="45" s="1"/>
  <c r="AW28" i="45"/>
  <c r="AV13" i="45"/>
  <c r="AT14" i="45" s="1"/>
  <c r="AU13" i="45"/>
  <c r="AI13" i="45"/>
  <c r="AX13" i="45" s="1"/>
  <c r="AJ13" i="45"/>
  <c r="AV19" i="45"/>
  <c r="AU19" i="45"/>
  <c r="AY19" i="45" s="1"/>
  <c r="AV37" i="45"/>
  <c r="AT38" i="45" s="1"/>
  <c r="AU37" i="45"/>
  <c r="AY37" i="45" s="1"/>
  <c r="AX17" i="45"/>
  <c r="AW17" i="45" s="1"/>
  <c r="AW16" i="45"/>
  <c r="L16" i="45"/>
  <c r="AT16" i="45" s="1"/>
  <c r="AJ20" i="45"/>
  <c r="AJ45" i="45"/>
  <c r="L18" i="45"/>
  <c r="AT18" i="45" s="1"/>
  <c r="L23" i="45"/>
  <c r="AT23" i="45" s="1"/>
  <c r="AJ28" i="45"/>
  <c r="AJ33" i="45"/>
  <c r="AU36" i="45"/>
  <c r="AY36" i="45" s="1"/>
  <c r="AU28" i="45" l="1"/>
  <c r="AY28" i="45" s="1"/>
  <c r="AV16" i="45"/>
  <c r="AT17" i="45" s="1"/>
  <c r="AU16" i="45"/>
  <c r="AY16" i="45" s="1"/>
  <c r="AX22" i="45"/>
  <c r="AW22" i="45" s="1"/>
  <c r="AW21" i="45"/>
  <c r="AV29" i="45"/>
  <c r="AU29" i="45"/>
  <c r="AY29" i="45" s="1"/>
  <c r="AX14" i="45"/>
  <c r="AW13" i="45"/>
  <c r="AY13" i="45" s="1"/>
  <c r="AV26" i="45"/>
  <c r="AT27" i="45" s="1"/>
  <c r="AU26" i="45"/>
  <c r="AV14" i="45"/>
  <c r="AT15" i="45" s="1"/>
  <c r="AU14" i="45"/>
  <c r="AX26" i="45"/>
  <c r="AW25" i="45"/>
  <c r="AV38" i="45"/>
  <c r="AT39" i="45" s="1"/>
  <c r="AU38" i="45"/>
  <c r="AY38" i="45" s="1"/>
  <c r="AY44" i="45"/>
  <c r="AY20" i="45"/>
  <c r="AV23" i="45"/>
  <c r="AU23" i="45"/>
  <c r="AY23" i="45" s="1"/>
  <c r="AV18" i="45"/>
  <c r="AU18" i="45"/>
  <c r="AY18" i="45" s="1"/>
  <c r="AY25" i="45"/>
  <c r="AV21" i="45"/>
  <c r="AT22" i="45" s="1"/>
  <c r="AU21" i="45"/>
  <c r="AY21" i="45" l="1"/>
  <c r="AX15" i="45"/>
  <c r="AW15" i="45" s="1"/>
  <c r="AW14" i="45"/>
  <c r="AY14" i="45" s="1"/>
  <c r="AV22" i="45"/>
  <c r="AU22" i="45"/>
  <c r="AY22" i="45" s="1"/>
  <c r="AX27" i="45"/>
  <c r="AW27" i="45" s="1"/>
  <c r="AW26" i="45"/>
  <c r="AY26" i="45" s="1"/>
  <c r="AV39" i="45"/>
  <c r="AU39" i="45"/>
  <c r="AY39" i="45" s="1"/>
  <c r="AV15" i="45"/>
  <c r="AU15" i="45"/>
  <c r="AV27" i="45"/>
  <c r="AU27" i="45"/>
  <c r="AU17" i="45"/>
  <c r="AY17" i="45" s="1"/>
  <c r="AV17" i="45"/>
  <c r="AY27" i="45" l="1"/>
  <c r="AY15" i="45"/>
  <c r="S19" i="42" l="1"/>
  <c r="Q20" i="42"/>
  <c r="Y29" i="41"/>
  <c r="AA290" i="40"/>
  <c r="Z290" i="40"/>
  <c r="AB290" i="40" s="1"/>
  <c r="W29" i="41"/>
  <c r="P26" i="28" l="1"/>
  <c r="N26" i="28"/>
  <c r="Q25" i="28"/>
  <c r="Q24" i="28"/>
  <c r="Q23" i="28"/>
  <c r="Q22" i="28"/>
  <c r="Q21" i="28"/>
  <c r="O20" i="28"/>
  <c r="O26" i="28" s="1"/>
  <c r="Q19" i="28"/>
  <c r="Q18" i="28"/>
  <c r="Q17" i="28"/>
  <c r="Q16" i="28"/>
  <c r="Q15" i="28"/>
  <c r="Q14" i="28"/>
  <c r="Q13" i="28"/>
  <c r="Q12" i="28"/>
  <c r="Q11" i="28"/>
  <c r="Q10" i="28"/>
  <c r="Q20" i="28" l="1"/>
  <c r="Q26" i="28"/>
  <c r="R19" i="44"/>
  <c r="Q19" i="44"/>
  <c r="P19" i="44"/>
  <c r="S19" i="44" s="1"/>
  <c r="S18" i="44"/>
  <c r="S17" i="44"/>
  <c r="S16" i="44"/>
  <c r="S15" i="44"/>
  <c r="S14" i="44"/>
  <c r="S13" i="44"/>
  <c r="S12" i="44"/>
  <c r="S11" i="44"/>
  <c r="S10" i="44"/>
  <c r="S9" i="44"/>
  <c r="S8" i="44"/>
  <c r="S7" i="44"/>
  <c r="S6" i="44"/>
  <c r="R27" i="43"/>
  <c r="T27" i="43" s="1"/>
  <c r="T26" i="43"/>
  <c r="T25" i="43"/>
  <c r="T24" i="43"/>
  <c r="T23" i="43"/>
  <c r="T22" i="43"/>
  <c r="T21" i="43"/>
  <c r="T20" i="43"/>
  <c r="T19" i="43"/>
  <c r="T18" i="43"/>
  <c r="T17" i="43"/>
  <c r="T16" i="43"/>
  <c r="T15" i="43"/>
  <c r="T14" i="43"/>
  <c r="T13" i="43"/>
  <c r="T12" i="43"/>
  <c r="T11" i="43"/>
  <c r="T10" i="43"/>
  <c r="T9" i="43"/>
  <c r="T8" i="43"/>
  <c r="T7" i="43"/>
  <c r="S20" i="42" l="1"/>
  <c r="S18" i="42"/>
  <c r="S17" i="42"/>
  <c r="S16" i="42"/>
  <c r="S15" i="42"/>
  <c r="S14" i="42"/>
  <c r="S13" i="42"/>
  <c r="S12" i="42"/>
  <c r="S11" i="42"/>
  <c r="S10" i="42"/>
  <c r="S9" i="42"/>
  <c r="S8" i="42"/>
  <c r="S7" i="42"/>
  <c r="S6" i="42"/>
  <c r="X29" i="41" l="1"/>
  <c r="Z29" i="41" s="1"/>
  <c r="Z28" i="41"/>
  <c r="Z27" i="41"/>
  <c r="Z26" i="41"/>
  <c r="Z25" i="41"/>
  <c r="Z24" i="41"/>
  <c r="Z23" i="41"/>
  <c r="Z22" i="41"/>
  <c r="Z21" i="41"/>
  <c r="Z20" i="41"/>
  <c r="Z19" i="41"/>
  <c r="Z18" i="41"/>
  <c r="Z17" i="41"/>
  <c r="Z16" i="41"/>
  <c r="Z15" i="41"/>
  <c r="Z14" i="41"/>
  <c r="Z13" i="41"/>
  <c r="Z12" i="41"/>
  <c r="Z11" i="41"/>
  <c r="Z10" i="41"/>
  <c r="Z9" i="41"/>
  <c r="AB288" i="40" l="1"/>
  <c r="AB287" i="40"/>
  <c r="AB286" i="40"/>
  <c r="AB285" i="40"/>
  <c r="AB284" i="40"/>
  <c r="AB283" i="40"/>
  <c r="AB282" i="40"/>
  <c r="AB281" i="40"/>
  <c r="AB280" i="40"/>
  <c r="AB279" i="40"/>
  <c r="AB278" i="40"/>
  <c r="AB277" i="40"/>
  <c r="AB276" i="40"/>
  <c r="AB275" i="40"/>
  <c r="AB274" i="40"/>
  <c r="AB273" i="40"/>
  <c r="AB272" i="40"/>
  <c r="AB271" i="40"/>
  <c r="AB270" i="40"/>
  <c r="AB269" i="40"/>
  <c r="AB268" i="40"/>
  <c r="AB267" i="40"/>
  <c r="AB266" i="40"/>
  <c r="AB265" i="40"/>
  <c r="AB264" i="40"/>
  <c r="AB257" i="40"/>
  <c r="AB250" i="40" l="1"/>
  <c r="AB243" i="40"/>
  <c r="AB236" i="40"/>
  <c r="AB229" i="40"/>
  <c r="AB222" i="40"/>
  <c r="AB215" i="40"/>
  <c r="AB208" i="40"/>
  <c r="AB201" i="40"/>
  <c r="AB194" i="40"/>
  <c r="AB187" i="40"/>
  <c r="AB180" i="40"/>
  <c r="AB173" i="40"/>
  <c r="AB166" i="40"/>
  <c r="AB159" i="40"/>
  <c r="AB152" i="40"/>
  <c r="AB145" i="40"/>
  <c r="AB138" i="40"/>
  <c r="AB131" i="40"/>
  <c r="AB124" i="40"/>
  <c r="AB117" i="40"/>
  <c r="AB110" i="40"/>
  <c r="AB103" i="40"/>
  <c r="AB96" i="40"/>
  <c r="AB89" i="40"/>
  <c r="AB82" i="40"/>
  <c r="AB75" i="40"/>
  <c r="AB68" i="40"/>
  <c r="AB61" i="40"/>
  <c r="AB54" i="40"/>
  <c r="AB47" i="40"/>
  <c r="AB40" i="40"/>
  <c r="AB33" i="40"/>
  <c r="AB26" i="40"/>
  <c r="AC7" i="30" l="1"/>
  <c r="X7" i="30"/>
  <c r="S7" i="30"/>
  <c r="N7" i="30"/>
  <c r="H7" i="30"/>
  <c r="AC6" i="30"/>
  <c r="X6" i="30"/>
  <c r="S6" i="30"/>
  <c r="N6" i="30"/>
  <c r="H6" i="30"/>
  <c r="AC5" i="30"/>
  <c r="X5" i="30"/>
  <c r="S5" i="30"/>
  <c r="N5" i="30"/>
  <c r="H5" i="30"/>
  <c r="AC4" i="30"/>
  <c r="X4" i="30"/>
  <c r="S4" i="30"/>
  <c r="N4" i="30"/>
  <c r="H4" i="30"/>
  <c r="AC3" i="30"/>
  <c r="X3" i="30"/>
  <c r="S3" i="30"/>
  <c r="N3" i="30"/>
  <c r="H3" i="3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Camilo</author>
  </authors>
  <commentList>
    <comment ref="BB11" authorId="0" shapeId="0" xr:uid="{A58C051C-4894-4619-9B3B-6B2B8619F81D}">
      <text>
        <r>
          <rPr>
            <b/>
            <sz val="9"/>
            <color indexed="81"/>
            <rFont val="Tahoma"/>
            <family val="2"/>
          </rPr>
          <t xml:space="preserve">DDO: </t>
        </r>
        <r>
          <rPr>
            <sz val="9"/>
            <color indexed="81"/>
            <rFont val="Tahoma"/>
            <family val="2"/>
          </rPr>
          <t xml:space="preserve">en este campo se registra la persona delegada para generar el seguimiento y cargue de las actividades en el aplicativo. </t>
        </r>
        <r>
          <rPr>
            <sz val="9"/>
            <color indexed="81"/>
            <rFont val="Tahoma"/>
            <family val="2"/>
          </rPr>
          <t xml:space="preserve">
</t>
        </r>
      </text>
    </comment>
    <comment ref="BF11" authorId="0" shapeId="0" xr:uid="{DEA44F14-FF8C-4EF8-8BBA-B14FE8DF2DFC}">
      <text>
        <r>
          <rPr>
            <b/>
            <sz val="9"/>
            <color indexed="81"/>
            <rFont val="Tahoma"/>
            <family val="2"/>
          </rPr>
          <t xml:space="preserve">DDO: </t>
        </r>
        <r>
          <rPr>
            <sz val="9"/>
            <color indexed="81"/>
            <rFont val="Tahoma"/>
            <family val="2"/>
          </rPr>
          <t xml:space="preserve">En este Campo se diligencia la fecha en que se registre en el aplicativo los riesgos definidos por el proceso. 
</t>
        </r>
      </text>
    </comment>
    <comment ref="BG11" authorId="0" shapeId="0" xr:uid="{A638DDD3-6F6B-4F59-AE18-9E50E9F50410}">
      <text>
        <r>
          <rPr>
            <b/>
            <sz val="9"/>
            <color indexed="81"/>
            <rFont val="Tahoma"/>
            <family val="2"/>
          </rPr>
          <t xml:space="preserve">DDO: </t>
        </r>
        <r>
          <rPr>
            <sz val="9"/>
            <color indexed="81"/>
            <rFont val="Tahoma"/>
            <family val="2"/>
          </rPr>
          <t xml:space="preserve">En este campo se registra la fecha máxima en que se va a realizar seguimiento de actividades de los controles. propuestos.  </t>
        </r>
      </text>
    </comment>
    <comment ref="BH11" authorId="0" shapeId="0" xr:uid="{E85AE727-3BF0-4BE0-8C51-C1504AC09C2D}">
      <text>
        <r>
          <rPr>
            <b/>
            <sz val="9"/>
            <color indexed="81"/>
            <rFont val="Tahoma"/>
            <family val="2"/>
          </rPr>
          <t>DDO:</t>
        </r>
        <r>
          <rPr>
            <sz val="9"/>
            <color indexed="81"/>
            <rFont val="Tahoma"/>
            <family val="2"/>
          </rPr>
          <t xml:space="preserve"> En este campo se diligencia el numero que genera el aplicativo, para el riesgo registrado. 
</t>
        </r>
      </text>
    </comment>
    <comment ref="BI11" authorId="0" shapeId="0" xr:uid="{498B2557-E4AC-4140-A2E5-3114938276F1}">
      <text>
        <r>
          <rPr>
            <b/>
            <sz val="9"/>
            <color indexed="81"/>
            <rFont val="Tahoma"/>
            <family val="2"/>
          </rPr>
          <t>DDO:</t>
        </r>
        <r>
          <rPr>
            <sz val="9"/>
            <color indexed="81"/>
            <rFont val="Tahoma"/>
            <family val="2"/>
          </rPr>
          <t xml:space="preserve">Se registra cambios que se generen durante la vigencia, responsables, cambio de actividades, redacción, materializaciones , etc.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C17" authorId="0" shapeId="0" xr:uid="{2414C4B7-085E-4BF1-836B-6C6610B9585F}">
      <text>
        <r>
          <rPr>
            <b/>
            <sz val="9"/>
            <color indexed="81"/>
            <rFont val="Tahoma"/>
            <family val="2"/>
          </rPr>
          <t>USER:</t>
        </r>
        <r>
          <rPr>
            <sz val="9"/>
            <color indexed="81"/>
            <rFont val="Tahoma"/>
            <family val="2"/>
          </rPr>
          <t xml:space="preserve">
ES LA MISMA ACTIVIDAD CAMBIA REDACCION</t>
        </r>
      </text>
    </comment>
    <comment ref="C22" authorId="0" shapeId="0" xr:uid="{C30F3B01-E3F7-4BFB-903B-928B58F60D6B}">
      <text>
        <r>
          <rPr>
            <b/>
            <sz val="9"/>
            <color indexed="81"/>
            <rFont val="Tahoma"/>
            <family val="2"/>
          </rPr>
          <t>USER:</t>
        </r>
        <r>
          <rPr>
            <sz val="9"/>
            <color indexed="81"/>
            <rFont val="Tahoma"/>
            <family val="2"/>
          </rPr>
          <t xml:space="preserve">
ES LA MISMA ACTIVIDAD REDACTADA DIFERENTE
ERA ANTES LA 3.1</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M8" authorId="0" shapeId="0" xr:uid="{E4F50BEB-9FCE-42AF-9D46-A3556364DCE2}">
      <text>
        <r>
          <rPr>
            <b/>
            <sz val="9"/>
            <color indexed="81"/>
            <rFont val="Tahoma"/>
            <family val="2"/>
          </rPr>
          <t>USER:</t>
        </r>
        <r>
          <rPr>
            <sz val="9"/>
            <color indexed="81"/>
            <rFont val="Tahoma"/>
            <family val="2"/>
          </rPr>
          <t xml:space="preserve">
solo se muestra actualizacion de educacion</t>
        </r>
      </text>
    </comment>
    <comment ref="C11" authorId="0" shapeId="0" xr:uid="{55944C50-2850-43E1-BB17-2EAB7B6EEA9F}">
      <text>
        <r>
          <rPr>
            <b/>
            <sz val="9"/>
            <color indexed="81"/>
            <rFont val="Tahoma"/>
            <family val="2"/>
          </rPr>
          <t>USER:</t>
        </r>
        <r>
          <rPr>
            <sz val="9"/>
            <color indexed="81"/>
            <rFont val="Tahoma"/>
            <family val="2"/>
          </rPr>
          <t xml:space="preserve">
ES LA MISMA ACTIVIDAD  2,3 I CUTARIM CON REDACCION DIFERENTE, SE AJUSTA</t>
        </r>
      </text>
    </comment>
    <comment ref="M12" authorId="0" shapeId="0" xr:uid="{95118C3C-2ED6-47DF-B833-E5587BA04798}">
      <text>
        <r>
          <rPr>
            <b/>
            <sz val="9"/>
            <color indexed="81"/>
            <rFont val="Tahoma"/>
            <family val="2"/>
          </rPr>
          <t>USER:</t>
        </r>
        <r>
          <rPr>
            <sz val="9"/>
            <color indexed="81"/>
            <rFont val="Tahoma"/>
            <family val="2"/>
          </rPr>
          <t xml:space="preserve">
recomendación estadisticas de los servidores apropiados de la Estrategia</t>
        </r>
      </text>
    </comment>
    <comment ref="M13" authorId="0" shapeId="0" xr:uid="{F5B74E00-4736-498D-A5D2-6C1DD9697AD2}">
      <text>
        <r>
          <rPr>
            <b/>
            <sz val="9"/>
            <color indexed="81"/>
            <rFont val="Tahoma"/>
            <family val="2"/>
          </rPr>
          <t>USER:</t>
        </r>
        <r>
          <rPr>
            <sz val="9"/>
            <color indexed="81"/>
            <rFont val="Tahoma"/>
            <family val="2"/>
          </rPr>
          <t xml:space="preserve">
no se evidencia publicacion del reporte en isolucion (pantallazo) y no se evidencia la solicitud de las medidas correctivas</t>
        </r>
      </text>
    </comment>
    <comment ref="M14" authorId="0" shapeId="0" xr:uid="{63C40987-9B7A-4BCC-8F05-325AF9C4FFE6}">
      <text>
        <r>
          <rPr>
            <b/>
            <sz val="9"/>
            <color indexed="81"/>
            <rFont val="Tahoma"/>
            <family val="2"/>
          </rPr>
          <t>USER:</t>
        </r>
        <r>
          <rPr>
            <sz val="9"/>
            <color indexed="81"/>
            <rFont val="Tahoma"/>
            <family val="2"/>
          </rPr>
          <t xml:space="preserve">
verificar la actividad principal capoacitacion en mercurio</t>
        </r>
      </text>
    </comment>
    <comment ref="C15" authorId="0" shapeId="0" xr:uid="{41A1AB26-B027-4F0D-819D-B2FE6CF2A009}">
      <text>
        <r>
          <rPr>
            <b/>
            <sz val="9"/>
            <color indexed="81"/>
            <rFont val="Tahoma"/>
            <family val="2"/>
          </rPr>
          <t>USER:</t>
        </r>
        <r>
          <rPr>
            <sz val="9"/>
            <color indexed="81"/>
            <rFont val="Tahoma"/>
            <family val="2"/>
          </rPr>
          <t xml:space="preserve">
ACTIVIDAD NUEVA</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C14" authorId="0" shapeId="0" xr:uid="{8F8ED140-1E3D-462B-A734-A676C585943B}">
      <text>
        <r>
          <rPr>
            <b/>
            <sz val="9"/>
            <color indexed="81"/>
            <rFont val="Tahoma"/>
            <family val="2"/>
          </rPr>
          <t>USER:</t>
        </r>
        <r>
          <rPr>
            <sz val="9"/>
            <color indexed="81"/>
            <rFont val="Tahoma"/>
            <family val="2"/>
          </rPr>
          <t xml:space="preserve">
SE AJUSTO REPSONSABLES DE LAS ACTIVIDADES</t>
        </r>
      </text>
    </comment>
    <comment ref="C20" authorId="0" shapeId="0" xr:uid="{696F0FE4-D73D-44A9-B42C-5ABDEE8E71AB}">
      <text>
        <r>
          <rPr>
            <b/>
            <sz val="9"/>
            <color indexed="81"/>
            <rFont val="Tahoma"/>
            <family val="2"/>
          </rPr>
          <t>USER:</t>
        </r>
        <r>
          <rPr>
            <sz val="9"/>
            <color indexed="81"/>
            <rFont val="Tahoma"/>
            <family val="2"/>
          </rPr>
          <t xml:space="preserve">
NUEVA ACTIVIDAD</t>
        </r>
      </text>
    </comment>
    <comment ref="C21" authorId="0" shapeId="0" xr:uid="{A9B5DD58-82A4-4179-BB35-8F2BC3C0E2B3}">
      <text>
        <r>
          <rPr>
            <b/>
            <sz val="9"/>
            <color indexed="81"/>
            <rFont val="Tahoma"/>
            <family val="2"/>
          </rPr>
          <t>USER:</t>
        </r>
        <r>
          <rPr>
            <sz val="9"/>
            <color indexed="81"/>
            <rFont val="Tahoma"/>
            <family val="2"/>
          </rPr>
          <t xml:space="preserve">
EN EL I CUTARIM  ERA LA ACTIVIDAD 3,3
</t>
        </r>
      </text>
    </comment>
  </commentList>
</comments>
</file>

<file path=xl/sharedStrings.xml><?xml version="1.0" encoding="utf-8"?>
<sst xmlns="http://schemas.openxmlformats.org/spreadsheetml/2006/main" count="3132" uniqueCount="1374">
  <si>
    <t>Subcomponente</t>
  </si>
  <si>
    <t>Meta o producto</t>
  </si>
  <si>
    <t>Fecha programada</t>
  </si>
  <si>
    <t>1.1</t>
  </si>
  <si>
    <t>1.2</t>
  </si>
  <si>
    <t>2.1</t>
  </si>
  <si>
    <t>2.2</t>
  </si>
  <si>
    <t>2.3</t>
  </si>
  <si>
    <t>3.1</t>
  </si>
  <si>
    <t>4.1</t>
  </si>
  <si>
    <t>4.2</t>
  </si>
  <si>
    <t>4.3</t>
  </si>
  <si>
    <t xml:space="preserve">Plan Anticorrupción y de Atención al Ciudadano                                                                                                                                                                                   </t>
  </si>
  <si>
    <t>Componente 1: Gestión del Riesgo de Corrupción - Mapa de Riesgos de Corrupción</t>
  </si>
  <si>
    <t xml:space="preserve"> Actividades</t>
  </si>
  <si>
    <t xml:space="preserve">Responsable </t>
  </si>
  <si>
    <t>Mapa de riesgos de corrupción publicado permanentemente</t>
  </si>
  <si>
    <t>3.2</t>
  </si>
  <si>
    <t xml:space="preserve">Mapa de riesgos de corrupción divulgado </t>
  </si>
  <si>
    <t>Gestionar  los riesgos de corrupción</t>
  </si>
  <si>
    <t>Riesgos de corrupción gestionados con evidencias cargadas en Isolución</t>
  </si>
  <si>
    <t>Informe de desempeño trimestral con el monitoreo a los riesgos y la efectividad de los controles</t>
  </si>
  <si>
    <t>4.4</t>
  </si>
  <si>
    <t>Informe de desempeño trimestral
Riesgos de corrupción emergentes identificados</t>
  </si>
  <si>
    <t>4.5</t>
  </si>
  <si>
    <t>Actualizar el mapa de riesgos de corrupción si se detecta la necesidad</t>
  </si>
  <si>
    <t>Oficina de Control Interno</t>
  </si>
  <si>
    <r>
      <rPr>
        <b/>
        <sz val="16"/>
        <color indexed="8"/>
        <rFont val="Calibri"/>
        <family val="2"/>
      </rPr>
      <t xml:space="preserve">Subcomponente 1.                                        </t>
    </r>
    <r>
      <rPr>
        <sz val="16"/>
        <color indexed="8"/>
        <rFont val="Calibri"/>
        <family val="2"/>
      </rPr>
      <t xml:space="preserve"> Política de Administración de Riesgos de Corrupción</t>
    </r>
  </si>
  <si>
    <r>
      <rPr>
        <b/>
        <sz val="16"/>
        <color indexed="8"/>
        <rFont val="Calibri"/>
        <family val="2"/>
      </rPr>
      <t xml:space="preserve">Subcomponente 2.                                                  </t>
    </r>
    <r>
      <rPr>
        <sz val="16"/>
        <color indexed="8"/>
        <rFont val="Calibri"/>
        <family val="2"/>
      </rPr>
      <t xml:space="preserve">  Construcción del Mapa de Riesgos de Corrupción</t>
    </r>
  </si>
  <si>
    <r>
      <rPr>
        <b/>
        <sz val="16"/>
        <color indexed="8"/>
        <rFont val="Calibri"/>
        <family val="2"/>
      </rPr>
      <t xml:space="preserve">Subcomponente 3.                                            </t>
    </r>
    <r>
      <rPr>
        <sz val="16"/>
        <color indexed="8"/>
        <rFont val="Calibri"/>
        <family val="2"/>
      </rPr>
      <t xml:space="preserve"> Consulta y divulgación </t>
    </r>
  </si>
  <si>
    <r>
      <rPr>
        <b/>
        <sz val="16"/>
        <color indexed="8"/>
        <rFont val="Calibri"/>
        <family val="2"/>
      </rPr>
      <t>Subcomponente 4</t>
    </r>
    <r>
      <rPr>
        <sz val="16"/>
        <color indexed="8"/>
        <rFont val="Calibri"/>
        <family val="2"/>
      </rPr>
      <t xml:space="preserve">                                           Monitoreo o revisión</t>
    </r>
  </si>
  <si>
    <t>Revisar el contexto estrategico si se detectan cambios en los factores internos y externos</t>
  </si>
  <si>
    <t>Direccionamiento Estratégico y Articulación Gerencial</t>
  </si>
  <si>
    <t>Verificar y determinar riesgos emergentes si como resultado del monitoreo estos se manifiestan</t>
  </si>
  <si>
    <t>Versión:                                      1</t>
  </si>
  <si>
    <t xml:space="preserve">Publicar el mapa de riesgos de corrupción </t>
  </si>
  <si>
    <t xml:space="preserve">Divulgar el mapa de riesgos de corrupción </t>
  </si>
  <si>
    <t>Responsable</t>
  </si>
  <si>
    <t>Evidencia</t>
  </si>
  <si>
    <t>Gerencia de Buen Gobierno</t>
  </si>
  <si>
    <t>5.1</t>
  </si>
  <si>
    <t>Secretaría de Planeación</t>
  </si>
  <si>
    <t>5.2</t>
  </si>
  <si>
    <t>Primera y Segunda linea de Defensa (Líderes de procesos con riesgos de corrupción identificados)</t>
  </si>
  <si>
    <t>Monitorear y revisar controles eficaces y eficientes</t>
  </si>
  <si>
    <t>IDENTIFICACIÓN DE RIESGOS</t>
  </si>
  <si>
    <t>Proceso</t>
  </si>
  <si>
    <t>Si el Riesgo se materializará podria…</t>
  </si>
  <si>
    <t>Impacto</t>
  </si>
  <si>
    <t>¿Afectar al grupo de funcionarios del proceso?</t>
  </si>
  <si>
    <t>¿Afectar el cumplimiento de metas y objetivos de la dependencia?</t>
  </si>
  <si>
    <t>¿Afectar el cumplimiento de misión de la Entidad?</t>
  </si>
  <si>
    <t>¿Afectar el cumplimiento de la misión del sector al que pertenece la Entidad?</t>
  </si>
  <si>
    <t>¿Generar pérdida de confianza de la Entidad, afectando su reputación?</t>
  </si>
  <si>
    <t>¿Generar pérdida de recursos económicos?</t>
  </si>
  <si>
    <t>¿Afectar la generación de los productos o la prestación de servicios?</t>
  </si>
  <si>
    <t>¿Dar lugar al detrimento de calidad de vida de la comunidad por la pérdida del bien o servicios o los recursos públicos?</t>
  </si>
  <si>
    <t>¿Generar pérdida de información de la Entidad?</t>
  </si>
  <si>
    <t>¿Generar intervención de los órganos de control, de la Fiscalía, u otro ente?</t>
  </si>
  <si>
    <t>¿Dar lugar a procesos sancionatorios?</t>
  </si>
  <si>
    <t xml:space="preserve"> ¿Dar lugar a procesos disciplinarios?</t>
  </si>
  <si>
    <t>¿Dar lugar a procesos fiscales?</t>
  </si>
  <si>
    <t>¿Dar lugar a procesos penales?</t>
  </si>
  <si>
    <t>¿Generar pérdida de credibilidad del sector?</t>
  </si>
  <si>
    <t>¿Ocasionar lesiones físicas o pérdida de vidas humanas?</t>
  </si>
  <si>
    <t>¿Afectar la imagen regional?</t>
  </si>
  <si>
    <t>¿Afectar la imagen nacional?</t>
  </si>
  <si>
    <t>¿Generar daño ambiental?</t>
  </si>
  <si>
    <t>Asistencia Técnica</t>
  </si>
  <si>
    <t>No</t>
  </si>
  <si>
    <t>Si</t>
  </si>
  <si>
    <t>no</t>
  </si>
  <si>
    <t>Moderado</t>
  </si>
  <si>
    <t>3-Posible</t>
  </si>
  <si>
    <t>Promoción del Transporte y la Movilidad</t>
  </si>
  <si>
    <t>20-Extrema</t>
  </si>
  <si>
    <t>2-Improbable</t>
  </si>
  <si>
    <t>Mayor</t>
  </si>
  <si>
    <t>Financiero</t>
  </si>
  <si>
    <t>10-Alta</t>
  </si>
  <si>
    <t>Gestión Contractual</t>
  </si>
  <si>
    <t>60-Extrema</t>
  </si>
  <si>
    <t xml:space="preserve">Falta de controles </t>
  </si>
  <si>
    <t>Mesas de trabajo  de socialización realizadas con el 100% de los procesos.</t>
  </si>
  <si>
    <t>Secretaría de la Función Pública</t>
  </si>
  <si>
    <t>Revisar la Guía para la Gestión de Riesgos y la Política de Administración de Riesgos de la Adminsitración Departamental, según la Guía de Administración de Riesgos y Diseño de Controles expedida por el DAFP</t>
  </si>
  <si>
    <t xml:space="preserve">Actualizar el mapa de riesgos de corrupción en mesas de trabajo con los diferentes procesos de la Adminitración Departamental </t>
  </si>
  <si>
    <t>Mapa de riesgo de corrupción actualizado</t>
  </si>
  <si>
    <t>Socializar el mapa de riesgos de corrupción con los procesos de la Administración Departamental</t>
  </si>
  <si>
    <t>De acuerdo al plan anual de riesgo de cada proceso</t>
  </si>
  <si>
    <t>Análisis del contexto actualizado</t>
  </si>
  <si>
    <t>Factor de causa</t>
  </si>
  <si>
    <t>Clase de riesgo</t>
  </si>
  <si>
    <t>Posibilidad de ocurrencia</t>
  </si>
  <si>
    <t>Impacto en la confidencialidad de la informacion</t>
  </si>
  <si>
    <t>Impacto de credibilidad o imagen</t>
  </si>
  <si>
    <t>Impacto legal</t>
  </si>
  <si>
    <t>Impacto operativo</t>
  </si>
  <si>
    <t>Personas</t>
  </si>
  <si>
    <t>Estratégico</t>
  </si>
  <si>
    <t>Nivel</t>
  </si>
  <si>
    <t>Descriptor</t>
  </si>
  <si>
    <t>Descripción</t>
  </si>
  <si>
    <t>Frecuencia</t>
  </si>
  <si>
    <t>Tipos de impacto</t>
  </si>
  <si>
    <t xml:space="preserve">Tipo de control </t>
  </si>
  <si>
    <t>Probabilidad</t>
  </si>
  <si>
    <t>Metodo</t>
  </si>
  <si>
    <t>Imagen</t>
  </si>
  <si>
    <t>Rara vez</t>
  </si>
  <si>
    <t>El evento puede ocurrir solo en circunstancias excepcionales</t>
  </si>
  <si>
    <t>Se presentó una vez en los ultimos cinco años</t>
  </si>
  <si>
    <t>Insignificante</t>
  </si>
  <si>
    <t>Si el evento se presentara se afectaría la información de una persona</t>
  </si>
  <si>
    <t>Si el evento se presentara se afectaría la imagen institucional en un ciudadano</t>
  </si>
  <si>
    <t>Si el evento se presentara la gobernación tendria que pagar multas</t>
  </si>
  <si>
    <t>Confidencialidad de la información</t>
  </si>
  <si>
    <t>Preventivo</t>
  </si>
  <si>
    <t>Sistemas de información</t>
  </si>
  <si>
    <t>Operativo</t>
  </si>
  <si>
    <t>Improbable</t>
  </si>
  <si>
    <t>El evento puede ocurrir en algun momento</t>
  </si>
  <si>
    <t>Se presentó una vez en los ultimos tres años</t>
  </si>
  <si>
    <t>Menor</t>
  </si>
  <si>
    <t>Si el evento se presentara se afectaría la información de un grupo de personas</t>
  </si>
  <si>
    <t>Si el evento se presentara se afectaría la imagen institucional en un grupo de ciudadanos</t>
  </si>
  <si>
    <t>Si el evento se presentara la gobernación recibiria demandas</t>
  </si>
  <si>
    <t>Credibilidad o imagen</t>
  </si>
  <si>
    <t>Correctivo</t>
  </si>
  <si>
    <t>Infraestructura</t>
  </si>
  <si>
    <t>Posible</t>
  </si>
  <si>
    <t>El evento podría ocurrir en algun momento</t>
  </si>
  <si>
    <t>Se presentó una vez en los ultimos dos años</t>
  </si>
  <si>
    <t>Si el evento se presentara se afectaría la información de todo un proceso</t>
  </si>
  <si>
    <t>Si el evento se presentara se afectaría la imagen institucional a nivel local (un municipio)</t>
  </si>
  <si>
    <t>Si el evento se presentara habrian investigaciones disciplinarias</t>
  </si>
  <si>
    <t>Si el evento se presentara habria retraso en las actividades</t>
  </si>
  <si>
    <t>Legal</t>
  </si>
  <si>
    <t>Detectivo</t>
  </si>
  <si>
    <t>Información</t>
  </si>
  <si>
    <t>Cumplimiento</t>
  </si>
  <si>
    <t>Probable</t>
  </si>
  <si>
    <t>El evento probablemente ocurrirá en la mayoria de las circunstancias</t>
  </si>
  <si>
    <t>Se presentó una vez en el ultimo año</t>
  </si>
  <si>
    <t>Si el evento se presentara se afectaría la información institucional</t>
  </si>
  <si>
    <t>Si el evento se presentara se afectaría la imagen institucional a nivel departamental (dos o más municipios)</t>
  </si>
  <si>
    <t>Si el evento se presentara habrian investigaciones fiscales</t>
  </si>
  <si>
    <t>Si el evento se presentara habria intermitencia en el servicio</t>
  </si>
  <si>
    <t>No hay control</t>
  </si>
  <si>
    <t>Recursos Financieros</t>
  </si>
  <si>
    <t>Tecnológico</t>
  </si>
  <si>
    <t>Casi seguro</t>
  </si>
  <si>
    <t>Se esperá que el evento ocurra en la mayoria de las circunstancias</t>
  </si>
  <si>
    <t>Se presentó mas de una vez en el ultimo año</t>
  </si>
  <si>
    <t>Catastrofico</t>
  </si>
  <si>
    <t>Si el evento se presentara se afectaría la información estrategica de la entidad</t>
  </si>
  <si>
    <t>Si el evento se presentara se afectaría la imagen institucional a nivel nacional</t>
  </si>
  <si>
    <t>Si el evento se presentara habria intervención o sanción</t>
  </si>
  <si>
    <t>Si el evento se presentara habria paro total del proceso</t>
  </si>
  <si>
    <t>Recursos Físicos</t>
  </si>
  <si>
    <t>Corrupción</t>
  </si>
  <si>
    <t>1-Insignificante</t>
  </si>
  <si>
    <t>2-Menor</t>
  </si>
  <si>
    <t>3-Moderado</t>
  </si>
  <si>
    <t>4-Mayor</t>
  </si>
  <si>
    <t>5-Catastrofico</t>
  </si>
  <si>
    <t>1-Raro</t>
  </si>
  <si>
    <t>4-Probable</t>
  </si>
  <si>
    <t>5-Casi seguro</t>
  </si>
  <si>
    <t>1-RARO</t>
  </si>
  <si>
    <t>1-INSIGNIFICANTE</t>
  </si>
  <si>
    <t>1-Baja</t>
  </si>
  <si>
    <t>2-MENOR</t>
  </si>
  <si>
    <t>2-Baja</t>
  </si>
  <si>
    <t>3-MODERADO</t>
  </si>
  <si>
    <t>3-Moderada</t>
  </si>
  <si>
    <t>4-MAYOR</t>
  </si>
  <si>
    <t>4-Alta</t>
  </si>
  <si>
    <t>5-CATASTRÓFICO</t>
  </si>
  <si>
    <t>5-Extrema</t>
  </si>
  <si>
    <t>2-IMPROBABLE</t>
  </si>
  <si>
    <t>4-Baja</t>
  </si>
  <si>
    <t>6-Moderada</t>
  </si>
  <si>
    <t>8-Alta</t>
  </si>
  <si>
    <t>10-Extrema</t>
  </si>
  <si>
    <t>3-POSIBLE</t>
  </si>
  <si>
    <t>3-Baja</t>
  </si>
  <si>
    <t>9-Alta</t>
  </si>
  <si>
    <t>12-Extrema</t>
  </si>
  <si>
    <t>15-Extrema</t>
  </si>
  <si>
    <t>4-PROBABLE</t>
  </si>
  <si>
    <t>4-Moderada</t>
  </si>
  <si>
    <t>12-Alta</t>
  </si>
  <si>
    <t>16-Extrema</t>
  </si>
  <si>
    <t>5-CASI SEGURO</t>
  </si>
  <si>
    <t>5-Alta</t>
  </si>
  <si>
    <t>25-Extrema</t>
  </si>
  <si>
    <t>5-Moderado</t>
  </si>
  <si>
    <t>5-Moderada</t>
  </si>
  <si>
    <t>10-Mayor</t>
  </si>
  <si>
    <t>20-Catastrófico</t>
  </si>
  <si>
    <t>5-MODERADO</t>
  </si>
  <si>
    <t>10-Moderada</t>
  </si>
  <si>
    <t>10-MAYOR</t>
  </si>
  <si>
    <t>20-Alta</t>
  </si>
  <si>
    <t>20-CATASTRÓFICO</t>
  </si>
  <si>
    <t>40-Extrema</t>
  </si>
  <si>
    <t>15-Alta</t>
  </si>
  <si>
    <t>30-Extrema</t>
  </si>
  <si>
    <t>80-Extrema</t>
  </si>
  <si>
    <t>50-Extrema</t>
  </si>
  <si>
    <t>100-Extrema</t>
  </si>
  <si>
    <t>Componente 2: Racionalización de Trámites - Consolidado</t>
  </si>
  <si>
    <t/>
  </si>
  <si>
    <t>Nombre de la entidad:</t>
  </si>
  <si>
    <t>GOBERNACIÓN DE CUNDINAMARCA</t>
  </si>
  <si>
    <t>Territorial</t>
  </si>
  <si>
    <t>Sector administrativo:</t>
  </si>
  <si>
    <t>N/A</t>
  </si>
  <si>
    <t>Departamento:</t>
  </si>
  <si>
    <t>CUNDINAMARCA</t>
  </si>
  <si>
    <t>Municipio:</t>
  </si>
  <si>
    <t>BOGOTÁ</t>
  </si>
  <si>
    <t>DATOS TRÁMITES A RACIONALIZAR</t>
  </si>
  <si>
    <t>ACCIONES DE RACIONALIZACIÓN A DESARROLLAR</t>
  </si>
  <si>
    <t>PLAN DE EJECUCIÓN</t>
  </si>
  <si>
    <t>Tipo</t>
  </si>
  <si>
    <t>Número</t>
  </si>
  <si>
    <t>Nombre</t>
  </si>
  <si>
    <t>Estado</t>
  </si>
  <si>
    <t>Situación actual</t>
  </si>
  <si>
    <t>Modelo Único – Hijo</t>
  </si>
  <si>
    <t>Inscrito</t>
  </si>
  <si>
    <t>Tecnologica</t>
  </si>
  <si>
    <t>Único</t>
  </si>
  <si>
    <t>Componente 3:  Rendición de cuentas</t>
  </si>
  <si>
    <t>Actividades</t>
  </si>
  <si>
    <t>1.3</t>
  </si>
  <si>
    <t>Secretaría de Prensa</t>
  </si>
  <si>
    <t>1.4</t>
  </si>
  <si>
    <t>Secretaría de Desarrollo e Inclusión Social</t>
  </si>
  <si>
    <t>2.4</t>
  </si>
  <si>
    <t>Secretaría TIC</t>
  </si>
  <si>
    <t>Componente 4:  Servicio al Ciudadano</t>
  </si>
  <si>
    <t>Secretaría General</t>
  </si>
  <si>
    <t>Secretaría de Planeación y Gerencia de Buen Gobierno</t>
  </si>
  <si>
    <t xml:space="preserve">Actualización e incorporación permanente del calendario de principales eventos de la Gobernación de Cundinamarca </t>
  </si>
  <si>
    <t>Calendario de eventos principales actualizado y disponible en la web.
Número de eventos publicados en la web</t>
  </si>
  <si>
    <t>2.5</t>
  </si>
  <si>
    <t>Secretaría General Secretaria TIC</t>
  </si>
  <si>
    <t>Administradores de PQRSD</t>
  </si>
  <si>
    <t>Secretaría General Secretaría TIC</t>
  </si>
  <si>
    <t>Secretaría General
 Gerencia de Buen Gobierno</t>
  </si>
  <si>
    <t>Secretaría TIC, Secretaria de la Función Pública, Secretaría Jurídica y Secretaria General -Direccion de Gestion Documental</t>
  </si>
  <si>
    <t>Entidades del Sector Central</t>
  </si>
  <si>
    <t>Componente 5:  Transparencia y Acceso a la Información</t>
  </si>
  <si>
    <t>Indicadores</t>
  </si>
  <si>
    <t>Actualización permanente de la información institucional registrada en el portal web y  micrositios de la Administración Departamental de conformidad con la normativa vigente</t>
  </si>
  <si>
    <t>100% de informacion actualizada en el portal web y micrositios</t>
  </si>
  <si>
    <t xml:space="preserve">
Todas las entidades
Secretaría TIC
 Secretaría de 
Prensa y Comunicaciones
</t>
  </si>
  <si>
    <t>Secretaría Jurídica</t>
  </si>
  <si>
    <t>Dirección de Contratación</t>
  </si>
  <si>
    <t>Actualización  de los trámites en el SUIT</t>
  </si>
  <si>
    <t>Reportar el 100% de los trámites en el SUIT</t>
  </si>
  <si>
    <t>1.5</t>
  </si>
  <si>
    <t xml:space="preserve">Hacer seguimiento a la actualización de las hojas de vida en el SIGEP para funcionarios y contratistas </t>
  </si>
  <si>
    <t>Tres seguimientos</t>
  </si>
  <si>
    <t>Actualizar y publicar las preguntas frecuentes</t>
  </si>
  <si>
    <t>Listado de preguntas frecuentes actualizado y publicado</t>
  </si>
  <si>
    <t>No. de preguntas frecuentes, depuradas y actualizadas/ 
No. total de preguntas frecuentes</t>
  </si>
  <si>
    <t>Secretaría General
Secretaria de Prensa</t>
  </si>
  <si>
    <t xml:space="preserve">Secretaría General </t>
  </si>
  <si>
    <t>Instrumentos de gestión documental con el lleno de requisitos</t>
  </si>
  <si>
    <t xml:space="preserve">Secretaría General
</t>
  </si>
  <si>
    <t>Dirección de Gestión Documental.</t>
  </si>
  <si>
    <t>Dirección de Gestión Documental</t>
  </si>
  <si>
    <t>3.4</t>
  </si>
  <si>
    <t>Publicacion del 100% de actos administrativos actualizado, disponibles en la web</t>
  </si>
  <si>
    <t>No. de actos administrativos actualizado y disponibles en la web/No. total de actos administrativos emitidos</t>
  </si>
  <si>
    <t xml:space="preserve">Numero de Herramientas adoptadas. 
</t>
  </si>
  <si>
    <t>Elaboración, socialización,  implementación  de la guía diferencial de acceso a la información según el usuario</t>
  </si>
  <si>
    <t>Guía elaborada,socializada e implementada</t>
  </si>
  <si>
    <t>No. de guías elaboradas/ No. de guías propuestas</t>
  </si>
  <si>
    <t>Secretaría de Desarrollo Social</t>
  </si>
  <si>
    <t>Realizar de manera aleatoria  cliente oculto para evaluar  el servicio que se presta a través de los canales; presencial, telefónico y virtual, dispuestos por la Administración Departamental y generar recomendaciones</t>
  </si>
  <si>
    <t xml:space="preserve">No.de dependencias monitoredas / Total dependecias de la Administración Departamental 
</t>
  </si>
  <si>
    <t>Estrategia de Participación Ciudadana en la Gestión Pública</t>
  </si>
  <si>
    <t>POLÍTICA PÚBLICA DE PARTICIPACIÓN CIUDADANA PARA EL DEPARTAMENTO DE CUNDINAMARCA 
Ordenanza No. 0106/2019</t>
  </si>
  <si>
    <t>Fase del Ciclo de la Gestión</t>
  </si>
  <si>
    <t>Formato de Planeación de la Participación</t>
  </si>
  <si>
    <t>Objetivo de la Actividad</t>
  </si>
  <si>
    <t>Meta o Producto</t>
  </si>
  <si>
    <t xml:space="preserve">Indicador </t>
  </si>
  <si>
    <t>Fecha Programada</t>
  </si>
  <si>
    <t>Procesos</t>
  </si>
  <si>
    <t>Conocimiento y acceso a la información</t>
  </si>
  <si>
    <t>Secretaría de Gobierno - Dirección de Asuntos Municipales</t>
  </si>
  <si>
    <t>Garantizar el 100% de participación efectiva en los escenarios existentes</t>
  </si>
  <si>
    <t># de ciudadanos que participan</t>
  </si>
  <si>
    <t xml:space="preserve">Recursos </t>
  </si>
  <si>
    <t>Estrategias</t>
  </si>
  <si>
    <t>Secretaría de Educación</t>
  </si>
  <si>
    <t>Atender el 100% de solicitudes recibidas</t>
  </si>
  <si>
    <t># de solicitudes atentidas</t>
  </si>
  <si>
    <t>Dirección de Asuntos Municipales</t>
  </si>
  <si>
    <t xml:space="preserve"># de municipios acompañados </t>
  </si>
  <si>
    <t>Secretaría de Gobierno</t>
  </si>
  <si>
    <t>Seguimiento y evaluación</t>
  </si>
  <si>
    <t>Convocar a sesión al Consejo Departamental de Participación Ciudadana</t>
  </si>
  <si>
    <t>Dos sesiones del Consejo Departamental de Participación Ciudadana</t>
  </si>
  <si>
    <t># de sesiones del consejos realizadas</t>
  </si>
  <si>
    <t>Informe anual ante la Asamblea Departamental</t>
  </si>
  <si>
    <t>Informe Presentado</t>
  </si>
  <si>
    <t>Falta de lineamientos que restrinjan las posibilidades de corrupción</t>
  </si>
  <si>
    <t>Mapa de riesgos de corrupción actualizado
Evidencia de la revisión y actualización</t>
  </si>
  <si>
    <t xml:space="preserve">No. de actualizaciones adelantadas /No.  publicaciones requeridas por la normativa vigente </t>
  </si>
  <si>
    <t>No. de actualizaciónes de trámites en el SUIT/ No. de trámites en el SUIT</t>
  </si>
  <si>
    <t>No. de seguimientos realizados/ No. de seguimientos propuestos</t>
  </si>
  <si>
    <t xml:space="preserve">
Gerencia de Buen Gobierno
</t>
  </si>
  <si>
    <t>Secretaria de la Función Pública, Empresa Inmobiliaria y de Servicios Logísticos de Cundinamarca</t>
  </si>
  <si>
    <r>
      <rPr>
        <sz val="14"/>
        <color rgb="FFFF0000"/>
        <rFont val="Arial"/>
        <family val="2"/>
      </rPr>
      <t xml:space="preserve"> </t>
    </r>
    <r>
      <rPr>
        <sz val="14"/>
        <color theme="1"/>
        <rFont val="Arial"/>
        <family val="2"/>
      </rPr>
      <t>Actas de soc</t>
    </r>
    <r>
      <rPr>
        <sz val="14"/>
        <rFont val="Arial"/>
        <family val="2"/>
      </rPr>
      <t>ialización del mapa de riesgo de corrupción</t>
    </r>
  </si>
  <si>
    <t xml:space="preserve">
Secretaría de Planeación</t>
  </si>
  <si>
    <t>Promoción del Desarrollo de Salud</t>
  </si>
  <si>
    <t>Subcomponente 3. Talento Humano</t>
  </si>
  <si>
    <t>Código:  E-DEAG-FR- 095</t>
  </si>
  <si>
    <t>Versión: 1</t>
  </si>
  <si>
    <t xml:space="preserve">Formato monitoreo avance de ejecución Plan Anticorrupción y de Atención al Ciudadano  </t>
  </si>
  <si>
    <t>Fecha de aprobación:  12/08/2020</t>
  </si>
  <si>
    <t xml:space="preserve">Componente 2: Racionalización de Trámites </t>
  </si>
  <si>
    <t xml:space="preserve">PLANEACION ESTRATEGIA DE RACIONALIZACION </t>
  </si>
  <si>
    <t>Tipo racionalización</t>
  </si>
  <si>
    <t>Acciones racionalización</t>
  </si>
  <si>
    <t>Fecha final racionalización</t>
  </si>
  <si>
    <t>Plantilla Único - Hijo</t>
  </si>
  <si>
    <t>15238</t>
  </si>
  <si>
    <t>Impuesto de registro</t>
  </si>
  <si>
    <t>Pago en línea por pse</t>
  </si>
  <si>
    <t>15303</t>
  </si>
  <si>
    <t>Impuesto al consumo de cigarrillos y tabaco elaborado de origen nacional</t>
  </si>
  <si>
    <t>Radicación, descarga y/o envío de documentos electrónicos</t>
  </si>
  <si>
    <r>
      <rPr>
        <b/>
        <sz val="16"/>
        <color indexed="8"/>
        <rFont val="Calibri"/>
        <family val="2"/>
      </rPr>
      <t xml:space="preserve">Subcomponente 5. </t>
    </r>
    <r>
      <rPr>
        <sz val="16"/>
        <color indexed="8"/>
        <rFont val="Calibri"/>
        <family val="2"/>
      </rPr>
      <t>Seguimiento</t>
    </r>
  </si>
  <si>
    <t>Protocolo de Atención al usuario incorporando piezas graficas y /o ayudas audiovisuales.</t>
  </si>
  <si>
    <t>Dirección de Atención al Usuario, Secretaría de Prensa, Ofinica de Protocolo y SecretariaTIC.</t>
  </si>
  <si>
    <t>Socializar el protocolo de Atención al Usuario para los servidores Públicos  de la Gobernación de Cundinamarca.</t>
  </si>
  <si>
    <t xml:space="preserve">Todas las Secretarias del Sector Central </t>
  </si>
  <si>
    <t xml:space="preserve">Actualizar el portafolio de servicios y oferta institucional de la Gobernación de Cundinamarca cuatrimestralmente. </t>
  </si>
  <si>
    <t xml:space="preserve">
30/04/2021
30/08/2021
30/12/2021</t>
  </si>
  <si>
    <t xml:space="preserve">Secretaría General y
Secretaria de Desarrollo Social </t>
  </si>
  <si>
    <t>Promover la apropiación de la Estrategia de Lenguaje Claro a los servidores públicos de la Gobernación de Cundinamarca.</t>
  </si>
  <si>
    <t>01/03/2021 al 31/12/2021</t>
  </si>
  <si>
    <t>Reporte y socialización trimestral clasificado de PQRSDF.</t>
  </si>
  <si>
    <t>Administradores de PQRSD todas las Secretarias del Sector Central</t>
  </si>
  <si>
    <t xml:space="preserve"> Realizar sensibilización y orientación a los servidores públicos de la Gobernación de Cundinamarca en el manejo del aplicativo mercurio y  la respuesta oportuna a las PQRSDF de los usurios. </t>
  </si>
  <si>
    <t xml:space="preserve"> Promover la implementación de la Política Interna de protección de datos personales. </t>
  </si>
  <si>
    <t>Todas las Secretarias del Sector Central y descentralizado.</t>
  </si>
  <si>
    <t xml:space="preserve">23 micrositios actualizados </t>
  </si>
  <si>
    <t xml:space="preserve">23 micrositios / No. de micrositios  </t>
  </si>
  <si>
    <t>Secretaria de Tic y Gerencia de Buen Gobierno</t>
  </si>
  <si>
    <t>Todas las entidades del Sector Central</t>
  </si>
  <si>
    <t>Actualizacion de los micrositios web de las entidades del sector central de  la Gobernación de Cundinamarca ( Estructura Organizacional, procedimientos,servicios, oferta institucional , funcionamiento, contratación).</t>
  </si>
  <si>
    <t>30/04/2021
30/08/2021
30/12/2021</t>
  </si>
  <si>
    <t xml:space="preserve">Prestar asistencia tecnica  a las entidades del Sector Central de la Gobernación de Cundinamarca en implementación de las TRD y del sistema de Gestión Documental </t>
  </si>
  <si>
    <t xml:space="preserve">No. De visitas programadas/ No. De visitas realizadas
</t>
  </si>
  <si>
    <t>1. Formato de  Asistencia Tecnica a las entidades del Sector Central de la Gobernación de Cundinamarca
2. Cronograma de Actividades</t>
  </si>
  <si>
    <t xml:space="preserve">Trimestral </t>
  </si>
  <si>
    <t>Actualización de los actos administrativos disponibles en linea para facilitar la consulta de los usuarios</t>
  </si>
  <si>
    <t>Todas las Entidades del Sector Central</t>
  </si>
  <si>
    <t xml:space="preserve">Publicacion de decretos y ordenanzas departamentales </t>
  </si>
  <si>
    <t>Publicacion del 100% de decretos y ordenanzas departamentales</t>
  </si>
  <si>
    <t>No. de actos decretos y ordenanzas departamentales actualizado y disponibles en la web/No. total de decretos y ordenanzas  emitidos</t>
  </si>
  <si>
    <t xml:space="preserve">Secretaria General </t>
  </si>
  <si>
    <t xml:space="preserve">Disponer de herramientas que faciliten la interacción de los usuarios en condición de discapacidad visual y auditiva en en la Gobernación de Cundinamarca. 
</t>
  </si>
  <si>
    <t xml:space="preserve">Adoptar 2 herramientas que atiendan a los criterios de accesibilidad. 
</t>
  </si>
  <si>
    <t xml:space="preserve">
Secretaria General
Secretaria de Desarrollo Social
</t>
  </si>
  <si>
    <t>Secretaria de la Función Publica y Empresa Inmobiliaria y de Servicios Logisticos de Cundiamarca</t>
  </si>
  <si>
    <t>Aplicar cliente oculto a todas la dependencias del sector central durante el 2021 y rendir informe semestral de resultados</t>
  </si>
  <si>
    <t xml:space="preserve">30/06/2021
30/11/2021
</t>
  </si>
  <si>
    <t>Medición del tiempo de respuesta a las PQRSDF</t>
  </si>
  <si>
    <t>Informe de indicador oportunidad de respuesta a PQRSDF</t>
  </si>
  <si>
    <t xml:space="preserve">Dirección de Atención al Usuario, Secretaría de Prensa, Secretaria de la Función Pública y Secretaria TIC </t>
  </si>
  <si>
    <t>Gerencia de Buen Gobierno y 
Secretaría General, Secretaria Planeación y Secretaria Tic. (quien es el doliente )</t>
  </si>
  <si>
    <t xml:space="preserve">Adoptar la caracterización de usuarios para garantizar la accesibilidad y atender las necesidades de los mismos. </t>
  </si>
  <si>
    <t xml:space="preserve">Diseñar piezas gráficas y /o ayudas audiovisuales que faciliten la divulgación de temas relacionados con el plan anticorrupción en la socialización del  Protocolo de Atención al Usuario. 
 </t>
  </si>
  <si>
    <t>Mantener actualizado el portafolio de servicios y oferta institucional de la Gobernación de Cundinamarca.</t>
  </si>
  <si>
    <t>1.Actas de seguimiento y control  de 12 mesas de trabajo con los administradores de PQRSDF, para fortalecer respuesta oportuna. 
 2.  La Secretaría de las TIC generará cronograma y realizará capacitaciones para el manejo del aplicativo mercurio reportando a la Dirección de Atención al Usuario mensualmente el consolidado de servidores públicos capacitados.</t>
  </si>
  <si>
    <t xml:space="preserve">1. Actas de seguimiento y control  de 4 mesas de trabajo con la participacion de las secretarías responsables de la proteccion de datos. </t>
  </si>
  <si>
    <t>Salidas de la Unidad Móvil a los municipios del Departamento de Cundinamarca, para prestar servicios de atención al usuario.</t>
  </si>
  <si>
    <t xml:space="preserve">Descentralizar la oferta instritucional de la Gobernación de Cundinamarca a través de las Ferias de Servicios   de la Gobernación de Cundinamarca. </t>
  </si>
  <si>
    <t xml:space="preserve">Informe y registro de número de municipios y  usuarios atendidos a través de la unidad móvil en servicio al usuario. </t>
  </si>
  <si>
    <t>Informe Ferias de Servicios presenciales y virtuales realizadas, con número de municipios y  usuarios participantes y atendidos.</t>
  </si>
  <si>
    <t xml:space="preserve">1. Realizar campañas de socialización y promoción del protocolo de atención al usuario a través de los mecanismos internos de comunicación institucional.         2.  Realizar cronograma para la vigencia 2021 de capacitaciones para todas las áreas de la sede central de la Gobernación de Cundinamarca.       </t>
  </si>
  <si>
    <t xml:space="preserve">
1. Generar actividad una (1)  usuarios internos de criterio de accesibilidad.
2. Generar actividad una (1) usuario externos de  criterio de accesibilidad.</t>
  </si>
  <si>
    <t>1. Elaborar cronograma de capacitaciones  de apropiación de la estrategia de Lenguaje Claro para la vigencia 2021. 
2. Presentar informe detallado,seguimiento y control  de la apropiación de la estrategia de Lenguaje Claro.</t>
  </si>
  <si>
    <t xml:space="preserve">1. Generar y socializar en reunión  de administradores de PQRSDF, informe trimestral indicador oportunidad en la respuesta. 
2.  Un reporte trimestral  de PQRSD publicándolo en el  SIGC isolucion 
3. Elaboración y envió de informe detallada de las PQRSDF pendientes de contestación en tiempo y fuera de tiempo , semanalmente a los administradores de PQRSDF.                                                    
4. Solicitar al área de desarrollo organizacional el registro de las medidas correctivas en isolucion de las Secretarías , que contesten fuera de tiempo las PQRSDF, registradas en los informes trimestrales del indicador de oportunidad en la respuesta, para su gestión. 
</t>
  </si>
  <si>
    <t>1. Informe consolidado semestralmente de la caracterización de usuario , realizada por cada una de las  Secretarías deL Sector Central de conformidad con los resultados obtenidos</t>
  </si>
  <si>
    <t>1, Política de Administración de Riesgos de la Adminsitración Departamental
2, Guía de Administración de Riesgos y Diseño de Controles revisada</t>
  </si>
  <si>
    <t>Socializar la Política de Administración de Riesgos de Corrupción</t>
  </si>
  <si>
    <t>30 de junio de 2021</t>
  </si>
  <si>
    <t xml:space="preserve">Actualizar y cargar las actividades de tratamiento a los riesgos de corrupción en el software Isolución </t>
  </si>
  <si>
    <t>Actividades de tratamiento actualizadas y cargadas en software Isolución</t>
  </si>
  <si>
    <t>Secretarías de Planeación , TIC, Prensa</t>
  </si>
  <si>
    <t xml:space="preserve">Entidades cooperantes </t>
  </si>
  <si>
    <t>01/01/2021 31/12/2021</t>
  </si>
  <si>
    <t xml:space="preserve">Despacho del Gobernador y  Secretaria Juridica  </t>
  </si>
  <si>
    <t xml:space="preserve">Entidades y Direcciones cooperantes </t>
  </si>
  <si>
    <t xml:space="preserve">Dirección de Infraestructura de Datos Espaciales y Estadísticos </t>
  </si>
  <si>
    <t>2.6</t>
  </si>
  <si>
    <t>30 de noviembre de 2021</t>
  </si>
  <si>
    <t xml:space="preserve">Secretaria Jurídica - Direccion de contratación </t>
  </si>
  <si>
    <t xml:space="preserve">No. de procesos adelantados/No. de contratos publicados </t>
  </si>
  <si>
    <t>100% de documentos de los procesos contractuales publicados en SECOP II</t>
  </si>
  <si>
    <t>Adopción y socializaciòn manual para la defensa jurídica del Sector Central del Departamento de Cundinamarca, en el proceso Constitucional de Tutela.</t>
  </si>
  <si>
    <t>Adopción y Socialización manual de tutela.</t>
  </si>
  <si>
    <t>Manual /Socialización</t>
  </si>
  <si>
    <t>Capacitación: Política de Prevenciòn del Daño Antijurídico del Sector Central del Departamento de Cundinamarca, adoptada mediante Decreto 386 de 2020.</t>
  </si>
  <si>
    <t>Capacitación</t>
  </si>
  <si>
    <t>No.de capacitaciones  propuestas/No.de capacitaciones realizadas</t>
  </si>
  <si>
    <t>Desarrollar actividades que permitan promover y fortalecer en los estudiantes de grados 10° y 11°, la cultura de la participación ciudadana</t>
  </si>
  <si>
    <t xml:space="preserve">% de Instituciones Educativas de municipios no certificados del departamento  que hicieron parte activa de actividades de promoción y fortalecimiento de la cultura de la participación ciudadana </t>
  </si>
  <si>
    <t>Revisión e implementación del  modelo  de presupuestos participativos en el Departamento de Cundinamarca</t>
  </si>
  <si>
    <t>Modelo implementado progresivamente</t>
  </si>
  <si>
    <t xml:space="preserve">Creación o dotación de oficinas, direcciones, coordinaciones  o delegación de un referente de participación en los 116 municipios </t>
  </si>
  <si>
    <t xml:space="preserve">Socialización  y sostenibilidad del desarrollo tecnológico </t>
  </si>
  <si>
    <t>Cumplimiento ordenanza 0106 de 2019</t>
  </si>
  <si>
    <t>% de avance de la implemetación</t>
  </si>
  <si>
    <t>2.7</t>
  </si>
  <si>
    <t>Brindar a 200.000 niños, niñas y adolescentes matriculados en las IED la alimentación escolar anualmente.</t>
  </si>
  <si>
    <t>Secretaría de Educación
Dirección de Cobertura</t>
  </si>
  <si>
    <t>3.3</t>
  </si>
  <si>
    <t xml:space="preserve">Secretarias sector central </t>
  </si>
  <si>
    <t>30/06/2021   31/12/2021</t>
  </si>
  <si>
    <t>30/04/2021
30/07/2021
31/10/2021
30/12/2021</t>
  </si>
  <si>
    <t xml:space="preserve">30 de abril de 2021
31 de julio de 2021
31 de octubre de 2021
15 de diciembre de 2021 </t>
  </si>
  <si>
    <t xml:space="preserve">30 de abril de 2021
31 de julio de 2021
31 de octubre de 2021
 </t>
  </si>
  <si>
    <t>31 de marzo de 2021</t>
  </si>
  <si>
    <t>31 de mayo de 2021</t>
  </si>
  <si>
    <t>31 de diciembre de 2021</t>
  </si>
  <si>
    <t>1. Número de informes de supervisión elaborados. 
2. Número de contratos reportados en SUPERVISA</t>
  </si>
  <si>
    <t>Reportar contratos en SUPERVISA y elaborar informes de supervision que acreditan el recibo a satisfacción de bienes, obras y/o servicios.</t>
  </si>
  <si>
    <t>30 de mayo de 2021</t>
  </si>
  <si>
    <t>Primera y Segunda linea de Defensa (Líderes de procesos con riesgos de corrupción identificados), y Gerencia de Buen Gobierno</t>
  </si>
  <si>
    <t xml:space="preserve">Realizar el acompañamiento en la elaboración estudios previos y pliegos, emitiendo los conceptos pertinentes en el comité de contratación. </t>
  </si>
  <si>
    <t xml:space="preserve">Mantener actualizado y socializar el manual de contratación de la entidad </t>
  </si>
  <si>
    <t>1. Número de capacitaciones proyectadas/ numero capacitaciones realizadas.                       
  2. Número de procesos radicados en la direccion de contratación / número de proceso revisados
3. Número de modificaciones radicadas para revision en la direccion de contratación / numero de conceptos emitidos</t>
  </si>
  <si>
    <t xml:space="preserve"> Emitir directriz sobre modificaciones contractuales y socializarla
</t>
  </si>
  <si>
    <t>Realizar seguimiento a la efectividad de los controles incorporados - Riesgos de corrupción 2021</t>
  </si>
  <si>
    <t>Recibo a satisfacción y/o pago de objetos contractuales que no corresponden a las especificaciones técnicas exigidas o no fueron ejecutados</t>
  </si>
  <si>
    <t xml:space="preserve">Socializar  la Política Pública de Participación Ciudadana por solicitud de los municipios del Departamento                  </t>
  </si>
  <si>
    <t xml:space="preserve"> Política Pública de Participación Ciudadana socializada a municipios del Departamento que lo soliciten</t>
  </si>
  <si>
    <t># de socializaciones realizadas / # de solicitudes recibidas</t>
  </si>
  <si>
    <t>Fortalecer  los espacios de participación existentes en el Departamento de Cundinamarca</t>
  </si>
  <si>
    <t>Aumentar la incidencia de los espacios y mecanismos de participación en la toma  de decisiones de interés público</t>
  </si>
  <si>
    <t>Realizar mesas de trabajo para articular la destinación de recursos del presupuesto, para actividades de participación ciudadana</t>
  </si>
  <si>
    <t>Incrementar la destinación de recursos para el fomento de la participación ciudadana</t>
  </si>
  <si>
    <t>Aumentar en un 20% los recursos destinados para el fomento de la participación ciudadana</t>
  </si>
  <si>
    <t>Fomentar la cultura de participación ciudadana en estudiantes de educación media</t>
  </si>
  <si>
    <t>Promover la cultura de la participación ciudadana en los estudiantes de los grados 10 y 11, en el 20% de las Instituciones Educativas de municipios no certificados del Departamento de Cundinamarca</t>
  </si>
  <si>
    <t>Atender las solicitudes de acompañamiento o asesoría en materia de participación ciudadana</t>
  </si>
  <si>
    <t>Brindar asistencia técnica en mecanismos de participación, sus instancias, formulación de políticas públicas, veedurias, consejos y comités de orden Departamental y Municipal</t>
  </si>
  <si>
    <t># de solicitudes atentidas /# solicitudes recibidas</t>
  </si>
  <si>
    <t>Incorporar de forma progresiva y metodológica la práctica de presupuestos participativos en el Departamento de Cundinamarca</t>
  </si>
  <si>
    <t>Integrar acciones destinadas a proveer recursos técnicos, físicos y humanos</t>
  </si>
  <si>
    <t xml:space="preserve">Acompañamiento a la creación de oficinas, direcciones, coordinaciones  o delegación de un referente de participación en los 116 municipios </t>
  </si>
  <si>
    <t xml:space="preserve"> Implementar la herramienta tecnológica CUNCEJAAP</t>
  </si>
  <si>
    <t>Facilitar el diálogo con los Concejales frente a la Administración Departamental</t>
  </si>
  <si>
    <t xml:space="preserve"> # de asistencias realizadas a los concejales </t>
  </si>
  <si>
    <t xml:space="preserve">Implementar la Política Pública de Participación Ciudadana </t>
  </si>
  <si>
    <t xml:space="preserve"> Politica Pública de Participación Ciudadana implementada en el 12 %  del  territorio Departamental</t>
  </si>
  <si>
    <t>Fomentar la creación y particpación de veedurías ciudadanas para el programa de alimentación escolar en los municipios no certificados del Departamento</t>
  </si>
  <si>
    <t>#  de veedurías conformadas por municipio referente al programa de alimentación escolar</t>
  </si>
  <si>
    <t xml:space="preserve">Evaluar la implementación de la Política Pública de Participación Ciudadana </t>
  </si>
  <si>
    <t xml:space="preserve">El segundo semestre de cada año se presentará un informe de la implementación de la Política Pública de Participación Ciudadana </t>
  </si>
  <si>
    <t># de informes presentados ante la Asamblea Departamental</t>
  </si>
  <si>
    <t>Encuesta bienal</t>
  </si>
  <si>
    <t xml:space="preserve">Establecer el impacto a mediano y largo plazo, y verificar la evolución de las metas de resultado en la implementación de la Política Pública de Participación Ciudadana </t>
  </si>
  <si>
    <t xml:space="preserve"># de informes presentados ante el Consejo Departamental de Participación Ciudadana </t>
  </si>
  <si>
    <t>Dirección de Defensa Judicial y Extrajudicial</t>
  </si>
  <si>
    <t>Mejora a implementar</t>
  </si>
  <si>
    <t>Beneficio al ciudadano y/o entidad</t>
  </si>
  <si>
    <t>Fecha inicio</t>
  </si>
  <si>
    <t>15234</t>
  </si>
  <si>
    <t>Devolución y/o compensación de pagos en exceso y pagos de lo no debido</t>
  </si>
  <si>
    <t xml:space="preserve">No existe un buzón de correo electrónico que permita la recepción y envío de documentación </t>
  </si>
  <si>
    <t>Habilitar buzón de correo para la descarga y envío de documentos electrónicos</t>
  </si>
  <si>
    <t>Ampliación de los canales de atención, evitar desplazamientos para el usuario y reducir costos</t>
  </si>
  <si>
    <t>30/04/2021</t>
  </si>
  <si>
    <t>El trámite se puede realizar solo presencialmente</t>
  </si>
  <si>
    <t>Consultar a través del RUES el certificado de Existencia y representación legal</t>
  </si>
  <si>
    <t>Reducir la presentación de documentos para agilizar los procesos que soportan el trámite, asi como la reducción de costos</t>
  </si>
  <si>
    <t>Normativa</t>
  </si>
  <si>
    <t>Eliminación de documentos</t>
  </si>
  <si>
    <t>Secretaría de Hacienda</t>
  </si>
  <si>
    <t>Únicamente se esta atendiendo a los contribuyentes presencialmente y a traves de linea telefónica</t>
  </si>
  <si>
    <t>Habilitar la atención a los contribuyentes a través de salas virtuales para tener un servicio mas personalizado. Atención a los contribuyentes a través de Salas virtuales en la siguiente URL: http://www4.cundinamarca.gov.co/g/impuesto-de-registro</t>
  </si>
  <si>
    <t>Administrativa</t>
  </si>
  <si>
    <t>Aumento de canales y/o puntos de atención</t>
  </si>
  <si>
    <t>15297</t>
  </si>
  <si>
    <t>Tornaguía de tránsito</t>
  </si>
  <si>
    <t xml:space="preserve">No existe un buzon de correo electronico que permita la recepción y envio de documentación </t>
  </si>
  <si>
    <t>Habilitar buzon de correo para la descarga y envío de documentos electronicos</t>
  </si>
  <si>
    <t>15299</t>
  </si>
  <si>
    <t>Tornaguía de movilización</t>
  </si>
  <si>
    <t>15301</t>
  </si>
  <si>
    <t>Tornaguía de reenvíos</t>
  </si>
  <si>
    <t>15307</t>
  </si>
  <si>
    <t>Impuesto al consumo de licores, vinos, aperitivos y similares de origen nacional</t>
  </si>
  <si>
    <t xml:space="preserve">El pago se realiza de manera presencial en los puntos de pago definidos por la Gobernación </t>
  </si>
  <si>
    <t>Habilitar pago por PSE (Proveedor de Servicios Electrónicos) mediante el cual los usuarios podrán hacer sus pagos en linea a través de Internet.</t>
  </si>
  <si>
    <t>Ampliación de los canales de atención, evitar desplazamientos al usuario y reducir costos</t>
  </si>
  <si>
    <t>15309</t>
  </si>
  <si>
    <t>Impuesto al consumo de cervezas, sifones, refajos y mezclas nacionales</t>
  </si>
  <si>
    <t>15321</t>
  </si>
  <si>
    <t>Impuesto sobre vehículos automotores</t>
  </si>
  <si>
    <t>Habilitar la atención a los contribuyentes a través de salas virtuales para tener un servicio mas personalizado. Atención a los contribuyentes a través de Salas virtuales en la siguiente URL: http://www4.cundinamarca.gov.co/g/impuesto-sobre-vehiculos</t>
  </si>
  <si>
    <t>15881</t>
  </si>
  <si>
    <t>Impuesto al consumo de cigarrillos y tabaco elaborado de origen extranjero</t>
  </si>
  <si>
    <t>15883</t>
  </si>
  <si>
    <t>Impuesto al consumo de licores, vinos, aperitivos y similares de origen extranjero</t>
  </si>
  <si>
    <t>17141</t>
  </si>
  <si>
    <t>Impuesto al consumo de cervezas, sifones, refajos y mezclas de origen extranjero</t>
  </si>
  <si>
    <t>17178</t>
  </si>
  <si>
    <t>Legalización de las tornaguías</t>
  </si>
  <si>
    <t>Ampliación de los canales de atención, evitar desplazamientos alusuario y reducir costos</t>
  </si>
  <si>
    <t>17179</t>
  </si>
  <si>
    <t>Señalización de los productos gravados con el impuesto al consumo</t>
  </si>
  <si>
    <t>17182</t>
  </si>
  <si>
    <t>Anulación de las tornaguías</t>
  </si>
  <si>
    <t>17304</t>
  </si>
  <si>
    <t>Registro de los sujetos pasivos o responsables del impuesto al consumo</t>
  </si>
  <si>
    <t>Actualmente se exige la presentación del certificado de existencia y representación legal</t>
  </si>
  <si>
    <t>17305</t>
  </si>
  <si>
    <t>Facilidades de pago para los deudores de obligaciones tributarias</t>
  </si>
  <si>
    <t>57675</t>
  </si>
  <si>
    <t>Solicitud de Cancelación de Bodega de Rentas</t>
  </si>
  <si>
    <t>58663</t>
  </si>
  <si>
    <t>Adición y/o Asociación de Productos</t>
  </si>
  <si>
    <t>Consultar a través del RUES el certificado de Existencia y representación legal. Interoperabilidad externa con https://www.rues.org.co/ para la consulta en linea del certificado de existencia y representación legal</t>
  </si>
  <si>
    <t>59024</t>
  </si>
  <si>
    <t>Solicitud de Desestampillaje o Reposición de Estampillas de Productos Gravados con el Impuesto al Consumo</t>
  </si>
  <si>
    <t>59285</t>
  </si>
  <si>
    <t>Solicitud de Renovación Registro INVIMA, Agotamiento de Producto y Actualización de Datos del Contribuyente</t>
  </si>
  <si>
    <t>60918</t>
  </si>
  <si>
    <t>Solicitud de inscripción de bodega de rentas</t>
  </si>
  <si>
    <t>60923</t>
  </si>
  <si>
    <t>Solicitud modificación de inscripción de bodega de rentas</t>
  </si>
  <si>
    <t>Tecnológica</t>
  </si>
  <si>
    <t>30 de abril de 2021</t>
  </si>
  <si>
    <t>Actividad realizada</t>
  </si>
  <si>
    <t>Evidencias</t>
  </si>
  <si>
    <t>Observaciones Dirección de S&amp;E</t>
  </si>
  <si>
    <t>Código:                    E-DEAG-FR-095</t>
  </si>
  <si>
    <t>Fecha de Aprobación: 12/08/2020</t>
  </si>
  <si>
    <t>Avance</t>
  </si>
  <si>
    <t>Observaciones Direccion S&amp;E</t>
  </si>
  <si>
    <t xml:space="preserve">1. No hay actualizaciones del mapa de riesgos de corrupción que hayan presentado. Luego de ser actualizada y socializada la polìtica y guìa de gestión de riesgos de la Gobernación, la Gerencia de Buen Gobierno organizó, con el apoyo de la estrategia DINAMO de la Secretaría de Función Pública, un evento de capacitación dirigido a los funcionarios y contratistas de la Gobernación para dar lineamientos hacia  la actualización del Mapa de Riesgos, como parte de una estrategia concertada con la Secretaría de Transparenciala capacitación, como líderes de política anticorrupción, quienes con una estrategia concertada para la Gobernación de Cundinamarca, realizaron un diagnóstico del Mapa de Riesgos actual, facilitaron el evento de capacitación de la polìtica de Riesgos de Corrupción con la Guía del 2018 de Gestiòn de Riesgos de Corrupción y mesas técnicas que se realizarán para cada proceso. Fecha: 28 de abril de 2021
2. La primera mesa técnica que realizamos con Secretaría de Transparencia, fue dirigada a los dinamizadores de cada proceso y actores con diferentes roles de los grupos de mejoramiento continuo de los procesos de la Gobernación. Fecha: 30 de abril de 2021. Uno de los compromisos fue realizar ún ADN del Mapa de Riesgos de Corrupción por cada proceso. </t>
  </si>
  <si>
    <t xml:space="preserve">La Gerencia de Buen Gobierno no recibió los planes de acción de los riesgos definidos en el mapa de riesgo, por parte de los responsables. </t>
  </si>
  <si>
    <t>No reporta</t>
  </si>
  <si>
    <t>Pendiente de avances</t>
  </si>
  <si>
    <t>Verificado</t>
  </si>
  <si>
    <t>http://www.cundinamarca.gov.co/Home/calendario-cundinamarca</t>
  </si>
  <si>
    <t>Sin Verificar</t>
  </si>
  <si>
    <t>Creación de correo institucional, no personal, socialización a los contribuyentes y actualización en SUIT, Se da por terminada la racionalización</t>
  </si>
  <si>
    <t>https://drive.google.com/drive/folders/1PXG4Akw-yMSxfX1cKtxpvfP6H7rqCEMk</t>
  </si>
  <si>
    <t xml:space="preserve">Verificación de funcionalidad de la pagina del RUES y actualización del SUIT. Se da por finalizada la racionalización </t>
  </si>
  <si>
    <t>Creación y Configuración de salas virtuales para atender los contribuyentes de forma personalizada, actualización plataforma SUIT. Se da por terminada la racionalización</t>
  </si>
  <si>
    <t>Ampliación del convenio con el banco para incluir el tramite al recaudo a traves del boton de pagos PSE, actualización de la plataforma SUIT. Se terminada la racionalización.</t>
  </si>
  <si>
    <t>https://drive.google.com/drive/folders/1h0e1cC3zf3NelyOhQmCdek83QbmJCiyu</t>
  </si>
  <si>
    <t>http://www.cundinamarca.gov.co/Home/SecretariasEntidades.gc/Secretariadehabitatyvivienda</t>
  </si>
  <si>
    <t>1. Documento  Politica de administracion de riesgos Publicado en la herramienta Isolucion codigo E-PDI-POL-002
2.Documento Guia de administracion de Riesgos y Diseño de Controles publicada en la Herramienta Isolucion codigo E-PID-GUI-013</t>
  </si>
  <si>
    <t>1.Se realizo capacitacion con los funcionarios de la secretaria de ambiente sobre planeacion y seguimiento contractual 
2.Durante el primer cuatrimestre se han revisado 195 procesos contractuales radicados en la direccion de contratacion 
3.se realizo seguimiento a 28 adiciones y prorrogas 
4. Se han realizado 15 comites de contratacion, se anexan dos actas de evidencia.</t>
  </si>
  <si>
    <t>Se conformo el equipo y se inicio el proceso de revision del Manula de Contrataciòn</t>
  </si>
  <si>
    <t>Se realizò seguimiento a la ejecucion contractual del primer trimestre en SUPERVISA</t>
  </si>
  <si>
    <t>Para el primer trimestre se desarrollaron varias mesas técnicas encaminadas a la actualización de  la política y guía de riesgos de la Gobernación. Estas mesas contaron con la participación de la Oficina de control interno, Secretaria de Planeación, Gerencia de Buen gobierno y la secretaria de Función pública, dirección de desarrollo organizacional; esto con el apoyo y asesoría brindada por el DAFP y su última guía de administración del riesgo para entidades públicas; se revisaron y ajustaron estos documentos para el desarrollo e implementación de las nuevas matrices de riesgos de la entidad en la vigencia 2021.</t>
  </si>
  <si>
    <t>Por parte de la Dirección de desarrollo organizacional y un equipo temático designado, se revisó y ajusto la metodología de contexto estratégico, esto genero una matriz formato de identificación de contexto estratégico el cual evalúa factores internos y externo con una metodología DOFA , la situación actual de los procesos que componen el SIGC. Este formato se cargó en el aplicativo isolucion y inicio su aplicación a los procesos por medio de los equipos de mejoramiento.</t>
  </si>
  <si>
    <t xml:space="preserve">Por parte de la Dirección de desarrollo organizacional y un equipo temático designado, se revisó y ajusto el formato de revisión al desempeño de proceso, el cual tuvo cambios en el registro y consolidación de la información solicitada para este documento, este formato se cargó en el aplicativo isolucion y inicio su aplicación a los procesos por medio de los equipos de mejoramiento finalizado el primer trimestre 2021.    </t>
  </si>
  <si>
    <t>1.se anexa presentacion y listado se asistecia
2.  se anexa cuadro de radicacion
3. Se anexa cuadro
4.se anexan dos actas de evidencia
https://drive.google.com/drive/folders/1h0e1cC3zf3NelyOhQmCdek83QbmJCiyu</t>
  </si>
  <si>
    <t>Diseño y aplicación del formato Contexto Estratégico con los procesos del SIGC, publicada en la Herramienta Isolucion código E-PID-FR-078</t>
  </si>
  <si>
    <t xml:space="preserve">Actualización y aplicación del formato Revisión al desempeño del proceso , publicada en la herramienta Isolucion código E-PID-FR-018 </t>
  </si>
  <si>
    <t>Se anexa soporte de SUPERVISA
https://drive.google.com/drive/folders/1h0e1cC3zf3NelyOhQmCdek83QbmJCiyu</t>
  </si>
  <si>
    <t>Mediante oficio de remisión del informe de seguimiento se solicita modificar la fecha programada para que no sea una fecha única, sino que contemple un corte adicional a 30 de junio de 2021.</t>
  </si>
  <si>
    <t>Se realza la socialización de la Política de Administración de Riesgos los días 14 y 28 de Abril de 2021.</t>
  </si>
  <si>
    <t>En la actualidad se encuentran totalmente actualizada la plataforma SUIT con el 100% de los trámites y opas de la Gobernación de Cundinamarca</t>
  </si>
  <si>
    <t>Drive Secretaria de Planeación</t>
  </si>
  <si>
    <t>Dive Secretaría de Planeación.
1. Dos Listados de asistencia a la capacitación del 28 de abril y mesa técnica del 30 de abril. 
2. Dos Presentaciones del evento de capacitación y mesa técnica realizadas
3. Un documento de diagnóstico (ADN) del mapa de riesgos actual de la Gobernación de Cundinamarca. 
4. Una acta de asistencia a reunión del 17 de marzo de 2021 con Dirección de Desarrollo Organizacional para articular las actividades a la Política de Gestión de Riesgos de la Gobernación.
5. Un documento borrador con aportes realizados por la Gerencia de Buen Gobierno al Documento Final Guía para la Administración del Riesgo, complementarios a los enviados el 5 de abril por la misma gerencia que se encuentran en el documento de evidencias. 
6. Documento de word con evidencias de las gestiones realizadas por la Gerencia de Buen Gobierno para alinearse a la política de gestión de riesgos de la gobernación y fortalecer la capacidad técnica de los funcionarios en la actualización del mapa de riesgos. 
7. Oficio del 23 de marzo solicitando prórroga para fecha de cumpllimiento de actividades que finalizaban a 31 de marzo de 2021</t>
  </si>
  <si>
    <t>PRIMER Seguimiento OCI-2021</t>
  </si>
  <si>
    <t>Porcentaje de Avance PRIMER CUATRIMESTRE - 2021 (a abril 30)</t>
  </si>
  <si>
    <t>Porcentaje de Avance SEGUNDO CUATRIMESTRE - 2021 (a agosto 31)</t>
  </si>
  <si>
    <t>Porcentaje de Avance TERCER CUATRIMESTRE - 2021 (a Diciembre 31)</t>
  </si>
  <si>
    <t>Porcentaje ACUMULADO - AÑO 2021</t>
  </si>
  <si>
    <t>1) Se evidencia la actualización y cargue de las resoluciones y circulares correspondientes a la secretaria de Habitat y Vivienda publicadas en su sección - Documentación - Resoluciones y documentación y en su sección - Documentación Circulares Internas.</t>
  </si>
  <si>
    <t>No se reporta ejecución para la primera verificación</t>
  </si>
  <si>
    <t>1) Se cumple  la medición del indicador de eficacia #6597: "Eficacia de cumplimiento frente a la actualización de la información de los funcionarios en el SIGEP" evidenciando que un 71.8%  de los funcionarios vinculados en el SIGEP, realizaron alguna actualización con relación a la hoja de vida, se evidencia en el sistema ISOLUCION siguiendo la ruta medición - mediciones y reportes - buscar el nombre "Eficacia de cumplimiento frente a la actualización de la información de los funcionarios en el SIGEP".
2) Se evidencia en el Micrositio de la Secretaría de la Función Pública la publicación del Cronograma Actividades SIGEP 2021.
3 - 6) No es posible su verificación debido aque no fueron anexados los PDF descritos a la Oficina de Control Interno.</t>
  </si>
  <si>
    <t>1) Se puede verificar en el enlace suminnistrado: http://www.cundinamarca.gov.co/Home/ServCiud.ventanilla/ServiciosCiudadano.gc/asglosario_contenidos/cgober_preguntasfrecuentes, que se actualizo la seccion de preguntas frecuentes a 30 de abril de 2021</t>
  </si>
  <si>
    <t xml:space="preserve">1) En el enlace se evidencia carpeta 3.1 Instrumentos Archivisticos, donde se evidencia un acta de reunion, un cronograma de capacitaciones y un plan de trabajo </t>
  </si>
  <si>
    <t>Se evidencia que se han gestionado actividades para el logro de las actividades principales, sin enbargo para el primer cuatrimestre soloo se evidencia cumplimiento de una de las actividades propuestas</t>
  </si>
  <si>
    <t>1) En el enlace se evidencia carpeta 3.2 Asistencia Tecnica, donde se evidencia un acta de reunion, dos cronograma de capacitaciones y un plan de trabajo, adicionalmente en el sistema ISOLUCION, se evidencia el cronograma a capacitación virtual realizada para el primer trimestre de 2021</t>
  </si>
  <si>
    <t>1) Mediante enlace suminietrado: http://www.cundinamarca.gov.co/Home/CentroDocumental.gc/ascentrodocpoliticasyplanes_contenidos/ccentrodocterritorial, se evidencia que en la pagina de la gobernación se encuentra actualizada la publicación de los decretos y ordenanzas departamentales a 30 de Abril de 2021</t>
  </si>
  <si>
    <t>Se evidencia avance en el cumplimiento de la actividad mediante la publicación de los decretos y ordenanzas departamentales</t>
  </si>
  <si>
    <t>Se evidencia avance en el cumplimineto de la actividad mediante actas de reuniones y seguimiento actividades de accesibilidad y autodiagnóstico de visita a la sede administrativa de la Gobernación de Cundinamarca. (Carpeta 2.3) en el enlace suministrado</t>
  </si>
  <si>
    <t>1) Se evidencia carpeta 2.3 en la cual se evidencia acta de reunion de identificación de actores, acta de reunion EIC de la Secretaria General, Inspeccion ocular de Zonas Comunes, invitación accesibilidad we y correos a las Secretarias</t>
  </si>
  <si>
    <t>1) En el enlace se evidencia carpeta 4.2 Guia Accesibilidad, donde se evidencia el acta de identiificación de actores, la guia tecnica de usuario con enfoque diferencial la cual fue aprobada en sistema ISOLUCION el 18/12/2020 y correo electronico con Socialización del reglamento del comite de atención a l ciudadano y la guia de atencion al ciudadano con enfoque diferencial del 22 de abril de 2021</t>
  </si>
  <si>
    <t>1) En el enlace se evidencia carpeta 5.1 Cliente Oculto, donde se evidencia cronograma de actividades de cliente oculto para el primer semestre del año 2021 y Herramienta de Aplicabilidad procesos cliente oculto Gobernación de Cundinamarca 2021.</t>
  </si>
  <si>
    <t>1) En el enlace se evidencia carpeta 5.2 Informes Trimestrales PQRSDF, donde se evidencia el indicador de oportunidad en la respuesta a PQRSDF, se encuentran 5 archivos de excel, donde se evidencia el reporte del indicador y un PDF con el Informe PQRSDF Indicador de oportunidad en la respuesta del primer trimestre de 2021</t>
  </si>
  <si>
    <t>Se informa avance al cumplimiento el 30 de Abril de 2021:Se realizó Capacitación, en la  Política de Prevenciòn del Daño Antijurídico del Sector Central del Departamento de Cundinamarca, adoptada mediante Decreto 386 de 2020</t>
  </si>
  <si>
    <t>1) Se presenta evidencia de capacitación realizada el 30 de abril mediante pantallazos y listado de asistencia virtual tomado el dia de la capacitación y registrado en la carpeta de enlace.</t>
  </si>
  <si>
    <t>1) Se presenta evidencia del Manual de Tutela del Departamento de Cundinamarca y Acta de socialización del Manual No.07 Presentado en el Comité de Conciliación y Defensa Judicial del Departamento de Cundinamarca</t>
  </si>
  <si>
    <t xml:space="preserve">Verificado el listado maestro de documentos en el módulo de documentación en ISOLUCION, se observa que los documentos:
1) E-PID-POL-002 Política Administración de Riesgos, versión 6, con fecha de aprobación 22/abr./2021
2) E-PID-GUI-013 Guía para la Gestión de Riesgos, versión 7, con fecha de aprobación.
Los documentos, aprobados en ISOLUCION, están pendientes de aprobación por parte del Comité de Coordinación de Control Interno que a 30 de abril de 2021 no se ha desarrollado, no obstante, la actividad planteada menciona la revisión de los documentos los cuales se observan revisados y ajustados </t>
  </si>
  <si>
    <t>Módulo de documentación en ISOLUCION, se observa que los documentos:
1) E-PID-POL-002 Política Administración de Riesgos, versión 6, con fecha de aprobación 22/abr./2021
2) E-PID-GUI-013 Guía para la Gestión de Riesgos, versión 7, con fecha de aprobación.</t>
  </si>
  <si>
    <t xml:space="preserve">Dado que la política (y guía son aprobadas el 22 de abril de 2021. Se verifica la evidencia de reunión realizada el día 28 de abril de 2021. Se observa listado de asistencia reunión virtual con registro de 73 asistentes. 
Los pantallazos de los “tuits” que se aportan como evidencia no permiten establecer la fecha de los mismos, adicionalmente mencionan temas relacionados a plan anticorrupción pero no detallan socialización de la política en mención </t>
  </si>
  <si>
    <t>https://drive.google.com/file/d/1gcyoT9Mm3GOeouN20pYDylB38ihgvcEz/view?usp=sharing</t>
  </si>
  <si>
    <t>1) Se evidencia desarrollo de capacitación en temas relacionados a la planeación contractual ofrecida a funcionarios y contratistas de la Secretaría de Ambiente, Se encuentra la participación de 50 funcionarios 
2) Verificadas las evidencias mencionadas por los responsables se encuentra relación de procesos contractuales revisados, la relación incluye un total de 195 registros
3) Se observa cuadro con relación de 28 modificaciones de procesos contractuales entre el 9 de febrero y  29 de abril de 2021
4) Se observan dos actas de comité de contratación de fechas 18 de enero y 27 de enero de 2021. Las evidencias permiten confirmar el desarrollo de la actividad.
Dado que la actividad tiene fecha límite de ejecución 30 de noviembre y el plan se presentó el 31 de enero de 2021, se valida ejecución desde el 1 de febrero de 2021, por esto, el porcentaje ejecutado a la fecha de corte es de 30%</t>
  </si>
  <si>
    <t>1)
https://drive.google.com/file/d/1vhy1IE_Ak2Sxrz-ps9lfSysNr7yUCzFy/view?usp=sharing
https://drive.google.com/file/d/1uIOhCgBCBbK7j7GvjmwpxztjG9NYJwIg/view?usp=sharing
2)
https://drive.google.com/file/d/16yip09PozSIYn6KHFRI3fbYZaX5pbT-Q/view?usp=sharing
3) https://drive.google.com/file/d/12y7wOK8mH4TPCQt3f4SHgH-Tp_MmqoGa/view?usp=sharing
4) 
https://drive.google.com/file/d/1qg2BXC9UVEGdsdlKtIfbDwglUaN9GphN/view?usp=sharing
https://drive.google.com/file/d/1HSVkhsLOSkB6tAWHr6dx7GL0czBwo-XI/view?usp=sharing</t>
  </si>
  <si>
    <t>Las evidencias aportadas no permiten evidenciar lo reportado por los responsables de la actividad</t>
  </si>
  <si>
    <t>No se observan soportes del avance reportado</t>
  </si>
  <si>
    <t>Se evidencia base de datos del reporte de seguimiento a la contratación realizado por los ordenadores del gasto
Dado que la actividad tiene fecha límite de ejecución 31 de diciembre y el plan se presentó el 31 de enero de 2021, se valida ejecución desde el 1 de febrero de 2021, por esto, el porcentaje ejecutado a la fecha de corte es de 27%</t>
  </si>
  <si>
    <t>https://drive.google.com/file/d/1wm6Crp-mRxrbBlMNF43f9HJ_k5wEAkWi/view?usp=sharing</t>
  </si>
  <si>
    <t>Revisadas las evidencias aportadas por los responsables de la actividad se observa gestión para la actualización del mapa de riesgos de corrupción, a saber:
1) Documentos con ajustes propuestos a la guía de administración de riesgos propuestos por la gerencia de buen gobierno
2) Acta de reunión con objetivo “Articular las acciones para la actualización del Mapa de Riesgos de la Gobernación de Cundinamarca” del 17 de marzo de 2021
3) Relación de comunicaciones (correos) para la actualización del mapa de riesgos de corrupción
4) Oficio solicitando ajustes de actividades del PAAC (en fechas, de marzo 23 de 2021
5) Documento, titulado ADN, contiene una serie de recomendaciones que surgen de la revisión realizada al Plan Anticorrupción y de Atención al Ciudadano -PAAC y al Mapa de Riesgos de Corrupción-MRC, realizado por la Secretaría de Transparencia
6) Listado de asistencia a evento DINAMO de fecha 28 de abril de 2021 y presentación del evento
7) Registro de asistencia a mesa técnica mapa de riesgos de corrupción el 30 de abril de 2021 y presentación del evento
Se resalta que el mapa requiere ajustes conforme a los lineamientos del DAFP emitidos en diciembre de 2020</t>
  </si>
  <si>
    <t>https://drive.google.com/drive/folders/1Sz4awJ-pJ1vUuRKfLdtq9w8zGmzxUX6S?usp=sharing</t>
  </si>
  <si>
    <t>Las evidencias aportadas no permiten evidenciar la socialización del mapa de riesgos de corrupción. Se observan soportes que se asocian a las mesas de trabajo desarrolladas para actualización del mapa, no obstante, no es evidencia de socialización del mapa a los procesos de la administración departamental.</t>
  </si>
  <si>
    <t>No se reporta avance en la ejecución de la actividad</t>
  </si>
  <si>
    <t>No se reporta evidencias</t>
  </si>
  <si>
    <t xml:space="preserve">Se evidencia cumplimiento </t>
  </si>
  <si>
    <t>Se evidencia cumplimiento, se recomienda adjuntar cronograma de las salidas programadas de la unidad movil para la vigencia.</t>
  </si>
  <si>
    <t>Se recomienda dar cumplimiento del desarrollo de las ferias de acuerdo al cronograma. 2.Se recomienda completar el cronograma para  la vigencia.</t>
  </si>
  <si>
    <t>Se evidencia Excel de estrategias de rendición de cuentas 2021 con sus respectivas actividades detalladas a realizar, etapas donde se describe en cual se encuentra, productos o entregables a obtener, responsables, y cronograma de ejecución.</t>
  </si>
  <si>
    <t>https://drive.google.com/drive/folders/1WpbKiwePV6iBSt4fPMHwhi5PBclWlaMO?usp=sharing</t>
  </si>
  <si>
    <t>Se evidencia Excel de estrategia de rendición de Cuentas 2021 con sus respectivas actividades, etapas, productos o entregables, responsables, cronograma de ejecución
Se informa que este ítem se cambia y se incluye por el de capacitación el cual se encuentra en las actividades a desarrollarse de mayo a Octubre.</t>
  </si>
  <si>
    <t xml:space="preserve">  https://drive.google.com/drive/folders/1SWO3DHvibaj8S-Dgdz0mLGmplYVk5lHS?usp=sharing</t>
  </si>
  <si>
    <t>AVANCES</t>
  </si>
  <si>
    <t>Se observa que se han realizado solicitud mediante correos para el diseño de las piezas gráficas, pero no ha cumplimiento de la actividad en relación con la divulgación del Plan anticorrupción y Atención al ciudadano en la fecha prevista</t>
  </si>
  <si>
    <t>La evidencia respecto a este punto (Ubicada en el Drive) se visualizan los correos de solicitud a la Secretaria de Prensa y Comunicaciones para el diseño de las piezas gráficas</t>
  </si>
  <si>
    <t>Las evidencias respecto a este punto  (Ubicada en el Drive) refieren a: 
1) cronograma de coordinación con las diferentes secretarias
2) Actas de capacitaciones
3) Reporte de Funcionarios capacitados por cada secretaria programada
3) Informes mensuales de Capacitación</t>
  </si>
  <si>
    <t>Se cumple de acuerdo de acuerdo con el cronograma, pero faltan evidencias de lo que corresponde al mes de abril</t>
  </si>
  <si>
    <t xml:space="preserve">Las evidencias respecto a este punto  (Ubicada en el Drive) refieren a: 
1) Pantallazos de Actualización del Portafolio de Servicios de fecha 19 de Abril, 27 de Abril y 30 de Abril.
2) se encuentran los correos generados donde se evidencia fallas en el micrositio </t>
  </si>
  <si>
    <t>Se verifican las evidencias y se observan las actividades que realizaron, pero los soportes no dan a conocer toda la oferta institucional del cuatrimestre</t>
  </si>
  <si>
    <t>Las evidencias respecto a este punto  nos direige directamente al micrositio y se puede observar la actualización del mismo</t>
  </si>
  <si>
    <t xml:space="preserve">La evidencias respecto a este punto  nos dirige al Micrositio en el cronograma de eventos y su desarrollo. </t>
  </si>
  <si>
    <t xml:space="preserve">La evidencias respecto a este punto  (Ubicada en el Drive) refiere a la promoción del Lenguaje Claro a los servidores publicos y se adjunta: 
1) Invitación a los servidores de la Dirección de Atención al Usuario al  curso de Lenguaje Claro
2) Diploma de certificacion del Curso
3) Plan de trabajo
4) Actas de cumplimiento </t>
  </si>
  <si>
    <t xml:space="preserve">La actividad se encuentra para todos los servidores de la Gobernación, por lo que es importante mirar si se puede cuantificar su alcance. </t>
  </si>
  <si>
    <t xml:space="preserve">La evidencias respecto a este punto  (Ubicada en el Drive) refiere a la implementación de acciones plasmadas en actas de reuniones resepcto a la accesibilidad de usuarios a la Gobernación, a saber:
1) Taller de Accesibilidad
2) Delegación mparticipación comité de atención al Ciudadano
3) Acta de Inspección ocular acceso para personas en silla de ruedas
4) Acta compromisos del Comite de Atención al ciudadano en el componente accesibilidad
5) Acta Lineamientos Seguridad y Salud el trabajo
6) Acta de participacion en el componente inclusion y accesibilidad </t>
  </si>
  <si>
    <t>Se evidencia cumplimiento del avance.</t>
  </si>
  <si>
    <t>La evidencias respecto a este punto  (Ubicada en el Drive) refiere a lasocialización reporte trimestral PQRS:
1)Seguimiento semanal y Cronograma del trimestre
2)Reunion mensual de los Administradores y su Acta
3)Indicador trimestral de oportunidad en las respuestas</t>
  </si>
  <si>
    <t>La evidencias respecto a este punto  (Ubicada en el Drive) refiere a la orientación de los servidores publicos en el manejo aplicativo Mercurio y sus respuestas oportunas:
1)Acta de Reuniones con Administradores
2)Acta de Capacitaciones _ solicitud de sala tic
3)Presentación de PQRS_ acta de Capacitacion Mercurio
4)Cronograma de capacitaciones</t>
  </si>
  <si>
    <t>Se evidencia ejecución donde se incluyen procesos de capacitación en PQRS a la Secretaria de Competitividad y Desarrollo Económico, Secretaria de Habitat y Vivienda y  secretaria de la Alta consejería. Se puede observar que de acuerdo con el cronograma se ha desarrollado como estaba previsto y no hay evidencia que de priorice el tema del manejo del aplicativo Mercurio, sino que son de manera general PQRS</t>
  </si>
  <si>
    <t>La evidencias respecto a este punto  (Ubicada en el Drive) refiere a la implementación de la política Interna de Protección de Datos:
1) Primer comité de Atención al usuario : presentación, informe y acta
2). Políticas de seguridad de la Información
3) Constacia de Bases de datos</t>
  </si>
  <si>
    <t>Se evidencia cumplimiento respecto a la realización de la política, pero no de las actividades de promover su implementación</t>
  </si>
  <si>
    <t xml:space="preserve">La evidencias respecto a este punto  (Ubicada en el Drive) refiere a la caracterizacion de usuarios para la accesibilidad y atención:
1) Propuesta de Caracterización
2) Informe de Caracterización 
</t>
  </si>
  <si>
    <t xml:space="preserve">Se evidencia cumplimiento, pendiente verificar su adopción </t>
  </si>
  <si>
    <t xml:space="preserve">La evidencias respecto a este punto  (Ubicada en el Drive) refiere a las Salidas de la Unidad Móvil a los Municipios: se anexa las actividades de la unidad movil el día 26 de marzo </t>
  </si>
  <si>
    <t>La evidencias respecto a este punto   (Ubicada en el Drive) refiere ala descentralizacion de la oferta institucional (Ferias de Servicios):
1) Cronograma de las ferias de servico a realizar
2) Informe de la Primera Feria del 26 de febrero de 2021</t>
  </si>
  <si>
    <t>La Secretaría de Hacienda realizo la solicitud de la creación del correo devolucion.impuestos@cundinamarca.gov.co para la descarga y envío de documentos electrónicos relacionados a este trámite,  de acuerdo con los soportes presentados por parte de la Secretaría de Hacienda el correo esta en funcionamiento como se observan los correos enviados por usuarios</t>
  </si>
  <si>
    <t>Correos de solicitud a la Secretaría de las Tics el día 2 de marzo y el 13 de abril.
Correo de solicitud por usuario con fecha 22 de abril del 2021 co asunto de Solicitud de devolución impuestos.</t>
  </si>
  <si>
    <t>La Secretaría de Hacienda realizo la actualización del trámite quitando el certificado de existencia y representación legal  como requisito solicitado al usuario, ya que ahora la entidad realiza la verificación a través del RUES y se realizo la modificación de la normatividad de con la ordenanza No. 039 del 14 de diciembre de 2020</t>
  </si>
  <si>
    <t>Ordenanza No. 039 del 14 de diciembre de 2020</t>
  </si>
  <si>
    <t xml:space="preserve">A través del centro virtual de liquidación del impuesto de registro, se realiza la atención a los usuarios de manera personalizada donde indican dos lineas de atención y 3 salas para la liquidación del impuesto, de acuerdo con los soportes enviados por parte de la Secretaría se observa que estan implementadas las salas en el link https://padlet.com/impuestoderegistro/Bookmarks </t>
  </si>
  <si>
    <t xml:space="preserve">Correo enviado a la Secretaría de las Tics el día 2 de marzo del 2021.
Pantallazo del muro virtual del impuesto.
Correo por usuario a uno de los canales de atención dispuesto en las salas con fecha 27 de abril del 2021.
https://padlet.com/impuestoderegistro/Bookmarks </t>
  </si>
  <si>
    <t>La Secretaría de Hacienda realizo la solicitud de la creación de los correos impuestoconsumo@cundinamarca.gov.co  y novedades.consumo@cundinamarca.gov.co para la descarga y envío de documentos electrónicos relacionados a este trámite,  de acuerdo con los soportes presentados por parte de la Secretaría de Hacienda el correo esta en funcionamiento como se observan los correos enviados por usuarios</t>
  </si>
  <si>
    <t>Correos de solicitud a la Secretaría de las Tics el día 2 de marzo y el 30 de marzo de 2021.
Correo  de solicitud enviado por un usuario el día 9 de abril del 2021</t>
  </si>
  <si>
    <t>Correos de solicitud a la Secretaría de las Tics el día 2 de marzo y el 30 de marzo de 2021.
Correo  de solicitud enviado por un usuario el día 15 de abril del 2021</t>
  </si>
  <si>
    <t>Correos de solicitud a la Secretaría de las Tics el día 2 de marzo y el 30 de marzo de 2021.
Correo  de solicitud enviado por un usuario el día 19 de abril del 2021</t>
  </si>
  <si>
    <t>Se implemento Pago electrónico PSE para este impuesto, de acuerdo con los soportes presentados por parte de la Secretaría de Hacienda el botón de pago esta en funcionamiento como se observa la captura de pantalla de plataforma TTICONSUMO</t>
  </si>
  <si>
    <t>Captura de pantalla de la plataforma TTICONSUMO de los pagos realizados via PSE.
Manual botón de pago PSE</t>
  </si>
  <si>
    <t>Correos de solicitud a la Secretaría de las Tics el día 2 de marzo y el 30 de marzo de 2021.
Correo  de solicitud enviado por un usuario el día 13 de marzo del 2021</t>
  </si>
  <si>
    <t>Correos de solicitud a la Secretaría de las Tics el día 2 de marzo y el 30 de marzo de 2021.
Correo  de solicitud enviado por un usuario el día 7 de abril del 2021</t>
  </si>
  <si>
    <t>A través del centro virtual de liquidación del impuesto de vehiculos, se realiza la atención a los usuarios de manera personalizada donde indican tres (3) lineas de atención y  diez (10) salas para la liquidación del impuesto, de acuerdo con los soportes enviados por parte de la Secretaría se observa que estan implementadas las salas en el link  http://www4.cundinamarca.gov.co/g/impuesto-sobre-vehiculos</t>
  </si>
  <si>
    <t>Correo enviado a la Secretaría de las Tics el día 2 de marzo del 2021.
Pantallazo del muro virtual del impuesto.
Correo por usuario a uno de los canales de atención dispuesto en las salas con fecha 27 de abril del 2021.
http://www4.cundinamarca.gov.co/g/impuesto-sobre-vehiculos</t>
  </si>
  <si>
    <t>La Secretaría de Hacienda realizo la solicitud de la creación del correo impuesto.vehiculos@cundinamarca.gov.co para la descarga y envío de documentos electrónicos relacionados a este trámite,  de acuerdo con los soportes presentados por parte de la Secretaría de Hacienda el correo esta en funcionamiento como se observan los correos enviados por usuarios</t>
  </si>
  <si>
    <t>Correos de solicitud a la Secretaría de las Tics el día 2 de marzo.
Correo  de solicitud enviado por un usuario el día 21 de abril del 2021</t>
  </si>
  <si>
    <t>Correos de solicitud a la Secretaría de las Tics el día 2 de marzo y el 30 de marzo de 2021.</t>
  </si>
  <si>
    <t>Correos de solicitud a la Secretaría de las Tics el día 2 de marzo y el 30 de marzo de 2021.
Correo  de solicitud enviado por un usuario el día 31 de marzo del 2021</t>
  </si>
  <si>
    <t>Correos de solicitud a la Secretaría de las Tics el día 2 de marzo y el 30 de marzo de 2021.
Correo  de solicitud enviado por un usuario el día 22 de abril del 2021</t>
  </si>
  <si>
    <t xml:space="preserve">Correos de solicitud a la Secretaría de las Tics el día 2 de marzo y el 30 de marzo de 2021.
Correo  de solicitud enviado por un usuario el dia 16 de abril </t>
  </si>
  <si>
    <t xml:space="preserve">Correos de solicitud a la Secretaría de las Tics el día 2 de marzo y el 30 de marzo de 2021.
</t>
  </si>
  <si>
    <t>5.2. Evidencia _Infomre PAAC_2021301020 Evidencia Evaluación Controles.pdf
5.2. Evidencia _Infomre PAAC_2021301020 Evidencia Evaluación Controles_procesos</t>
  </si>
  <si>
    <t>La oficina de Control Interno, solicita ajuste para estas actividades toda vez nuestra funcionalidad es realizar El seguimiento y la Evaluación de plan anticorrupción y atención al ciudadano, las demás actividades se realizan de acuerdo con el plan de auditorias y Plan de Acción de la Oficina</t>
  </si>
  <si>
    <t xml:space="preserve">1) Refieren Drive de Planeación el cual contiene informe de accesibilidad y usabilidad en el portal web realizado por la Dirección de Gobiernno Digital a fecha 30 de abril
2) se encuentran los correos enviados para efectos de soporte de solicitud de configuración y ajustes de página web conforme a los requerimientos de la Resolucion 1519 de 2020, asi como los textos alternativos de diligenciamiento solicitados a la Secretaria de Prensa
</t>
  </si>
  <si>
    <t>1)  Refieren enlace de pagina web  https://support.google.com/drive/answer/6283888?p=unsupported_browser&amp;visit_id=637556749702808548-881364095&amp;rd=1, el cual no abre.
Pero se evidencia con los informes de Secop y de la oficina de Control Interno que se ha avanzado en la publicaciópn de los procesos contractuales en el SECOP II</t>
  </si>
  <si>
    <t>Se evidencia cumplimiento en las actividades descritas. Falta Actulización de los Mircrositios en cumplimiento de la Resolucion 1519 del 2020</t>
  </si>
  <si>
    <t>Se evidencia  seguimiento a la Contratación de la Gobernación, pero falta publicación de ejecución contractual (informes de ejecución de Contratistas).</t>
  </si>
  <si>
    <t xml:space="preserve"> De las 47 acciones de racionalización se evidenciaron 34 totalmente implementadas, las cuales están a cargo de la Secretaría de Hacienda y que fueron registradas en el módulo de racionalización de la plataforma SUIT </t>
  </si>
  <si>
    <t>Se evidencia la actualización del Micrositio de la Secretaría de Hábitat y Vivienda, a la fecha de corte del primer cuatrimestre 2021</t>
  </si>
  <si>
    <t xml:space="preserve">1) Refieren Drive de Planeación el cual  cuenta con un inventario del total de los trámites registrados en la plataforma SUIT. Es importante que se refieran a los que se van a desarrollar para el periodo y que estén registrados en la plataforma suit. </t>
  </si>
  <si>
    <t xml:space="preserve"> Refieren Drive de Planeaciónel cual cuenta con las Actas, Informe de Accesibilidad y usabilidad de micrositios y URL de estandarización de publicaciones en SECOP
</t>
  </si>
  <si>
    <t>Se evidencia avance en la actualización de los micrositios, pero al revisarlos algunos carecen de los requisitos mínimos de la Resolución 1519 de 2020</t>
  </si>
  <si>
    <t>Se evidencia la realización de seis (6) actividades, de las cuales no es posible verificar las actividades de la 3 a la 6 ya que no se adjuntantaron los PDF descritos</t>
  </si>
  <si>
    <t>Se evidencia la actualización de la sección de preguntas frecuentes en la página web, la cual pudo ser verificada con el enlace web, y de acuerdo a la información suminstrada fue actualizada el 30 de abril de 2021</t>
  </si>
  <si>
    <t>Se evidencia que el 08 de Abril de 2021, El Comité de Conciliación y Defensa Judicial, aprobó manual para la defensa jurídica del Sector Central del Departamento de Cundinamarca, en el proceso Constitucional de Tutela.</t>
  </si>
  <si>
    <t>Se evidencia avance en el cumplimiento de la actividad mediante la revisión de la guía de atención con enfoque diferencial cargada en Isolucion. Asi como se comunicación y divulgacion  por correo acta de socialización con la mesa técnica "Linea Operativa: Accesibilidad"(Carpeta 4.2) en el enlace suministrado</t>
  </si>
  <si>
    <t>Se evidecnia avance en el cumplimiento de la actividad mediante informe de indicador de oportunidad de respuesta  primer trimestre 2021.(Carpeta 5.2)</t>
  </si>
  <si>
    <t>Se evidencia que se han gestionado actividades para el logro de las actividades principales, sin embargo para el primer cuatrimestre no hay cumplimiento de ninguna actividad propuesta.</t>
  </si>
  <si>
    <t>Se evidencia avance en el cumplimiento de la actividad mediante estrategia de cliente oculto y cronograma (Carpeta 5.1), para este primer cuatrimestre se presenta la herramienta con la cual se realizaran los informes semestrales de acuerdo a la actividad propuesta, por tal motivo se evidencia avance mas no cumplimiento de las actividades propuestas</t>
  </si>
  <si>
    <t>SEGUNDO Seguimiento OCI-2021</t>
  </si>
  <si>
    <t>No se reporta ejecución de la actividad. No se suministra información o evidencias que la OCI pueda verificar</t>
  </si>
  <si>
    <t>En el link de la página web de la Gobernación de Cundinamarca se observan 2 actualizaciones posteriores al 30 de abril de 2021  (corte de la primera verificación realizada por la OCI), una del mes de mayo y otra del mes de agosto.
Como parte del proceso de actualización se observa documento emitido por la secretaría de transparencia, de fecha  23072021, con las observaciones a la actualización de mapa de riesgos de corrupción.
Correos electrónicos de comunicaciones entre Buen Gobierno y la Dirección de Desarrollo Organizacional para modificación del formato de plan anticorrupción, esto entre el 30 de julio y 6 de agosto de 2021.
Se observa el consolidado de 12 mapas de riesgos de corrupción de los procesos que hacen parte del SIGC del nivel central de la Gobernación de Cundinamarca.
Se evidencia consolidado de listado de asistencia de 12 mesas técnicas de apoyo a la actualización de  los mapas de riesgos de corrupción de cada proceso</t>
  </si>
  <si>
    <t>http://www.cundinamarca.gov.co/Home/SecretariasEntidades.gc/Secretariadeplaneacion/SecretariadeplaneacionDespliegue/aspoliyplanprog_contenidos/asplananticorrupcion/cplananticorrupcion_index
https://drive.google.com/drive/folders/1rY-0ZPPo-wEIVQtt7vMoFPLL_Zsmog34</t>
  </si>
  <si>
    <t>El día 6 de agosto se observa socialización de la actualización del mapa de riesgos de corrupción en comité de gestión y desempeño. Se tiene acta SPC-DEAG - 27 de fecha 6 de agosto 2021</t>
  </si>
  <si>
    <t>Acta SPC-DEAG - 27 de fecha 6 de agosto 2021
http://isolucion.cundinamarca.gov.co/Isolucion/Documentacion/frmActas.aspx?CodActa=MjEyMQ==&amp;Ver=MQ==&amp;Crear=MQ==&amp;Sucursal=NA==&amp;NivelGlobal=MA==</t>
  </si>
  <si>
    <t>Se observa acta de reunión de fecha 7 de mayo 2021 con código N/A-DEAG - 1 en la que se trata el tema "Articulación de actividades para administración de riesgos de Corrupción". Verificados los planes de acción de riesgos y comparando con el mapa de riesgos de corrupción del mes de agosto de 2021 se observan diferencias. El mapa de riesgos de corrupción lista 12 procesos con 14 riesgos, la lista de los planes de acción de riesgos lista un total de 13 procesos con 16 riesgos de corrupción.</t>
  </si>
  <si>
    <t>http://isolucion.cundinamarca.gov.co/Isolucion/Documentacion/frmActas.aspx?CodActa=MTkwNg==&amp;Ver=MQ==&amp;Crear=MQ==&amp;Sucursal=NA==&amp;NivelGlobal=MA==
Módulo de mejoramiento de ISOLUCION, Plan de acción de riesgos</t>
  </si>
  <si>
    <t>Verificada la página web de la Gobernación de Cundinamarca se observa públicación de la última versión aprobada del mapa de riesgos de corrupción (agosto 2021). No es claro si esta actiualización obedece a su versión más reciente dadas las diferencias encontradas con los planes de acción de riesgos de ISOLUCION</t>
  </si>
  <si>
    <t>http://www.cundinamarca.gov.co/wcm/connect/0d55b031-2b9a-4a28-acc8-28bec0906536/PAAC+2021+-+Modificacio%CC%81n+agosto+%281%29.xlsx?MOD=AJPERES&amp;CVID=nKp90cA</t>
  </si>
  <si>
    <t>Se entiende diculgado el mapa de riesgos con su publicación y socialización en el comité de gestión y desempeño del día 6 de agosto (acta SPC-DEAG - 27) y su publicación en la página web de la Gobernación, no obstante no es claro si la última publicación es la actualizada dado que en los planes de acción de riesgos hay una lista de un número mayor de riesgos.</t>
  </si>
  <si>
    <t>El reporte realizado por los responsables no es evidencia de la ejecución de la actividad evaluada, es necesario tener en cuenta que se está gestionando los riesgos de corrupción 2021  los cuales son sujetos de evaluación en el presente plan. Una ves verificados los 16 planes de acción de riesgos se observa seguimiento en 12 de estos por parte de los procesos asociados. Los procesos de Promoción del Desarrollo Educativo, Fortalecimiento Territorial y Promoción del Transporte y Movilidad, no han registrado seguimiento a la ejecución de los planes de acción de riesgos</t>
  </si>
  <si>
    <t>Módulo de mejoramiento de ISOLUCION, Plan de acción de riesgos</t>
  </si>
  <si>
    <t>En cuanto a la verificación de este punto se resalta que no existe un lineamiento claro en cuanto a cómo se debe realizar la evaluación de la eficacia y eficiencia de los controles. Existe confusuión entre la ejecución de los planes de acción de riesgos y la ejecución de controles existentes y la evaluación de los mismos. Los informes de revisión trimestral al desempeño del proceso incluyen, en algunos casos información genérica que no ofrece conclusiones respecto a la eficacia y eficiencia de los controles. No es posible determinar si en los procesos existe  1)  Verificación de que los responsables estén ejecutando los controles tal como han sido diseñados y 2)  evaluación de fallas en los controles (diseño y ejecución) para definir cursos de acción apropiados para su mejora, esto de acuerdo a los criterios diferenciales definidos para el sistema de control interno. 
Una vez revisados los informes de revisión al desempeño del proceso del segundo trimestre de 2021, se tiene: la actualización del mapa de riesgos de corrupción no está incluida en esta revisión dado que la última actualización es de agosto. Algunos procesos tienen seguimiento a los controles de los riesgos de corrupción identificados en la primera versión del mapa de 2021, no obstante en su mayoría se enfocan en loa planes de acción de riesgos. Los procesos de Direccionamiento Estratégico y Articulación Gerencial y Asistencia Técnica tienen una evaluación más detallada de los controles.
 No obstante, independiente de la actualización se resalta que los controles existentes son independientes de los planes de acción de riesgos</t>
  </si>
  <si>
    <t>Informes de revisión al desempeño del proceso del segundo trimestre de 2021 publicados en ISOLUCION</t>
  </si>
  <si>
    <t>Pese a que se reporta actualización de la metodología de contexto estratégico y que se inicio la aplicación por parte de los equipos de mejoramiento, no se observa evidencia de actualización del contexto para los procesos de: Asistencia Técnica, Promoción del Desarrollo Educativo, Gestión Contractual, Gestión de los Ingresos, Direccionamiento Estratégico y Articulación Gerencial, Promoción del Transporte y la Movilidad, Gestión Financiera y Atención al Usuario</t>
  </si>
  <si>
    <t>Las evidencias presentadas (documentos ADN emitidos por la Secretaría de Transparencia) no permiten observar un seguimiento al contexto estratégico. Los documentos plantean observaciones a la identificación de riesgos y los controles y el seguimiento a la metodología. No existen soportes que permitan observar el análisis de contexto realizado conduce a la causa raíz definida en cada riesgo identificado. Se asume que el análisis realizado contempla la revisión, actualización y análisis del contexto, esto en lo tratado en las mesas de trabajo mencionadas en el numeral 2.4.</t>
  </si>
  <si>
    <t>No aplica.</t>
  </si>
  <si>
    <t>Pese a que se reporta como avance de ejecución de la actividad la actualización del formato E-PID-FR-018 , el mismo no es evidencia suficiente que permita soportar que los procesos están realizando el monitoreo a los riesgos, se requiere conocer el detalle del contenido de los informes de revisión al desempeño del proceso para: Asistencia Técnica, Promoción del Desarrollo Educativo, Gestión Contractual, Gestión de los Ingresos, Direccionamiento Estratégico y Articulación Gerencial, Promoción del Transporte y la Movilidad, Gestión Financiera y Atención al Usuario</t>
  </si>
  <si>
    <t>La actaulización del mapa de riesgos de corrupción es evidencia de la ejecución de la actividad realizada</t>
  </si>
  <si>
    <t>http://www.cundinamarca.gov.co/Home/SecretariasEntidades.gc/Secretariadeplaneacion/SecretariadeplaneacionDespliegue/aspoliyplanprog_contenidos/asplananticorrupcion/cplananticorrupcion_index</t>
  </si>
  <si>
    <t>Pese a que los responsables de la ejecución de la actividad no reportan ejecución, se observa que:
Revisadas las evidencias aportadas por los responsables de la actividad se observa gestión para la actualización del mapa de riesgos de corrupción, a saber:
1) Documentos con ajustes propuestos a la guía de administración de riesgos propuestos por la gerencia de buen gobierno
2) Acta de reunión con objetivo “Articular las acciones para la actualización del Mapa de Riesgos de la Gobernación de Cundinamarca” del 17 de marzo de 2021
3) Relación de comunicaciones (correos) para la actualización del mapa de riesgos de corrupción
4) Oficio solicitando ajustes de actividades del PAAC (en fechas, de marzo 23 de 2021
5) Documento, titulado ADN, contiene una serie de recomendaciones que surgen de la revisión realizada al Plan Anticorrupción y de Atención al Ciudadano -PAAC y al Mapa de Riesgos de Corrupción-MRC, realizado por la Secretaría de Transparencia
6) Listado de asistencia a evento DINAMO de fecha 28 de abril de 2021 y presentación del evento
7) Registro de asistencia a mesa técnica mapa de riesgos de corrupción el 30 de abril de 2021 y presentación del evento
Se resalta que el mapa requiere ajustes conforme a los lineamientos del DAFP emitidos en diciembre de 2020. Para esta actividad asignada a primera y segunda línea de defensa se define un avance de 33% dado que la ejecución está programada hasta el mes de octubre de 2021</t>
  </si>
  <si>
    <t>Dos informes en la vigencia</t>
  </si>
  <si>
    <t>30 de abril de 2021
31 de diciembre de 2021</t>
  </si>
  <si>
    <t>Dado que la actividad está asignada a la oficina de control interno, la misma no es evaluada por esta oficina</t>
  </si>
  <si>
    <t>Licencia de funcionamiento para establecimientos educativos promovidos por particulares para prestar el servicio público educativo en los niveles de preescolar, básica y media</t>
  </si>
  <si>
    <t xml:space="preserve">Las solicitudes son radicadas en el Centro Integral de Atención al Usuario CIAU de manera presencial </t>
  </si>
  <si>
    <t xml:space="preserve">Habilitación de correo para la radicación de los documentos  </t>
  </si>
  <si>
    <t>Disminución en el tiempo de obtención de la licencia, disminución de los costos de desplazamiento para el usuario y gastos de papelería</t>
  </si>
  <si>
    <t xml:space="preserve">Tecnólogica </t>
  </si>
  <si>
    <t>Secretaría                     de                     Educación</t>
  </si>
  <si>
    <t xml:space="preserve">El pago actualmente se realiza en la sucursal bancaria de manera presencial </t>
  </si>
  <si>
    <t xml:space="preserve">Habilitar el pago electrónico a través de PSE  </t>
  </si>
  <si>
    <t>Dismución  de los costos de desplazamiento para el usuario</t>
  </si>
  <si>
    <t>Pago en linea por PSE</t>
  </si>
  <si>
    <t>El tiempo de obtención de licencia de funcionamiento es de 6 meses</t>
  </si>
  <si>
    <t>El tiempo de obtención de la licencia pasará de 6 meses a 3 meses</t>
  </si>
  <si>
    <t>Disminución en el tiempo de obtención de la licencia de funcionamiento</t>
  </si>
  <si>
    <t xml:space="preserve">Reducción del tiempo de respuesta o duración del trámite </t>
  </si>
  <si>
    <t>Registro o renovación de programas de las instituciones promovidas por particulares que ofrezcan el servicio educativo para el trabajo y el desarrollo humano</t>
  </si>
  <si>
    <t xml:space="preserve">Disminución de los costos de desplazamiento para el usuario Y Disminusión de los gastos de papeleria </t>
  </si>
  <si>
    <t>El tiempo de obtención del registro de programas es de 6 meses</t>
  </si>
  <si>
    <t>El tiempo de obtención del registro pasará de 6 meses a 4 meses</t>
  </si>
  <si>
    <t>Disminución en el tiempo de obtención del registro de programas</t>
  </si>
  <si>
    <t>Licencia de funcionamiento de instituciones educativas que ofrezcan programas de educación formal de adultos</t>
  </si>
  <si>
    <t>Disminución  de los costos de desplazamiento para el usuario</t>
  </si>
  <si>
    <t>El tiempo de obtención de licencia de funcionamiento es de 4 meses</t>
  </si>
  <si>
    <t>El tiempo de obtención de la licencia pasará de 4 meses a 3 meses</t>
  </si>
  <si>
    <t>Disminución en el tiempo de obtención de la licencia</t>
  </si>
  <si>
    <t>Licencia de funcionamiento para las instituciones promovidas por particulares que ofrezcan el servicio educativo para el trabajo y el desarrollo humano</t>
  </si>
  <si>
    <t>Disminución de los costos de desplazamiento para el usuario</t>
  </si>
  <si>
    <t>Clausura de un establecimiento educativo oficial o privado</t>
  </si>
  <si>
    <t>El tiempo de obtención de la resolución de cierre es de 30 días hábiles</t>
  </si>
  <si>
    <t>La obtención del acto administrativo de clausura de un establecimiento educativo pasa de 30 días hábiles a 15 días hábiles</t>
  </si>
  <si>
    <t>Disminución en el tiempo de obtención de la resolución de clausura de un establecimiento educativo</t>
  </si>
  <si>
    <t xml:space="preserve">Reducción del tiempo de respuesta o duración del trámite  </t>
  </si>
  <si>
    <t>Cambio de sede de un establecimiento educativo</t>
  </si>
  <si>
    <t>El tiempo de obtención de la resolución de cambio de sede es de 30 días hábiles</t>
  </si>
  <si>
    <t>La obtención del acto administrativo de autorización del cambio de sede  pasa de 30 días hábiles a 15 días hábiles</t>
  </si>
  <si>
    <t xml:space="preserve">Disminución en el tiempo de obtención de la resolución de cambio de sede </t>
  </si>
  <si>
    <t>Cambio de propietario de un establecimiento educativo</t>
  </si>
  <si>
    <t>El tiempo de obtención de la resolución de cambio de propietario es de 30 días hábiles</t>
  </si>
  <si>
    <t>La obtención del acto administrativo que autoriza el cambio de propietario pasa de 30 días hábiles a 15 días hábiles</t>
  </si>
  <si>
    <t>Disminución en el tiempo de obtención de la resolución de cierre</t>
  </si>
  <si>
    <t>Certificado de existencia y representación legal de las instituciones de educación para el trabajo y el desarrollo humano</t>
  </si>
  <si>
    <t xml:space="preserve">Habilitar el pago electrónico a traves de PSE  </t>
  </si>
  <si>
    <t>Reliquidación pensional para docentes oficiales</t>
  </si>
  <si>
    <t xml:space="preserve">Las solicitudes son radicadas de manera presencial en la Dirección de Personal Docente </t>
  </si>
  <si>
    <t>las solicitudes se pueden radicar por el Sistema de Atención al Ciudadano SAC 2.0</t>
  </si>
  <si>
    <t>Sustitución pensional para docentes oficiales</t>
  </si>
  <si>
    <t>Cesantías parciales para docentes oficiales</t>
  </si>
  <si>
    <t>Cesantía definitiva para docentes oficiales</t>
  </si>
  <si>
    <t>Cesantías definitivas a beneficiarios de un docente fallecido</t>
  </si>
  <si>
    <t>Pensión de jubilación por aportes</t>
  </si>
  <si>
    <t>Pensión de retiro por vejez para docentes oficiales</t>
  </si>
  <si>
    <t>Pensión de retiro de invalidez para docentes oficiales</t>
  </si>
  <si>
    <t>Seguro por muerte a beneficiarios de docentes oficiales</t>
  </si>
  <si>
    <t>Pensión de jubilación para docentes oficiales</t>
  </si>
  <si>
    <t>Pensión post-mortem para beneficiarios de docentes oficiales</t>
  </si>
  <si>
    <t>SEGUNDO Seguimiento OCI - 2021</t>
  </si>
  <si>
    <t>Esta actividad de racionalización se cumplio en el primer seguimiento</t>
  </si>
  <si>
    <t>Para este seguimiento no se aportaron evidencias por lo tanto no se evidencia avance</t>
  </si>
  <si>
    <t>Código:                        E-DEAG-FR-049</t>
  </si>
  <si>
    <t>Versión:                                             1</t>
  </si>
  <si>
    <t xml:space="preserve">Formato Plan Anticorrupción y de Atención al Ciudadano  </t>
  </si>
  <si>
    <t>Fecha de Aprobación:           17/07/2017</t>
  </si>
  <si>
    <t xml:space="preserve">MES EJECUCION </t>
  </si>
  <si>
    <t>ABRIL</t>
  </si>
  <si>
    <t>MAYO</t>
  </si>
  <si>
    <t>JUNIO</t>
  </si>
  <si>
    <t>JULIO</t>
  </si>
  <si>
    <t>AGOSTO</t>
  </si>
  <si>
    <t>SEPTIEMBRE</t>
  </si>
  <si>
    <t>OCTUBRE</t>
  </si>
  <si>
    <t>NOVIEMBRE</t>
  </si>
  <si>
    <t>DICIEMBRE</t>
  </si>
  <si>
    <r>
      <rPr>
        <b/>
        <sz val="12"/>
        <color rgb="FF000000"/>
        <rFont val="Arial"/>
        <family val="2"/>
      </rPr>
      <t xml:space="preserve">Subcomponente 1. </t>
    </r>
    <r>
      <rPr>
        <sz val="12"/>
        <color rgb="FF000000"/>
        <rFont val="arial"/>
        <family val="2"/>
      </rPr>
      <t>Información de calidad y en lenguaje comprensible.</t>
    </r>
  </si>
  <si>
    <t>Socializar la estrategia de Rendición de Cuentas</t>
  </si>
  <si>
    <t>Listado de Asistencia y Presentación en Power Point. (Video de socialización si aplica)</t>
  </si>
  <si>
    <t>X</t>
  </si>
  <si>
    <t xml:space="preserve">Se realizaron 3 socializaciones de la estrategia de Rendición de Cuentas: 
* Funcionarios: 31 de Mayo
* Consejo Territorial de Planeación: 24 de Junio
* Oficinas Participación Ciudadana Salud: 30 de Junio
De igual forma, se socializó a través de correo electrónico la estrategia con el gabinete Departamental.
Por otra parte, se emitió un comunicado de Prensa con la publicación de la estrategia aprobada.
</t>
  </si>
  <si>
    <t xml:space="preserve">Enlace de Drive con registros de Asistencia, Presentaciones, correo electrónico y comunicado de Prensa: </t>
  </si>
  <si>
    <t>https://drive.google.com/drive/folders/1JEkM-CA8oZFcLr4R3Tvkh0rKIIm_8N4Q?usp=sharing</t>
  </si>
  <si>
    <t>Se evidencio 7 soportes correspondeintes a 1- Comunicado de prensa de la Secretaria de de Planeacion respecto a la difusion e implementacion de rendicion de Cuentas de 2021, 2- Consolidado registro asistencia a la socializacion en mayo 31 de 2021, 3 - Correo electronico Socializacion de rendicion de cuentas 2021 al gabinete Departamental respecto a la participacion en los programas radiales y dialogos virtuales, 4 - Estrategia de Rendicion de Cuentas se presenta Power  Point en la cual se adelanta la presentacion de la estrategia de Rendicion de Cuentas. 5- Socializacion Funcionarios por medio de video de Rendicion de cuentas 2021, 6 - Socializacion Salud sobre el dialogo virtual de Rendicion de Cuentas, 7- Video presentado al Gabinete.</t>
  </si>
  <si>
    <t>Consolidado registro asistencia socializacion , correo electronico de socializacion al gabinete, power point de presentacion de estrategia de RC</t>
  </si>
  <si>
    <t xml:space="preserve">Definir los canales para la divulgación de  la información  atendiendo a los requerimientos de cada espacio de diálogo definido en el cronograma. </t>
  </si>
  <si>
    <t>Informe de resultado de encuestas de selección de canales.</t>
  </si>
  <si>
    <t>Se realizó el informe a partir de los resultadaos de la encuesta realizada a los grupos de interés.</t>
  </si>
  <si>
    <t xml:space="preserve">Informe
</t>
  </si>
  <si>
    <t>https://drive.google.com/drive/folders/1UDiHPLVx95bEaqDmbfs-WDgVL5gmLbOs?usp=sharing</t>
  </si>
  <si>
    <t xml:space="preserve">Se evidencia  documento informe selección de canales cundinamarca, region que progresa 2020 - 2024 donde se describe la socializacion desarrollo y resumen de de la encuesta, canalizacion de la rendicion de cuentas </t>
  </si>
  <si>
    <t>Informe de seleccion de canales a partir de la encuesta</t>
  </si>
  <si>
    <t>Públicar en página Web Informes Previos a diálogos virtuales Rendición de Cuentas</t>
  </si>
  <si>
    <t>Informe previo publicado en la página Web.</t>
  </si>
  <si>
    <t>Se realizó la publiación del informe de Salud en la página Web de la Gobernación. Se Publicó el 15 de Julio.</t>
  </si>
  <si>
    <t>http://www.cundinamarca.gov.co/dependencias/secplaneacion/rendicion-de-cuentas/vigencia-2021/documentos</t>
  </si>
  <si>
    <t>Se evidencia link de publicacion en la pagina de Web de la Gobernacion informe previo a dialogos virtuales de la rendicion de cuentas de la Secretaria de Salud</t>
  </si>
  <si>
    <t>Publicacion en la Weeb informe previo de dialogos virtuales</t>
  </si>
  <si>
    <t>Publicar en página Web Informe Previo a Audiencia Pública de Rendición de Cuentas</t>
  </si>
  <si>
    <t xml:space="preserve">Se va a presentar en el comité de Rendición de Cuentas del 01 de Septiembte de 2021 la propuesta de recopilación de información. </t>
  </si>
  <si>
    <t xml:space="preserve">Se adjunta presentación e invitación al comité
</t>
  </si>
  <si>
    <t>https://drive.google.com/drive/folders/13u0vWdNdp0PkGZspyHDc8bcPxD802Gjj?usp=sharing</t>
  </si>
  <si>
    <t>Se verifica copia de correo electronico de  invitacion para el segundo Comité de Rendicion de Cuentas, dirigido a los integrantes del comité el cual esta proyectado para el 1 de septiembre de 2021 con su presentacion y orden del dia anexo para tener encuenta lo referente a la Audiencia.</t>
  </si>
  <si>
    <t>Copia de invitacion segundo comité de RC</t>
  </si>
  <si>
    <t>Publicar Informe Previo a Audiencia Pública de Rendición de Cuentas de Niños, niñas, adolescentes y jóvenes.</t>
  </si>
  <si>
    <t>Se elaboró el ABC del proceso de Rendición pública de cuentas de niños, Niñas, Adolescentes y Jóvenes, el cual se presentó en la tercera sesión de la Mesa Departamental de Primera Infancia, Infancia, adolescencia y familia. Esto tuvo en cuenta tanto el informe previo que se presentará y la audiencia a realizar.</t>
  </si>
  <si>
    <t>Documento "ABC del proceso de rendición de cuentas de PIIAJ"</t>
  </si>
  <si>
    <t>https://drive.google.com/drive/folders/1rY-0ZPPo-wEIVQtt7vMoFPLL_Zsmog34</t>
  </si>
  <si>
    <t>Se verifica 1- copia de ABC de proceso de Rendicion de Cuentas de la primera infancia, infancia, adolescencia y juventud el cual adelanta la descripcion y desarrollo de la rendicion de cuentas en esta poblacion, 2- certificacion de las Secretarias que ha adelantado su presentacion de Rendicion de Cuentas en la emisora El Dorado Radio hasta el 31 de agosto de 2021, 3- Pantallazo de evidencias de la publicacion de la estrategia de rendicion de cuentas por la Secretaria de Planeacion en redes, facebook, instagram, whatsapp, 4 copia de directorio departamental, listado de grupos de interes de instituciones y contactos, 5- Cuadro resumen de los NNAJ donde su recopila las inquietudes, preguntas y recomendaciones de niños, niñas y adolescentes del Departamento. 6- Excel de la estrategia para la seleccion de la mejor Secretaria del Departamento en rendicion de cuentas vigencia 2021, 7 - Instructivo para la seleccion de la mejor secretaria en rendicion de cuentas de la Gobernacion.</t>
  </si>
  <si>
    <t>Informe ABC proceso de rendicion de cuentas de PIIAJ</t>
  </si>
  <si>
    <t>1.6</t>
  </si>
  <si>
    <t>Enviar por correo electrónico los informes preparatorios a los grupos de interés identificados.</t>
  </si>
  <si>
    <t>Correos electrónicos con el informe previo enviado.</t>
  </si>
  <si>
    <t>Se envió por correo electrónico a los grupos de interés de Salud el informe preparatorio.</t>
  </si>
  <si>
    <t xml:space="preserve">Correo electrónico
</t>
  </si>
  <si>
    <t>https://drive.google.com/drive/folders/1wcRiP1XkPNT7D7opo0zLVUU4o8tuCVvg?usp=sharing</t>
  </si>
  <si>
    <t xml:space="preserve">Se verifica copia de correo electronico  de invitacion de rendicion de cuentas de vacunacion Covid de la Secretaria de Salud </t>
  </si>
  <si>
    <t>Correo invitacion de rendicion de cuentas de salud</t>
  </si>
  <si>
    <t>1.7</t>
  </si>
  <si>
    <t xml:space="preserve">Se está realizando la actualización del directorio de entidades y enlaces en municipios, además, de los contactos de los NNAJ que participan en el proceso como población objeto del mismo. </t>
  </si>
  <si>
    <t>Archivo excel - Grupos de interés - "DIRECTORIO DEPARTAMENTAL"</t>
  </si>
  <si>
    <t>https://drive.google.com/drive/folders/1B1Of-6mMKG3GMQEX5omNN3IjYJeq-Wey</t>
  </si>
  <si>
    <t xml:space="preserve"> se evidencia copia de directorio departamental, listado de grupos de interes de instituciones y contactos de acuerdo a la actividad se recomienda Enviar por correo electrónico los informes preparatorios a los grupos de interés identificados</t>
  </si>
  <si>
    <t>Archivo excel de directorio contactos actualizado municipios</t>
  </si>
  <si>
    <t>1.8</t>
  </si>
  <si>
    <t>Publicar las convocatorias para participar en los espacios de diálogo y audiencias.</t>
  </si>
  <si>
    <t>Piezas de comunicación en redes sociales, página Web y CIAC.
Cuñas radiales, anuncios de televisión y prensa impresa o digitial, mensajes de texto, correo electrónico, boletines impresos o digitales.</t>
  </si>
  <si>
    <t xml:space="preserve">Secretaría de Prensa </t>
  </si>
  <si>
    <t xml:space="preserve">Se realizó la publicación y convocatoria de los dialogos de rendición de Cuentas en pagina web , redes sociales y estados de whatsapp. </t>
  </si>
  <si>
    <t>Se adjunta documento con evidencias de publicación en Redes de la Gobernación y Secretaria de Planeación Como lider del Proceso de Rendición de Cuentas , adicional se adjunta piezas de socialización whatsapp</t>
  </si>
  <si>
    <r>
      <rPr>
        <u/>
        <sz val="14"/>
        <color rgb="FF1155CC"/>
        <rFont val="Arial"/>
        <family val="2"/>
      </rPr>
      <t>http://www.cundinamarca.gov.co/prensa</t>
    </r>
    <r>
      <rPr>
        <sz val="14"/>
        <rFont val="Arial"/>
        <family val="2"/>
      </rPr>
      <t xml:space="preserve">
http://www.cundinamarca.gov.co/prensa/redes-sociales/redes-gobernacion
https://drive.google.com/drive/folders/1rY-0ZPPo-wEIVQtt7vMoFPLL_Zsmog34</t>
    </r>
  </si>
  <si>
    <t>Se evidencia de que exiten varios medios por los cual se ha venido difundiendo la estrategia de participacion de rendicion de cuenta, tal como twiter redes facebook e instagram, whatsapp , en lo que existe un link directo de dibulgacion el cual se puede acseder de manera directa en la pagina de la Gobernacion respecto a este aspecto.</t>
  </si>
  <si>
    <t>Pantallazos de la difucion por twiter redes facebook e instragram, whatsapp, link pagina de la Gobernacion.</t>
  </si>
  <si>
    <r>
      <rPr>
        <b/>
        <sz val="12"/>
        <color rgb="FF000000"/>
        <rFont val="Arial"/>
        <family val="2"/>
      </rPr>
      <t>Subcomponente 2.</t>
    </r>
    <r>
      <rPr>
        <sz val="12"/>
        <color rgb="FF000000"/>
        <rFont val="arial"/>
        <family val="2"/>
      </rPr>
      <t xml:space="preserve">
Diálogo de doble vía con la ciudadanía y sus organizaciones.</t>
    </r>
  </si>
  <si>
    <t>Realizar Dialogos virtuales de Rendición de Cuentas</t>
  </si>
  <si>
    <t>Informe ejercicios de Rendición  de Cuentas
Videos de diálogos de Rendición de Cuentas</t>
  </si>
  <si>
    <t xml:space="preserve">El 30 de Julio  se llevó a cabo el diálogo virtual de Salud. </t>
  </si>
  <si>
    <t xml:space="preserve">Se presenta video, informe y registro de asistencia.
</t>
  </si>
  <si>
    <t>https://drive.google.com/drive/folders/1afK3h7lIiJ0m75A0wOy5Noy-S_RH5u7R?usp=sharing</t>
  </si>
  <si>
    <t>Se evidencia la realizacion del dialogo virtual de rendicion de cuentas de la Secretaria de Salud, aportando 1- Video del dialogo adelantado, 2- Informe escrito del ejercicio de la Rendicion de Cuentas de fecha 30 de Julio de 2021, 3- listado de participacion de la rendicion de cuentas.</t>
  </si>
  <si>
    <t>Video de dialogo de salud, informe escrito de la rendicion de cuentas</t>
  </si>
  <si>
    <t>Realizar audiencia pública de Rendición de Cuentas</t>
  </si>
  <si>
    <t>Informe ejercicios de Rendición  de Cuentas
Videos de audiencia de Rendición de Cuentas</t>
  </si>
  <si>
    <t xml:space="preserve">Secretarías de Planeación, Prensa y Gerencia de Buen Gobierno </t>
  </si>
  <si>
    <t xml:space="preserve">Se va a presentar en el comité de Rendición de Cuentas del 01 de Septiembte de 2021 la propuesta de recopilación de información.  
</t>
  </si>
  <si>
    <t>"Se adjunta presentación e invitación al comité:</t>
  </si>
  <si>
    <t>https://drive.google.com/drive/folders/13u0vWdNdp0PkGZspyHDc8bcPxD802Gjj?usp=sharing"</t>
  </si>
  <si>
    <t>Se verifica copia de correo electronico de  invitacion para el segundo Comité de Rendicion de Cuentas, dirigido a los integrantes del comité el cual esta proyectado para el 1 de septiembre de 2021 con su presentacion y orden del dia anexo.</t>
  </si>
  <si>
    <t xml:space="preserve">Correo electronico invitacion al segundo Comite </t>
  </si>
  <si>
    <t>Realizar audiencia pública de Rendición de Cuentas de niños, niñas, adolescentes y jóvenes.</t>
  </si>
  <si>
    <t xml:space="preserve">Se han establecido los parámetros para la difusión de la audiencia y del desarrollo de la misma, la cual contará con el seguimiento a metas, datos de impacto e inversión realizada. Estos parámetros se encuentran en el documento ABC del proceso de rendición. Documento "ABC del proceso de rendición de cuentas de PIIAJ"
</t>
  </si>
  <si>
    <t xml:space="preserve">Documento "ABC del proceso de rendición de cuentas de PIIAJ"
</t>
  </si>
  <si>
    <t>ABC de proceso de Rendicion de Cuentas de la primera infancia, infancia, adolescencia y juventud el cual adelanta la descripcion y desarrollo de la rendicion de cuentas en esta poblacion, 2- certificacion de las Secretarias que ha adelantado su presentacion de Rendicion de Cuentas en la emisora El Dorado Radio hasta el 31 de agosto de 2021, 3- Pantallazo de evidencias de la publicacion de la estrategia de rendicion de cuentas por varios medios. 4 - Cuadro resumen de los NNAJ donde se encuentra las preguntas, inquietudes y propuestas presentadas por los niños, niñas y adolescentes al departamento.</t>
  </si>
  <si>
    <t>Informe de ABC del proceso de Rendicion de Cuentas PIIAJ</t>
  </si>
  <si>
    <t>Realizar programas radiales con preguntas en vivo al gabinete departamental.</t>
  </si>
  <si>
    <t>Certificación de la emisora sobre el programa realizado.
Videos si aplica.</t>
  </si>
  <si>
    <t xml:space="preserve">Se realizaron los dialogos radiales en los meses de junio , julio y agosto . Se anexa certificación de la Emisora el Dorado Radio de los planes de Emisión.  </t>
  </si>
  <si>
    <t xml:space="preserve">Anexo . Certificación Emisora </t>
  </si>
  <si>
    <t>Se evidencia certificacion de las Secretarias que ha adelantado su presentacion de Rendicion de Cuentas en la emisora El Dorado Radio donde se a presentado 15 entidades de la Gobernacion hasta el 31 de agosto de 2021, 2- Pantallazo de evidencias de la publicacion de la estrategia de rendicion de cuentas por la Secretaria de Planeacion en redes, facebook, instagram, whatsapp, 4 copia de directorio departamental, listado de grupos de interes de instituciones y contactos,  recomendaciones de niños, niñas y adolescentes del Departamento.</t>
  </si>
  <si>
    <t>Certificacion de la emisora El Dorado Radio de las Secretarias que han participado en las rendicion de Cuentas</t>
  </si>
  <si>
    <t>Subcomponente 3.  Responsabilidad</t>
  </si>
  <si>
    <t>Brindar capacitaciones a grupos de interés sobre participación ciudadana.</t>
  </si>
  <si>
    <t>Registro de asistentes.</t>
  </si>
  <si>
    <t>Secretaría de Gobierno
Secretaría de Desarrollo Social
Secretaría de la Mujer y Equidad de género.</t>
  </si>
  <si>
    <t xml:space="preserve">Se han generado espacios como las mesas de participación de NNA y de participación juvenil, en los cuales se ha realizado capacitación en torno al proceso y se ha obtenido retroalimentación. Se ha consolidado un documento de preguntas y solicitudes que se han atendido. </t>
  </si>
  <si>
    <t xml:space="preserve">Archivo "Los NNA PREGUNTAN"
</t>
  </si>
  <si>
    <t xml:space="preserve"> Se evidencia Cuadro resumen de los NNAJ donde su recopila las inquietudes, preguntas y recomendaciones de niños, niñas y adolescentes del Departamento. Se requiere las certificaciones de capacitaciones adelantadas</t>
  </si>
  <si>
    <t>Cuadro resumen de los NNAJ con preguntas, inquietudes ypropuestas</t>
  </si>
  <si>
    <t>Implementar la estrategia de incentivos al servidor público relacionados con el proceso de Rendición de Cuentas de acuerdo con el decreto 392 de 2020</t>
  </si>
  <si>
    <t>Informe de implementación de la estrategia de incentivos en el componente de Rendición de Cuentas.</t>
  </si>
  <si>
    <t>Secretaría de la Función Pública.
Gerencia de Buen Gobierno</t>
  </si>
  <si>
    <t>En este momento se cuenta con el incentivo previsto en el Plan de la Secretaria de la Función Publica y se cuenta con la matriz de evaluación de las entidades.</t>
  </si>
  <si>
    <t>Estrategia Evaluación mejor secretaria.
Plan de Incentivos</t>
  </si>
  <si>
    <t>Se verifica que existe 1- Excel de la estrategia para la seleccion de la mejor Secretaria del Departamento en rendicion de cuentas vigencia 2021, 2 - Instructivo para la seleccion de la mejor secretaria en rendicion de cuentas de la Gobernacion.</t>
  </si>
  <si>
    <t>Excelde las estrategias para la selección de la mejor secretaria</t>
  </si>
  <si>
    <t>Responder por escrito en el término de quince días hábiles a las preguntas de los ciudadanos formuladas en el marco del proceso de Rendición de Cuentas.</t>
  </si>
  <si>
    <t>Registro de comunicaciones enviadas.</t>
  </si>
  <si>
    <t>Entidades responsable del evento.
Secretaría de Planeación.</t>
  </si>
  <si>
    <t>Se realizó el envío de las respuestas a las preguntas recibidas por el buzón de participación de rendición de cuentas.</t>
  </si>
  <si>
    <t xml:space="preserve">Se adjunta impresión de correos electrónicos y adjuntos.
</t>
  </si>
  <si>
    <t>https://drive.google.com/drive/folders/1ywwOBxO0ZcSJxZbJSjEGN2GWG50xO-Ov?usp=sharing</t>
  </si>
  <si>
    <t>Se evidencia copia de correos de respuesta a los requerimientos presentados por los participantes en la realizacion de los dialogos virtuales.</t>
  </si>
  <si>
    <t>Copia de correo donde se da las respuestas a las preguntas de los dialogos virtuales</t>
  </si>
  <si>
    <t>Publicar las respuestas e inquietudes recibidas en los eventos de rendición de cuentas.</t>
  </si>
  <si>
    <t>Informe consolidado y publicado en la página Web.</t>
  </si>
  <si>
    <t>Se publicó en la sección web  de preguntas y respuestas de Rendición de Cuentas, las preguntas recibidas en el diálogo de Salud.</t>
  </si>
  <si>
    <t>http://www.cundinamarca.gov.co/dependencias/secplaneacion/rendicion-de-cuentas/vigencia-2021//preguntas-y-respuestas</t>
  </si>
  <si>
    <t>Se verifica la publicacion en el link de la pagina de la Gobernacion lo relacionado con el evento radial y dialogos virtuales, lo relacionado con preguntas y respuestas respecto a la secretaria de Salud y vacunacion Covid - 19</t>
  </si>
  <si>
    <t>Link pagina de informacion de los programas radiales y dialogos virtuales</t>
  </si>
  <si>
    <t>3.5</t>
  </si>
  <si>
    <t>Realizar la encuesta de satisfacción de Rendición de Cuentas.</t>
  </si>
  <si>
    <t>Registro de encuestas realizadas.</t>
  </si>
  <si>
    <t>La encuesta se realiza para cada evento radial y virtual. A través del siguiente enlace: https://survey123.arcgis.com/share/ce86db9f31064b75b42f2a76f832c56e
El resultado de las encuesta se visualiza a través de un tablero de control.</t>
  </si>
  <si>
    <t>Listado de encuestas</t>
  </si>
  <si>
    <t>https://www.arcgis.com/apps/dashboards/d719fa14d7c545f09902dfd73b69e282
https://drive.google.com/drive/folders/1-0XVTSOpFPgcpRIzB4J9cyVWIncznrD4?usp=sharing</t>
  </si>
  <si>
    <t>Se evidencia un resumen y presentacion en Power Point de la presentacion del resultado de la encuesta de un tablero de control nivel de satisfaccion de la rendicion de cuentas 2021</t>
  </si>
  <si>
    <t>Power Point de la presentacion de los resultados de la encuesta</t>
  </si>
  <si>
    <t>3.6</t>
  </si>
  <si>
    <t>Realizar la encuesta de satisfacción de Rendiciónde Cuentas de NNAJ</t>
  </si>
  <si>
    <t xml:space="preserve">Se consolidó la información de los grupos de interés a quienes estarán dirigidas las encuestas. El formato de encuesta de satisfacción, es el mismo que se aplicará para la Rendición de cuentas general - Sec. De Planeación. </t>
  </si>
  <si>
    <t xml:space="preserve">Archivo excel - Grupos de interés - "DIRECTORIO DEPARTAMENTAL"
</t>
  </si>
  <si>
    <t>Se evidencia  Cuadro resumen de los NNAJ donde se recopila las inquietudes, preguntas y recomendaciones de niños, niñas y adolescentes del Departamento, se requiere se evidencie la escuesta respectiva</t>
  </si>
  <si>
    <t>3.7</t>
  </si>
  <si>
    <t>Analizar el nivel de satisfacción, recomendaciones y sugerencias obtenidas en las encuestas realizadas en los eventos de Rendición de Cuentas.</t>
  </si>
  <si>
    <t>Informe de análisis y recomendaciones sobre el resultado de la Rendición de Cuentas.</t>
  </si>
  <si>
    <t>Secretaría de Planeación y Secretaria de Desarrollo e Inclusión Social</t>
  </si>
  <si>
    <t xml:space="preserve">En el documento ABC del proceso, se contempló la fase de sostenibilidad y evaluación, en la cual se incorporan los siguientes componentes: 1. Análisis de la participación en el proceso de rendición de cuentas. 2. Valoración de los aportes y requerimientos del proceso de participación. 3.  Análisis de los resultados del avance de metas, evolución de indicadores e inversión pública. 4. Formulación de plan de mejoramiento.
</t>
  </si>
  <si>
    <t xml:space="preserve">Documento "ABC del proceso de rendición de cuentas de PIIAJ"
</t>
  </si>
  <si>
    <t>Se verifica en el documento ABC del proceso de rendicion de cuentas de primera infancia, infancia, adolescencia y juventud, donde se contempló la evaluacion de satisfacion pero en un grupo especifico se requiere que se aplique en la totalidad de las convocatorias de Rendicion de Cuentas</t>
  </si>
  <si>
    <t>Documento ABC del proceso de  rendicion de Cuentas de PIIAJ</t>
  </si>
  <si>
    <t>3.8</t>
  </si>
  <si>
    <t>Publicar los resultados de Rendición de Cuentas.</t>
  </si>
  <si>
    <t>Informe de Rendición de Cuentas publicado en página Web.</t>
  </si>
  <si>
    <t>El informe se realiza una vez se culmine el proceso de rendición de cuentas.</t>
  </si>
  <si>
    <t xml:space="preserve">Esta actividad se adelantara al final de periodo cundo se culmine el proceso de rendicion de cuentas </t>
  </si>
  <si>
    <r>
      <t xml:space="preserve">Subcomponente 1.
</t>
    </r>
    <r>
      <rPr>
        <sz val="14"/>
        <color rgb="FF000000"/>
        <rFont val="Arial"/>
        <family val="2"/>
      </rPr>
      <t xml:space="preserve">Estructura administrativa y Direccionamiento estratégico </t>
    </r>
  </si>
  <si>
    <t>Protocolo de Atención al usuario actualizado y adaptado en piezas graficas y /o ayudas audiovisuales.</t>
  </si>
  <si>
    <t>Protocolo</t>
  </si>
  <si>
    <t>http://www.cundinamarca.gov.co/atencion-y-servicio-a-la-ciudadania/informacion-de-interes/protocolo-de-atencion-al-usuario</t>
  </si>
  <si>
    <t>Se evidencia el protocolo de atención al usuario actualizado con piezas graficas y /o ayudas audiovisuales que facilita la divulgación de temas relacionados con el plan anticorrupción en la socialización del  Protocolo de Atención al Usuario.</t>
  </si>
  <si>
    <t>Refieren enlace de micrositio de la Gobernación de Cundinamarca, Servicio al ciudadano, protocolo de atención al usuario con el documento actualizado.</t>
  </si>
  <si>
    <t xml:space="preserve">Se han venido ejecutando capacitaciones virtuales para los servidores públicos de la Gobernación de Cundinamarca,  en coordinación con las diferentes Secretarías de acuerdo su disposición y dando alcance al cronograma 2021. </t>
  </si>
  <si>
    <t>Informes, actas y formatos enviados a Función Pública</t>
  </si>
  <si>
    <t>https://drive.google.com/drive/folders/10iGh1IACK4odblC2oZ2mfABZSNG8SCNt?usp=sharing​ </t>
  </si>
  <si>
    <t>Se relacionan  evidencias subidas al drive tales como actas de capacitacion , informes por cada mes  y reportes de los funcionarios capacitados respecto al protocolo de atencion al ciudadano, todo lo anterior relacionado con los meses de mayo a agosto del 2021.</t>
  </si>
  <si>
    <t>Subcomponente 2. Fortalecimiento en los canales de atencion</t>
  </si>
  <si>
    <t>Se actualizó el micrositiio de Servicio al Ciudadano, con enlace directo al SUIT y al portal de Gobierno GOV.CO</t>
  </si>
  <si>
    <t>Link micrositio</t>
  </si>
  <si>
    <t>http://www.cundinamarca.gov.co/atencion-y-servicio-a-la-ciudadania/tramites/tramites-otros-procedimientos-administrativos</t>
  </si>
  <si>
    <t>Se evidencia actualizacion en el micrositio de la gobernacion a corte de 30 de Agosto del 2021, aunque al entrar directamente a los enlaces del SUIT y  del portal del Gobierno y hacer click sobre cada tramite se evidencia desactualizacion en la mayoria. Por otro lado tambien cabe resaltar que relacionan un pantallazo de la actualizacion de tramites pero con fecha de ultima actualizacion para el 31 de mayo del 2021.</t>
  </si>
  <si>
    <t>Se anexan los links del micrositio de la gobernacion de cundinamarca en el cual de manera directa se puede acceder a todos la pagina del Suit y del Gobierno y consultar los diferentes tramites que realiza la gobernacion. De igual manera tambien se aneza pantallazo del micrositio referente a las actividades mencionadas.</t>
  </si>
  <si>
    <t>Secretaria de Asuntos Internacionales</t>
  </si>
  <si>
    <t xml:space="preserve">La Secretaría de Asuntos Internacionales tien actualizada la información correspondiente a la oferta institucional,  comunicados de prensa en el Micrositio. Es importe anotar que las convocotarias o becas que se han vencido se van borrando del registro del sistema.
</t>
  </si>
  <si>
    <t xml:space="preserve">http://www.cundinamarca.gov.co/Home/SecretariasEntidades.gc/Secretariadeasuntosinternacionales/SecAsunIterDespliegue/asoferta_inst_contenidos/csecasuntos_quienes_becas_aplicacion
</t>
  </si>
  <si>
    <t>Según la evidencia relacionada se evidencia que la secretaria de asuntos internacionales oferta en el micrositio becas para concursos de comercio exterior, aunque la fecha de la ultima actualizacion esta para el 21  de Junio del 2021, faltaria actualizarla a corte de agosto del 2021. Por otro lado tambien se observa que relacionan las publicaciones de los comunicados de prensa con fecha a agosto es decir que estan actualizados segun lo acordado.</t>
  </si>
  <si>
    <t>Relacionan el link del micrositio en donde se observan las ofertas publicadas por la secretaria de asuntos internacionales, tambien pantallazo de los comunicados de prensa respecto a los eventos realizados en la gobernacion.</t>
  </si>
  <si>
    <t xml:space="preserve">Se actualiza mensualmente la pagina web en el enlace EVENTOS  </t>
  </si>
  <si>
    <t>Link Gobernación de Cuindinamarca</t>
  </si>
  <si>
    <t>Se evidencia completo cumplimiento.</t>
  </si>
  <si>
    <t>Se relaciona el link de la gobernacion de cundinamarca en donde se plasman las actividades diarias que se van a realizar para el presente año.</t>
  </si>
  <si>
    <t xml:space="preserve">Adecuar los espacios físicos de la sede administrativa de la Gobernación de Cundinamarc, adoptando dos (2) acciones de fortalecimiento de los criterios de accesibilidad física del complejo administrativo Gobernación de Cundinamarca. 
</t>
  </si>
  <si>
    <t xml:space="preserve">En coordinación con la EIC se realizaron los siguientes ajustes  
1. Adecuación de rampas acceso - controles de acceso.
2. Señalización ascensores y paraderos.
3. Instalación de Loseta podotactil. 
Garantizando el acceso a la infraestructura física del complejo arquitectonico Gobernacion de Cundinamarca. 
</t>
  </si>
  <si>
    <t>Se adjunta Informe con evidencias fotográficas.</t>
  </si>
  <si>
    <t xml:space="preserve">https://drive.google.com/drive/folders/10iGh1IACK4odblC2oZ2mfABZSNG8SCNt?usp=sharing​
</t>
  </si>
  <si>
    <r>
      <t>Se evidencia cumplimiento en las actividade</t>
    </r>
    <r>
      <rPr>
        <b/>
        <sz val="14"/>
        <color theme="1"/>
        <rFont val="Calibri"/>
        <family val="2"/>
        <scheme val="minor"/>
      </rPr>
      <t xml:space="preserve">s </t>
    </r>
    <r>
      <rPr>
        <sz val="14"/>
        <color theme="1"/>
        <rFont val="Calibri"/>
        <family val="2"/>
        <scheme val="minor"/>
      </rPr>
      <t>mencionadas aunque en su gran mayoria se relacionan actividades entre abril (el cual pertenece al anterior periodo evaluado) y el mes de mayo como tambien el informe de discapacidad del mes de Agosto,  faltaria relacionar mas informacion de los demas meses hasta corte del mes de Agosto.</t>
    </r>
  </si>
  <si>
    <t>Se relaciona por medio del drive:  1. Acta de activacion de la linea tecnica en la cual se evidencia la reunion virtual para la activacion de la instancia operativa de arreglos institucionales de ventanilla hacia adentro                   2. Documento con la informacion y  el enlace para el Convocatoria de  taller de Accesibilidad Web por cada una de las secretarias.            3. Documentos y actas con la informacion y  el enlace para el primer y segundo conversatorio para la inclusion por via del entorno de la gobernacion  dictados por ricardo y andrea                                               4. Carta o notificacion a la Empresa Inmobiliaria y de Servicios Logísticos de Cundinamarca para las diferentes adecuaciones que se vieron necesarias realizar.                                       5.Informe discapacidad                      6. Propuesta tecnica- Accesibilidad para la poblacion sorda                    7. Portafolios de cotizacion de servicios de interpretacion para poblacion sorda                                 8. Propuesta Programa Radial" VIVE LAS ONDAS DE LA INCLUSION"</t>
  </si>
  <si>
    <t xml:space="preserve">1. Cronograma de capacitaciones.
2. Informe de desarrollo Estrategia de Lenguaje Claro
3. Actas activacion linea operativa de servidores publicos y certidumbre. </t>
  </si>
  <si>
    <t>Cronograma, informes, actas de capacitación y formatos enviados a función Pública</t>
  </si>
  <si>
    <t>Se logra evidenciar cumplimiento en la mayoria de las  actividades mencionadas, aunque en el plan de trabajo que anexan falta  cumplir con actividades pues el estado de estas es pendiente y pertenece a meses anteriores.</t>
  </si>
  <si>
    <t xml:space="preserve">Se relaciona en el drive:                    1. Acta de sesiones  y activacion de linea operativa - Servidores publicos y certidumbre                     2. Plan de trabajo de lenguaje claro-observaciones                          3.  Informe Ejecutivo desarrollo Lenguaje Claro                                    4. Listados de asistencia                   5.Circular de desarrollo curso de lenguaje claro del DNP                      6. Comunicado curso de lenguaje claro                                                          7. Presentacion de power point prooceso  de Atención al Usuario- contextualizacion del decreto             8. Sesiones de refuerzo                        9. Informacion de curso de lenguaje claro                                     10. Taller de lenguaje claro               11. Listado de funcionarios de lenguaje claro                                     12. Pantallazos de correo para informacion de las sesiones                                      13.Plan de trabajo de capacitaciones </t>
  </si>
  <si>
    <t>Informe trimestral y actas de las reuniones mensuales.</t>
  </si>
  <si>
    <t>Se anexan los informes y actas. 
De igual forma estos se encuentran publicados en Isolucion y el micrositio de la Secretaría General.</t>
  </si>
  <si>
    <t>Se evidencia total cumplimiento teniendo en cuenta que relacionan actas que cumplen mensualmente con lo planificado y de igual manera tambien anexan el informe trimestral de  PQRSDF para el segundo trimestre de este año, el cual fue publicado en el aplicativo de isolucion y en el  micrositio de la gobernacion de cundinamarca.</t>
  </si>
  <si>
    <t xml:space="preserve">Se evidencias por medio del drive: 1.Actas Reunión administradores   2.Actas y actividades plan de mejoramiento desarrollo organizacional                                          3.Informes indicador PQRSDF 2 trimestre de 2021                                  4. Informes y actas de seguimiento semanal                                                      5. Presentación Reunión mensual de administradores </t>
  </si>
  <si>
    <t>Se realizaron mensualmente las reuniones programadas.</t>
  </si>
  <si>
    <t>Se anexan actas de reunión mensuales de administradores de PQRSSDF.</t>
  </si>
  <si>
    <t>Respecto a las actas de reunion mensuales solamente se evidencian las desde abril hasta julio, faltarian los meses de enero, febrero, marzo y agosto del presente año, por otro lado tambien se observa que las reuniones ya sean presenciales o virtuales corresponden a los meses de  mayo, junio y julio faltaria evidencia que soporte los demas meses mencionados en la planificacion.</t>
  </si>
  <si>
    <t xml:space="preserve">Se evidencias por medio del drive: 1.Actas de Reunión de administradores de los meses de abril a julio 2021.                                2.Acta de capacitacion  radicadores                           comunicaciones oficiales externas del mes de mayo de 2021                     3. Acta de reunion presencial para el tema de soluciones inmediatas a la radicacion de las comunicaciones de julio 2021.                                              4. Acta de reunion por zoom para el seguimiento y control a las   PQRSDF- Secretaria de transito y movilidad y concesiones SIETT.             5. Acta de reunion presencial para seguimiento y control a las   PQRSDF-Secretaria de transporte y movilidad.                                                   
</t>
  </si>
  <si>
    <t xml:space="preserve">Adelantar dos (2) actividades de sensibilización a los servidores públicos de la normatividad vigente en términos de PQRSDF </t>
  </si>
  <si>
    <t xml:space="preserve">Realizar jornadas de capacitación frente a la normatividad aplicable </t>
  </si>
  <si>
    <t xml:space="preserve">Secretaría General
  </t>
  </si>
  <si>
    <t>Secretaria Jurídica</t>
  </si>
  <si>
    <t>30/06/2021 30/09/2021</t>
  </si>
  <si>
    <t>Se realizan capacitaciones de los tiempos de contestación de acuerdo a los terminos de ley, se realizan de manera virtual a los servidores públicos de la Gobernación de Cundinamarca,  en coordinación con las diferentes Secretarías de acuerdo a su disposición.</t>
  </si>
  <si>
    <t xml:space="preserve">Informe de capacitaciones de PQRSDF y actas de las capacitaciones. </t>
  </si>
  <si>
    <t xml:space="preserve">Se evidencia cumplimiento respecto a la ejecucion de las capacitaciones mensuales a las diferentes secretarias y los informes correspondientes. </t>
  </si>
  <si>
    <t>Se relaciona por medio del drive:    1. Actas de reunion referente a las capacitaciones que se realizaron a las diferentes secretarias de la gobernacion de cundinamarca.        2.Actas de reuniones de seguimiento PQRSDF                            3. Informes PQRSDF de abril a agosto 2021</t>
  </si>
  <si>
    <r>
      <rPr>
        <b/>
        <sz val="14"/>
        <color rgb="FF000000"/>
        <rFont val="Arial"/>
        <family val="2"/>
      </rPr>
      <t xml:space="preserve">Subcomponente 4. 
</t>
    </r>
    <r>
      <rPr>
        <sz val="14"/>
        <color rgb="FF000000"/>
        <rFont val="Arial"/>
        <family val="2"/>
      </rPr>
      <t>Normativo y procedimental</t>
    </r>
  </si>
  <si>
    <t xml:space="preserve">Se han socializado en el  Comité  de Atención al Usuario,se socilalizó y se presentó  el estado actual del cargue de las bases de datos en la Superintendencia de Industria y Comercio  </t>
  </si>
  <si>
    <t>Se cuentan con actas de socialización de la Política de Protección de datos personales y certificados reporte de bases de datos de las Secretarías que a la fecha han cargado información.</t>
  </si>
  <si>
    <t xml:space="preserve">Según las evidencias anexadas se evidencia cumplimiento y gestion de las actividades mencionadas en donde hasta el momento han realizado dos mesas de trabajo con diferentes secretarias. </t>
  </si>
  <si>
    <t xml:space="preserve">Se relaciona por medio del drive:    1. Acta de reunion del Segundo comité de atención al usuario                2. Constancia de las bases de datos finalizadas y pendientes por finalizar ante la superintendencia de industria y comercio                             3. Presentacion de power point de las bases de datos                                 4. Acta de  reunión Secretaría de Agricultura y Desarrollo Rural. Tema: Política de Protección de datos personales y cargue  de bases de datos en la SIC                                  5. Pantallazos de solicitudes y correo de tratamiento de datos                6. Reporte de la superintendencia de industria y comercio                       7. Reporte Finalizacion bases de datos 22 de julio                                      8. Acta de reunión para la Planeación de bases de datos         </t>
  </si>
  <si>
    <t>Se estableció estrategia, cronograma, actas de linea operativa, certidumbre con las diferentes Secretarías que tienen trámites e informe del primer semestre de Caracterización</t>
  </si>
  <si>
    <t>Actas de reunión, estrategia y cronograma, Informe Caracterización  del primer semestre.</t>
  </si>
  <si>
    <t>Según las evidencias anexadas se evidencia cumplimiento y gestion de las actividades mencionadas en donde se gestionado las informes, reuniones y socializaciones correspondientes referente a la caracterizacion de los usuarios.</t>
  </si>
  <si>
    <t>Se relaciona por medio del drive:    1. Actas de socializacion de la Línea Operativa Caracterización del Usuario -mayo  y junio                                                      2. Acta de reunion para la  reorganización del Cronograma de Actividades Caracterización del Usuario.                                                     3. Cronograma de caracterizacion          4. Informe de caracterizacion primer semestre 2021                                         5. Informe de avance del progreso de caracterizacion al usuario                  6. Pre- informe de caracterizacion al usuario</t>
  </si>
  <si>
    <r>
      <rPr>
        <b/>
        <sz val="14"/>
        <color rgb="FF000000"/>
        <rFont val="Arial"/>
        <family val="2"/>
      </rPr>
      <t xml:space="preserve">Subcomponente 5. </t>
    </r>
    <r>
      <rPr>
        <sz val="14"/>
        <color rgb="FF000000"/>
        <rFont val="Arial"/>
        <family val="2"/>
      </rPr>
      <t>Relacionamiento con el ciudadano</t>
    </r>
  </si>
  <si>
    <t>Se han realizado actividades de descentralización atraves de la  Unidad de Móvil de la Secretaría de Transporte y Movillidad</t>
  </si>
  <si>
    <t>Informe consolidado de las salidas de unidad móvil de la Secretaría de Transporte y Movillidad</t>
  </si>
  <si>
    <t>Se observa cumplimiento de la actividad mencionada, ademas de que esta se refuerza por medio de pruebas como registro fotografico, cronograma de actividades  y planilla de asistencia.</t>
  </si>
  <si>
    <t>Se anexa el informe de unidad movil del segundo cuatrimestre 2021</t>
  </si>
  <si>
    <t xml:space="preserve">Promocion y divulgacion de portafolio de servicios de la administración departamental a traves de las estrategia de ferias de servicios virtuales. </t>
  </si>
  <si>
    <t>Informes ferias de servicios virtuales
(4) ferias.</t>
  </si>
  <si>
    <t>Según las evidencias anexadas se evidencia cumplimiento y gestion de las actividades mencionadas en la cual se observan los informes de cada una de las ferias realizadas en total 4 referentes a los meses de mayo, junio, julio y agosto del 2021.</t>
  </si>
  <si>
    <t xml:space="preserve">Se relaciona por medio del drive:    1. Informe de feria de servicio meses de mayo, junio, julio y agosto                                                                2. Cronograma de actividades de todas las ferias al año                             3. Pantallazo de micrositio referente a la actualizacion (28 de junio del 2021) de la feria virtual de servicios                                                             4. Cronograma de actividades  de la cuarta feria virtual de servicios                      </t>
  </si>
  <si>
    <t>AVANCE</t>
  </si>
  <si>
    <r>
      <rPr>
        <sz val="14"/>
        <color rgb="FF000000"/>
        <rFont val="Arial"/>
        <family val="2"/>
      </rPr>
      <t xml:space="preserve">Subcomponente 1. </t>
    </r>
    <r>
      <rPr>
        <sz val="14"/>
        <color rgb="FF000000"/>
        <rFont val="Arial"/>
        <family val="2"/>
      </rPr>
      <t>Lineamientos de Transparencia Activa</t>
    </r>
  </si>
  <si>
    <t>1. Reunión con enlaces de las secretarías para generar articulación en materia las responsabilidades de la Gerencia, entre ellas las de transparencia y acceso a la información pública
2. Reunión con secretaría de gobierno para articular acciones en torno al menú participa de la página principal
3. Coordinación con Dirección de Gobiero Digital para la actualización de la sede electrónica conforme a R. 1519 de 2020
4. Reuniones con dirección de gestión documental para actualización de instrumentos de gestión de información y capacitación sobre éstos, dictada por la secretaría de transparencia.
5. Capacitación del 25 de agosto en Criterios de accesibilidad web del anexo 4 Res. 11519 de 2020, organizada con la Secretaría de Transparencia y dictada por el Instituto para Ciegos INCI.
6. Capacitación en Mercurio a los integrantes de la Gerencia de Buen Gobiero, con el fin de conocer en la herramienta la aplicación del proceso de gestión documental y en esta medida poder tener elementos de valoración de la plataforma Mercurio que soporta dicho proceso.
7. Reunión de Dirección de Gobierno Digital y Gerencia de Buen Gobierno con administrador de Isolucion para solucionar y facilitar el acceso público a los enlaces de Isolucion desde la página web, que contienen información pública, con el fin de evitar duplicidad en la información que se publica.</t>
  </si>
  <si>
    <t>1. Presentación de la Gerencia de Buen Gobierno y compromisos que se requieren de las secretarías
2. Acta de reunión con la secretaría de gobierno
3. Informe de actualización de página web y micrositios del ingeniero Cristian Ochoa de la Dirección de Gobierno Digital y presentación sobre los avances y plan de trabajo preparada para la Mesa Temática de Gobierno Digital realizada el 20 de agosto de 2021 (a mesa temática se reporta en la actividad 1.4).
4. Archivo comprimido con los soportes: presentación, asistencia y documento word con las imagenes de los correos de convocatoria
5. Capacitación accesibilidad web sesión 1
6. Capacitación herramienta Mercurio de PQRSDF y gestión documental
7. Reunión con administrador de Isolucion</t>
  </si>
  <si>
    <t>Se evidencia cumplimiento de las actividades descritas para el desarrollo de esta actividad, es importante tener en cuenta el resultado del informe “Ley de Transparencia y Acceso a la Información Pública” ITA, realizado por la OCI, el cual refleja un promedio de cumplimiento en la actualización de los micrositios de las entidades de la Gobernación de un 53%.</t>
  </si>
  <si>
    <t>Refieren enlace de Drive en donde se muestra la presentación elaborada por buen gobierno el jueves 06 de 06 de 2021, acta de reunión "Lineamientos para el contenido del menú Participa de la página web", carpeta comprimida "Informe de actualziación página web y micrositios Dirección de Gobierno Digital", carpeta comprimida "reuniones y capacitación instrumentos y gestión de información", carpeta comprimida "capacitación accesibilidad Web", correo solicitud a la Dirección de Gestión Documental capacitación en la herramienta Mercurio, documento evidencias  de reunión con administrador de Isolución.</t>
  </si>
  <si>
    <t xml:space="preserve">Publicar todos los documentos de los procesos contractuales en la plataforma SECOP II dentro de los plazos establecidos </t>
  </si>
  <si>
    <t>Se envio por parte de la Gerencia de Buen Gobierno una comunicación indicando a todas las entidades la obligatoriedad de la publicación de actos administrativos como resoluciones internas y circulares externas</t>
  </si>
  <si>
    <t>Circular 004 de 2021</t>
  </si>
  <si>
    <t>En la circular adjunta No. 004 del 10 de agosto de 2021,  indican a todas las entidades de la Gobernación de Cundinamarca, la obligatoriedad de implementar lo establecido en la ley  1437 de 2011 o código de procedimiento administrativo y de lo contencioso administrativo CPACA, a través del numeral 9 de su artículo 3 ¨En virtud del principio de publicidad, las autoridades darán a conocer al público y a los interesados, en forma sistemática y permanente, sin que medie petición alguna, sus actos, contratos y resoluciones, mediante las comunicaciones, notificaciones y publicaciones que ordene la ley, incluyendo el empleo de tecnologías que permitan difundir de manera masiva tal información de conformidad con lo dispuesto en este Código. Cuando el interesado deba asumir el costo de la publicación, esta no podrá exceder en ningún caso el valor de la misma.¨, sin embargo, no hay una evidencia que demuestre la publicación de documentos de los procesos contractuales en la plataforma SECOP II dentro de los pazos establecidos.</t>
  </si>
  <si>
    <t>Refieren enlace de Drive con la circular No. 004 del 10 de agosto de 2021 https://drive.google.com/drive/folders/1A1t3xDLYn0Pjbipm4l4x9iNV3yWy2luP</t>
  </si>
  <si>
    <t>Inventario de trámites</t>
  </si>
  <si>
    <t>Se observa en la plataforma SUIT la priorización de 145 trámites, comparándolo con el documento anexo "inventario de trámites", se evidencia que los 15 trámites en estado eliminado ya están cargados en la plataforma.</t>
  </si>
  <si>
    <t xml:space="preserve">Refieren enlace de Drive con documento en Excel </t>
  </si>
  <si>
    <t>La Secretaría de Asuntos Internacionales tiene actualizada la información correspondiente a la oferta institucional,  correspondiente a becas, convocatorias, cursos cortos y actualizacion de la estructura organizacional como telefonos y correo instituciona en el Micrositio.</t>
  </si>
  <si>
    <t>http://www.cundinamarca.gov.co/Home/SecretariasEntidades.gc/Secretariadeasuntosinternacionales</t>
  </si>
  <si>
    <t>En la página se evidencia la última actualización de la oferta institucional- becas con fecha del 07 de julio de 2021 en donde se encuentra la información de beneficiarios de becas hasta el año 2018, no se evidencia lo relacionado a los años 2019, 2020 y 2021; En cuanto a las convocatorias, se encuentra cargado excel con fecha del 22 de junio de 2021 con información de las convocatorias realizadas durante el año 2020 y el seguimiento, sin embargo, no se encuentra el documento completo y no hay información relacionada al año 2021; en cuanto a la información de ¨quienes somos-estructura organizacional¨  se encuentra actualizado correctamente, con fecha de 01 de septiembre de 2021.Para esta actividad es importante tener en cuenta  los resultados  del informe de ley de transparencia y acceso a la información elaborado por la OCI, donde se evidencia un 47% de avance en la actualización de micrositios por parte de la Sría. de Asuntos Internacionales.</t>
  </si>
  <si>
    <t>Refieren enlace de micrositio de la Secretaría de Asuntos Internacionales en la página de la Gobernación de Cundinamarca</t>
  </si>
  <si>
    <t>Secretaria de Habitat Y Vivienda</t>
  </si>
  <si>
    <t>La Secretaría de Hábitat y Vivienda tiene actualizada la información correspondiente a la oferta institucional, circulares y comunicados de prensa en el Micrositio.
La última actualización del Micrositio fue el 20 de agosto.</t>
  </si>
  <si>
    <t>En la página se evidencia la actualización del micrositio, sin embargo, la OCI realizó el informe de ley de transparencia y acceso a la información ITA en donde se evaluo detalladamente el cumplimiento de la actualización del micrositio,  la Sría. obtuvo un porcentaje de actualziación del 67% motivo por el cual es necesario continuar mejorando y reforazar las actividades en las que se estan presentando incumplimientos.</t>
  </si>
  <si>
    <t>Refieren enlace de micrositio de la Secretaría de Hábitat y vivienda en la página de la Gobernación de Cundinamarca</t>
  </si>
  <si>
    <t>1. Firma y publicación de la Circular No. 02 de 2021 emitida por la Jefatura de Gabinete, sobre Actualización Permanente de los Micrositios 
2. Coordinación con Dirección de Gobiero Digital para la actualización de la sede electrónica conforme a R. 1519 de 2020
3. Se realizó la Mesa Temática de Gobierno Digital donde se impartieron las acciones a realizar y se dieron lineamientos para actualización de micrositios, actualización de la página web y criterios de accesibilidad en la información que se publica, como resultado y compromiso del análisis realizado el 12 de agosto de 2021 por la Dirección de Gobierno Digital, Oficina de Control Interno y Gerencia de Buen Gobierno, al informe de evaluación de los micrositios emitido por la Oficina de Control Interno. El comité de Gobierno Digital se llevó a cabo el 20 de agosto de 2021.</t>
  </si>
  <si>
    <t>1. Circular 02 de 2021 de la Jefatura de Gabinete
2. Informe de actualización de página web y micrositios  Dirección de Gobierno Digital
3. Registro de asistencia a la Mesa Temática de Gobierno Digital, presentaciones con la agenda, de la Gerencia de Buen Gobierno y la Dirección de Gobierno Digital sobre lineamientos para actualización de micrositios y avances en esquema de micrositios y actualización página web; documento con registros de la convocatoria a la mesa temática.</t>
  </si>
  <si>
    <t>Se evidencia cumplimiento de las actividades descritas, para el cumplimiento de esta actividad, sin embargo, es importante tener en cuenta el resultado del informe de ley de transparencia y acceso a la información ITA, realizado por la OCI, en donde se evalúo detalladamente el cumplimiento de la actualización del micrositio de cada una de las entidades de la Gobernación de Cundinamarca, como resultado a nivel general se obtuvo un 53% en la actualización de micrositios, por lo que es necesario implementar mejoras y cumplir con las actividades que generan incumplimientos.</t>
  </si>
  <si>
    <t>Refieren enlace de Drive con evidencias de la circular No. 002 del 10 de mayo de 2021, la cual hace referencia a la actualización de micrositios y cumplimiento de los lineamientos para publicación y divulgación de contenidos en la web; carpeta comprimida con documento en excel plan de trabajo, documento word con informe avances PAAC, pdf control de asistencia de reunión sobre migración de información de micrositios a nuevas plantillas; carpeta comprimida con documento PDF presentación lineamientos publicación de la gerencia de buen gobierno, PDF con presentación de actualización portal web, PDF agenda mesa temática DG- agosto 2021, excel con la lista de asistentes a la mesa temática y word de la convocatoria a la mesa temática.</t>
  </si>
  <si>
    <r>
      <rPr>
        <sz val="14"/>
        <color rgb="FF000000"/>
        <rFont val="Arial"/>
        <family val="2"/>
      </rPr>
      <t>1. En el mes de junio se ha realizado la medición del indicador de eficacia #6597: "Eficacia de cumplimiento frente a la actualización de la información de los funcionarios en el SIGEP" evidenciando que un 65,17%  de los funcionarios vinculados en el SIGEP, realizaron alguna actualización con relación a la hoja de vida.
2. En el mes de mayo se solicitó la modificación de la pieza gráfica para el uso en las campañas de socialización  invitando a los funcionarios a realizar la hoja de vida actualizada en el SIGEP de acuerdo con las observaciones realizadas por la Jefatura de Buen Gobierno.
3</t>
    </r>
    <r>
      <rPr>
        <sz val="14"/>
        <color rgb="FF000000"/>
        <rFont val="Arial"/>
        <family val="2"/>
      </rPr>
      <t xml:space="preserve">.Durante el cuatrimestre se realizo las capacitaciones correspondientes a los enlaces designados para SIGEP de cada Secretaría con el fin de establecer el seguimiento a los contratistas de cada entidad y realizar los seguimientos pertinentes.
</t>
    </r>
    <r>
      <rPr>
        <sz val="14"/>
        <color rgb="FF000000"/>
        <rFont val="Arial"/>
        <family val="2"/>
      </rPr>
      <t xml:space="preserve">
4. Durante los  primeros días de los meses de Mayo, Junio, Julio y Agosto se ha realizado el envío de la campaña de socialización invitando a los funcionarios a realizar la hoja de vida actualizada en el SIGEP y se ha otorgado asesoría a quien lo requiera en relación a este tema mediante distintos canales de comunicación (correos electrónicos, whassapp, llamadas, etc).
5. En el mes de junio se solicita la creación del diseño de una pieza de video para el fortalecimiento en las campañas de socialización invitando a los funcionarios a realizar la hoja de vida actualizada en el SIGEP que será difundido por los diferentes canales de comunicación (correo electrónico y grupos de whassapp "Acompañandote en Casa") de la Gobernación de Cundinamarca y publicado en el microstio de la Secretaría. 
6.En el mes de agosto se realiza el envío mediante los agentes virtuales de los grupos de whassapp "Acompañandote en Casa" del video para el fortalecimiento en las campañas de socialización invitando a los funcionarios a realizar la hoja de vida actualizada en el SIGEP.
</t>
    </r>
  </si>
  <si>
    <r>
      <rPr>
        <sz val="14"/>
        <color rgb="FF000000"/>
        <rFont val="Arial"/>
        <family val="2"/>
      </rPr>
      <t xml:space="preserve">1. Se anexa PDF con imagen de la medicion. Medición del indicador que se encuentra en Isolucion, ingresando en la opción medición - mediciones y reportes - buscar el nombre o número del indicador y dando click en el mismo (http://isolucion.cundinamarca.gov.co/Isolucion/Medicion/frmIndicadoresBase.aspx?CodIndicador=NjU5Nw==)
</t>
    </r>
    <r>
      <rPr>
        <sz val="14"/>
        <color rgb="FF000000"/>
        <rFont val="Arial"/>
        <family val="2"/>
      </rPr>
      <t xml:space="preserve">2.  Se anexa correo electronico enviado solicitando el cambio del diseño de la puieza gráfica y se adjunta 2 imagenes corerspondiente a la nueva pieza gráfica.
3. Se anexa en excel listado de los enlaces designados por cada Secretaría para el manejo y seguimiento de SIGEP.
</t>
    </r>
    <r>
      <rPr>
        <sz val="14"/>
        <color rgb="FF000000"/>
        <rFont val="Arial"/>
        <family val="2"/>
      </rPr>
      <t xml:space="preserve">
4. Se anexa correos electronicos enviados con las campañas de socialización invitando a los funcionarios a realizar la hoja de vida actualizada en el SIGEP.
5. Se anexa correo electronico con la solicitud de la creación de la pieza de video y el video correspondiente.
6. Se anexa pantallazo del envío del video a los grupos de whassap "Acompañandote en Casa"</t>
    </r>
  </si>
  <si>
    <t>Se evidencia cumplimiento en las evidencias adjuntas y seguimiento a la actualización de las hojas de vida en el SIGEP para funcionarios y contratistas.</t>
  </si>
  <si>
    <t>Refieren enlace de Drive, donde adjuntan PDF pantallazo de la medición del indicador de eficacia, correo solicitud de la creación de la pieza gráfica(video), PDF correo solicitud actualización pieza gráfica(imagen), Formato JPG con la pieza gráfica ¨Actualzación hoja de vida SIGEP¨, Excel con enlaces SIGEP, PDF correo solicitud actualización hoja de vida y pieza gráfica para todos los funcionarios de la gobernación, Video actualización hoja de vida SIGEP, pantallazo Whatssapp del video enviado a grupo Función Pública, pantallazo de las campañas realizadas a través de correo para solicitar la actualización de la hoja de vida en SIGEP.</t>
  </si>
  <si>
    <r>
      <rPr>
        <sz val="14"/>
        <color rgb="FF000000"/>
        <rFont val="Arial"/>
        <family val="2"/>
      </rPr>
      <t xml:space="preserve">Subcomponente 2. </t>
    </r>
    <r>
      <rPr>
        <sz val="14"/>
        <color rgb="FF000000"/>
        <rFont val="Arial"/>
        <family val="2"/>
      </rPr>
      <t>Lineamientos de Transparencia Pasiva</t>
    </r>
  </si>
  <si>
    <t xml:space="preserve">Se envío correo electronico a los enlaces de Prensa solicitando la actualización de Preguntas frecuentes, no se recibió respuesta al correo , pero cada entidad tiene en su micrositio las preguntas frecuentes . Se solicito a la Secretaria de TICS enlazar los links de los micrositios a la pagina principal en el banner de Acceso a la Información y transparencia. </t>
  </si>
  <si>
    <t xml:space="preserve">*Se Adjunta Correo Electronico de Solicitud , a las Entidades de nivel central , de actualización de Preguntas frecuentes.
*Se adjunta Correo Electronico de Solicitud , a la Secretaria de las Tics, de la actualización de links de micrositios en pagina principal. 
</t>
  </si>
  <si>
    <r>
      <rPr>
        <sz val="14"/>
        <rFont val="Arial"/>
        <family val="2"/>
      </rPr>
      <t xml:space="preserve">http://www.cundinamarca.gov.co/Home/ServCiud.ventanilla/ServiciosCiudadano.gc/asglosario_contenidos/cgober_preguntasfrecuentes
</t>
    </r>
    <r>
      <rPr>
        <u/>
        <sz val="14"/>
        <color rgb="FF1155CC"/>
        <rFont val="Arial"/>
        <family val="2"/>
      </rPr>
      <t>https://drive.google.com/drive/folders/1rY-0ZPPo-wEIVQtt7vMoFPLL_Zsmog34</t>
    </r>
  </si>
  <si>
    <t>Cumplen con las actividades mencionadas,el micrositio se  encuentra actualizado desde el 30 de abril de 2021,cada una de las Secretarías cuenta con la actualización del micrositio. Es importante tener presente que para la próxima verificación se deben haber actualizado los micrositios a fecha 2021, dando cumplimiento a la última circular emitida por la Secretaría de Prensa y Comunicaciones.</t>
  </si>
  <si>
    <t>Adjuntan enlace del micrositio de la Gobernación de Cundinamarca / preguntas frecuentes y enlace Drive en donde se encuentra el PDF de un correo enviado.</t>
  </si>
  <si>
    <t>La Secretaría de Hábitat y Vivienda tiene actualizada la información en el Micrositio, correspondiente a las Preguntas Frecuentes.
Se cargaron en el Micrositio el 04 de agosto de 2021</t>
  </si>
  <si>
    <t>http://www.cundinamarca.gov.co/Home/SecretariasEntidades.gc/Secretariadehabitatyvivienda/SecViviendaDespliegue/asinfodeinteres/csechabitat_preguntasfrecuentes</t>
  </si>
  <si>
    <t>En el micrositio de la Secretaría de Hábitat y Vivienda/preguntas frecuentes, se evidencia la última actualización con fecha de 30 de noviembre de 2020. Es importante tener presente que para la próxima verificación se deben haber actualizado los micrositios a fecha 2021, dando cumplimiento a la última circular emitida por la Secretaría de Prensa y Comunicaciones.</t>
  </si>
  <si>
    <t>Adjuntan enlace del micrositio de la Gobernación de Cundinamarca / preguntas frecuentes, Secretaría de Hábitat y Vivienda</t>
  </si>
  <si>
    <t>No repotta</t>
  </si>
  <si>
    <t>No Verificado</t>
  </si>
  <si>
    <r>
      <rPr>
        <sz val="14"/>
        <color rgb="FF000000"/>
        <rFont val="Arial"/>
        <family val="2"/>
      </rPr>
      <t xml:space="preserve">Subcomponente 3. </t>
    </r>
    <r>
      <rPr>
        <sz val="14"/>
        <color rgb="FF000000"/>
        <rFont val="Arial"/>
        <family val="2"/>
      </rPr>
      <t>Elaboración los Instrumentos de Gestión de la Información</t>
    </r>
  </si>
  <si>
    <t xml:space="preserve">Elaboración y adopción tres (3)  instrumentos archivísticos del programa de gestión documental:
a) Formato único de inventario documental -FUID
b) Hoja de control de prestamo de documentos 
c) modelo del sistema integrado de conservación
</t>
  </si>
  <si>
    <t>(3)  instrumentos archivísticos</t>
  </si>
  <si>
    <t>Para el segundo cuatrimestre del año 2021, la Dirección de Gestión Documental, implemento y realizó seguimiento del 
a) Formato único de inventario documental -FUID, en las Secretarías de agricultura, competitividad, planeación, Secretaría General y la unidad administrativa de gestión del riesgo.
En cuanto a la implementación y adopción de la b) Hoja de control de prestamo de documentos, el formato se implemento en la Dirección de Gestión Documental. 
La Dirección de Gestión Documental se encuentra en la fase de implementación del c) modelo del sistema integrado de conservación, para el cuarto trimestre se ejecutaron varias actividades del plan de conservación a largo plazo, se compilo la información y se elaboró un informe con las evidencias correspondientes al programa de almacenamiento y realmacenamiento, capacitación y sensiblilización, saneamiento ambiental.</t>
  </si>
  <si>
    <t>https://drive.google.com/drive/folders/1Aa4yYECc3iEvj9L8RDtaavB_TnahI-wo?usp=sharing</t>
  </si>
  <si>
    <t>Se evidencia cumplimiento en el seguimiento a la actualización del FUID por diferentes Secretarías; en cuanto al control al seguimiento de préstamo de documentos, se evidencia cumplimiento,sin embargo, se debe incluir documento de préstamos realizados durante el 2021. Finalmente, se evidencia cumplimiento del modelo integrado del sistema de conservación, a través de informe PDF y actas de reuniones y mesas de trabajo realizadas.</t>
  </si>
  <si>
    <t>Refieren enlace del Drive, con tres carpetas comprimidas que contienen información referente a Formulario Único de Inventario Documental FUID, Hoja de control préstamo de documentos y Modelo integrado del sistema de Conservación.</t>
  </si>
  <si>
    <t xml:space="preserve">La Dirección de Gestión Documental a realizado a 31 de Agosto del 2021,  Para el segundo trimestre del año 2021, se programaron 37 visitas a dependencias del sector central de la Gobernación de Cundinamarca, de las cuales se realizaron 29 debido a que la secretaria de Desarrollo e Inclusión Social solicito reprogramación para todas sus dependencias manifestando falta personal presencial debido al contagio presentado de Covid -19 en algunos de sus funcionarios.
La Dirección de Gestión Documental para el segundo trimestre del año 2021 programo 29 visitas a diferentes dependencias del Sector Central, de las cuales 7 programaron transferencias documentales. Dando un cumplimiento en el trimestre del 100%. </t>
  </si>
  <si>
    <t>Se evidencia a través del cronograma, la programación para prestar asistencia técnica  a las entidades del Sector Central de la Gobernación de Cundinamarca y a través de las actas de verificación de aplicación TRD.</t>
  </si>
  <si>
    <t>Refieren enlace del Drive, con carpeta comprimida que contiene información referente al cronograma de visitas de seguimiento y al formato de asistencia técnica.</t>
  </si>
  <si>
    <t xml:space="preserve">Velar por la publicación y actualización en  la pagina: (https://www.datos.gov.co  -  Datos Abiertos) de los siguientes instrumentos archivisticos:
a) Registro de Activos de Información
b) Programa de Gestión Documental
c) Índice de Información Clasificada y Reservada. </t>
  </si>
  <si>
    <t>Numero de instrumentos publicados y actualizados - (3) Instrumentos Archivisticos</t>
  </si>
  <si>
    <t>No. de instrumentos  /No.  Actualizaciones https://www.datos.gov.co  -  Datos Abiertos</t>
  </si>
  <si>
    <t xml:space="preserve">En el segundo cuatrimestre del año 2021, la Dirección de Gestión Documental elaboró los formatos.
a) Registro de activos de información.
b) Programa de Gestión Documental: La Dirección de Gestión Documental actualizó y presento ante la mesa temática de archivo el programa de gestión documental el día 11 de  noviembre del 2020, se envió a la dinamizadora del proceso para su normalización en el aplicativo Isolucion, con el fin de que este actualizado en el sistema de calidad. El programa de gestión documental, se actualizó en la pagina web, en el micrositio de la secretaría General, Gestión Documental.
c) Indice de información clasificada y reservada, los formatos fueron enviados al dinamizador del proceso, quien está revisando para su aprobación y posterior implementación.
</t>
  </si>
  <si>
    <t>Se evidencia que se realizaron las actividades para velar por la publicación y actualización en  la pagina: (https://www.datos.gov.co  -  Datos Abiertos) de:  "los registro de Activos de Información" para lo cual desarrollaron una Guía de Formatos de Instrumentos de gestión de información pública,  un Informe Instrumentos de gestion de la información y documento Excel de  Instrumentos de gestión de información pública 2021, para el "programa de gestión documental" se evidencia documento "MESA TEMATICA 11-11-20",oficio segundo cuatrimestre avance programa de gestión documental y documento para formular un Programa de Gestión Documental – PGD, finalmente para  el Índice de Información Clasificada y Reservada, se realizo una Guía de Formatos de Instrumentos de gestión de información pública ,  Informe Instrumentos de gestion de la información. Logrando el cumplimiento de la actividad.</t>
  </si>
  <si>
    <t>Refieren enlace del Drive con carpeta comprimida "www.datos.gov.co  -  Datos Abiertos) de los siguientes instrumentos archivisticos_  a) Registro de Activos de Información b) Programa de Gestión Documental c) Índice de Información Clasificada y Reservada-20210910" contiene : acta de reunión del 01 de junio de 2021 ¨Actualización instrumentos de gestión de información¨, carpeta con  registros activos de información, carpeta con programa de gestión documental e indice de información clasificada y reservada.</t>
  </si>
  <si>
    <t>No se reporta ejecución para la segunda verificación</t>
  </si>
  <si>
    <t>Se continua realizando el cargue de los decretos y ordenanzas departamentales en la pagina de la Gobernación de Cundinamarca, con el propósito de que estos se encuentren a disposición de los grupos de interés.</t>
  </si>
  <si>
    <t>link Gobernación de Cundinamarca</t>
  </si>
  <si>
    <t>http://www.cundinamarca.gov.co/normatividad​</t>
  </si>
  <si>
    <t>Se evidencia avance en el cumplimiento de la actividad mediante la publicación de los decretos y ordenanzas departamentales en el micrositio, fecha de última actualización 05 de agosto de 2021</t>
  </si>
  <si>
    <t xml:space="preserve">Refieren enlace del micrositio de la Gobernación de Cundinamarca </t>
  </si>
  <si>
    <r>
      <rPr>
        <sz val="14"/>
        <color rgb="FF000000"/>
        <rFont val="Arial"/>
        <family val="2"/>
      </rPr>
      <t xml:space="preserve">Subcomponente 4. </t>
    </r>
    <r>
      <rPr>
        <sz val="14"/>
        <color rgb="FF000000"/>
        <rFont val="Arial"/>
        <family val="2"/>
      </rPr>
      <t>Criterio diferencial de accesibilidad</t>
    </r>
  </si>
  <si>
    <t>https://drive.google.com/drive/folders/10iGh1IACK4odblC2oZ2mfABZSNG8SCNt?usp=sharing​</t>
  </si>
  <si>
    <t>Se evidencia avance de cumplimiento de las actividades mencionadas a través de actas, documentos e informes. A través del acta activación de la instancia operativa se solicitó realizar ajustes en diferentes áreas de la Gobernación de Cundinamarca a la empresa Inmobiliaria y de Servicios logísiticos de Cundinamarca (señalización, adecuación rampas de acceso, Instalación de Loseta podotactil, entre otras) y en el informe se evidencia a través de fotografias el cumplimiento de las solicitudes (el informe no está firmado).</t>
  </si>
  <si>
    <t>Refieren enlace de Drive en donde se muestra documento PDF Oficio, PDF acta activación de la instancia operativa de arreglos institucionales ventanilla hacia adentro, PDF acta primer conversatorio vive, acta Conversatorio ¨LA INCLUSION EN LOS MEDIOS DIGITALES, EFICACIA Y ACCESIBILIDAD, Gobernación de Cundinamarca¨, propuesta técnica- ¨Accesibilidad para la población sorda¨ de FENASCOL, PDF portafolio Servir de interpretación Virtual y PDF portafolio FENASCOL.</t>
  </si>
  <si>
    <t>La guía se encuentra en actualización en la mesa de trabajo de Accesibilidad para realizar ajuste de acuerdo circular del ministerio de Defensa y el Ministerio del Interior.</t>
  </si>
  <si>
    <t>https://drive.google.com/drive/folders/10iGh1IACK4odblC2oZ2mfABZSNG8SCNt?usp=sharing​.</t>
  </si>
  <si>
    <t xml:space="preserve">Se evidencia cumplimiento en la actividad en cuanto a la elaboración de la guía diferencial de acceso a la información, faltan evidencias referentes a la socialización e implementación de la guía. </t>
  </si>
  <si>
    <t xml:space="preserve">Refieren enlace de Drive en donde adjuntan PDF circular externa de otorgamiento de beneficios a lo que refiere la ley 1979 de julio 25 de 2019, PDF guia de atención al usuario con enfoque diferencial, pantallazo correo guia diferencial. </t>
  </si>
  <si>
    <r>
      <rPr>
        <sz val="14"/>
        <color rgb="FF000000"/>
        <rFont val="Arial"/>
        <family val="2"/>
      </rPr>
      <t xml:space="preserve">Subcomponente 5.
</t>
    </r>
    <r>
      <rPr>
        <sz val="14"/>
        <color rgb="FF000000"/>
        <rFont val="Arial"/>
        <family val="2"/>
      </rPr>
      <t>Monitoreo del Acceso a la Información Pública</t>
    </r>
  </si>
  <si>
    <t>Se realizó actividad de cliente oculto en el canal telefóncio, virtual y presencial.</t>
  </si>
  <si>
    <t>Informe Cliente Oculto  Canal telefónico, virtual y presencial.</t>
  </si>
  <si>
    <t>Se evidencia cumplimiento en la actividad del cliente oculto, en el canal telefóncio, virtual y presencial.</t>
  </si>
  <si>
    <t xml:space="preserve">Refieren enlace de Drive en donde adjuntan carpeta comprimida ¨cliente oculto¨ con documentos word informe cliente oculto canal virtual, canal presencial, formato cliente oculto canal presencial, acta 54 cliente oculto, informe cliente oculto canal telefonico, PDF herramienta cliente oculto 2021 y PDF Acta del 28 de mayo de 2021 reunión equipo de trabajo cliente oculto. </t>
  </si>
  <si>
    <t xml:space="preserve">Informe trimestral  de oportunidad de respuesta
</t>
  </si>
  <si>
    <t>Informe trimestral del indicador de Oportunidad en la respuesta</t>
  </si>
  <si>
    <t>Informe publicado en Isolucion y en el micrositio de la Secretaría General.</t>
  </si>
  <si>
    <t>Se evidencia cumplimiento de la actividad mediante los resultados del indicador de oportunidad de respuesta, segundo trimestre socializado en las actas 2021.</t>
  </si>
  <si>
    <t>Refieren enlace de Drive en donde adjuntan carpeta comprimida ¨informes trimestrales PQRSDF¨ con documentos PDF acta de reunión de mayo, junio, julio, presentaciones en power point de las reuniones realizadas en mayo y junio y documento en excel con los reportes de las PQRSDF.</t>
  </si>
  <si>
    <t xml:space="preserve">Se ha socializado la política pública de participación ciudadana en 11 provincias del departamento  </t>
  </si>
  <si>
    <t xml:space="preserve">Informes de asistencia </t>
  </si>
  <si>
    <t>https://drive.google.com/drive/folders/1l6g76b0ZtICwzh99anOzAUgtD-XEPi9v</t>
  </si>
  <si>
    <t>1.1   Se evidencia 7 soportes que corresponde a las actas de socialización y capacitación que se adelanto durante el presente año en las provincias de Alto Magdalena, bajo magdalena, Gualiva, Medina, Oriente, Sabana Centro, Rio Negro de las cuales tres se adelantaron en el segundo cuatrimestre, respecto al implementación de la Política Publica Departamental de Participación Ciudadana y mecanismos de participación, la cual se adelantó de manera presencial y virtual a través de la plataforma Zoom, en la que participaron la Contraloría de Cundinamarca, secretaria de Gobierno, cordinada  por la Dirección de asuntos municipales, Registraduría Deptal, Federación Nacional de Concejales, la ESAP, alcaldes, concejales ediles, representantes de veedurías</t>
  </si>
  <si>
    <t xml:space="preserve">Actas de socializacion y capacitaciones </t>
  </si>
  <si>
    <t xml:space="preserve">Dentro de las 11 socializaciones que se han llevado a cabo en el departamento, ha sido incluido un compenente de eleccción de consejos de juventud y mecanismos de participación en conjunto con la gerencia de juventudes del departamento.  </t>
  </si>
  <si>
    <t>Se evidencia 7 soportes que corresponde a las actas de socialización y en la cual se incluye la asistencia a capacitación que se adelantó en las provincias de Alto Magdalena, Bajo Magdalena, Gualiva, Medina, Oriente, sabana Centro, Rio Negro respecto al implementación de la Política Publica Departamental de Participación Ciudadana, mecanismos de participación, Concejos de Juventudes las cuales se adelantón de manera presencial y virtual a través de la plataforma Zoom, con la participacion de la Contraloría de Cundinamarca, secretaria de Gobierno a través de la Dirección de asuntos municipales, Director de Juventudes del Departamento, Registraduría Deptal, Federación Nacional de Concejales, la ESAP, y se capacitaron entre otros alcaldes, concejales ediles, representantes de veedurías, juvenes</t>
  </si>
  <si>
    <t>Se destinaron recursos para apoyar la capacitación de los ediles del departamento en el congreso nacional en el mes de  octubre. Se vienen adelantando dos convenios interinstitucionales con el fin de incrementar la participación ciudadana en el departamento.</t>
  </si>
  <si>
    <t xml:space="preserve">Disponibiliad presupuestal / invitaciónes y propuestas </t>
  </si>
  <si>
    <t>Se evidencia  oficio de invitacion a celebracion de Convenio de asociacion decreto 092 de 2017 entre la Secretaria de Gobierno de Cundinamarca y la Entidad sin Animo de Lucro ASAL, mediante el cual se desarrolla un proyecto de capacitaciones en el Departamento respecto de las politicas publicas de participacion Ciudadana y mecanismos de participacion desarrollo y aplicacion de la encuesta bienal que permita revisar el alcance e impacto de dichas capacitaciones sobre la imprementacion de las politicas publicas de participacion Ciudadana por unaasignacion presupuestal de $ 571.420.000</t>
  </si>
  <si>
    <t>Oficio de invitacion a celebracion de convenio de asociacion.</t>
  </si>
  <si>
    <r>
      <rPr>
        <sz val="10"/>
        <color theme="1"/>
        <rFont val="Arial"/>
        <family val="2"/>
      </rPr>
      <t>1</t>
    </r>
    <r>
      <rPr>
        <sz val="8"/>
        <color theme="1"/>
        <rFont val="Arial"/>
        <family val="2"/>
      </rPr>
      <t xml:space="preserve">. La Secretaría de Educación ha venido adelantando un proceso de comunicación y concertación con la Organización CIVIX de Colombia. CIVIX es una organización de origen canadiense que busca fortalecer el compromiso cívico con la democracia de los jóvenes de Colombia, promoviendo su transformación en ciudadanos activos, participativos, informados, y comprometidos con su rol en la construcción de un mejor país.
CIVIX desarrolla estrategias de aprendizaje experiencial que usan eventos políticos del mundo real y los transforman en procesos pedagógicos que fortalecen el compromiso de profesores y estudiantes con la democracia y la educación cívica. Así, los estudiantes se convierten en agentes de cambio que promueven la transformación de hábitos y comportamientos con sus familias y amigos.
De esta manera la Secretaría de Educación, busca que al mes de mayo, se pueda establecer una alianza estratégica con el fin de aunar esfuerzos y voluntades a través de una articulación pedagógica y de formación centrada en la implementación del programa ‘Convirtiendo Estudiantes en Ciudadanos’ , que permita fortalecer la educación cívica como un medio para fomentar una ciudadanía activa y comprometida, entre docentes, jóvenes y estudiantes del departamento de Cundinamarca. 
</t>
    </r>
    <r>
      <rPr>
        <sz val="10"/>
        <color theme="1"/>
        <rFont val="Arial"/>
        <family val="2"/>
      </rPr>
      <t>2</t>
    </r>
    <r>
      <rPr>
        <sz val="8"/>
        <color theme="1"/>
        <rFont val="Arial"/>
        <family val="2"/>
      </rPr>
      <t xml:space="preserve">. Dentro del proceso de participación ciudadana que se adelanta, en las Instituciones Educativas, a través de los Gobiernos Escolares, la Secretaría de Educación, desde las instancias de participación, como el Personero Escolar y el Contralor Escolar, se ha realizado el seguimiento a la elección, a través de la recepción de las actas. 
3. Dentro del proceso de participación ciudadana, en las Instituciones Educativas, a través de los Gobiernos Escolares, la Secretaría de Educación, Dirección de Calidad Educativa,  se adelanta el proceso de acompañamiento permanente en la elección y Posesión de Contralores Escolares, con el seguimiento a cada IED, que garantiza dar cumplimiento a las instancias de participación ciudadana. 
4. Adicionalmente se promovió y realizó conjuntamente entre la Secretaría de Desarrollo e Inclusión Social y la Secretaría de Educación, la capacitacitación sobre el proceso de elección de los consejos municipales de juventud 
</t>
    </r>
    <r>
      <rPr>
        <sz val="8"/>
        <color rgb="FF0070C0"/>
        <rFont val="Arial"/>
        <family val="2"/>
      </rPr>
      <t xml:space="preserve">5. La Contraloría Departamental con el apoyo de la Secretaría de Educación, Dirección de Calidad Educativa, adelantan el Acto de Posesión de Contralores Escolares.  Actividad a realizarse en el Teatro Antonio Nariño,  el 22 de septiembre de 2021, a las 10 am. </t>
    </r>
    <r>
      <rPr>
        <sz val="8"/>
        <color theme="1"/>
        <rFont val="Arial"/>
        <family val="2"/>
      </rPr>
      <t xml:space="preserve">
De acuerdo a las actividades desarrolladas se considera que se tiene un avance equivalente al </t>
    </r>
    <r>
      <rPr>
        <sz val="12"/>
        <color theme="1"/>
        <rFont val="arial"/>
        <family val="2"/>
      </rPr>
      <t>30</t>
    </r>
    <r>
      <rPr>
        <sz val="11"/>
        <color theme="1"/>
        <rFont val="Arial"/>
        <family val="2"/>
      </rPr>
      <t>%</t>
    </r>
    <r>
      <rPr>
        <sz val="8"/>
        <color theme="1"/>
        <rFont val="Arial"/>
        <family val="2"/>
      </rPr>
      <t>, teniendo en cuenta que se está desarrollando la etapa de planeación y alistamiento
Actas conformación Comité de Alimentación Escolar CAE</t>
    </r>
    <r>
      <rPr>
        <sz val="8"/>
        <color rgb="FF2E75B5"/>
        <rFont val="Arial"/>
        <family val="2"/>
      </rPr>
      <t xml:space="preserve"> 79%</t>
    </r>
    <r>
      <rPr>
        <sz val="8"/>
        <color theme="1"/>
        <rFont val="Arial"/>
        <family val="2"/>
      </rPr>
      <t xml:space="preserve"> DE AVANCE</t>
    </r>
  </si>
  <si>
    <r>
      <rPr>
        <b/>
        <sz val="10"/>
        <color theme="1"/>
        <rFont val="Arial"/>
        <family val="2"/>
      </rPr>
      <t xml:space="preserve">Archivos anexos
</t>
    </r>
    <r>
      <rPr>
        <sz val="10"/>
        <color theme="1"/>
        <rFont val="Arial"/>
        <family val="2"/>
      </rPr>
      <t>1</t>
    </r>
    <r>
      <rPr>
        <sz val="8"/>
        <color theme="1"/>
        <rFont val="Arial"/>
        <family val="2"/>
      </rPr>
      <t xml:space="preserve">. Presentación proyecto CIVIX Secretaría de Educación. 
</t>
    </r>
    <r>
      <rPr>
        <sz val="10"/>
        <color theme="1"/>
        <rFont val="Arial"/>
        <family val="2"/>
      </rPr>
      <t>2</t>
    </r>
    <r>
      <rPr>
        <sz val="8"/>
        <color theme="1"/>
        <rFont val="Arial"/>
        <family val="2"/>
      </rPr>
      <t xml:space="preserve">. Consolidado de contralores escolare 2011.
</t>
    </r>
    <r>
      <rPr>
        <sz val="10"/>
        <color theme="1"/>
        <rFont val="Arial"/>
        <family val="2"/>
      </rPr>
      <t xml:space="preserve">
2.1</t>
    </r>
    <r>
      <rPr>
        <sz val="8"/>
        <color theme="1"/>
        <rFont val="Arial"/>
        <family val="2"/>
      </rPr>
      <t xml:space="preserve">. Evidencia Gobierno Escolar 2021.  
3.. Listado actualizado de las instituciones educativas con Contralor Escolar posesionado.
4. Circular 36 de citación a la capacitación
</t>
    </r>
    <r>
      <rPr>
        <sz val="8"/>
        <color rgb="FF0070C0"/>
        <rFont val="Arial"/>
        <family val="2"/>
      </rPr>
      <t xml:space="preserve">5. Comunicado N° 65 de la Dirección de Calidad Educativa, para invitar y convocar al Acto de Posesión Contralores Escolares, en el Teatro Antonio Nariño. </t>
    </r>
    <r>
      <rPr>
        <sz val="8"/>
        <color theme="1"/>
        <rFont val="Arial"/>
        <family val="2"/>
      </rPr>
      <t xml:space="preserve">
Se adjunta consolidado y actas de conformación de Comité de Alimentación Escolar CAE al mes de Julio 2021.
 </t>
    </r>
  </si>
  <si>
    <t xml:space="preserve">https://drive.google.com/drive/folders/1ii3FVH_KeZa6IMrK-hBKWd3SqOunrUt6?usp=sharing </t>
  </si>
  <si>
    <t xml:space="preserve">Se evidencia actas de conformacion CAE Comites de Alimentacion Escolar en 97 municipios donde se adelanta el Programa PAE con un consolidado de 216 instituciones educativas Departamentales y la conformacion de veedurias en 41 municipio con ese fin, no ostante de describirse las actividades de avance en las evidencias no se pudo verificar ya que no se observaron que se encontraran en el hitps o drive </t>
  </si>
  <si>
    <t>Actas de conformacion de Comites de alimentacion escolar y de veedurias</t>
  </si>
  <si>
    <t xml:space="preserve">Asistencia tecnica para la creacion de consejos territoriales de participacion ciudadana. </t>
  </si>
  <si>
    <t>Actas de reúnion</t>
  </si>
  <si>
    <t>No se pudo ingresar al archivo, ya que registro estar vacio</t>
  </si>
  <si>
    <t>No enviaron evidencias</t>
  </si>
  <si>
    <t xml:space="preserve">Se desarrolló un modelo de presupuestos participativos </t>
  </si>
  <si>
    <t xml:space="preserve">Modelo presupuestos participativos </t>
  </si>
  <si>
    <t xml:space="preserve">Se evidencia que se presenta un modelo de cartilla de presupuesto participativo </t>
  </si>
  <si>
    <t>Modelo de cartilla de presupuesto participativo</t>
  </si>
  <si>
    <t xml:space="preserve">Se realizó un diplomado en el componente de participacion ciudadana en alianza con ESAP, IDACO y la secretaria de gobierno. </t>
  </si>
  <si>
    <t xml:space="preserve">Asistencias y material digital </t>
  </si>
  <si>
    <t>Se evidencia copia de propuesta academica de diplomado conjunto en Gestion del Liderazgo Comunitario como herramienta de la paz y reconcilidor en los territorios con un componente de Participacion Ciudadana con una alianza entre la ESAP, IDACO y Secretaria de Gobierno, Se requiere adelantar acciones de dotacion ocreacion de oficinas.</t>
  </si>
  <si>
    <t>Copia de propuesta academica de diplomado</t>
  </si>
  <si>
    <t>Actulización y puesta en marcha aplicativo CUNCEJAAP</t>
  </si>
  <si>
    <t>Aplicacióon en funcionamiento</t>
  </si>
  <si>
    <t>En el micrositik deo de la Secretaria de Gobierno se encuentra publicado un link red de concejales de cundinamarca y de como se puede acceder a la aplicación del Cuncejaap.</t>
  </si>
  <si>
    <t>Link de red de concejales</t>
  </si>
  <si>
    <t>Hasta el momento se ha avanzado en el 7% de la implementación de la política pública en el 2021</t>
  </si>
  <si>
    <t xml:space="preserve">Informes entregados </t>
  </si>
  <si>
    <t>Se evidencia plantilla de reporte, en la cual encabeza con el Direccionamiento Estrategico y Articulado Gerencial, Plan Indicativo en la cual se informa del avance de 7 % de la Participacion Ciudadana, no se observa mas evidencias que permita darle un avance.</t>
  </si>
  <si>
    <t>Plantilla de reporte</t>
  </si>
  <si>
    <r>
      <rPr>
        <sz val="11"/>
        <color theme="1"/>
        <rFont val="Calibri"/>
        <family val="2"/>
      </rPr>
      <t>Realizar acompañamiento al programa de alimentaci</t>
    </r>
    <r>
      <rPr>
        <sz val="11"/>
        <color theme="1"/>
        <rFont val="Calibri"/>
        <family val="2"/>
      </rPr>
      <t xml:space="preserve">ón escolar a través de veedurías municipales </t>
    </r>
  </si>
  <si>
    <r>
      <rPr>
        <sz val="10"/>
        <color theme="1"/>
        <rFont val="Arial"/>
        <family val="2"/>
      </rPr>
      <t>Acto administrativo conformación Veedurías Ciudadanas</t>
    </r>
    <r>
      <rPr>
        <sz val="10"/>
        <color rgb="FFFF0000"/>
        <rFont val="Arial"/>
        <family val="2"/>
      </rPr>
      <t xml:space="preserve"> </t>
    </r>
    <r>
      <rPr>
        <sz val="10"/>
        <color rgb="FF2E75B5"/>
        <rFont val="Arial"/>
        <family val="2"/>
      </rPr>
      <t>PAE. 29% DE AVANCE</t>
    </r>
  </si>
  <si>
    <t>Acto administrativo conformación Veedurías Ciudadanas PAE.
Se adjunta consolidado y actos administartivos de conformación de Veedurías Ciudadnas PAE</t>
  </si>
  <si>
    <t>https://drive.google.com/drive/folders/1ii3FVH_KeZa6IMrK-hBKWd3SqOunrUt6?usp=sharing</t>
  </si>
  <si>
    <t>Se han relizado dos sesiones del CDPC</t>
  </si>
  <si>
    <t>Se evidencia el acta No 01 del 10 de mayo de 2021 en la cual se adelanto la primera seccion del Consejo Departamental de Participacion Ciudadana de 2021 y igualmente el acta No 02 del 28 de Julio de 2021 donde se adelanto la segunda seccion del Consejo de Participacion Ciudadana dando cumplimiento a la actividad programada</t>
  </si>
  <si>
    <t>Acta de consejo departamental de participacion Ciudadana</t>
  </si>
  <si>
    <t>Se realizó y entregó un informe sobre los avances de la política pública en el año 2020</t>
  </si>
  <si>
    <t xml:space="preserve">Informe entregado </t>
  </si>
  <si>
    <t>Se evidencia oficio firmado por el señor Secretario de Gobierno radicado ante la Asamblea Departamental con el radicado No 0003000, cuyo asunto entrega de informe de los avances de la implementacion de la Politica Publica Departamental de Participacion Ciudadana.</t>
  </si>
  <si>
    <t>Oficioradicado en la asamblea departamental</t>
  </si>
  <si>
    <t>Se viene adelantando un convenio interadministrativo con la fundación Oceania 2030 la cual adelantara la encuesta</t>
  </si>
  <si>
    <t xml:space="preserve">invitación y propuesta </t>
  </si>
  <si>
    <t>Se evidencia oficio de invitacion a celebracion de Convenio de asociacion decreto 092 de 2017 entre la Secretaria de Gobierno de Cundinamarca y la Entidad sin Animo de Lucro  , mediante el cual se desarrolla un proyecto de capacitaciones en el Departamento respecto de las politicas publicas de participacion Ciudadana y mecanismos de participacion desarrollo y aplicacion de la encuesta bienal que permita revisar el alcance e impacto de dichas capacitaciones sobre la imprementacion de las politicas publicas de participacion Ciudadana por una asignacion presupuestal de $ 571.420.000 y en su iten 7 Elaboración del documento metodológico para la aplicación de la encuesta bienal, que permita hacer seguimiento a la implementación de la política pública de participación
ciudadana en el Departamento de Cundinamarca.</t>
  </si>
  <si>
    <t>Oficio invitaciona celebrar convenio de asociacion</t>
  </si>
  <si>
    <t>Se observa  en las evidencias el cumplimiento con lo planificado entre los meses de mayo a agosto, teniendo en cuenta que se relacionan actas e informes de esos meses.</t>
  </si>
  <si>
    <t>PLANIFICACION DEL DESARROLLO INSTITUCIONAL</t>
  </si>
  <si>
    <t>Código: E - PID - FR - 081</t>
  </si>
  <si>
    <t>Versión: 09</t>
  </si>
  <si>
    <t>Fecha de aprobación:  19/08/2021</t>
  </si>
  <si>
    <t>Proceso:</t>
  </si>
  <si>
    <t>Objetivo:</t>
  </si>
  <si>
    <t>Alcance:</t>
  </si>
  <si>
    <t xml:space="preserve">Fecha de aprobación: </t>
  </si>
  <si>
    <t>Identificación del riesgo</t>
  </si>
  <si>
    <t>Análisis del riesgo inherente</t>
  </si>
  <si>
    <t>Evaluación del riesgo - Valoración de los controles</t>
  </si>
  <si>
    <t>Evaluación del riesgo - Nivel del riesgo residual</t>
  </si>
  <si>
    <t>Plan de Acción</t>
  </si>
  <si>
    <t xml:space="preserve">Referencia </t>
  </si>
  <si>
    <t>Objetivo</t>
  </si>
  <si>
    <t>Alcance</t>
  </si>
  <si>
    <t>Causa Inmediata</t>
  </si>
  <si>
    <t>Causa Raíz</t>
  </si>
  <si>
    <t>Descripción del Riesgo</t>
  </si>
  <si>
    <t>Clasificación del Riesgo</t>
  </si>
  <si>
    <t>Frecuencia con la cual se realiza la actividad</t>
  </si>
  <si>
    <t>Probabilidad Inherente</t>
  </si>
  <si>
    <t>%</t>
  </si>
  <si>
    <t>Suma Afirmaciones</t>
  </si>
  <si>
    <t>Calificación Impacto</t>
  </si>
  <si>
    <t>Impacto 
Inherente</t>
  </si>
  <si>
    <t>Zona de Riesgo Inherente</t>
  </si>
  <si>
    <t>No. Control</t>
  </si>
  <si>
    <t>Descripción del Control</t>
  </si>
  <si>
    <t>Afectación</t>
  </si>
  <si>
    <t>Atributos</t>
  </si>
  <si>
    <t>Probabilidad Residual</t>
  </si>
  <si>
    <t>Probabilidad Residual Final</t>
  </si>
  <si>
    <t>Impacto Residual Final</t>
  </si>
  <si>
    <t>Zona de Riesgo Final</t>
  </si>
  <si>
    <t>Tratamiento</t>
  </si>
  <si>
    <t xml:space="preserve">Plan de acción </t>
  </si>
  <si>
    <t>Nombre del Responsable</t>
  </si>
  <si>
    <t>Cargo del Responsable</t>
  </si>
  <si>
    <t>Área del Responsable</t>
  </si>
  <si>
    <t>Jefe del Área del Responsable</t>
  </si>
  <si>
    <t>Fecha Implementación</t>
  </si>
  <si>
    <t>Fecha Compromiso</t>
  </si>
  <si>
    <t>Numero de Riesgo en Aplicativo</t>
  </si>
  <si>
    <t xml:space="preserve">Registro de Actualizaciones </t>
  </si>
  <si>
    <t>Implementación</t>
  </si>
  <si>
    <t>Calificación</t>
  </si>
  <si>
    <t>Documentación</t>
  </si>
  <si>
    <t>Formular, orientar y liderar el seguimiento, ejecución e implementación de las políticas del sistema de movilidad inteligente en el marco de las competencias departamentales del sector y en sus distintos modos respecto a la promoción, regulación del control del transito para asegurar la organización y mantenimiento del orden en temas de transito y transporte, garantizar la adecuada prestación de servicios, mejorar la movilidad en procura de la preservación de la seguridad vial y la calidad de vida de los habitantes del departamento.</t>
  </si>
  <si>
    <t>Inicia con la definición de las políticas del sistema de movilidad y transporte; comprende planeación, ordenamiento, desarrollo regional armónico y sostenible con la gestión de los aspectos de tránsito y transporte, seguridad e infraestructura vial y de transporte, concluyendo con la verificación del cumplimiento de las normas, las metas y el logro de la satisfacción de las necesidades de los usuarios.</t>
  </si>
  <si>
    <t>Reputacional</t>
  </si>
  <si>
    <t>Manipulación indebida de las plataformas tecnológicas y sistemas de información.</t>
  </si>
  <si>
    <t>Manipulación indebida de la información de los tramites que presta la Secretaría de Transporte y Movilidad</t>
  </si>
  <si>
    <t>Posibilidad de recibir cualquier dádiva o beneficio a nombre propio o de terceros para efectuar de manera irregular o agilizar, trámites, servicios administrativos y/o procesos por infracciones a las normas de tránsito.</t>
  </si>
  <si>
    <t>Fraude Interno</t>
  </si>
  <si>
    <t>si</t>
  </si>
  <si>
    <t>El gerente de sedes operativas en tránsito de la Secretaría de Transporte y Movilidad, mensualmente debe vigilar y validar la asignación de usuarios de consulta a través de los formatos para la administración de perfiles-utilización de software circulemos.</t>
  </si>
  <si>
    <t>Manual</t>
  </si>
  <si>
    <t>Documentado</t>
  </si>
  <si>
    <t>Aleatoria</t>
  </si>
  <si>
    <t>Con Registro</t>
  </si>
  <si>
    <t>Reducir (mitigar)</t>
  </si>
  <si>
    <t>Alexander Ernesto Hortua Gonzalez</t>
  </si>
  <si>
    <t>Gerente  de sedes operativas en tránsito</t>
  </si>
  <si>
    <t>Dirección de Servicios de la Movilidad</t>
  </si>
  <si>
    <t>Alejandra Rodriguez Prieto</t>
  </si>
  <si>
    <t>Los profesionales universitarios asignados a las sedes operativas de la Secretaría de Transporte y Movilidad, realizarán mensualmente reuniones con los administradores de la concesion SIEET, para efectuar el seguimiento a los tramites adelantados durante el periodo correspondiente, tomado aleatoriamente del libro de control de circulación de carpetas, quedando como soporte de la reunión acta de los tramites solicitados verificando el cumplimiento de los requisitos y tiempos establecidos.</t>
  </si>
  <si>
    <t>El Director de Política Sectorial de la Secretaría de Transporte y Movilidad, emitirá certificación con periodicidad mensual donde se evidencie cumplimiento de los requisitos establecidos para los tramites que se adelantan en la dirección</t>
  </si>
  <si>
    <t>Oscar Eduardo Rocha</t>
  </si>
  <si>
    <t>Director de Política Sectorial</t>
  </si>
  <si>
    <t>Dirección de Política Sectorial</t>
  </si>
  <si>
    <t>Jorge Alberto Godoy Lozano</t>
  </si>
  <si>
    <t>Orientar y articular el desarrollo integral del departamento de Cundinamarca, a través de la formulación, ejecución, seguimiento y evaluación de políticas públicas, planes, programas y proyectos, para lograr el cumplimiento de la misión, visión y objetivos organizacionales con criterios de eficiencia, calidad y resultado.</t>
  </si>
  <si>
    <t>Inicia con la formulación del Plan de Desarrollo Departamental, el ciclo de políticas públicas, la planificación territorial, la priorización de los recursos de inversión, se desarrolla mediante su ejecución, control, seguimiento y termina con la rendición de cuentas a los grupos de interés.</t>
  </si>
  <si>
    <t>Económico y Reputacional</t>
  </si>
  <si>
    <t>Realización de rendición de cuentas de forma sesgada</t>
  </si>
  <si>
    <t>Manipulación de la información que se reporta para la rendición de cuentas.</t>
  </si>
  <si>
    <t>Posibilidad de recibir cualquier dádiva o beneficio a nombre propio o de terceros para omitir o alterar información en el proceso de rendición de cuentas.</t>
  </si>
  <si>
    <t>Anualmente los profesionales de la dirección de Seguimiento y Evaluación socializan el procedimiento de "RENDICIÓN DE CUENTAS E-DEAG-PR-008" a los enlaces designados de cada dependencia de la Gobernación y propician capacitaciones en control social, lenguaje claro. En caso de encontrar desconocimiento del proceso se procede a informar al Comité de Rendición de Cuentas. Las evidencias del control son: Listados de asistencia a socializacions y certificados de los cursos tomados.</t>
  </si>
  <si>
    <t>Continua</t>
  </si>
  <si>
    <t>Jonathan Ramirez Guerrero</t>
  </si>
  <si>
    <t>Director Técnico</t>
  </si>
  <si>
    <t>Dirección de Seguimiento y Evaluación</t>
  </si>
  <si>
    <t>Anualmente los profesionales que lideran la rendición de cuentas de la dirección de seguimiento y evaluación aplican el procedimiento "RENDICIÓN DE CUENTAS E-DEAG-PR-008" con el fin de formular y ejecutar la estrategia de rendición de cuentas que permita informar, explicar y dialogar con la ciudadanía y sus organizaciones, acerca de la forma en que se administran los recursos y las políticas públicas, así como los avances o resultados de los planes de desarrollo, de las competencias y sobre la garantía de derechos ciudadanos. En caso de encontrar desviaciones en la información comunicada respecto a lo reportado en los sistemas de seguimiento al Plan de Desarrollo se procede a informar al comité de rendición de cuentas. Las evidencias del control son: Informe trimestral de ejecución del Plan de Desarrollo y informes previos de diálogos de rendición de cuentas.</t>
  </si>
  <si>
    <t>Gestión de Asuntos Internacionales</t>
  </si>
  <si>
    <t xml:space="preserve"> Fortalecer la internacionalización del departamento mediante la gestión de cooperación nacional e internacional para la consecución de recursos de asistencia técnica y financiera y la preparación del territorio en procesos de comercio internacional que favorezcan el desarrollo económico y social de Cundinamarca.</t>
  </si>
  <si>
    <t>Inicia con la identificación de actores, necesidades y oportunidades de internacionalización, continúa con la articulación de la oferta y la demanda de los actores identificados, continua con la gestión de alianzas estratégicas y recursos de cooperación técnicos y/o financieros y termina con el análisis de resultados y la toma de acciones.</t>
  </si>
  <si>
    <t xml:space="preserve">Interés de las empresas de acceder rápidamente, sin cumplimiento de criterios establecidos por la SAI a programas o acciones de internacionalización. </t>
  </si>
  <si>
    <t xml:space="preserve">Direccionamiento de la verificación de diagnósticos y criterios de potencialidad exportadora de las empresas. </t>
  </si>
  <si>
    <t>Posibilidad de recibir o dar cualquier dádiva o beneficio a nombre propio o de terceros para favorecer empresas  sin potencial exportador en  la evaluación y acceso a los  programas o acciones de internacionalización liderados por la Secretaría de Asuntos Internacionales.</t>
  </si>
  <si>
    <t>Ejecucion y Administracion de procesos</t>
  </si>
  <si>
    <t xml:space="preserve">Cada vez que se vayan a iniciar acciones para la internacionalizacion empresarial, se deberá aplicar previamente instrumento diagnóstico a las empresas interesadas. Así mismo, se deberá levantar informe diagnóstico empresarial para la internacionalización por parte de los profesionales de la Secretaría de Asuntos Internacionales, en el que se evidencie la evaluación de criterios para calificar a las empresas con o sin potencial exportador . En caso de que estas se identifiquen a través de convocatorias y/o convenios, los instrumentos e informes serán en formato adaptado y desarrollado por el socio estratégico. </t>
  </si>
  <si>
    <t xml:space="preserve">Alexander Garzon </t>
  </si>
  <si>
    <t>Jefe de la Oficina de Asuntos Economicos Internacionales</t>
  </si>
  <si>
    <t xml:space="preserve">Secretaria de Asuntos Internacionales </t>
  </si>
  <si>
    <t xml:space="preserve">Marcela Machado Acevedo </t>
  </si>
  <si>
    <t>Atención al Usuario</t>
  </si>
  <si>
    <t>Recepcionar, radicar, direccionar y orientar, las comunicaciones oficiales externas recibidas (Peticiones, Quejas, Reclamos, Sugerencias, Denuncias y Felicitaciones -PQRSDF), presentadas por los Usuarios de la Gobernación de Cundinamarca, a través del canal presencial, virtual y telefónico para que cada dependencia trámite y de contestación a las solicitudes de manera adecuada, transparente, efectiva en los términos de ley establecidos y posterior evaluación de la oportunidad en la respuesta y la satisfacción de los usuarios.</t>
  </si>
  <si>
    <t>Inicia con la recepción de las solicitudes realizadas por los usuarios, a través del canal presencial, virtual y telefónico, se direcciona a las dependencias del Sector central de acuerdo con su competencia para su contestación en tiempos de ley finalizando con la medición, análisis y socialización de los resultados a cada Secretaria del indicador de satisfacción de los usuarios y del indicador de oportunidad en la respuesta PQRSDF, para generar estrategias y toma de decisiones. Para el indicador de oportunidad se genera seguimiento y control a las entidades del nivel central, identificando el incumplimiento de respuesta, de conformidad con la ley.</t>
  </si>
  <si>
    <t>Omitir la verificación de requisitos y criterios establecidos en la actividad de radicación</t>
  </si>
  <si>
    <t>Manipulación de la documentación para dilatar o agilizar los trámites correspondientes.</t>
  </si>
  <si>
    <t>Posibilidad de recibir cualquier dádiva o beneficio a nombre propio o de terceros para realizar la radicación y direccionamiento  de las comunicaciones externas recibidas, sin el cumplimiento de los requisitos establecidos para la recepción de las mismas.</t>
  </si>
  <si>
    <t>diaria</t>
  </si>
  <si>
    <t>Un profesional universitario realiza un informe mensual de seguimiento a cada radicador del proceso de radicación y direccionamiento de las comunicaciones oficiales externas recibidas, para detectar y verificar el direccionamiento errado, productividad por radicador, tiempo de publicación de imagenes, documentos recibidos por radicador y en total, lo anterior en cumplimiento del indicador de comunicaciones oficiales externas recibidas. Este  informe es avalado por el Director de Atención al Usuario y publicado en Isolucion. Evidencia: informe de seguimiento.</t>
  </si>
  <si>
    <t>Automático</t>
  </si>
  <si>
    <t>Evitar</t>
  </si>
  <si>
    <t>Emilse Bohórquez Bello</t>
  </si>
  <si>
    <t>Profesional Universitario</t>
  </si>
  <si>
    <t>Dirección de Atención al Usuario</t>
  </si>
  <si>
    <t>Cristóbal Sierra Sierra</t>
  </si>
  <si>
    <t>Gestión de los Ingresos</t>
  </si>
  <si>
    <t xml:space="preserve">Administrar, dirigir y controlar la gestión de los tributos y de las rentas monopólicas a favor del departamento de Cundinamarca, así como su determinación oficial y el cobro coactivo de las obligaciones, aplicando los mecanismos necesarios para cumplir las metas presupuestales, financieras y fiscales con el propósito de conseguir los recursos necesarios para la operación óptima de la administración. </t>
  </si>
  <si>
    <t>Inicia con la dirección de la planeación de los programas y procedimientos de declaración, liquidación, fiscalización y determinación oficial de los tributos departamentales, de conformidad con la estructura sustantiva, procedimental y el régimen sancionatorio; continua con las actividades de ejecución coactiva de las obligaciones a favor del Departamento y finaliza con su evaluación y control.</t>
  </si>
  <si>
    <t>Manipulación de la información</t>
  </si>
  <si>
    <t>Posibilidad de recibir cualquier dádiva o beneficio a nombre propio o de terceros para permitir la evasión de las obligaciones tributarias y de las sanciones o multas impuestas.</t>
  </si>
  <si>
    <t xml:space="preserve">La Direccion de rentas y Gestion tributaria y la Dirección de ejecuciones fiscales trimestralmente realizan revisión de que la directirz impartida que para realizar cualquier tramite solo se atenderan a los responsables, representantes legales y apoderados o acreditados legalmente, mediante un informe con el fin de que si existe alguna anomalia en este aspecto se puedan tomar medidas correspondientes. </t>
  </si>
  <si>
    <t>Carlos Arturo Ballesteros 
Luis Augusto Ruiz</t>
  </si>
  <si>
    <t>Subdirecotr de atencion al contribuyente 
Director de ejecuciones fiscales</t>
  </si>
  <si>
    <t>Dirección de Rentas y Gestión Tributaria
Dirección de Ejecuciones Fiscales</t>
  </si>
  <si>
    <t>Director de Rentas y Gestión Tributaria
Dirección de Ejecuciones Fiscales</t>
  </si>
  <si>
    <t>El subdirector de fiscalización trimestralmente realiza informe de una muestra aleatoria de los expedientes con aprehensión que permita verificar la aplicación y el cumplimiento de las sanciones impuestas, con esta muestra el Coordinador del grupo comisionará un equipo de Fiscalización, que deberá dirigirse a los establecimientos y verificará el cumplimiento de la medida impuesta, tomando registro fotográfico, en caso de existir alguna desviación debe estar descrito en el informe para tomar las medidas adecuadas al respecto.</t>
  </si>
  <si>
    <t xml:space="preserve">Edgar Ricardo Lombo Bastidas </t>
  </si>
  <si>
    <t>Subdirector de Fiscalización</t>
  </si>
  <si>
    <t xml:space="preserve">Subdirección de Fiscalización </t>
  </si>
  <si>
    <t xml:space="preserve">El profesional encargado de la administración del laboratorio anualmente hará firmar las actas de imparcialidad en el laboratorio de las personas que intervienen en las actividades del mismo. Sin embargo, pueden ocurrir desviaciones debido a que las partes interesadas no crean conveniente firmar la respectiva acta de imparcialidad en el laboratorio y se invalidarían los resultados que se emitan, reasignando la actividad a otro profesional. Este control se verifica con las actas debidamente diligenciadas y firmadas. </t>
  </si>
  <si>
    <t xml:space="preserve"> 
Transferir conocimiento a las entidades públicas del Departamento y a los Cundinamarqueses a través de asesoría, capacitación y acompañamiento que permita mejorar su gestión productiva, administrativa, técnica, legal y financiera para el mejor aprovechamiento de recursos que impacten positivamente en el desarrollo del territorio.</t>
  </si>
  <si>
    <t>Inicia con la identificación y reconocimiento de necesidades, se desarrolla mediante la gestión del conocimiento, la ejecución de asistencia técnica, la articulación Institucional con base en las competencias y funciones de las entidades; finaliza con la evaluación de resultados y la toma de acciones.</t>
  </si>
  <si>
    <t xml:space="preserve">Solicitar pagos no reglamentados en beneficio propio o de un tercero durante la asistencia técnica  </t>
  </si>
  <si>
    <t>Desconocimiento por parte de los beneficiarios de los requisitos y características de las asistencias técnicas</t>
  </si>
  <si>
    <t>Posibilidad de recibir cualquier dádiva o beneficio a nombre propio o de terceros por la prestación del servicio de la asistencia técnica</t>
  </si>
  <si>
    <t xml:space="preserve">Anualmente el profesional encargado del proceso asistencia técnica de la Dirección de seguimiento y evaluación de la secretaría de planeación lidera la formulación del plan de asistencia técnica y el portafolio de servicios siguiendo el procedimiento "M-AT-PR-001 FORMULACIÓN PLAN DE ASISTENCIA TÉCNICA". esta información es publicada en la pagina web de la entidad y solializada con los enlaces de cada secretaría,  Como evidencia se registra el plan anual de asistencia tecnica. En caso de evidenciar desviaciones se informa al nivel directivo para la toma de desiciones.  </t>
  </si>
  <si>
    <t>Pablo Mendoza</t>
  </si>
  <si>
    <t>Contratista</t>
  </si>
  <si>
    <t>S Planeación</t>
  </si>
  <si>
    <t>Jonathan Ramirez</t>
  </si>
  <si>
    <t>Trimestralmente el profesional encargado del proceso asistencia técnica de la dirección de seguimiento y evaluación de la Secretaría de Planeación realiza informe consolidado  a la ejecución del plan de asistencia tecnica en cumplimiento al procedimiento "M-AT-PR-004 Seguimiento y Evaluación al Plan de Asistencia Técnica", con el proposito de determinar el cumplimiento del plan y verificar la percepción y comentarios del beneficiario. Como evidencia se deja el "M-AT-FR-005 Informe de Gestión de Asistencia Técnica", en caso de evidenciar denuncias de cobros no reglamentados se aplica el procedimiento "ATENCIÓN DENUNCIAS DE CORRUPCIÓN M-AU-PR-004"</t>
  </si>
  <si>
    <t>Evaluación y seguimiento</t>
  </si>
  <si>
    <t xml:space="preserve"> Realizar la Evaluación independiente de la gestión institucional y la efectividad del Sistema de Control Interno del sector central de la Gobernación de Cundinamarca a través de actividades de evaluación y seguimiento, evaluación de la gestión de los riesgos, enfoque hacia la prevención y relación con entes externos orientadas a generar un liderazgo estratégico que contribuya a la toma de decisiones de la Alta Dirección de la entidad.</t>
  </si>
  <si>
    <t xml:space="preserve"> Inicia con la formulación y aprobación del Plan de Acción (Gestión) y finaliza con la elaboración del plan de mejoramiento.
Aplica y se desarrolla por la Oficina de Control Interno del sector central de la Gobernación de Cundinamarca en lo que corresponde al Sistema de Control Interno del sector central de la Gobernación de Cundinamarca</t>
  </si>
  <si>
    <t>Debilidades en el uso de herramientas definidas para orientar las actividades de auditoría</t>
  </si>
  <si>
    <t>Debilidades en el seguimiento a la planeación y ejecución de auditorías</t>
  </si>
  <si>
    <t>Posibilidad de recibir o solicitar cualquier dádiva para entregar resultados de evaluaciones independientes que no se ajusten  a la realidad del proceso o secretaría evaluadas.</t>
  </si>
  <si>
    <t>Usuarios, productos y practicas , organizacionales</t>
  </si>
  <si>
    <t>REVISIÓN DE PLANEACIÓN DE INFORMES:
1) El profesional asignado para revisar la planeación de un informe
2) Cada vez que se va a realizar un informe
3) Verifica que se haya realizado la planeación inicial del informe
4)  De acuerdo a las metodologías definidas y las directrices de la Jefe de Oficina
5) En caso de encontrar debilidades en la planeación el profesional asignado solicita el ajustes de la planeación especificando los aspectos a mejorar
6) Acta de reunión, correo electrónico del resultado de evaluación y observaciones a la evaluación (si aplica)</t>
  </si>
  <si>
    <t>Jairo Sánchez</t>
  </si>
  <si>
    <t>Profesional Especializado (E)</t>
  </si>
  <si>
    <t>Yoana Marcela Aguirre</t>
  </si>
  <si>
    <t>#3835</t>
  </si>
  <si>
    <t>Desconocimiento del estatuto de auditoría</t>
  </si>
  <si>
    <t>REVISIÓN DE INFORMES:
1) El profesional asignado por la Jefe de Oficina de Control Interno para revisar un informe
2) Antes de emitir la versión final de un informe 
3) Revisa que se haya dado cumplimiento a la planeación establecida para la elaboración del informe
4) De acuerdo a los criterios de evaluación definidos a nivel normativo, de SCI y de MIPG, y las directrices impartidas por la jefe de la oficina para realizarlo
5) En caso de encontrar inconsistencias, información incompleta o resultados de evaluación sin mencionar los debidos soportes,  el informe se devuelve al funcionario que lo elaboró para que haga los ajustes necesarios
6) Informe  y correos electrónicos solicitando los ajustes necesarios (si aplica)</t>
  </si>
  <si>
    <t>Falta de apropiación del código de ética del auditor</t>
  </si>
  <si>
    <t>Ausencia de actividades de socialización y apropiación del código de ética del auditor y estatuto de auditoría interna</t>
  </si>
  <si>
    <t>EVALUACIÓN DE RESULTADOS
1) El profesional asignado para el seguimiento a los resultados
2) Al final del semestre
3) Verifica si existen resultados de evaluaciones externas que no han sido advertidos por la oficina de control interno
4) De acuerdo a los informes de las evaluaciones de la oficina de control interno y de las auditorías de los entes externos de control
5) En caso de encontrar situaciones no evidenciadas por la oficina de control interno se comunican a la persona encargada del fomento de la cultura del control para programar actividades de apoyo en las situaciones no detectadas
6) Matriz de verificación de resultados y programa de fomento de cultura del control ajustado</t>
  </si>
  <si>
    <t>Sin Documentar</t>
  </si>
  <si>
    <t>Mauricio Galeano</t>
  </si>
  <si>
    <t>Contratista (Asesor)</t>
  </si>
  <si>
    <t>Dirigir y gestionar el Sistema General de Seguridad Social en Salud, liderando acciones transectoriales en el departamento, a través del diseño, implantación y control de una red efectiva de servicios sin barreras y humanizada, soporte de la atención primaria en salud, orientado a garantizar el acceso oportuno y efectivo a la promoción, prevención y recuperación de la salud, contribuyendo al mejoramiento de la calidad de vida de la población Cundinamarquesa.</t>
  </si>
  <si>
    <t>El proceso de Promoción del Desarrollo de Salud inicia con la identificación de las necesidades en materia de salud de la población Cundinamarquesa y finaliza en el control de los factores de riesgo y de la prestación de los servicios de salud.</t>
  </si>
  <si>
    <t>Entrega de información incompleta, incorrecta y no oportuna para la gestión del trámite.</t>
  </si>
  <si>
    <t>Carencia de herramientas tecnológicas para el seguimiento, control y monitoreo de la gestión del  trámite.</t>
  </si>
  <si>
    <t>Posibilidad de solicitar cualquier dadiva o beneficio a nombre propio o de terceros por acelarar o dilatar el trámite en forma indebida en términos  de ley y derecho  de turno.</t>
  </si>
  <si>
    <t>El profesional Universitario (Responsable ) cada cuatro meses (Periodicidad) realiza seguimiento de los trámites adelantados por cada dirección de la Secretaría de salud  (Proposito) Consolida la información por dirección de la Secretaría de Salud y, lo envía secretaria de planeción  (Como lo hace) En caso de que no se entregue la información se solicita  vía  correo institucional al referente de trámite de la dirección competente  (la desviación )  matriz (Evidencia )</t>
  </si>
  <si>
    <t>Javier Suarez</t>
  </si>
  <si>
    <t xml:space="preserve">Director </t>
  </si>
  <si>
    <t xml:space="preserve">Dirección de </t>
  </si>
  <si>
    <t>No hay mecanismos de supervisión directa a la información brindada para la orientación del trámite al usuario.</t>
  </si>
  <si>
    <t>El profesional Universitario (Responsable)  Verfica la Actualización de los requisitos y costos para la gestión de  trámites. (Proposito) Llevando a cabo un seguimiento del informacion reportada   en página web y Plataformas existentes para usuarios (Como lo hace).En caso de no hallar actulizada la informació se envío solocitud por correo institucional a los referente de trámite no actulizado para que lo adelente (Desviación) correo institucional (Evidencia)</t>
  </si>
  <si>
    <t>Jhon Morera</t>
  </si>
  <si>
    <t>Direccion de Desarrollos de Servicios</t>
  </si>
  <si>
    <t>Diana Ramos</t>
  </si>
  <si>
    <t>Direccion de Inspección, Vigilancia y Control</t>
  </si>
  <si>
    <t>Gestión Financiera</t>
  </si>
  <si>
    <t>Administrar los recursos públicos financieros para asegurar el cumplimiento de los objetivos del Plan de Desarrollo del Departamento mediante la financiación de los planes, programas y proyectos, suministrando información oportuna, veraz y confiable para la toma de decisiones.</t>
  </si>
  <si>
    <t>Inicia con la planificación del presupuesto del Departamento de cada vigencia y termina con los estados financieros consolidados del Departamento bajo las normas legales vigentes.
Este proceso aplica y se desarrolla en todas las Secretarías. Lo integran Ordenadores de Gasto, funcionarios enlace de presupuesto de cada Secretaría y Direcciones Administrativas y Financieras de Salud y Educación.</t>
  </si>
  <si>
    <t>Distribución diferente del recaudo</t>
  </si>
  <si>
    <t xml:space="preserve">Desvío por acción u omisión en la distribución especifica de los recursos, contrariando la normatividad vigente.  </t>
  </si>
  <si>
    <t>Posibilidad de recibir cualquier dádiva o beneficio, a nombre propio o de terceros, para que al distribuir el recaudo se haga una destinación específica diferente, con fines de favorecer otros sectores.</t>
  </si>
  <si>
    <t>El jefe de la Oficina de Análisis Financiero de la Secretaría de Hacienda revisará cada semestre los criterios para la  aplicación de la normatividad de las rentas con asignación especifíca, a través del informe de Ingresos con Destinación Específica que realiza un profesional especializado de la misma oficina, con el fin de verificar la destinación adecuada de los recursos. Evidencia: informe de Ingresos con Destinación Específica.</t>
  </si>
  <si>
    <t>Dumar Albeiro David Bonilla</t>
  </si>
  <si>
    <t>Jefe Oficina de Análisis Financiero</t>
  </si>
  <si>
    <t>Oficina de Análisis Financiero</t>
  </si>
  <si>
    <t>1 de enero de 2021</t>
  </si>
  <si>
    <t xml:space="preserve">Liquidación manual de algunas destinaciones específicas del recaudo, generando descuidos prevenibles. </t>
  </si>
  <si>
    <t xml:space="preserve">El director financiero de Tesorería de la Secrearía de Hacienda adelantará mensualmente en SAP la verificación del diligenciamiento de la matriz de control, que realiza un profesional universitario de la misma dirección, diseñada para asignar las destinaciones específicas de cada renta, de acuerdo con los porcentajes establecidos en la norma, atendiendo la dinámica de cada renta, para minimizar o imposibilitar cualquier cambio de destinación de los recursos. Evidencia: Matriz en SAP. </t>
  </si>
  <si>
    <t>Luis Armando Rojas Quevedo</t>
  </si>
  <si>
    <t>Director Financiero de Tesorería</t>
  </si>
  <si>
    <t>Dirección de Tesorería</t>
  </si>
  <si>
    <t>Direccionar la apertura de cuentas para ciertas entidades bancarias</t>
  </si>
  <si>
    <t>Selección de las entidades bancarias sin tener presente la solidez, calificación y respaldo al momento de aperturar las cuentas.</t>
  </si>
  <si>
    <t>Posibilidad de recibir cualquier dádiva o beneficio, a nombre propio o de terceros, para favorecer a una entidad bancaria con la apertura de cuentas o inversiones.</t>
  </si>
  <si>
    <t>El Director Financiero de Tesorería de la Secretaría de Hacienda, cada vez que vaya abrir una cuenta, sólo seleccionará entidades financieras que tengan la acreditación de calificadoras de riesgo de AAA y AA+, información que es remitida anualmente por la Oficina de Análisis Financiero de la Secretaría de Hacienda. Para verificar, el profesional universitario realizará una relación semestral de cuentas aperturadas para contrastar con las entidades bancarias acreditadas dentro del inventario total de cuentas activas del departamento, en el nivel central. Evidencia: Calificaciones de las entidades bancarias publicadas en isolucion (anual); relación del inventario de cuentas donde se resalten las nuevas aperturadas (semestral).</t>
  </si>
  <si>
    <t>Luis Armando Rojas Quecedo</t>
  </si>
  <si>
    <t>Ignorar la mejor tasa de interés ofrecida por las entidades bancarias</t>
  </si>
  <si>
    <t xml:space="preserve">Un profesional universitario de la Dirección de Tesorería enviará correo electrónico a todas las entidades bancarias, todos los primeros lunes de cada mes, solicitando información de las tasas de interés, para seleccionar la que más rentabilidad le genere al departamento; a partir de la información brindada, se genera un top de entidades bancarias, donde la mejor tasa ofrecida es seleccionada para transferir los recursos. Evidencia: En Isolucion se cargan los oficios recibidos de las entidades bancarias, para que sean consultados y el top generado. </t>
  </si>
  <si>
    <t>María Cristina Clavijo Vanegas</t>
  </si>
  <si>
    <t>Técnico</t>
  </si>
  <si>
    <t>Establecer lineamientos y estándares, presta asesoría y hace seguimiento para simplificar y homogenizar las acciones que se desarrollan en las diferentes etapas del proceso contractual que se requieran para la adquisición de bienes, servicios y obras públicas que demanda el Sector Central de la Administración Pública del Departamento de Cundinamarca; así como las relacionadas con el cumplimiento de sus funciones, metas y objetivos institucionales, promoviendo el pleno cumplimiento a los principios de la función pública previstos en la Constitución política y en la Ley; de modo que, unifiquen y faciliten la aplicación adecuada de las normas y procedimientos de contratación estatal, con el fin de ejercer la función contractual dentro de los principios que regulan la actuación administrativa: selección objetiva, igualdad, transparencia, economía, celeridad, publicidad, responsabilidad, eficacia, eficiencia y buena fe.</t>
  </si>
  <si>
    <t xml:space="preserve"> Inicia con la identificación de la necesidad de adquisición de bienes y servicios, se desarrolla con la contratación de los bienes, servicios y obras públicas y finaliza con la evaluación de la satisfacción de la necesidad y el cierre del expediente; para ello, se aplicará a todas las actividades relacionadas con la contratación de las dependencias del Sector Central de la Administración Pública de Cundinamarca y será de obligatoria observancia.</t>
  </si>
  <si>
    <t>Elaboración de pliegos de condiciones por parte de los equipos estructuradores, con requisitos que favorezcan a un posible contratista u oferente.</t>
  </si>
  <si>
    <t>Posibilidad de recibir o solicitar cualquier dádiva a nombre propio o de un tercero, para favorecer a un proponente en la adjudicación de un contrato</t>
  </si>
  <si>
    <t>La dirección de contratación asesora de manera permanente a las secretarías y entidades del nivel central en la estructuración de los procesos contractuales, para garantizar los principios de la contratación estatal, conmesas de trabajo en las intervienen los equipos estructuradores, como evidencia las actas de comite de contratación donde se deja constancia de las mesas técnicas realizadas.</t>
  </si>
  <si>
    <t>Juan Carlos Gomez</t>
  </si>
  <si>
    <t>Director de Contratación</t>
  </si>
  <si>
    <t>Dirección e contratación</t>
  </si>
  <si>
    <t>Secretrio Jurídico</t>
  </si>
  <si>
    <t>La dirección de contratación genera circulares con lineamientos sobre el proceso contractual, según directrices del orden nacional o Departamental para garantizar procesos contractuales ajustados a la normatividad legal vigente.</t>
  </si>
  <si>
    <t>La dirección de contratación realiza la actualización, publicación y socialización de los formatos del proceso de gestión contractual de acuerdo a los requerimientos de SECOP II y la normatividad legal vigente.</t>
  </si>
  <si>
    <t>El comité de contratación del Departamento, dos veces a la semana, revisa y aprueba la contratación a excepción de los contratos de prestación de servicios de apoyo a la gestión, para garantizar que se ajusten a la normatividad vigente y cumplan los principios de la contratación estatal.  Evidencias actas de comité y conceptos de los abogados.</t>
  </si>
  <si>
    <t>La dirección de contratación socializa de manera permanente los conceptos, manuales y guías de Colombia Compra Eficiente, para mantener actualizados a los equipos estructuradores sobre los lineamientos nacionales en materia contractual. Evidencia correos y circulares.</t>
  </si>
  <si>
    <t>Yoana Aguirre</t>
  </si>
  <si>
    <t>Jefe Oficina de Control Interno</t>
  </si>
  <si>
    <t>Despacho del Gobernador</t>
  </si>
  <si>
    <t>Inicia con la identificación de la necesidad de adquisición de bienes y servicios, se desarrolla con la contratación de los bienes, servicios y obras públicas y finaliza con la evaluación de la satisfacción de la necesidad y el cierre del expediente; para ello, se aplicará a todas las actividades relacionadas con la contratación de las dependencias del Sector Central de la Administración Pública de Cundinamarca y será de obligatoria observancia.</t>
  </si>
  <si>
    <t>Omisión del supervisor o de los encargados del seguimiento de verificar las obligaciones en el contrato para el cumplimiento del objeto contractual y su alcance para darlos por recibidos y ordenar su pago.</t>
  </si>
  <si>
    <t xml:space="preserve">Posibilidad de recibir o solicitar cualquier dádiva a nombre propio o de terceros, para favorecer al contratista frente a la omsión o retraso en las obligaciones contractuales o poscontractuales. </t>
  </si>
  <si>
    <t xml:space="preserve">La dirección de contratación realiza seguimiento a adiciones modificaciones y prorrogas radicadas por las dependencias de la Entidad, de manera permanente, a traves del estudio de la solucitud del proceso en curso, evidencia concepto de la viabilidad. </t>
  </si>
  <si>
    <t>La dirección de contratación consolida cuatrimestralmente los informes de seguimiento de los supervisores a los contratos o convenios de la Entidad, a través del aplicativo SUPERVISA, para garantizar la debida función de supervisión.  Evidencia informes de SUPERVISA</t>
  </si>
  <si>
    <t xml:space="preserve"> La dirección de contratación consolida cuatrimestralme, los contratos en riesgo medio y alto a los cuales se les hace seguimiento mediante la plataforma SUPERVISA, con el proposito de minimizar el riesgo de declaratoria de un incumplimiento. Evidencia informes de contratos en riesgo.</t>
  </si>
  <si>
    <t>Jefe Oficina Controlñ Interno</t>
  </si>
  <si>
    <t>Oficina de control Interno</t>
  </si>
  <si>
    <t xml:space="preserve">La dirección de contratación realiza anualmente seguimiento a la liquidación de contratos y convenios que así lo tengan establecidos, para garantizar su debida finalización. Evidencia informe de liquidación de contratos y convenios. </t>
  </si>
  <si>
    <t>Gestión Jurídica</t>
  </si>
  <si>
    <t xml:space="preserve"> Ejercer las funciones jurídicas del Departamento de Cundinamarca, a través de la representación jurídica, defensa judicial y extrajudicial, emisión de conceptos y gestión de actuaciones administrativas de acuerdo con el procedimiento establecido en la Ley, para mantener la seguridad jurídica del Departamento de Cundinamarca</t>
  </si>
  <si>
    <t xml:space="preserve"> El proceso Gestión Jurídica inicia de oficio y a petición de parte mediante la representación jurídica, judicial y actuación administrativa, finaliza con un pronunciamiento de contenido jurídico.
Interactúa con todos los procesos misionales y estratégicos del sistema integral de gestión y control, entes de control, rama judicial y autoridades administrativas</t>
  </si>
  <si>
    <t xml:space="preserve">Sanciones judiciales,Disciplinarias, penales y fiscales. </t>
  </si>
  <si>
    <t>Inadecuada defensa de la entidad, por parte del apoderado judicial, por acción u omisión en cumplimiento de las facultades otorgadas, entre otras, dejando de solictar pruebas relevantes para el proceso.</t>
  </si>
  <si>
    <t>Posibilidad de recibir cualquier dádiva o beneficio a nombre propio o de terceros, u omitir actuacions procesales, para favorecer a la contraparte.</t>
  </si>
  <si>
    <t>Fortalecer la revisión aleatoria de la totalidad de procesos judiciales en curso para ampliar la observación del desempeño de los mismos, que se requiere para ejercer una adecuada y eficiente defensa judicial  a cargo de los apoderados designados para el efecto, de manera permanente. Verificar: a través del sistema SIPROJ y rama judicial. Desviación: solicitar información faltante a través de correo electrónico; evidencia: formato revisión aleatoria procesos judiciales y extrajudiciales a-gj-fr-018.</t>
  </si>
  <si>
    <t>Director de defensa Judicial y Extrajudicial</t>
  </si>
  <si>
    <t>Dirección de defensa Judicial y Extrajudicial</t>
  </si>
  <si>
    <t>Secretarío Jurídico</t>
  </si>
  <si>
    <t>Fortalecimiento Territorial</t>
  </si>
  <si>
    <t xml:space="preserve"> Fortalecer las capacidades institucionales de gobernabilidad del departamento mediante la gestión de la convivencia pacifica de los ciudadanos, el respeto y la protección de su derechos constitucionales; la conservación de la seguridad y el orden público, contribuyendo con el fortalecimiento y la democratización de las instituciones públicas, brindando acompañamiento a la formalización de predios fiscales; garantizando la promoción de la participación ciudadana, propiciando el reconocimiento y atención a la población victima del conflicto interno.
La gestión del riesgo de desastres para Cundinamarca implica una coordinación e interoperabilidad entre la nación, el departamento y los municipios, en tal sentido la Ordenanza No.066 de 2018 define los programas, líneas estratégicas y proyectos en conocimiento, reducción de riesgos y manejo de desastres como Política Publica con una visión de largo plazo hasta el 2036.</t>
  </si>
  <si>
    <t>Inicia con la identificación de necesidades y/o requerimientos de apoyo en el territorio, que se desarrollan a través del acompañamiento, asistencia y/o asesoría a los entes municipales y comunidad en general. Finaliza con la evaluación de resultados y toma de decisiones.
Este proceso aplica y se desarrolla en todas las dependencias del sector central de la administración departamental y está integrado por:
Secretaria de Gobierno.
Unidad Administrativa Especial para la Gestión de Riesgos de Desastres.
Línea de Emergencias 123 de Cundinamarca.</t>
  </si>
  <si>
    <t>Personas que solicitan entregas de ayudas humanitarias que no han seguido el protocolo con la alcaldía para la entrega de  las mismas</t>
  </si>
  <si>
    <t xml:space="preserve">El proceso de entrega de ayudas humantiarias a las comunidaddes se realiza con el concurso de muchos actores, que pese a estar plenamente identificados, pueden ignorar los controles previstos durante las entregas. </t>
  </si>
  <si>
    <t xml:space="preserve">Posibilidad de recibir cualquier dádiva o beneficio a nombre propio o de terceros, para desviar las entregas de ayuda humanitaria. </t>
  </si>
  <si>
    <t>Realizar trimestralmente una revision aleatoria al seguimiento del proceso de entrega de ayuda humanitaria, al procedimiento, protocolos, formatos y actas de entrega.</t>
  </si>
  <si>
    <t>Gina Lorena Herrera Parra</t>
  </si>
  <si>
    <t>Director</t>
  </si>
  <si>
    <t>UAEGRD- Secretaria de  Gobierno</t>
  </si>
  <si>
    <t>Secretarío de Gobierno</t>
  </si>
  <si>
    <r>
      <rPr>
        <b/>
        <sz val="11"/>
        <color theme="9" tint="-0.249977111117893"/>
        <rFont val="Arial Narrow"/>
        <family val="2"/>
      </rPr>
      <t xml:space="preserve">*Nota: </t>
    </r>
    <r>
      <rPr>
        <sz val="11"/>
        <color theme="1"/>
        <rFont val="Arial Narrow"/>
        <family val="2"/>
      </rPr>
      <t>La columna referencia se sugiere para mantener el consecutivo de riesgos, así el riesgo salga del mapa no existirá otro riesgo con el mismo número. Una entidad puede ir en el riesgo 150 pero tener 70 riesgos, lo que permite llevar una traza de los riesgos. Esta información la debe administrar la Oficina Asesora de Planeación o Gerencia de Riesgos.</t>
    </r>
  </si>
  <si>
    <t>Fuente:  Adaptado de Curso Riesgo Operativo Universidad del Rosario por Dirección de Gestión y Desempeño Institucional de Función Pública,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</si>
</sst>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240A]d&quot; de &quot;mmmm&quot; de &quot;yyyy;@"/>
    <numFmt numFmtId="165" formatCode="dd/mm/yy"/>
    <numFmt numFmtId="166" formatCode="_-* #,##0.000_-;\-* #,##0.000_-;_-* &quot;-&quot;??_-;_-@_-"/>
    <numFmt numFmtId="167" formatCode="0.0%"/>
    <numFmt numFmtId="168" formatCode="0.000"/>
  </numFmts>
  <fonts count="98">
    <font>
      <sz val="11"/>
      <color theme="1"/>
      <name val="Calibri"/>
      <family val="2"/>
      <scheme val="minor"/>
    </font>
    <font>
      <sz val="12"/>
      <color theme="1"/>
      <name val="Calibri"/>
      <family val="2"/>
      <scheme val="minor"/>
    </font>
    <font>
      <sz val="10"/>
      <name val="Arial"/>
      <family val="2"/>
    </font>
    <font>
      <sz val="10"/>
      <name val="Arial"/>
      <family val="2"/>
    </font>
    <font>
      <b/>
      <sz val="16"/>
      <color indexed="8"/>
      <name val="Calibri"/>
      <family val="2"/>
    </font>
    <font>
      <sz val="16"/>
      <color indexed="8"/>
      <name val="Calibri"/>
      <family val="2"/>
    </font>
    <font>
      <sz val="10"/>
      <name val="Arial"/>
      <family val="2"/>
    </font>
    <font>
      <sz val="14"/>
      <name val="Arial"/>
      <family val="2"/>
    </font>
    <font>
      <b/>
      <sz val="9"/>
      <color indexed="81"/>
      <name val="Tahoma"/>
      <family val="2"/>
    </font>
    <font>
      <sz val="9"/>
      <color indexed="81"/>
      <name val="Tahoma"/>
      <family val="2"/>
    </font>
    <font>
      <sz val="14"/>
      <color theme="1"/>
      <name val="Tahoma"/>
      <family val="2"/>
    </font>
    <font>
      <sz val="11"/>
      <name val="Calibri"/>
      <family val="2"/>
      <scheme val="minor"/>
    </font>
    <font>
      <b/>
      <sz val="16"/>
      <color theme="1"/>
      <name val="Calibri"/>
      <family val="2"/>
      <scheme val="minor"/>
    </font>
    <font>
      <sz val="14"/>
      <color theme="1"/>
      <name val="Arial"/>
      <family val="2"/>
    </font>
    <font>
      <b/>
      <sz val="18"/>
      <color theme="1"/>
      <name val="Calibri"/>
      <family val="2"/>
      <scheme val="minor"/>
    </font>
    <font>
      <b/>
      <sz val="14"/>
      <color theme="1"/>
      <name val="Tahoma"/>
      <family val="2"/>
    </font>
    <font>
      <b/>
      <sz val="22"/>
      <color theme="1"/>
      <name val="Calibri"/>
      <family val="2"/>
      <scheme val="minor"/>
    </font>
    <font>
      <sz val="16"/>
      <color theme="1"/>
      <name val="Calibri"/>
      <family val="2"/>
      <scheme val="minor"/>
    </font>
    <font>
      <b/>
      <sz val="11"/>
      <name val="Calibri"/>
      <family val="2"/>
      <scheme val="minor"/>
    </font>
    <font>
      <u/>
      <sz val="11"/>
      <color theme="10"/>
      <name val="Calibri"/>
      <family val="2"/>
      <scheme val="minor"/>
    </font>
    <font>
      <sz val="11"/>
      <color theme="1"/>
      <name val="Tahoma"/>
      <family val="2"/>
    </font>
    <font>
      <sz val="12"/>
      <color theme="1"/>
      <name val="Tahoma"/>
      <family val="2"/>
    </font>
    <font>
      <b/>
      <sz val="14"/>
      <color theme="1"/>
      <name val="Calibri"/>
      <family val="2"/>
      <scheme val="minor"/>
    </font>
    <font>
      <b/>
      <sz val="12"/>
      <color indexed="59"/>
      <name val="SansSerif"/>
    </font>
    <font>
      <b/>
      <sz val="12"/>
      <color indexed="8"/>
      <name val="SansSerif"/>
    </font>
    <font>
      <sz val="10"/>
      <color indexed="8"/>
      <name val="SansSerif"/>
    </font>
    <font>
      <b/>
      <sz val="20"/>
      <color theme="1"/>
      <name val="Calibri"/>
      <family val="2"/>
      <scheme val="minor"/>
    </font>
    <font>
      <b/>
      <sz val="14"/>
      <name val="Arial"/>
      <family val="2"/>
    </font>
    <font>
      <sz val="14"/>
      <color rgb="FF000000"/>
      <name val="Arial"/>
      <family val="2"/>
    </font>
    <font>
      <b/>
      <sz val="14"/>
      <color rgb="FF000000"/>
      <name val="Arial"/>
      <family val="2"/>
    </font>
    <font>
      <b/>
      <sz val="12"/>
      <color rgb="FF000000"/>
      <name val="Arial"/>
      <family val="2"/>
    </font>
    <font>
      <b/>
      <sz val="16"/>
      <color rgb="FF000000"/>
      <name val="Calibri"/>
      <family val="2"/>
    </font>
    <font>
      <b/>
      <sz val="14"/>
      <color theme="1"/>
      <name val="Arial"/>
      <family val="2"/>
    </font>
    <font>
      <b/>
      <sz val="18"/>
      <color rgb="FF000000"/>
      <name val="Calibri"/>
      <family val="2"/>
    </font>
    <font>
      <b/>
      <sz val="14"/>
      <color rgb="FF000000"/>
      <name val="Calibri"/>
      <family val="2"/>
    </font>
    <font>
      <b/>
      <sz val="22"/>
      <color rgb="FF000000"/>
      <name val="Calibri"/>
      <family val="2"/>
    </font>
    <font>
      <b/>
      <sz val="16"/>
      <name val="Arial"/>
      <family val="2"/>
    </font>
    <font>
      <b/>
      <sz val="10"/>
      <color rgb="FF000000"/>
      <name val="Arial"/>
      <family val="2"/>
    </font>
    <font>
      <sz val="10"/>
      <color theme="1"/>
      <name val="Arial"/>
      <family val="2"/>
    </font>
    <font>
      <sz val="14"/>
      <color rgb="FFFF0000"/>
      <name val="Arial"/>
      <family val="2"/>
    </font>
    <font>
      <b/>
      <sz val="16"/>
      <color theme="1"/>
      <name val="Tahoma"/>
      <family val="2"/>
    </font>
    <font>
      <sz val="11"/>
      <name val="Arial"/>
      <family val="2"/>
    </font>
    <font>
      <sz val="8"/>
      <name val="Calibri"/>
      <family val="2"/>
      <scheme val="minor"/>
    </font>
    <font>
      <sz val="11"/>
      <color theme="0"/>
      <name val="Calibri (Cuerpo)"/>
    </font>
    <font>
      <b/>
      <sz val="12"/>
      <name val="Calibri"/>
      <family val="2"/>
      <scheme val="minor"/>
    </font>
    <font>
      <sz val="12"/>
      <name val="Calibri"/>
      <family val="2"/>
      <scheme val="minor"/>
    </font>
    <font>
      <sz val="11"/>
      <color theme="1"/>
      <name val="Calibri"/>
      <family val="2"/>
      <scheme val="minor"/>
    </font>
    <font>
      <sz val="14"/>
      <color theme="1"/>
      <name val="Calibri"/>
      <family val="2"/>
      <scheme val="minor"/>
    </font>
    <font>
      <sz val="20"/>
      <color theme="1"/>
      <name val="Calibri"/>
      <family val="2"/>
      <scheme val="minor"/>
    </font>
    <font>
      <b/>
      <sz val="11"/>
      <color theme="1"/>
      <name val="Calibri"/>
      <family val="2"/>
      <scheme val="minor"/>
    </font>
    <font>
      <sz val="12"/>
      <name val="arial"/>
      <family val="2"/>
    </font>
    <font>
      <sz val="12"/>
      <color rgb="FFFF0000"/>
      <name val="arial"/>
      <family val="2"/>
    </font>
    <font>
      <sz val="12"/>
      <color rgb="FF000000"/>
      <name val="arial"/>
      <family val="2"/>
    </font>
    <font>
      <sz val="12"/>
      <color rgb="FF0000FF"/>
      <name val="arial"/>
      <family val="2"/>
    </font>
    <font>
      <sz val="12"/>
      <color theme="1"/>
      <name val="arial"/>
      <family val="2"/>
    </font>
    <font>
      <b/>
      <sz val="12"/>
      <color theme="1"/>
      <name val="Calibri"/>
      <family val="2"/>
      <scheme val="minor"/>
    </font>
    <font>
      <sz val="12"/>
      <color theme="1"/>
      <name val="Calibri"/>
      <family val="2"/>
    </font>
    <font>
      <b/>
      <sz val="10"/>
      <color theme="1"/>
      <name val="Arial"/>
      <family val="2"/>
    </font>
    <font>
      <b/>
      <sz val="9"/>
      <color rgb="FF000000"/>
      <name val="Arial"/>
      <family val="2"/>
    </font>
    <font>
      <b/>
      <sz val="12"/>
      <color theme="1"/>
      <name val="Arial"/>
      <family val="2"/>
    </font>
    <font>
      <u/>
      <sz val="11"/>
      <color theme="10"/>
      <name val="Arial"/>
      <family val="2"/>
    </font>
    <font>
      <sz val="11"/>
      <color theme="1"/>
      <name val="Arial"/>
      <family val="2"/>
    </font>
    <font>
      <u/>
      <sz val="14"/>
      <color theme="10"/>
      <name val="Arial"/>
      <family val="2"/>
    </font>
    <font>
      <u/>
      <sz val="14"/>
      <color rgb="FF1155CC"/>
      <name val="Arial"/>
      <family val="2"/>
    </font>
    <font>
      <u/>
      <sz val="14"/>
      <color rgb="FF0563C1"/>
      <name val="Arial"/>
      <family val="2"/>
    </font>
    <font>
      <sz val="10"/>
      <color theme="1"/>
      <name val="Calibri"/>
      <family val="2"/>
    </font>
    <font>
      <u/>
      <sz val="14"/>
      <color rgb="FF0000FF"/>
      <name val="Arial"/>
      <family val="2"/>
    </font>
    <font>
      <sz val="11"/>
      <color theme="1"/>
      <name val="Calibri"/>
      <family val="2"/>
    </font>
    <font>
      <u/>
      <sz val="11"/>
      <color theme="10"/>
      <name val="Calibri"/>
      <family val="2"/>
    </font>
    <font>
      <u/>
      <sz val="11"/>
      <color theme="1"/>
      <name val="Arial"/>
      <family val="2"/>
    </font>
    <font>
      <i/>
      <sz val="12"/>
      <color rgb="FF4472C4"/>
      <name val="Calibri"/>
      <family val="2"/>
    </font>
    <font>
      <u/>
      <sz val="14"/>
      <color theme="10"/>
      <name val="Calibri"/>
      <family val="2"/>
    </font>
    <font>
      <u/>
      <sz val="16"/>
      <color rgb="FF0563C1"/>
      <name val="Arial"/>
      <family val="2"/>
    </font>
    <font>
      <u/>
      <sz val="16"/>
      <color theme="10"/>
      <name val="Arial"/>
      <family val="2"/>
    </font>
    <font>
      <b/>
      <sz val="20"/>
      <color theme="1"/>
      <name val="Calibri"/>
      <family val="2"/>
    </font>
    <font>
      <b/>
      <sz val="14"/>
      <color theme="1"/>
      <name val="Calibri"/>
      <family val="2"/>
    </font>
    <font>
      <b/>
      <sz val="16"/>
      <color theme="1"/>
      <name val="Arial"/>
      <family val="2"/>
    </font>
    <font>
      <sz val="8"/>
      <color theme="1"/>
      <name val="Arial"/>
      <family val="2"/>
    </font>
    <font>
      <sz val="8"/>
      <color rgb="FF0070C0"/>
      <name val="Arial"/>
      <family val="2"/>
    </font>
    <font>
      <sz val="8"/>
      <color rgb="FF2E75B5"/>
      <name val="Arial"/>
      <family val="2"/>
    </font>
    <font>
      <u/>
      <sz val="11"/>
      <color rgb="FF0563C1"/>
      <name val="Arial"/>
      <family val="2"/>
    </font>
    <font>
      <sz val="10"/>
      <color rgb="FFFF0000"/>
      <name val="Arial"/>
      <family val="2"/>
    </font>
    <font>
      <sz val="10"/>
      <color rgb="FF2E75B5"/>
      <name val="Arial"/>
      <family val="2"/>
    </font>
    <font>
      <sz val="11"/>
      <color theme="1"/>
      <name val="Verdana"/>
      <family val="2"/>
    </font>
    <font>
      <b/>
      <sz val="16"/>
      <color theme="1"/>
      <name val="Calibri"/>
      <family val="2"/>
    </font>
    <font>
      <b/>
      <sz val="11"/>
      <color theme="1"/>
      <name val="Calibri"/>
      <family val="2"/>
    </font>
    <font>
      <sz val="11"/>
      <color theme="1"/>
      <name val="Arial Narrow"/>
      <family val="2"/>
    </font>
    <font>
      <b/>
      <sz val="14"/>
      <color theme="0"/>
      <name val="Arial Narrow"/>
      <family val="2"/>
    </font>
    <font>
      <sz val="14"/>
      <color theme="0"/>
      <name val="Arial Narrow"/>
      <family val="2"/>
    </font>
    <font>
      <sz val="11"/>
      <color theme="0"/>
      <name val="Arial Narrow"/>
      <family val="2"/>
    </font>
    <font>
      <b/>
      <sz val="9"/>
      <color theme="1"/>
      <name val="Arial Narrow"/>
      <family val="2"/>
    </font>
    <font>
      <sz val="12"/>
      <color theme="1"/>
      <name val="Arial Narrow"/>
      <family val="2"/>
    </font>
    <font>
      <b/>
      <sz val="11"/>
      <color theme="0"/>
      <name val="Arial Narrow"/>
      <family val="2"/>
    </font>
    <font>
      <b/>
      <sz val="10"/>
      <color theme="0"/>
      <name val="Arial Narrow"/>
      <family val="2"/>
    </font>
    <font>
      <sz val="11"/>
      <name val="Arial Narrow"/>
      <family val="2"/>
    </font>
    <font>
      <b/>
      <sz val="11"/>
      <color theme="1"/>
      <name val="Arial Narrow"/>
      <family val="2"/>
    </font>
    <font>
      <sz val="9"/>
      <color theme="1"/>
      <name val="Arial Narrow"/>
      <family val="2"/>
    </font>
    <font>
      <b/>
      <sz val="11"/>
      <color theme="9" tint="-0.249977111117893"/>
      <name val="Arial Narrow"/>
      <family val="2"/>
    </font>
  </fonts>
  <fills count="29">
    <fill>
      <patternFill patternType="none"/>
    </fill>
    <fill>
      <patternFill patternType="gray125"/>
    </fill>
    <fill>
      <patternFill patternType="solid">
        <fgColor rgb="FFFFFF00"/>
        <bgColor indexed="64"/>
      </patternFill>
    </fill>
    <fill>
      <patternFill patternType="solid">
        <fgColor theme="8" tint="-0.249977111117893"/>
        <bgColor indexed="64"/>
      </patternFill>
    </fill>
    <fill>
      <patternFill patternType="solid">
        <fgColor theme="0"/>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rgb="FFE8EDF2"/>
        <bgColor indexed="64"/>
      </patternFill>
    </fill>
    <fill>
      <patternFill patternType="solid">
        <fgColor rgb="FF50E617"/>
        <bgColor indexed="64"/>
      </patternFill>
    </fill>
    <fill>
      <patternFill patternType="solid">
        <fgColor rgb="FFF7FE2E"/>
        <bgColor indexed="64"/>
      </patternFill>
    </fill>
    <fill>
      <patternFill patternType="solid">
        <fgColor rgb="FFFE9A2E"/>
        <bgColor indexed="64"/>
      </patternFill>
    </fill>
    <fill>
      <patternFill patternType="solid">
        <fgColor rgb="FFFF3714"/>
        <bgColor indexed="64"/>
      </patternFill>
    </fill>
    <fill>
      <patternFill patternType="solid">
        <fgColor indexed="9"/>
        <bgColor indexed="64"/>
      </patternFill>
    </fill>
    <fill>
      <patternFill patternType="solid">
        <fgColor rgb="FFCCCCCC"/>
      </patternFill>
    </fill>
    <fill>
      <patternFill patternType="solid">
        <fgColor theme="0" tint="-0.14999847407452621"/>
        <bgColor indexed="64"/>
      </patternFill>
    </fill>
    <fill>
      <patternFill patternType="solid">
        <fgColor rgb="FFFFFFFF"/>
        <bgColor rgb="FFFFFFFF"/>
      </patternFill>
    </fill>
    <fill>
      <patternFill patternType="solid">
        <fgColor rgb="FF92D050"/>
        <bgColor indexed="64"/>
      </patternFill>
    </fill>
    <fill>
      <patternFill patternType="solid">
        <fgColor theme="4" tint="0.39997558519241921"/>
        <bgColor indexed="64"/>
      </patternFill>
    </fill>
    <fill>
      <patternFill patternType="solid">
        <fgColor theme="0"/>
        <bgColor theme="0"/>
      </patternFill>
    </fill>
    <fill>
      <patternFill patternType="solid">
        <fgColor rgb="FFFFFF00"/>
        <bgColor theme="0"/>
      </patternFill>
    </fill>
    <fill>
      <patternFill patternType="solid">
        <fgColor rgb="FFBDD7EE"/>
        <bgColor rgb="FFBDD7EE"/>
      </patternFill>
    </fill>
    <fill>
      <patternFill patternType="solid">
        <fgColor rgb="FFDDEBF7"/>
        <bgColor rgb="FFDDEBF7"/>
      </patternFill>
    </fill>
    <fill>
      <patternFill patternType="solid">
        <fgColor rgb="FFC5E0B3"/>
        <bgColor rgb="FFC5E0B3"/>
      </patternFill>
    </fill>
    <fill>
      <patternFill patternType="solid">
        <fgColor rgb="FFFFFF00"/>
        <bgColor rgb="FFFFFF00"/>
      </patternFill>
    </fill>
    <fill>
      <patternFill patternType="solid">
        <fgColor rgb="FFD9E2F3"/>
        <bgColor rgb="FFD9E2F3"/>
      </patternFill>
    </fill>
    <fill>
      <patternFill patternType="solid">
        <fgColor theme="9" tint="0.59999389629810485"/>
        <bgColor indexed="64"/>
      </patternFill>
    </fill>
    <fill>
      <patternFill patternType="solid">
        <fgColor theme="9" tint="0.59999389629810485"/>
        <bgColor rgb="FFFFFF00"/>
      </patternFill>
    </fill>
    <fill>
      <patternFill patternType="solid">
        <fgColor theme="0" tint="-0.14999847407452621"/>
        <bgColor theme="0"/>
      </patternFill>
    </fill>
    <fill>
      <patternFill patternType="solid">
        <fgColor theme="4"/>
        <bgColor indexed="64"/>
      </patternFill>
    </fill>
  </fills>
  <borders count="120">
    <border>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style="medium">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style="medium">
        <color theme="4"/>
      </left>
      <right style="medium">
        <color theme="4"/>
      </right>
      <top style="medium">
        <color theme="4"/>
      </top>
      <bottom style="medium">
        <color theme="4"/>
      </bottom>
      <diagonal/>
    </border>
    <border>
      <left style="medium">
        <color theme="4"/>
      </left>
      <right style="medium">
        <color theme="4"/>
      </right>
      <top style="medium">
        <color theme="4"/>
      </top>
      <bottom/>
      <diagonal/>
    </border>
    <border>
      <left style="medium">
        <color theme="4"/>
      </left>
      <right style="medium">
        <color theme="4"/>
      </right>
      <top/>
      <bottom style="medium">
        <color theme="4"/>
      </bottom>
      <diagonal/>
    </border>
    <border>
      <left style="medium">
        <color theme="4"/>
      </left>
      <right style="medium">
        <color theme="4"/>
      </right>
      <top/>
      <bottom/>
      <diagonal/>
    </border>
    <border>
      <left style="medium">
        <color theme="4" tint="-0.24994659260841701"/>
      </left>
      <right/>
      <top/>
      <bottom/>
      <diagonal/>
    </border>
    <border>
      <left style="medium">
        <color indexed="8"/>
      </left>
      <right style="medium">
        <color indexed="8"/>
      </right>
      <top style="medium">
        <color indexed="8"/>
      </top>
      <bottom style="medium">
        <color indexed="8"/>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ck">
        <color theme="4"/>
      </left>
      <right style="medium">
        <color rgb="FF2F75B5"/>
      </right>
      <top style="medium">
        <color rgb="FF2F75B5"/>
      </top>
      <bottom/>
      <diagonal/>
    </border>
    <border>
      <left/>
      <right style="medium">
        <color rgb="FF2F75B5"/>
      </right>
      <top/>
      <bottom style="medium">
        <color rgb="FF2F75B5"/>
      </bottom>
      <diagonal/>
    </border>
    <border>
      <left/>
      <right/>
      <top/>
      <bottom style="medium">
        <color rgb="FF2F75B5"/>
      </bottom>
      <diagonal/>
    </border>
    <border>
      <left style="medium">
        <color rgb="FF2F75B5"/>
      </left>
      <right style="medium">
        <color rgb="FF2F75B5"/>
      </right>
      <top style="medium">
        <color rgb="FF2F75B5"/>
      </top>
      <bottom style="medium">
        <color rgb="FF2F75B5"/>
      </bottom>
      <diagonal/>
    </border>
    <border>
      <left style="thick">
        <color theme="4"/>
      </left>
      <right style="medium">
        <color rgb="FF2F75B5"/>
      </right>
      <top/>
      <bottom/>
      <diagonal/>
    </border>
    <border>
      <left style="medium">
        <color rgb="FF2F75B5"/>
      </left>
      <right style="medium">
        <color rgb="FF2F75B5"/>
      </right>
      <top/>
      <bottom style="medium">
        <color rgb="FF2F75B5"/>
      </bottom>
      <diagonal/>
    </border>
    <border>
      <left style="thick">
        <color theme="4"/>
      </left>
      <right style="medium">
        <color rgb="FF2F75B5"/>
      </right>
      <top/>
      <bottom style="medium">
        <color rgb="FF2F75B5"/>
      </bottom>
      <diagonal/>
    </border>
    <border>
      <left style="medium">
        <color rgb="FF2F75B5"/>
      </left>
      <right style="medium">
        <color rgb="FF2F75B5"/>
      </right>
      <top style="medium">
        <color rgb="FF2F75B5"/>
      </top>
      <bottom/>
      <diagonal/>
    </border>
    <border>
      <left style="medium">
        <color rgb="FF2F75B5"/>
      </left>
      <right style="medium">
        <color rgb="FF2F75B5"/>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theme="4"/>
      </right>
      <top/>
      <bottom style="medium">
        <color theme="4"/>
      </bottom>
      <diagonal/>
    </border>
    <border>
      <left style="medium">
        <color indexed="64"/>
      </left>
      <right style="medium">
        <color indexed="64"/>
      </right>
      <top/>
      <bottom style="medium">
        <color indexed="64"/>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top style="medium">
        <color rgb="FF000000"/>
      </top>
      <bottom/>
      <diagonal/>
    </border>
    <border>
      <left/>
      <right style="medium">
        <color rgb="FF000000"/>
      </right>
      <top style="medium">
        <color rgb="FF000000"/>
      </top>
      <bottom/>
      <diagonal/>
    </border>
    <border>
      <left/>
      <right/>
      <top style="medium">
        <color rgb="FF000000"/>
      </top>
      <bottom/>
      <diagonal/>
    </border>
    <border>
      <left style="medium">
        <color rgb="FF000000"/>
      </left>
      <right style="medium">
        <color rgb="FF000000"/>
      </right>
      <top/>
      <bottom/>
      <diagonal/>
    </border>
    <border>
      <left style="medium">
        <color rgb="FF000000"/>
      </left>
      <right/>
      <top/>
      <bottom/>
      <diagonal/>
    </border>
    <border>
      <left/>
      <right style="medium">
        <color rgb="FF000000"/>
      </right>
      <top/>
      <bottom/>
      <diagonal/>
    </border>
    <border>
      <left style="medium">
        <color rgb="FF000000"/>
      </left>
      <right style="medium">
        <color rgb="FF000000"/>
      </right>
      <top/>
      <bottom style="medium">
        <color rgb="FF000000"/>
      </bottom>
      <diagonal/>
    </border>
    <border>
      <left style="medium">
        <color rgb="FF000000"/>
      </left>
      <right/>
      <top/>
      <bottom style="medium">
        <color rgb="FF000000"/>
      </bottom>
      <diagonal/>
    </border>
    <border>
      <left/>
      <right style="medium">
        <color rgb="FF000000"/>
      </right>
      <top/>
      <bottom style="medium">
        <color rgb="FF000000"/>
      </bottom>
      <diagonal/>
    </border>
    <border>
      <left/>
      <right/>
      <top/>
      <bottom style="medium">
        <color rgb="FF000000"/>
      </bottom>
      <diagonal/>
    </border>
    <border>
      <left style="medium">
        <color indexed="64"/>
      </left>
      <right/>
      <top/>
      <bottom style="medium">
        <color rgb="FF000000"/>
      </bottom>
      <diagonal/>
    </border>
    <border>
      <left style="medium">
        <color rgb="FF2F75B5"/>
      </left>
      <right/>
      <top/>
      <bottom style="medium">
        <color rgb="FF2F75B5"/>
      </bottom>
      <diagonal/>
    </border>
    <border>
      <left style="medium">
        <color theme="4"/>
      </left>
      <right/>
      <top style="medium">
        <color theme="4"/>
      </top>
      <bottom style="medium">
        <color theme="4"/>
      </bottom>
      <diagonal/>
    </border>
    <border>
      <left style="medium">
        <color rgb="FF000000"/>
      </left>
      <right style="medium">
        <color rgb="FF000000"/>
      </right>
      <top/>
      <bottom style="medium">
        <color indexed="64"/>
      </bottom>
      <diagonal/>
    </border>
    <border>
      <left style="medium">
        <color rgb="FF2F75B5"/>
      </left>
      <right/>
      <top style="medium">
        <color rgb="FF2F75B5"/>
      </top>
      <bottom style="medium">
        <color rgb="FF2F75B5"/>
      </bottom>
      <diagonal/>
    </border>
    <border>
      <left style="medium">
        <color theme="4"/>
      </left>
      <right/>
      <top/>
      <bottom style="medium">
        <color theme="4"/>
      </bottom>
      <diagonal/>
    </border>
    <border>
      <left style="medium">
        <color theme="4"/>
      </left>
      <right/>
      <top style="medium">
        <color theme="4"/>
      </top>
      <bottom/>
      <diagonal/>
    </border>
    <border>
      <left style="medium">
        <color rgb="FF2F75B5"/>
      </left>
      <right/>
      <top style="medium">
        <color rgb="FF2F75B5"/>
      </top>
      <bottom/>
      <diagonal/>
    </border>
    <border>
      <left style="medium">
        <color rgb="FF000000"/>
      </left>
      <right style="medium">
        <color rgb="FF000000"/>
      </right>
      <top style="medium">
        <color indexed="64"/>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diagonal/>
    </border>
    <border>
      <left style="thin">
        <color rgb="FF000000"/>
      </left>
      <right/>
      <top/>
      <bottom/>
      <diagonal/>
    </border>
    <border>
      <left/>
      <right style="thin">
        <color rgb="FF000000"/>
      </right>
      <top/>
      <bottom/>
      <diagonal/>
    </border>
    <border>
      <left style="thin">
        <color rgb="FF000000"/>
      </left>
      <right/>
      <top/>
      <bottom style="medium">
        <color rgb="FF2E75B5"/>
      </bottom>
      <diagonal/>
    </border>
    <border>
      <left/>
      <right/>
      <top/>
      <bottom style="medium">
        <color rgb="FF2E75B5"/>
      </bottom>
      <diagonal/>
    </border>
    <border>
      <left/>
      <right style="medium">
        <color theme="4"/>
      </right>
      <top/>
      <bottom style="medium">
        <color rgb="FF2E75B5"/>
      </bottom>
      <diagonal/>
    </border>
    <border>
      <left style="medium">
        <color theme="4"/>
      </left>
      <right/>
      <top/>
      <bottom style="thin">
        <color indexed="64"/>
      </bottom>
      <diagonal/>
    </border>
    <border>
      <left style="thin">
        <color rgb="FF000000"/>
      </left>
      <right style="thin">
        <color rgb="FF000000"/>
      </right>
      <top/>
      <bottom style="thin">
        <color rgb="FF000000"/>
      </bottom>
      <diagonal/>
    </border>
    <border>
      <left/>
      <right style="medium">
        <color rgb="FF2E75B5"/>
      </right>
      <top style="medium">
        <color rgb="FF2E75B5"/>
      </top>
      <bottom style="medium">
        <color rgb="FF2E75B5"/>
      </bottom>
      <diagonal/>
    </border>
    <border>
      <left style="medium">
        <color rgb="FF2E75B5"/>
      </left>
      <right style="medium">
        <color rgb="FF2E75B5"/>
      </right>
      <top style="medium">
        <color rgb="FF2E75B5"/>
      </top>
      <bottom style="medium">
        <color rgb="FF2E75B5"/>
      </bottom>
      <diagonal/>
    </border>
    <border>
      <left style="medium">
        <color theme="4"/>
      </left>
      <right/>
      <top style="medium">
        <color rgb="FF2E75B5"/>
      </top>
      <bottom style="medium">
        <color theme="4"/>
      </bottom>
      <diagonal/>
    </border>
    <border>
      <left/>
      <right style="medium">
        <color theme="4"/>
      </right>
      <top style="medium">
        <color rgb="FF2E75B5"/>
      </top>
      <bottom style="medium">
        <color theme="4"/>
      </bottom>
      <diagonal/>
    </border>
    <border>
      <left/>
      <right style="medium">
        <color theme="4"/>
      </right>
      <top style="medium">
        <color theme="4"/>
      </top>
      <bottom style="medium">
        <color theme="4"/>
      </bottom>
      <diagonal/>
    </border>
    <border>
      <left/>
      <right/>
      <top style="medium">
        <color theme="4"/>
      </top>
      <bottom style="medium">
        <color theme="4"/>
      </bottom>
      <diagonal/>
    </border>
    <border>
      <left style="medium">
        <color rgb="FF2E75B5"/>
      </left>
      <right/>
      <top style="medium">
        <color rgb="FF2E75B5"/>
      </top>
      <bottom style="medium">
        <color rgb="FF2E75B5"/>
      </bottom>
      <diagonal/>
    </border>
    <border>
      <left style="thin">
        <color rgb="FF000000"/>
      </left>
      <right style="medium">
        <color theme="4"/>
      </right>
      <top style="medium">
        <color theme="4"/>
      </top>
      <bottom/>
      <diagonal/>
    </border>
    <border>
      <left style="thin">
        <color rgb="FF000000"/>
      </left>
      <right style="thin">
        <color rgb="FF000000"/>
      </right>
      <top style="thin">
        <color rgb="FF000000"/>
      </top>
      <bottom/>
      <diagonal/>
    </border>
    <border>
      <left style="thin">
        <color rgb="FF000000"/>
      </left>
      <right style="thin">
        <color rgb="FF000000"/>
      </right>
      <top style="medium">
        <color theme="4"/>
      </top>
      <bottom/>
      <diagonal/>
    </border>
    <border>
      <left style="thin">
        <color rgb="FF000000"/>
      </left>
      <right/>
      <top style="medium">
        <color theme="4"/>
      </top>
      <bottom/>
      <diagonal/>
    </border>
    <border>
      <left/>
      <right style="medium">
        <color rgb="FF2F75B5"/>
      </right>
      <top style="medium">
        <color rgb="FF2F75B5"/>
      </top>
      <bottom style="medium">
        <color rgb="FF2F75B5"/>
      </bottom>
      <diagonal/>
    </border>
    <border>
      <left style="medium">
        <color theme="4"/>
      </left>
      <right/>
      <top style="medium">
        <color rgb="FF2F75B5"/>
      </top>
      <bottom style="medium">
        <color rgb="FF2F75B5"/>
      </bottom>
      <diagonal/>
    </border>
    <border>
      <left/>
      <right style="medium">
        <color theme="4"/>
      </right>
      <top style="medium">
        <color rgb="FF2F75B5"/>
      </top>
      <bottom style="medium">
        <color rgb="FF2F75B5"/>
      </bottom>
      <diagonal/>
    </border>
    <border>
      <left style="thin">
        <color rgb="FF000000"/>
      </left>
      <right/>
      <top/>
      <bottom style="medium">
        <color rgb="FF2F75B5"/>
      </bottom>
      <diagonal/>
    </border>
    <border>
      <left/>
      <right/>
      <top/>
      <bottom style="medium">
        <color theme="4"/>
      </bottom>
      <diagonal/>
    </border>
    <border>
      <left style="medium">
        <color theme="4"/>
      </left>
      <right/>
      <top style="medium">
        <color rgb="FF000000"/>
      </top>
      <bottom style="medium">
        <color theme="4"/>
      </bottom>
      <diagonal/>
    </border>
    <border>
      <left/>
      <right style="medium">
        <color theme="4"/>
      </right>
      <top style="medium">
        <color rgb="FF000000"/>
      </top>
      <bottom style="medium">
        <color theme="4"/>
      </bottom>
      <diagonal/>
    </border>
    <border>
      <left style="medium">
        <color rgb="FF000000"/>
      </left>
      <right style="medium">
        <color rgb="FF000000"/>
      </right>
      <top style="medium">
        <color rgb="FF000000"/>
      </top>
      <bottom style="medium">
        <color indexed="64"/>
      </bottom>
      <diagonal/>
    </border>
    <border>
      <left style="dashed">
        <color theme="9" tint="-0.24994659260841701"/>
      </left>
      <right/>
      <top style="dashed">
        <color theme="9" tint="-0.24994659260841701"/>
      </top>
      <bottom style="dashed">
        <color theme="9" tint="-0.24994659260841701"/>
      </bottom>
      <diagonal/>
    </border>
    <border>
      <left/>
      <right/>
      <top style="dashed">
        <color theme="9" tint="-0.24994659260841701"/>
      </top>
      <bottom style="dashed">
        <color theme="9" tint="-0.24994659260841701"/>
      </bottom>
      <diagonal/>
    </border>
    <border>
      <left/>
      <right style="dashed">
        <color theme="9" tint="-0.24994659260841701"/>
      </right>
      <top style="dashed">
        <color theme="9" tint="-0.24994659260841701"/>
      </top>
      <bottom style="dashed">
        <color theme="9" tint="-0.24994659260841701"/>
      </bottom>
      <diagonal/>
    </border>
    <border>
      <left style="dashed">
        <color theme="9" tint="-0.24994659260841701"/>
      </left>
      <right style="dashed">
        <color theme="9" tint="-0.24994659260841701"/>
      </right>
      <top style="dashed">
        <color theme="9" tint="-0.24994659260841701"/>
      </top>
      <bottom/>
      <diagonal/>
    </border>
    <border>
      <left style="dashed">
        <color theme="9" tint="-0.24994659260841701"/>
      </left>
      <right style="thin">
        <color indexed="64"/>
      </right>
      <top style="dashed">
        <color theme="9" tint="-0.24994659260841701"/>
      </top>
      <bottom/>
      <diagonal/>
    </border>
    <border>
      <left style="thin">
        <color indexed="64"/>
      </left>
      <right style="dashed">
        <color theme="9" tint="-0.24994659260841701"/>
      </right>
      <top style="dashed">
        <color theme="9" tint="-0.24994659260841701"/>
      </top>
      <bottom/>
      <diagonal/>
    </border>
    <border>
      <left style="dashed">
        <color theme="9" tint="-0.24994659260841701"/>
      </left>
      <right style="dashed">
        <color theme="9" tint="-0.24994659260841701"/>
      </right>
      <top style="dashed">
        <color theme="9" tint="-0.24994659260841701"/>
      </top>
      <bottom style="dashed">
        <color theme="9" tint="-0.24994659260841701"/>
      </bottom>
      <diagonal/>
    </border>
    <border>
      <left style="dashed">
        <color theme="9" tint="-0.24994659260841701"/>
      </left>
      <right style="dashed">
        <color theme="9" tint="-0.24994659260841701"/>
      </right>
      <top/>
      <bottom style="dashed">
        <color theme="9" tint="-0.24994659260841701"/>
      </bottom>
      <diagonal/>
    </border>
    <border>
      <left style="dashed">
        <color theme="9" tint="-0.24994659260841701"/>
      </left>
      <right style="thin">
        <color indexed="64"/>
      </right>
      <top/>
      <bottom style="dashed">
        <color theme="9" tint="-0.24994659260841701"/>
      </bottom>
      <diagonal/>
    </border>
    <border>
      <left style="thin">
        <color indexed="64"/>
      </left>
      <right style="dashed">
        <color theme="9" tint="-0.24994659260841701"/>
      </right>
      <top/>
      <bottom style="dashed">
        <color theme="9" tint="-0.24994659260841701"/>
      </bottom>
      <diagonal/>
    </border>
    <border>
      <left style="dashed">
        <color theme="9" tint="-0.24994659260841701"/>
      </left>
      <right style="dashed">
        <color theme="9" tint="-0.24994659260841701"/>
      </right>
      <top/>
      <bottom/>
      <diagonal/>
    </border>
    <border>
      <left style="hair">
        <color theme="9"/>
      </left>
      <right style="hair">
        <color theme="9"/>
      </right>
      <top style="hair">
        <color theme="9"/>
      </top>
      <bottom style="hair">
        <color theme="9"/>
      </bottom>
      <diagonal/>
    </border>
    <border>
      <left/>
      <right style="dashed">
        <color theme="9" tint="-0.24994659260841701"/>
      </right>
      <top/>
      <bottom/>
      <diagonal/>
    </border>
    <border>
      <left style="dashed">
        <color theme="9" tint="-0.24994659260841701"/>
      </left>
      <right/>
      <top/>
      <bottom/>
      <diagonal/>
    </border>
  </borders>
  <cellStyleXfs count="9">
    <xf numFmtId="0" fontId="0" fillId="0" borderId="0"/>
    <xf numFmtId="0" fontId="3" fillId="0" borderId="0"/>
    <xf numFmtId="0" fontId="2" fillId="0" borderId="0"/>
    <xf numFmtId="0" fontId="2" fillId="0" borderId="0"/>
    <xf numFmtId="0" fontId="6" fillId="0" borderId="0"/>
    <xf numFmtId="0" fontId="19" fillId="0" borderId="0" applyNumberFormat="0" applyFill="0" applyBorder="0" applyAlignment="0" applyProtection="0"/>
    <xf numFmtId="0" fontId="2" fillId="0" borderId="0"/>
    <xf numFmtId="9" fontId="46" fillId="0" borderId="0" applyFont="0" applyFill="0" applyBorder="0" applyAlignment="0" applyProtection="0"/>
    <xf numFmtId="43" fontId="46" fillId="0" borderId="0" applyFont="0" applyFill="0" applyBorder="0" applyAlignment="0" applyProtection="0"/>
  </cellStyleXfs>
  <cellXfs count="603">
    <xf numFmtId="0" fontId="0" fillId="0" borderId="0" xfId="0"/>
    <xf numFmtId="0" fontId="14" fillId="4" borderId="23" xfId="2" applyFont="1" applyFill="1" applyBorder="1" applyAlignment="1">
      <alignment horizontal="center" wrapText="1"/>
    </xf>
    <xf numFmtId="0" fontId="0" fillId="0" borderId="3" xfId="0" applyBorder="1"/>
    <xf numFmtId="0" fontId="0" fillId="0" borderId="0" xfId="0" applyBorder="1"/>
    <xf numFmtId="0" fontId="0" fillId="0" borderId="3" xfId="0" applyBorder="1" applyAlignment="1">
      <alignment wrapText="1"/>
    </xf>
    <xf numFmtId="0" fontId="0" fillId="0" borderId="6" xfId="0" applyFill="1" applyBorder="1"/>
    <xf numFmtId="0" fontId="11" fillId="7" borderId="0" xfId="0" applyFont="1" applyFill="1" applyAlignment="1"/>
    <xf numFmtId="0" fontId="18" fillId="8" borderId="0" xfId="0" applyFont="1" applyFill="1" applyAlignment="1">
      <alignment wrapText="1"/>
    </xf>
    <xf numFmtId="0" fontId="18" fillId="9" borderId="0" xfId="0" applyFont="1" applyFill="1" applyAlignment="1">
      <alignment wrapText="1"/>
    </xf>
    <xf numFmtId="0" fontId="11" fillId="10" borderId="0" xfId="5" applyFont="1" applyFill="1" applyAlignment="1">
      <alignment wrapText="1"/>
    </xf>
    <xf numFmtId="0" fontId="18" fillId="11" borderId="0" xfId="0" applyFont="1" applyFill="1" applyAlignment="1">
      <alignment wrapText="1"/>
    </xf>
    <xf numFmtId="0" fontId="11" fillId="8" borderId="0" xfId="5" applyFont="1" applyFill="1" applyAlignment="1">
      <alignment wrapText="1"/>
    </xf>
    <xf numFmtId="0" fontId="18" fillId="10" borderId="0" xfId="0" applyFont="1" applyFill="1" applyAlignment="1">
      <alignment wrapText="1"/>
    </xf>
    <xf numFmtId="0" fontId="11" fillId="11" borderId="0" xfId="5" applyFont="1" applyFill="1" applyAlignment="1">
      <alignment wrapText="1"/>
    </xf>
    <xf numFmtId="0" fontId="11" fillId="0" borderId="0" xfId="0" applyFont="1"/>
    <xf numFmtId="164" fontId="13" fillId="4" borderId="23" xfId="2" applyNumberFormat="1" applyFont="1" applyFill="1" applyBorder="1" applyAlignment="1">
      <alignment horizontal="center" vertical="center"/>
    </xf>
    <xf numFmtId="0" fontId="7" fillId="4" borderId="23" xfId="2" applyFont="1" applyFill="1" applyBorder="1" applyAlignment="1">
      <alignment horizontal="center" vertical="center" wrapText="1"/>
    </xf>
    <xf numFmtId="0" fontId="43" fillId="3" borderId="4" xfId="0" applyFont="1" applyFill="1" applyBorder="1" applyAlignment="1" applyProtection="1">
      <alignment horizontal="center" vertical="center" textRotation="90" wrapText="1"/>
      <protection locked="0"/>
    </xf>
    <xf numFmtId="0" fontId="13" fillId="16" borderId="23" xfId="2" applyFont="1" applyFill="1" applyBorder="1" applyAlignment="1">
      <alignment horizontal="center" vertical="center" wrapText="1"/>
    </xf>
    <xf numFmtId="0" fontId="7" fillId="16" borderId="23" xfId="2" applyFont="1" applyFill="1" applyBorder="1" applyAlignment="1">
      <alignment horizontal="center" vertical="center" wrapText="1"/>
    </xf>
    <xf numFmtId="0" fontId="0" fillId="0" borderId="0" xfId="0"/>
    <xf numFmtId="0" fontId="2" fillId="0" borderId="0" xfId="2"/>
    <xf numFmtId="0" fontId="22" fillId="5" borderId="3" xfId="2" applyFont="1" applyFill="1" applyBorder="1" applyAlignment="1">
      <alignment vertical="center"/>
    </xf>
    <xf numFmtId="0" fontId="2" fillId="0" borderId="0" xfId="3"/>
    <xf numFmtId="0" fontId="2" fillId="0" borderId="27" xfId="2" applyBorder="1"/>
    <xf numFmtId="0" fontId="2" fillId="0" borderId="0" xfId="2" applyAlignment="1">
      <alignment wrapText="1"/>
    </xf>
    <xf numFmtId="0" fontId="22" fillId="0" borderId="0" xfId="2" applyFont="1" applyAlignment="1">
      <alignment vertical="center"/>
    </xf>
    <xf numFmtId="0" fontId="22" fillId="5" borderId="0" xfId="2" applyFont="1" applyFill="1" applyAlignment="1">
      <alignment vertical="center"/>
    </xf>
    <xf numFmtId="0" fontId="22" fillId="5" borderId="21" xfId="2" applyFont="1" applyFill="1" applyBorder="1" applyAlignment="1">
      <alignment vertical="center"/>
    </xf>
    <xf numFmtId="0" fontId="25" fillId="12" borderId="0" xfId="3" applyFont="1" applyFill="1" applyAlignment="1">
      <alignment horizontal="left" vertical="top" wrapText="1"/>
    </xf>
    <xf numFmtId="0" fontId="25" fillId="12" borderId="0" xfId="3" applyFont="1" applyFill="1" applyAlignment="1">
      <alignment horizontal="center" vertical="top" wrapText="1"/>
    </xf>
    <xf numFmtId="0" fontId="0" fillId="0" borderId="0" xfId="0" applyAlignment="1">
      <alignment wrapText="1"/>
    </xf>
    <xf numFmtId="0" fontId="1" fillId="0" borderId="0" xfId="0" applyFont="1"/>
    <xf numFmtId="0" fontId="1" fillId="0" borderId="0" xfId="0" applyFont="1" applyAlignment="1">
      <alignment wrapText="1"/>
    </xf>
    <xf numFmtId="0" fontId="44" fillId="0" borderId="48" xfId="0" applyFont="1" applyBorder="1" applyAlignment="1">
      <alignment horizontal="center" vertical="center" wrapText="1"/>
    </xf>
    <xf numFmtId="0" fontId="24" fillId="12" borderId="0" xfId="3" applyFont="1" applyFill="1" applyBorder="1" applyAlignment="1">
      <alignment horizontal="center" vertical="center" wrapText="1"/>
    </xf>
    <xf numFmtId="14" fontId="10" fillId="0" borderId="41" xfId="0" applyNumberFormat="1" applyFont="1" applyBorder="1" applyAlignment="1">
      <alignment horizontal="center" vertical="center"/>
    </xf>
    <xf numFmtId="14" fontId="10" fillId="0" borderId="44" xfId="0" applyNumberFormat="1" applyFont="1" applyBorder="1" applyAlignment="1">
      <alignment horizontal="center" vertical="center"/>
    </xf>
    <xf numFmtId="0" fontId="10" fillId="0" borderId="2" xfId="0" applyFont="1" applyBorder="1" applyAlignment="1">
      <alignment horizontal="center" vertical="center"/>
    </xf>
    <xf numFmtId="0" fontId="0" fillId="0" borderId="0" xfId="0"/>
    <xf numFmtId="0" fontId="19" fillId="16" borderId="23" xfId="5" applyFill="1" applyBorder="1" applyAlignment="1">
      <alignment horizontal="center" vertical="center" wrapText="1"/>
    </xf>
    <xf numFmtId="0" fontId="22" fillId="17" borderId="3" xfId="2" applyFont="1" applyFill="1" applyBorder="1" applyAlignment="1">
      <alignment horizontal="center" vertical="center" wrapText="1"/>
    </xf>
    <xf numFmtId="0" fontId="22" fillId="6" borderId="3" xfId="2" applyFont="1" applyFill="1" applyBorder="1" applyAlignment="1">
      <alignment horizontal="center" vertical="center" wrapText="1"/>
    </xf>
    <xf numFmtId="0" fontId="48" fillId="4" borderId="3" xfId="0" applyFont="1" applyFill="1" applyBorder="1" applyAlignment="1">
      <alignment horizontal="center" vertical="center"/>
    </xf>
    <xf numFmtId="9" fontId="48" fillId="4" borderId="3" xfId="0" applyNumberFormat="1" applyFont="1" applyFill="1" applyBorder="1" applyAlignment="1">
      <alignment horizontal="center" vertical="center"/>
    </xf>
    <xf numFmtId="9" fontId="48" fillId="4" borderId="3" xfId="7" applyFont="1" applyFill="1" applyBorder="1" applyAlignment="1">
      <alignment horizontal="center" vertical="center"/>
    </xf>
    <xf numFmtId="0" fontId="47" fillId="4" borderId="3" xfId="0" applyFont="1" applyFill="1" applyBorder="1" applyAlignment="1">
      <alignment horizontal="center" vertical="center" wrapText="1"/>
    </xf>
    <xf numFmtId="0" fontId="47" fillId="4" borderId="3" xfId="0" applyFont="1" applyFill="1" applyBorder="1" applyAlignment="1">
      <alignment horizontal="justify" vertical="center" wrapText="1"/>
    </xf>
    <xf numFmtId="0" fontId="11" fillId="0" borderId="3" xfId="0" applyFont="1" applyBorder="1" applyAlignment="1">
      <alignment wrapText="1"/>
    </xf>
    <xf numFmtId="0" fontId="19" fillId="0" borderId="0" xfId="5" applyAlignment="1">
      <alignment vertical="center" wrapText="1"/>
    </xf>
    <xf numFmtId="0" fontId="19" fillId="0" borderId="0" xfId="5" applyFill="1" applyAlignment="1">
      <alignment vertical="center" wrapText="1"/>
    </xf>
    <xf numFmtId="0" fontId="19" fillId="0" borderId="23" xfId="5" applyFill="1" applyBorder="1" applyAlignment="1">
      <alignment horizontal="center" vertical="center" wrapText="1"/>
    </xf>
    <xf numFmtId="164" fontId="7" fillId="16" borderId="62" xfId="2" applyNumberFormat="1" applyFont="1" applyFill="1" applyBorder="1" applyAlignment="1">
      <alignment horizontal="center" vertical="center"/>
    </xf>
    <xf numFmtId="164" fontId="7" fillId="16" borderId="62" xfId="2" applyNumberFormat="1" applyFont="1" applyFill="1" applyBorder="1" applyAlignment="1">
      <alignment horizontal="center" vertical="center" wrapText="1"/>
    </xf>
    <xf numFmtId="9" fontId="0" fillId="0" borderId="3" xfId="0" applyNumberFormat="1" applyBorder="1" applyAlignment="1">
      <alignment horizontal="center" vertical="center"/>
    </xf>
    <xf numFmtId="0" fontId="0" fillId="0" borderId="3" xfId="0" applyBorder="1" applyAlignment="1">
      <alignment vertical="center" wrapText="1"/>
    </xf>
    <xf numFmtId="9" fontId="0" fillId="0" borderId="3" xfId="0" applyNumberFormat="1" applyBorder="1" applyAlignment="1">
      <alignment horizontal="center" vertical="center" wrapText="1"/>
    </xf>
    <xf numFmtId="9" fontId="0" fillId="0" borderId="0" xfId="7" applyFont="1"/>
    <xf numFmtId="10" fontId="11" fillId="0" borderId="3" xfId="0" applyNumberFormat="1" applyFont="1" applyFill="1" applyBorder="1"/>
    <xf numFmtId="0" fontId="14" fillId="4" borderId="23" xfId="2" applyFont="1" applyFill="1" applyBorder="1" applyAlignment="1">
      <alignment horizontal="center"/>
    </xf>
    <xf numFmtId="0" fontId="5" fillId="6" borderId="23" xfId="2" applyFont="1" applyFill="1" applyBorder="1" applyAlignment="1">
      <alignment horizontal="center" vertical="center" wrapText="1"/>
    </xf>
    <xf numFmtId="0" fontId="1" fillId="0" borderId="0" xfId="0" applyFont="1"/>
    <xf numFmtId="0" fontId="10" fillId="0" borderId="2" xfId="0" applyFont="1" applyBorder="1" applyAlignment="1">
      <alignment horizontal="left" vertical="center"/>
    </xf>
    <xf numFmtId="0" fontId="2" fillId="0" borderId="2" xfId="2" applyBorder="1"/>
    <xf numFmtId="0" fontId="10" fillId="0" borderId="2" xfId="0" applyFont="1" applyBorder="1" applyAlignment="1">
      <alignment vertical="center"/>
    </xf>
    <xf numFmtId="0" fontId="2" fillId="0" borderId="1" xfId="2" applyBorder="1"/>
    <xf numFmtId="0" fontId="12" fillId="0" borderId="23" xfId="2" applyFont="1" applyBorder="1" applyAlignment="1">
      <alignment horizontal="center" vertical="center" wrapText="1"/>
    </xf>
    <xf numFmtId="0" fontId="7" fillId="0" borderId="23" xfId="2" applyFont="1" applyBorder="1" applyAlignment="1">
      <alignment horizontal="center" vertical="center" wrapText="1"/>
    </xf>
    <xf numFmtId="164" fontId="7" fillId="0" borderId="23" xfId="2" applyNumberFormat="1" applyFont="1" applyBorder="1" applyAlignment="1">
      <alignment horizontal="center" vertical="center"/>
    </xf>
    <xf numFmtId="0" fontId="50" fillId="0" borderId="3" xfId="2" applyFont="1" applyBorder="1" applyAlignment="1">
      <alignment horizontal="left" vertical="center" wrapText="1" shrinkToFit="1"/>
    </xf>
    <xf numFmtId="10" fontId="50" fillId="0" borderId="3" xfId="2" applyNumberFormat="1" applyFont="1" applyBorder="1" applyAlignment="1">
      <alignment vertical="center"/>
    </xf>
    <xf numFmtId="0" fontId="51" fillId="0" borderId="3" xfId="2" applyFont="1" applyBorder="1" applyAlignment="1">
      <alignment vertical="center" wrapText="1"/>
    </xf>
    <xf numFmtId="0" fontId="52" fillId="0" borderId="3" xfId="2" applyFont="1" applyBorder="1" applyAlignment="1">
      <alignment vertical="center" wrapText="1"/>
    </xf>
    <xf numFmtId="165" fontId="51" fillId="0" borderId="3" xfId="2" applyNumberFormat="1" applyFont="1" applyBorder="1" applyAlignment="1">
      <alignment vertical="center" wrapText="1"/>
    </xf>
    <xf numFmtId="0" fontId="13" fillId="0" borderId="23" xfId="2" applyFont="1" applyBorder="1" applyAlignment="1">
      <alignment horizontal="center" vertical="center" wrapText="1"/>
    </xf>
    <xf numFmtId="0" fontId="19" fillId="0" borderId="3" xfId="5" applyBorder="1" applyAlignment="1">
      <alignment vertical="center" wrapText="1"/>
    </xf>
    <xf numFmtId="0" fontId="50" fillId="0" borderId="3" xfId="2" applyFont="1" applyBorder="1"/>
    <xf numFmtId="0" fontId="50" fillId="0" borderId="3" xfId="2" applyFont="1" applyBorder="1" applyAlignment="1">
      <alignment horizontal="left" vertical="center" wrapText="1"/>
    </xf>
    <xf numFmtId="0" fontId="50" fillId="0" borderId="3" xfId="2" applyFont="1" applyBorder="1" applyAlignment="1">
      <alignment vertical="center" wrapText="1"/>
    </xf>
    <xf numFmtId="0" fontId="50" fillId="0" borderId="3" xfId="2" applyFont="1" applyBorder="1" applyAlignment="1">
      <alignment vertical="center"/>
    </xf>
    <xf numFmtId="0" fontId="0" fillId="0" borderId="0" xfId="0" applyAlignment="1">
      <alignment vertical="center" wrapText="1"/>
    </xf>
    <xf numFmtId="164" fontId="7" fillId="0" borderId="23" xfId="2" applyNumberFormat="1" applyFont="1" applyBorder="1" applyAlignment="1">
      <alignment horizontal="center" vertical="center" wrapText="1"/>
    </xf>
    <xf numFmtId="0" fontId="53" fillId="0" borderId="3" xfId="2" applyFont="1" applyBorder="1" applyAlignment="1">
      <alignment vertical="center" wrapText="1"/>
    </xf>
    <xf numFmtId="0" fontId="45" fillId="4" borderId="2" xfId="0" applyFont="1" applyFill="1" applyBorder="1" applyAlignment="1">
      <alignment horizontal="left" vertical="center" wrapText="1"/>
    </xf>
    <xf numFmtId="0" fontId="1" fillId="4" borderId="2" xfId="0" applyFont="1" applyFill="1" applyBorder="1"/>
    <xf numFmtId="14" fontId="1" fillId="4" borderId="2" xfId="0" applyNumberFormat="1" applyFont="1" applyFill="1" applyBorder="1" applyAlignment="1">
      <alignment horizontal="center" vertical="center" wrapText="1"/>
    </xf>
    <xf numFmtId="14" fontId="45" fillId="4" borderId="2" xfId="0" applyNumberFormat="1" applyFont="1" applyFill="1" applyBorder="1" applyAlignment="1">
      <alignment horizontal="left" vertical="center" wrapText="1"/>
    </xf>
    <xf numFmtId="0" fontId="45" fillId="4" borderId="2" xfId="0" applyFont="1" applyFill="1" applyBorder="1" applyAlignment="1">
      <alignment horizontal="center" vertical="center" wrapText="1"/>
    </xf>
    <xf numFmtId="0" fontId="56" fillId="18" borderId="48" xfId="0" applyFont="1" applyFill="1" applyBorder="1" applyAlignment="1">
      <alignment horizontal="left" vertical="center" wrapText="1"/>
    </xf>
    <xf numFmtId="9" fontId="45" fillId="4" borderId="2" xfId="0" applyNumberFormat="1" applyFont="1" applyFill="1" applyBorder="1" applyAlignment="1">
      <alignment horizontal="center" vertical="center" wrapText="1"/>
    </xf>
    <xf numFmtId="0" fontId="20" fillId="18" borderId="69" xfId="0" applyFont="1" applyFill="1" applyBorder="1" applyAlignment="1">
      <alignment vertical="center"/>
    </xf>
    <xf numFmtId="0" fontId="20" fillId="18" borderId="0" xfId="0" applyFont="1" applyFill="1" applyAlignment="1">
      <alignment vertical="center"/>
    </xf>
    <xf numFmtId="0" fontId="58" fillId="15" borderId="87" xfId="0" applyFont="1" applyFill="1" applyBorder="1" applyAlignment="1">
      <alignment horizontal="center" vertical="center" textRotation="90" wrapText="1"/>
    </xf>
    <xf numFmtId="0" fontId="58" fillId="15" borderId="88" xfId="0" applyFont="1" applyFill="1" applyBorder="1" applyAlignment="1">
      <alignment horizontal="center" vertical="center" textRotation="90" wrapText="1"/>
    </xf>
    <xf numFmtId="14" fontId="32" fillId="0" borderId="25" xfId="0" applyNumberFormat="1" applyFont="1" applyBorder="1" applyAlignment="1">
      <alignment horizontal="center" vertical="center" wrapText="1"/>
    </xf>
    <xf numFmtId="165" fontId="32" fillId="0" borderId="65" xfId="0" applyNumberFormat="1" applyFont="1" applyBorder="1" applyAlignment="1">
      <alignment horizontal="center" vertical="center" wrapText="1"/>
    </xf>
    <xf numFmtId="0" fontId="59" fillId="17" borderId="3" xfId="2" applyFont="1" applyFill="1" applyBorder="1" applyAlignment="1">
      <alignment horizontal="center" vertical="center" wrapText="1"/>
    </xf>
    <xf numFmtId="0" fontId="59" fillId="6" borderId="3" xfId="2" applyFont="1" applyFill="1" applyBorder="1" applyAlignment="1">
      <alignment horizontal="center" vertical="center" wrapText="1"/>
    </xf>
    <xf numFmtId="0" fontId="30" fillId="15" borderId="34" xfId="0" applyFont="1" applyFill="1" applyBorder="1" applyAlignment="1">
      <alignment horizontal="center" vertical="center" wrapText="1"/>
    </xf>
    <xf numFmtId="0" fontId="0" fillId="0" borderId="86" xfId="0" applyBorder="1" applyAlignment="1">
      <alignment horizontal="center" vertical="center" wrapText="1"/>
    </xf>
    <xf numFmtId="0" fontId="0" fillId="18" borderId="86" xfId="0" applyFill="1" applyBorder="1" applyAlignment="1">
      <alignment horizontal="center" vertical="center" wrapText="1"/>
    </xf>
    <xf numFmtId="14" fontId="57" fillId="0" borderId="91" xfId="0" applyNumberFormat="1" applyFont="1" applyBorder="1" applyAlignment="1">
      <alignment horizontal="center" vertical="center" wrapText="1"/>
    </xf>
    <xf numFmtId="14" fontId="38" fillId="22" borderId="91" xfId="0" applyNumberFormat="1" applyFont="1" applyFill="1" applyBorder="1" applyAlignment="1">
      <alignment horizontal="center" vertical="center" wrapText="1"/>
    </xf>
    <xf numFmtId="0" fontId="19" fillId="22" borderId="91" xfId="5" applyFill="1" applyBorder="1" applyAlignment="1">
      <alignment horizontal="center" vertical="center" wrapText="1"/>
    </xf>
    <xf numFmtId="14" fontId="38" fillId="22" borderId="92" xfId="0" applyNumberFormat="1" applyFont="1" applyFill="1" applyBorder="1" applyAlignment="1">
      <alignment horizontal="center" vertical="center" wrapText="1"/>
    </xf>
    <xf numFmtId="0" fontId="61" fillId="0" borderId="3" xfId="0" applyFont="1" applyBorder="1" applyAlignment="1">
      <alignment vertical="top" wrapText="1"/>
    </xf>
    <xf numFmtId="9" fontId="0" fillId="0" borderId="3" xfId="0" applyNumberFormat="1" applyBorder="1"/>
    <xf numFmtId="0" fontId="0" fillId="0" borderId="69" xfId="0" applyBorder="1" applyAlignment="1">
      <alignment horizontal="center" vertical="center" wrapText="1"/>
    </xf>
    <xf numFmtId="14" fontId="19" fillId="22" borderId="91" xfId="5" applyNumberFormat="1" applyFill="1" applyBorder="1" applyAlignment="1">
      <alignment horizontal="center" vertical="center" wrapText="1"/>
    </xf>
    <xf numFmtId="0" fontId="0" fillId="0" borderId="3" xfId="0" applyBorder="1" applyAlignment="1">
      <alignment vertical="top" wrapText="1"/>
    </xf>
    <xf numFmtId="0" fontId="61" fillId="0" borderId="3" xfId="0" applyFont="1" applyBorder="1"/>
    <xf numFmtId="14" fontId="62" fillId="22" borderId="91" xfId="0" applyNumberFormat="1" applyFont="1" applyFill="1" applyBorder="1" applyAlignment="1">
      <alignment horizontal="center" vertical="center" wrapText="1"/>
    </xf>
    <xf numFmtId="0" fontId="63" fillId="22" borderId="91" xfId="0" applyFont="1" applyFill="1" applyBorder="1" applyAlignment="1">
      <alignment horizontal="center" vertical="center" wrapText="1"/>
    </xf>
    <xf numFmtId="0" fontId="64" fillId="22" borderId="91" xfId="0" applyFont="1" applyFill="1" applyBorder="1" applyAlignment="1">
      <alignment horizontal="center" vertical="center" wrapText="1"/>
    </xf>
    <xf numFmtId="0" fontId="30" fillId="15" borderId="93" xfId="0" applyFont="1" applyFill="1" applyBorder="1" applyAlignment="1">
      <alignment horizontal="center" vertical="center" wrapText="1"/>
    </xf>
    <xf numFmtId="0" fontId="65" fillId="22" borderId="69" xfId="0" applyFont="1" applyFill="1" applyBorder="1" applyAlignment="1">
      <alignment horizontal="center" vertical="center" wrapText="1"/>
    </xf>
    <xf numFmtId="14" fontId="62" fillId="22" borderId="24" xfId="0" applyNumberFormat="1" applyFont="1" applyFill="1" applyBorder="1" applyAlignment="1">
      <alignment horizontal="center" vertical="center" wrapText="1"/>
    </xf>
    <xf numFmtId="0" fontId="66" fillId="22" borderId="91" xfId="0" applyFont="1" applyFill="1" applyBorder="1" applyAlignment="1">
      <alignment horizontal="center" vertical="center" wrapText="1"/>
    </xf>
    <xf numFmtId="0" fontId="30" fillId="15" borderId="67" xfId="0" applyFont="1" applyFill="1" applyBorder="1" applyAlignment="1">
      <alignment horizontal="center" vertical="center" wrapText="1"/>
    </xf>
    <xf numFmtId="14" fontId="57" fillId="0" borderId="24" xfId="0" applyNumberFormat="1" applyFont="1" applyBorder="1" applyAlignment="1">
      <alignment horizontal="center" vertical="center" wrapText="1"/>
    </xf>
    <xf numFmtId="14" fontId="38" fillId="22" borderId="24" xfId="0" applyNumberFormat="1" applyFont="1" applyFill="1" applyBorder="1" applyAlignment="1">
      <alignment horizontal="center" vertical="center" wrapText="1"/>
    </xf>
    <xf numFmtId="0" fontId="64" fillId="22" borderId="24" xfId="0" applyFont="1" applyFill="1" applyBorder="1" applyAlignment="1">
      <alignment vertical="center" wrapText="1"/>
    </xf>
    <xf numFmtId="14" fontId="38" fillId="22" borderId="66" xfId="0" applyNumberFormat="1" applyFont="1" applyFill="1" applyBorder="1" applyAlignment="1">
      <alignment horizontal="center" vertical="center" wrapText="1"/>
    </xf>
    <xf numFmtId="14" fontId="57" fillId="0" borderId="94" xfId="0" applyNumberFormat="1" applyFont="1" applyBorder="1" applyAlignment="1">
      <alignment horizontal="center" vertical="center" wrapText="1"/>
    </xf>
    <xf numFmtId="14" fontId="0" fillId="22" borderId="24" xfId="0" applyNumberFormat="1" applyFill="1" applyBorder="1" applyAlignment="1">
      <alignment horizontal="center" vertical="top" wrapText="1"/>
    </xf>
    <xf numFmtId="14" fontId="0" fillId="22" borderId="24" xfId="0" applyNumberFormat="1" applyFill="1" applyBorder="1" applyAlignment="1">
      <alignment horizontal="center" vertical="center" wrapText="1"/>
    </xf>
    <xf numFmtId="0" fontId="61" fillId="0" borderId="3" xfId="0" applyFont="1" applyBorder="1" applyAlignment="1">
      <alignment wrapText="1"/>
    </xf>
    <xf numFmtId="0" fontId="0" fillId="0" borderId="69" xfId="0" applyBorder="1" applyAlignment="1">
      <alignment horizontal="center" vertical="center"/>
    </xf>
    <xf numFmtId="0" fontId="67" fillId="22" borderId="95" xfId="0" applyFont="1" applyFill="1" applyBorder="1" applyAlignment="1">
      <alignment horizontal="center" wrapText="1"/>
    </xf>
    <xf numFmtId="0" fontId="67" fillId="22" borderId="95" xfId="0" applyFont="1" applyFill="1" applyBorder="1" applyAlignment="1">
      <alignment horizontal="center" vertical="center" wrapText="1"/>
    </xf>
    <xf numFmtId="0" fontId="59" fillId="15" borderId="69" xfId="0" applyFont="1" applyFill="1" applyBorder="1" applyAlignment="1">
      <alignment horizontal="center" vertical="center" wrapText="1"/>
    </xf>
    <xf numFmtId="0" fontId="65" fillId="22" borderId="96" xfId="0" applyFont="1" applyFill="1" applyBorder="1" applyAlignment="1">
      <alignment horizontal="center" vertical="center" wrapText="1"/>
    </xf>
    <xf numFmtId="14" fontId="38" fillId="22" borderId="97" xfId="0" applyNumberFormat="1" applyFont="1" applyFill="1" applyBorder="1" applyAlignment="1">
      <alignment horizontal="center" vertical="center" wrapText="1"/>
    </xf>
    <xf numFmtId="0" fontId="59" fillId="15" borderId="69" xfId="0" applyFont="1" applyFill="1" applyBorder="1" applyAlignment="1">
      <alignment vertical="center" wrapText="1"/>
    </xf>
    <xf numFmtId="14" fontId="68" fillId="22" borderId="91" xfId="0" applyNumberFormat="1" applyFont="1" applyFill="1" applyBorder="1" applyAlignment="1">
      <alignment horizontal="center" vertical="center" wrapText="1"/>
    </xf>
    <xf numFmtId="0" fontId="69" fillId="0" borderId="3" xfId="0" applyFont="1" applyBorder="1" applyAlignment="1">
      <alignment vertical="top" wrapText="1"/>
    </xf>
    <xf numFmtId="0" fontId="67" fillId="22" borderId="69" xfId="0" applyFont="1" applyFill="1" applyBorder="1" applyAlignment="1">
      <alignment horizontal="center" vertical="center" wrapText="1"/>
    </xf>
    <xf numFmtId="14" fontId="38" fillId="22" borderId="92" xfId="0" applyNumberFormat="1" applyFont="1" applyFill="1" applyBorder="1" applyAlignment="1">
      <alignment horizontal="center" vertical="top"/>
    </xf>
    <xf numFmtId="0" fontId="70" fillId="0" borderId="0" xfId="0" applyFont="1" applyAlignment="1">
      <alignment vertical="center" wrapText="1"/>
    </xf>
    <xf numFmtId="0" fontId="67" fillId="0" borderId="0" xfId="0" applyFont="1"/>
    <xf numFmtId="9" fontId="0" fillId="0" borderId="0" xfId="0" applyNumberFormat="1"/>
    <xf numFmtId="0" fontId="10" fillId="0" borderId="48" xfId="0" applyFont="1" applyBorder="1" applyAlignment="1">
      <alignment horizontal="left" vertical="center"/>
    </xf>
    <xf numFmtId="0" fontId="38" fillId="0" borderId="48" xfId="0" applyFont="1" applyBorder="1"/>
    <xf numFmtId="0" fontId="31" fillId="20" borderId="35" xfId="0" applyFont="1" applyFill="1" applyBorder="1" applyAlignment="1">
      <alignment vertical="center"/>
    </xf>
    <xf numFmtId="0" fontId="30" fillId="15" borderId="35" xfId="0" applyFont="1" applyFill="1" applyBorder="1" applyAlignment="1">
      <alignment horizontal="center" vertical="center"/>
    </xf>
    <xf numFmtId="0" fontId="30" fillId="15" borderId="35" xfId="0" applyFont="1" applyFill="1" applyBorder="1" applyAlignment="1">
      <alignment horizontal="center" vertical="center" wrapText="1"/>
    </xf>
    <xf numFmtId="0" fontId="30" fillId="18" borderId="35" xfId="0" applyFont="1" applyFill="1" applyBorder="1" applyAlignment="1">
      <alignment horizontal="center" vertical="center" wrapText="1"/>
    </xf>
    <xf numFmtId="165" fontId="32" fillId="0" borderId="25" xfId="0" applyNumberFormat="1" applyFont="1" applyBorder="1" applyAlignment="1">
      <alignment horizontal="center" vertical="center" wrapText="1"/>
    </xf>
    <xf numFmtId="0" fontId="32" fillId="0" borderId="35" xfId="0" applyFont="1" applyBorder="1" applyAlignment="1">
      <alignment horizontal="center" vertical="center" wrapText="1"/>
    </xf>
    <xf numFmtId="0" fontId="13" fillId="0" borderId="35" xfId="0" applyFont="1" applyBorder="1" applyAlignment="1">
      <alignment horizontal="center" vertical="center" wrapText="1"/>
    </xf>
    <xf numFmtId="14" fontId="13" fillId="23" borderId="35" xfId="0" applyNumberFormat="1" applyFont="1" applyFill="1" applyBorder="1" applyAlignment="1">
      <alignment horizontal="center" vertical="center" wrapText="1"/>
    </xf>
    <xf numFmtId="0" fontId="13" fillId="22" borderId="35" xfId="0" applyFont="1" applyFill="1" applyBorder="1" applyAlignment="1">
      <alignment horizontal="center" vertical="center" wrapText="1"/>
    </xf>
    <xf numFmtId="0" fontId="62" fillId="22" borderId="35" xfId="0" applyFont="1" applyFill="1" applyBorder="1" applyAlignment="1">
      <alignment horizontal="center" vertical="center" wrapText="1"/>
    </xf>
    <xf numFmtId="14" fontId="13" fillId="22" borderId="35" xfId="0" applyNumberFormat="1" applyFont="1" applyFill="1" applyBorder="1" applyAlignment="1">
      <alignment horizontal="center" vertical="center" wrapText="1"/>
    </xf>
    <xf numFmtId="0" fontId="13" fillId="0" borderId="35" xfId="0" applyFont="1" applyBorder="1" applyAlignment="1">
      <alignment horizontal="left" vertical="center" wrapText="1"/>
    </xf>
    <xf numFmtId="14" fontId="13" fillId="0" borderId="35" xfId="0" applyNumberFormat="1" applyFont="1" applyBorder="1" applyAlignment="1">
      <alignment horizontal="center" vertical="center" wrapText="1"/>
    </xf>
    <xf numFmtId="0" fontId="62" fillId="22" borderId="0" xfId="0" applyFont="1" applyFill="1" applyAlignment="1">
      <alignment horizontal="center" vertical="center" wrapText="1"/>
    </xf>
    <xf numFmtId="0" fontId="68" fillId="22" borderId="35" xfId="0" applyFont="1" applyFill="1" applyBorder="1" applyAlignment="1">
      <alignment horizontal="center" vertical="center" wrapText="1"/>
    </xf>
    <xf numFmtId="0" fontId="60" fillId="22" borderId="35" xfId="0" applyFont="1" applyFill="1" applyBorder="1" applyAlignment="1">
      <alignment horizontal="center" vertical="center" wrapText="1"/>
    </xf>
    <xf numFmtId="0" fontId="13" fillId="23" borderId="35" xfId="0" applyFont="1" applyFill="1" applyBorder="1" applyAlignment="1">
      <alignment horizontal="center" vertical="center" wrapText="1"/>
    </xf>
    <xf numFmtId="14" fontId="13" fillId="18" borderId="35" xfId="0" applyNumberFormat="1" applyFont="1" applyFill="1" applyBorder="1" applyAlignment="1">
      <alignment horizontal="center" vertical="center" wrapText="1"/>
    </xf>
    <xf numFmtId="14" fontId="62" fillId="22" borderId="35" xfId="0" applyNumberFormat="1" applyFont="1" applyFill="1" applyBorder="1" applyAlignment="1">
      <alignment horizontal="center" vertical="center" wrapText="1"/>
    </xf>
    <xf numFmtId="0" fontId="13" fillId="0" borderId="35" xfId="0" applyFont="1" applyBorder="1" applyAlignment="1">
      <alignment vertical="center" wrapText="1"/>
    </xf>
    <xf numFmtId="0" fontId="32" fillId="23" borderId="35" xfId="0" applyFont="1" applyFill="1" applyBorder="1" applyAlignment="1">
      <alignment horizontal="center" vertical="center" wrapText="1"/>
    </xf>
    <xf numFmtId="0" fontId="13" fillId="23" borderId="35" xfId="0" applyFont="1" applyFill="1" applyBorder="1" applyAlignment="1">
      <alignment vertical="center" wrapText="1"/>
    </xf>
    <xf numFmtId="0" fontId="13" fillId="0" borderId="0" xfId="0" applyFont="1" applyAlignment="1">
      <alignment horizontal="center" vertical="center" wrapText="1"/>
    </xf>
    <xf numFmtId="14" fontId="71" fillId="0" borderId="0" xfId="0" applyNumberFormat="1" applyFont="1" applyAlignment="1">
      <alignment horizontal="center" vertical="center" wrapText="1"/>
    </xf>
    <xf numFmtId="14" fontId="13" fillId="0" borderId="0" xfId="0" applyNumberFormat="1" applyFont="1" applyAlignment="1">
      <alignment horizontal="center" vertical="center" wrapText="1"/>
    </xf>
    <xf numFmtId="0" fontId="41" fillId="0" borderId="0" xfId="0" applyFont="1"/>
    <xf numFmtId="0" fontId="15" fillId="18" borderId="0" xfId="0" applyFont="1" applyFill="1" applyAlignment="1">
      <alignment horizontal="center" vertical="center"/>
    </xf>
    <xf numFmtId="14" fontId="21" fillId="0" borderId="0" xfId="0" applyNumberFormat="1" applyFont="1" applyAlignment="1">
      <alignment vertical="center"/>
    </xf>
    <xf numFmtId="0" fontId="34" fillId="18" borderId="35" xfId="0" applyFont="1" applyFill="1" applyBorder="1" applyAlignment="1">
      <alignment horizontal="center" vertical="center"/>
    </xf>
    <xf numFmtId="0" fontId="30" fillId="18" borderId="35" xfId="0" applyFont="1" applyFill="1" applyBorder="1" applyAlignment="1">
      <alignment horizontal="center" vertical="center"/>
    </xf>
    <xf numFmtId="0" fontId="67" fillId="18" borderId="0" xfId="0" applyFont="1" applyFill="1"/>
    <xf numFmtId="0" fontId="28" fillId="18" borderId="35" xfId="0" applyFont="1" applyFill="1" applyBorder="1" applyAlignment="1">
      <alignment horizontal="center" vertical="center" wrapText="1"/>
    </xf>
    <xf numFmtId="0" fontId="13" fillId="18" borderId="35" xfId="0" applyFont="1" applyFill="1" applyBorder="1" applyAlignment="1">
      <alignment horizontal="center" vertical="center" wrapText="1"/>
    </xf>
    <xf numFmtId="14" fontId="28" fillId="18" borderId="35" xfId="0" applyNumberFormat="1" applyFont="1" applyFill="1" applyBorder="1" applyAlignment="1">
      <alignment horizontal="center" vertical="center" wrapText="1"/>
    </xf>
    <xf numFmtId="14" fontId="28" fillId="22" borderId="35" xfId="0" applyNumberFormat="1" applyFont="1" applyFill="1" applyBorder="1" applyAlignment="1">
      <alignment horizontal="center" vertical="center" wrapText="1"/>
    </xf>
    <xf numFmtId="14" fontId="19" fillId="22" borderId="35" xfId="5" applyNumberFormat="1" applyFill="1" applyBorder="1" applyAlignment="1">
      <alignment horizontal="center" vertical="center" wrapText="1"/>
    </xf>
    <xf numFmtId="0" fontId="61" fillId="0" borderId="3" xfId="0" applyFont="1" applyBorder="1" applyAlignment="1">
      <alignment vertical="center" wrapText="1"/>
    </xf>
    <xf numFmtId="0" fontId="13" fillId="22" borderId="35" xfId="0" applyFont="1" applyFill="1" applyBorder="1" applyAlignment="1">
      <alignment horizontal="center" vertical="center"/>
    </xf>
    <xf numFmtId="0" fontId="66" fillId="22" borderId="35" xfId="0" applyFont="1" applyFill="1" applyBorder="1" applyAlignment="1">
      <alignment horizontal="center" vertical="center" wrapText="1"/>
    </xf>
    <xf numFmtId="0" fontId="28" fillId="22" borderId="35" xfId="0" applyFont="1" applyFill="1" applyBorder="1" applyAlignment="1">
      <alignment horizontal="center" vertical="center" wrapText="1"/>
    </xf>
    <xf numFmtId="0" fontId="28" fillId="23" borderId="35" xfId="0" applyFont="1" applyFill="1" applyBorder="1" applyAlignment="1">
      <alignment horizontal="center" vertical="center" wrapText="1"/>
    </xf>
    <xf numFmtId="0" fontId="19" fillId="22" borderId="35" xfId="5" applyFill="1" applyBorder="1" applyAlignment="1">
      <alignment horizontal="center" vertical="center" wrapText="1"/>
    </xf>
    <xf numFmtId="14" fontId="28" fillId="18" borderId="35" xfId="0" applyNumberFormat="1" applyFont="1" applyFill="1" applyBorder="1" applyAlignment="1">
      <alignment horizontal="center" vertical="center"/>
    </xf>
    <xf numFmtId="0" fontId="73" fillId="22" borderId="35" xfId="0" applyFont="1" applyFill="1" applyBorder="1" applyAlignment="1">
      <alignment horizontal="center" vertical="center" wrapText="1"/>
    </xf>
    <xf numFmtId="0" fontId="32" fillId="15" borderId="25" xfId="0" applyFont="1" applyFill="1" applyBorder="1" applyAlignment="1">
      <alignment horizontal="center" vertical="center" wrapText="1"/>
    </xf>
    <xf numFmtId="0" fontId="32" fillId="15" borderId="25" xfId="0" applyFont="1" applyFill="1" applyBorder="1" applyAlignment="1">
      <alignment horizontal="center" vertical="center"/>
    </xf>
    <xf numFmtId="14" fontId="32" fillId="22" borderId="25" xfId="0" applyNumberFormat="1" applyFont="1" applyFill="1" applyBorder="1" applyAlignment="1">
      <alignment horizontal="center" vertical="center" wrapText="1"/>
    </xf>
    <xf numFmtId="165" fontId="32" fillId="22" borderId="65" xfId="0" applyNumberFormat="1" applyFont="1" applyFill="1" applyBorder="1" applyAlignment="1">
      <alignment horizontal="center" vertical="center" wrapText="1"/>
    </xf>
    <xf numFmtId="0" fontId="83" fillId="0" borderId="0" xfId="0" applyFont="1"/>
    <xf numFmtId="0" fontId="41" fillId="0" borderId="0" xfId="0" applyFont="1" applyBorder="1"/>
    <xf numFmtId="0" fontId="20" fillId="0" borderId="0" xfId="0" applyFont="1" applyFill="1" applyAlignment="1">
      <alignment vertical="center"/>
    </xf>
    <xf numFmtId="0" fontId="0" fillId="0" borderId="0" xfId="0" applyFill="1"/>
    <xf numFmtId="0" fontId="59" fillId="0" borderId="3" xfId="2" applyFont="1" applyFill="1" applyBorder="1" applyAlignment="1">
      <alignment horizontal="center" vertical="center" wrapText="1"/>
    </xf>
    <xf numFmtId="9" fontId="0" fillId="0" borderId="3" xfId="0" applyNumberFormat="1" applyFill="1" applyBorder="1"/>
    <xf numFmtId="0" fontId="57" fillId="0" borderId="23" xfId="0" applyFont="1" applyFill="1" applyBorder="1" applyAlignment="1">
      <alignment horizontal="center" vertical="center" wrapText="1"/>
    </xf>
    <xf numFmtId="0" fontId="38" fillId="0" borderId="23" xfId="0" applyFont="1" applyFill="1" applyBorder="1" applyAlignment="1">
      <alignment horizontal="center" vertical="center" wrapText="1"/>
    </xf>
    <xf numFmtId="14" fontId="38" fillId="0" borderId="23" xfId="0" applyNumberFormat="1" applyFont="1" applyFill="1" applyBorder="1" applyAlignment="1">
      <alignment horizontal="center" vertical="center" wrapText="1"/>
    </xf>
    <xf numFmtId="14" fontId="38" fillId="0" borderId="62" xfId="0" applyNumberFormat="1" applyFont="1" applyFill="1" applyBorder="1" applyAlignment="1">
      <alignment horizontal="center" vertical="center" wrapText="1"/>
    </xf>
    <xf numFmtId="0" fontId="67" fillId="0" borderId="3" xfId="0" applyFont="1" applyFill="1" applyBorder="1" applyAlignment="1">
      <alignment wrapText="1"/>
    </xf>
    <xf numFmtId="0" fontId="67" fillId="0" borderId="3" xfId="0" applyFont="1" applyFill="1" applyBorder="1" applyAlignment="1">
      <alignment vertical="top" wrapText="1"/>
    </xf>
    <xf numFmtId="10" fontId="67" fillId="0" borderId="3" xfId="0" applyNumberFormat="1" applyFont="1" applyFill="1" applyBorder="1"/>
    <xf numFmtId="0" fontId="67" fillId="0" borderId="0" xfId="0" applyFont="1" applyFill="1"/>
    <xf numFmtId="0" fontId="37" fillId="0" borderId="23" xfId="0" applyFont="1" applyFill="1" applyBorder="1" applyAlignment="1">
      <alignment horizontal="center" vertical="center" wrapText="1"/>
    </xf>
    <xf numFmtId="0" fontId="77" fillId="0" borderId="23" xfId="0" applyFont="1" applyFill="1" applyBorder="1" applyAlignment="1">
      <alignment horizontal="left" vertical="center" wrapText="1"/>
    </xf>
    <xf numFmtId="0" fontId="60" fillId="0" borderId="23" xfId="0" applyFont="1" applyFill="1" applyBorder="1" applyAlignment="1">
      <alignment horizontal="center" vertical="center" wrapText="1"/>
    </xf>
    <xf numFmtId="0" fontId="80" fillId="0" borderId="23" xfId="0" applyFont="1" applyFill="1" applyBorder="1" applyAlignment="1">
      <alignment horizontal="center" vertical="center" wrapText="1"/>
    </xf>
    <xf numFmtId="0" fontId="67" fillId="0" borderId="3" xfId="0" applyFont="1" applyFill="1" applyBorder="1"/>
    <xf numFmtId="0" fontId="67" fillId="0" borderId="0" xfId="0" applyFont="1" applyFill="1" applyAlignment="1">
      <alignment horizontal="center" vertical="center" wrapText="1"/>
    </xf>
    <xf numFmtId="0" fontId="45" fillId="4" borderId="44" xfId="0" applyFont="1" applyFill="1" applyBorder="1" applyAlignment="1">
      <alignment horizontal="left" vertical="center" wrapText="1"/>
    </xf>
    <xf numFmtId="0" fontId="1" fillId="4" borderId="44" xfId="0" applyFont="1" applyFill="1" applyBorder="1"/>
    <xf numFmtId="14" fontId="1" fillId="4" borderId="44" xfId="0" applyNumberFormat="1" applyFont="1" applyFill="1" applyBorder="1" applyAlignment="1">
      <alignment horizontal="center" vertical="center" wrapText="1"/>
    </xf>
    <xf numFmtId="0" fontId="56" fillId="18" borderId="56" xfId="0" applyFont="1" applyFill="1" applyBorder="1" applyAlignment="1">
      <alignment horizontal="left" vertical="center" wrapText="1"/>
    </xf>
    <xf numFmtId="9" fontId="45" fillId="4" borderId="44" xfId="0" applyNumberFormat="1" applyFont="1" applyFill="1" applyBorder="1" applyAlignment="1">
      <alignment horizontal="center" vertical="center" wrapText="1"/>
    </xf>
    <xf numFmtId="0" fontId="0" fillId="25" borderId="69" xfId="0" applyFill="1" applyBorder="1" applyAlignment="1">
      <alignment horizontal="center" vertical="center" wrapText="1"/>
    </xf>
    <xf numFmtId="0" fontId="11" fillId="0" borderId="3" xfId="0" applyFont="1" applyBorder="1" applyAlignment="1"/>
    <xf numFmtId="0" fontId="0" fillId="4" borderId="69" xfId="0" applyFill="1" applyBorder="1" applyAlignment="1">
      <alignment horizontal="center" vertical="center" wrapText="1"/>
    </xf>
    <xf numFmtId="0" fontId="61" fillId="4" borderId="69" xfId="0" applyFont="1" applyFill="1" applyBorder="1" applyAlignment="1">
      <alignment horizontal="center" vertical="center" wrapText="1"/>
    </xf>
    <xf numFmtId="10" fontId="59" fillId="14" borderId="3" xfId="0" applyNumberFormat="1" applyFont="1" applyFill="1" applyBorder="1" applyAlignment="1">
      <alignment horizontal="center" vertical="center"/>
    </xf>
    <xf numFmtId="9" fontId="22" fillId="14" borderId="3" xfId="7" applyFont="1" applyFill="1" applyBorder="1" applyAlignment="1">
      <alignment horizontal="center" vertical="center"/>
    </xf>
    <xf numFmtId="0" fontId="49" fillId="14" borderId="3" xfId="0" applyFont="1" applyFill="1" applyBorder="1"/>
    <xf numFmtId="9" fontId="49" fillId="14" borderId="3" xfId="0" applyNumberFormat="1" applyFont="1" applyFill="1" applyBorder="1"/>
    <xf numFmtId="0" fontId="13" fillId="26" borderId="35" xfId="0" applyFont="1" applyFill="1" applyBorder="1" applyAlignment="1">
      <alignment horizontal="center" vertical="center" wrapText="1"/>
    </xf>
    <xf numFmtId="0" fontId="48" fillId="14" borderId="3" xfId="0" applyFont="1" applyFill="1" applyBorder="1" applyAlignment="1">
      <alignment horizontal="center" vertical="center"/>
    </xf>
    <xf numFmtId="0" fontId="48" fillId="14" borderId="10" xfId="0" applyFont="1" applyFill="1" applyBorder="1" applyAlignment="1">
      <alignment horizontal="center" vertical="center" wrapText="1"/>
    </xf>
    <xf numFmtId="10" fontId="48" fillId="14" borderId="3" xfId="0" applyNumberFormat="1" applyFont="1" applyFill="1" applyBorder="1" applyAlignment="1">
      <alignment horizontal="center"/>
    </xf>
    <xf numFmtId="9" fontId="48" fillId="14" borderId="21" xfId="0" applyNumberFormat="1" applyFont="1" applyFill="1" applyBorder="1" applyAlignment="1">
      <alignment horizontal="center" vertical="center"/>
    </xf>
    <xf numFmtId="10" fontId="48" fillId="14" borderId="3" xfId="7" applyNumberFormat="1" applyFont="1" applyFill="1" applyBorder="1" applyAlignment="1">
      <alignment horizontal="center" vertical="center"/>
    </xf>
    <xf numFmtId="0" fontId="13" fillId="19" borderId="35" xfId="0" applyFont="1" applyFill="1" applyBorder="1" applyAlignment="1">
      <alignment horizontal="center" vertical="center" wrapText="1"/>
    </xf>
    <xf numFmtId="0" fontId="13" fillId="0" borderId="35" xfId="0" applyFont="1" applyFill="1" applyBorder="1" applyAlignment="1">
      <alignment horizontal="center" vertical="center" wrapText="1"/>
    </xf>
    <xf numFmtId="9" fontId="12" fillId="14" borderId="3" xfId="0" applyNumberFormat="1" applyFont="1" applyFill="1" applyBorder="1"/>
    <xf numFmtId="9" fontId="84" fillId="27" borderId="3" xfId="0" applyNumberFormat="1" applyFont="1" applyFill="1" applyBorder="1"/>
    <xf numFmtId="0" fontId="84" fillId="27" borderId="3" xfId="0" applyFont="1" applyFill="1" applyBorder="1"/>
    <xf numFmtId="0" fontId="26" fillId="14" borderId="10" xfId="0" applyFont="1" applyFill="1" applyBorder="1" applyAlignment="1">
      <alignment horizontal="center" vertical="center" wrapText="1"/>
    </xf>
    <xf numFmtId="10" fontId="18" fillId="14" borderId="3" xfId="0" applyNumberFormat="1" applyFont="1" applyFill="1" applyBorder="1" applyAlignment="1">
      <alignment horizontal="center" vertical="center" wrapText="1"/>
    </xf>
    <xf numFmtId="10" fontId="18" fillId="14" borderId="3" xfId="0" applyNumberFormat="1" applyFont="1" applyFill="1" applyBorder="1" applyAlignment="1">
      <alignment horizontal="center" vertical="center"/>
    </xf>
    <xf numFmtId="10" fontId="85" fillId="14" borderId="3" xfId="0" applyNumberFormat="1" applyFont="1" applyFill="1" applyBorder="1" applyAlignment="1">
      <alignment horizontal="center" vertical="center"/>
    </xf>
    <xf numFmtId="0" fontId="67" fillId="0" borderId="7" xfId="0" applyFont="1" applyBorder="1"/>
    <xf numFmtId="0" fontId="2" fillId="0" borderId="3" xfId="0" applyFont="1" applyBorder="1" applyAlignment="1">
      <alignment vertical="center" wrapText="1"/>
    </xf>
    <xf numFmtId="9" fontId="0" fillId="2" borderId="3" xfId="0" applyNumberFormat="1" applyFill="1" applyBorder="1"/>
    <xf numFmtId="0" fontId="0" fillId="0" borderId="0" xfId="0"/>
    <xf numFmtId="0" fontId="0" fillId="4" borderId="0" xfId="0" applyFill="1" applyProtection="1">
      <protection locked="0"/>
    </xf>
    <xf numFmtId="0" fontId="0" fillId="0" borderId="3" xfId="0" applyBorder="1" applyProtection="1">
      <protection locked="0"/>
    </xf>
    <xf numFmtId="0" fontId="86" fillId="4" borderId="0" xfId="0" applyFont="1" applyFill="1" applyProtection="1">
      <protection locked="0"/>
    </xf>
    <xf numFmtId="0" fontId="86" fillId="4" borderId="0" xfId="0" applyFont="1" applyFill="1" applyAlignment="1" applyProtection="1">
      <alignment wrapText="1"/>
      <protection locked="0"/>
    </xf>
    <xf numFmtId="0" fontId="86" fillId="4" borderId="0" xfId="0" applyFont="1" applyFill="1" applyAlignment="1" applyProtection="1">
      <alignment horizontal="center"/>
      <protection locked="0"/>
    </xf>
    <xf numFmtId="0" fontId="86" fillId="0" borderId="0" xfId="0" applyFont="1" applyProtection="1">
      <protection locked="0"/>
    </xf>
    <xf numFmtId="0" fontId="86" fillId="4" borderId="0" xfId="0" applyFont="1" applyFill="1" applyAlignment="1" applyProtection="1">
      <alignment horizontal="center" vertical="center"/>
      <protection locked="0"/>
    </xf>
    <xf numFmtId="0" fontId="86" fillId="0" borderId="0" xfId="0" applyFont="1" applyAlignment="1" applyProtection="1">
      <alignment horizontal="center" vertical="center"/>
      <protection locked="0"/>
    </xf>
    <xf numFmtId="0" fontId="86" fillId="4" borderId="0" xfId="0" applyFont="1" applyFill="1" applyAlignment="1" applyProtection="1">
      <alignment horizontal="left" vertical="center"/>
      <protection locked="0"/>
    </xf>
    <xf numFmtId="0" fontId="89" fillId="4" borderId="0" xfId="0" applyFont="1" applyFill="1" applyProtection="1">
      <protection locked="0"/>
    </xf>
    <xf numFmtId="0" fontId="89" fillId="4" borderId="0" xfId="0" applyFont="1" applyFill="1" applyAlignment="1" applyProtection="1">
      <alignment wrapText="1"/>
      <protection locked="0"/>
    </xf>
    <xf numFmtId="0" fontId="89" fillId="4" borderId="0" xfId="0" applyFont="1" applyFill="1" applyAlignment="1" applyProtection="1">
      <alignment horizontal="center"/>
      <protection locked="0"/>
    </xf>
    <xf numFmtId="0" fontId="89" fillId="0" borderId="0" xfId="0" applyFont="1" applyProtection="1">
      <protection locked="0"/>
    </xf>
    <xf numFmtId="0" fontId="90" fillId="4" borderId="107" xfId="0" applyFont="1" applyFill="1" applyBorder="1" applyAlignment="1" applyProtection="1">
      <alignment horizontal="center" vertical="center" wrapText="1"/>
      <protection locked="0"/>
    </xf>
    <xf numFmtId="0" fontId="90" fillId="4" borderId="108" xfId="0" applyFont="1" applyFill="1" applyBorder="1" applyAlignment="1" applyProtection="1">
      <alignment horizontal="center" vertical="center" wrapText="1"/>
      <protection locked="0"/>
    </xf>
    <xf numFmtId="0" fontId="91" fillId="4" borderId="0" xfId="0" applyFont="1" applyFill="1" applyProtection="1">
      <protection locked="0"/>
    </xf>
    <xf numFmtId="0" fontId="91" fillId="4" borderId="0" xfId="0" applyFont="1" applyFill="1" applyAlignment="1" applyProtection="1">
      <alignment wrapText="1"/>
      <protection locked="0"/>
    </xf>
    <xf numFmtId="0" fontId="91" fillId="0" borderId="0" xfId="0" applyFont="1" applyProtection="1">
      <protection locked="0"/>
    </xf>
    <xf numFmtId="0" fontId="92" fillId="28" borderId="107" xfId="0" applyFont="1" applyFill="1" applyBorder="1" applyAlignment="1" applyProtection="1">
      <alignment horizontal="center" vertical="center" wrapText="1"/>
      <protection locked="0"/>
    </xf>
    <xf numFmtId="0" fontId="92" fillId="28" borderId="112" xfId="0" applyFont="1" applyFill="1" applyBorder="1" applyAlignment="1" applyProtection="1">
      <alignment horizontal="center" vertical="center" textRotation="90"/>
      <protection locked="0"/>
    </xf>
    <xf numFmtId="0" fontId="92" fillId="28" borderId="112" xfId="0" applyFont="1" applyFill="1" applyBorder="1" applyAlignment="1" applyProtection="1">
      <alignment horizontal="center" vertical="center" textRotation="90"/>
      <protection hidden="1"/>
    </xf>
    <xf numFmtId="0" fontId="92" fillId="4" borderId="0" xfId="0" applyFont="1" applyFill="1" applyAlignment="1" applyProtection="1">
      <alignment horizontal="center" vertical="center"/>
      <protection locked="0"/>
    </xf>
    <xf numFmtId="0" fontId="92" fillId="25" borderId="0" xfId="0" applyFont="1" applyFill="1" applyAlignment="1" applyProtection="1">
      <alignment horizontal="center" vertical="center"/>
      <protection locked="0"/>
    </xf>
    <xf numFmtId="43" fontId="86" fillId="0" borderId="109" xfId="8" applyFont="1" applyBorder="1" applyAlignment="1" applyProtection="1">
      <alignment horizontal="center" vertical="center" wrapText="1"/>
      <protection locked="0"/>
    </xf>
    <xf numFmtId="0" fontId="86" fillId="0" borderId="112" xfId="0" applyFont="1" applyBorder="1" applyAlignment="1" applyProtection="1">
      <alignment horizontal="center" vertical="center"/>
      <protection locked="0"/>
    </xf>
    <xf numFmtId="0" fontId="96" fillId="0" borderId="112" xfId="0" applyFont="1" applyBorder="1" applyAlignment="1" applyProtection="1">
      <alignment horizontal="justify" vertical="center" wrapText="1"/>
      <protection locked="0"/>
    </xf>
    <xf numFmtId="0" fontId="86" fillId="0" borderId="112" xfId="0" applyFont="1" applyBorder="1" applyAlignment="1" applyProtection="1">
      <alignment horizontal="center" vertical="center"/>
      <protection hidden="1"/>
    </xf>
    <xf numFmtId="0" fontId="86" fillId="0" borderId="112" xfId="0" applyFont="1" applyBorder="1" applyAlignment="1" applyProtection="1">
      <alignment horizontal="center" vertical="center" textRotation="90"/>
      <protection locked="0"/>
    </xf>
    <xf numFmtId="9" fontId="86" fillId="0" borderId="112" xfId="0" applyNumberFormat="1" applyFont="1" applyBorder="1" applyAlignment="1" applyProtection="1">
      <alignment horizontal="center" vertical="center"/>
      <protection hidden="1"/>
    </xf>
    <xf numFmtId="167" fontId="86" fillId="0" borderId="112" xfId="7" applyNumberFormat="1" applyFont="1" applyBorder="1" applyAlignment="1" applyProtection="1">
      <alignment horizontal="center" vertical="center"/>
      <protection hidden="1"/>
    </xf>
    <xf numFmtId="0" fontId="95" fillId="0" borderId="112" xfId="0" applyFont="1" applyBorder="1" applyAlignment="1" applyProtection="1">
      <alignment horizontal="center" vertical="center" textRotation="90" wrapText="1"/>
      <protection hidden="1"/>
    </xf>
    <xf numFmtId="9" fontId="86" fillId="0" borderId="109" xfId="0" applyNumberFormat="1" applyFont="1" applyBorder="1" applyAlignment="1" applyProtection="1">
      <alignment horizontal="center" vertical="center"/>
      <protection hidden="1"/>
    </xf>
    <xf numFmtId="0" fontId="95" fillId="0" borderId="112" xfId="0" applyFont="1" applyBorder="1" applyAlignment="1" applyProtection="1">
      <alignment horizontal="center" vertical="center" textRotation="90"/>
      <protection hidden="1"/>
    </xf>
    <xf numFmtId="0" fontId="86" fillId="0" borderId="109" xfId="0" applyFont="1" applyBorder="1" applyAlignment="1" applyProtection="1">
      <alignment horizontal="center" vertical="center" textRotation="90"/>
      <protection locked="0"/>
    </xf>
    <xf numFmtId="0" fontId="86" fillId="0" borderId="109" xfId="0" applyFont="1" applyBorder="1" applyAlignment="1" applyProtection="1">
      <alignment horizontal="center" vertical="center" textRotation="90" wrapText="1"/>
      <protection locked="0"/>
    </xf>
    <xf numFmtId="0" fontId="86" fillId="0" borderId="112" xfId="0" applyFont="1" applyBorder="1" applyAlignment="1" applyProtection="1">
      <alignment horizontal="center" vertical="center" wrapText="1"/>
      <protection locked="0"/>
    </xf>
    <xf numFmtId="14" fontId="86" fillId="0" borderId="112" xfId="0" applyNumberFormat="1" applyFont="1" applyBorder="1" applyAlignment="1" applyProtection="1">
      <alignment horizontal="center" vertical="center"/>
      <protection locked="0"/>
    </xf>
    <xf numFmtId="0" fontId="86" fillId="4" borderId="0" xfId="0" applyFont="1" applyFill="1" applyAlignment="1" applyProtection="1">
      <alignment vertical="center"/>
      <protection locked="0"/>
    </xf>
    <xf numFmtId="0" fontId="86" fillId="0" borderId="0" xfId="0" applyFont="1" applyAlignment="1" applyProtection="1">
      <alignment vertical="center"/>
      <protection locked="0"/>
    </xf>
    <xf numFmtId="0" fontId="96" fillId="0" borderId="112" xfId="0" applyFont="1" applyBorder="1" applyAlignment="1" applyProtection="1">
      <alignment horizontal="justify" vertical="center"/>
      <protection locked="0"/>
    </xf>
    <xf numFmtId="0" fontId="86" fillId="0" borderId="109" xfId="0" applyFont="1" applyBorder="1" applyAlignment="1" applyProtection="1">
      <alignment horizontal="center" vertical="center"/>
      <protection locked="0"/>
    </xf>
    <xf numFmtId="0" fontId="86" fillId="0" borderId="109" xfId="0" applyFont="1" applyBorder="1" applyAlignment="1" applyProtection="1">
      <alignment horizontal="center" vertical="center" wrapText="1"/>
      <protection locked="0"/>
    </xf>
    <xf numFmtId="0" fontId="86" fillId="0" borderId="113" xfId="0" applyFont="1" applyBorder="1" applyAlignment="1" applyProtection="1">
      <alignment horizontal="center" vertical="center" wrapText="1"/>
      <protection locked="0"/>
    </xf>
    <xf numFmtId="0" fontId="94" fillId="0" borderId="109" xfId="0" applyFont="1" applyBorder="1" applyAlignment="1" applyProtection="1">
      <alignment horizontal="center" vertical="center" wrapText="1"/>
      <protection locked="0"/>
    </xf>
    <xf numFmtId="0" fontId="95" fillId="0" borderId="109" xfId="0" applyFont="1" applyBorder="1" applyAlignment="1" applyProtection="1">
      <alignment horizontal="center" vertical="center" wrapText="1"/>
      <protection hidden="1"/>
    </xf>
    <xf numFmtId="9" fontId="86" fillId="0" borderId="109" xfId="0" applyNumberFormat="1" applyFont="1" applyBorder="1" applyAlignment="1" applyProtection="1">
      <alignment horizontal="center" vertical="center" wrapText="1"/>
      <protection hidden="1"/>
    </xf>
    <xf numFmtId="9" fontId="86" fillId="0" borderId="109" xfId="0" applyNumberFormat="1" applyFont="1" applyBorder="1" applyAlignment="1" applyProtection="1">
      <alignment horizontal="center" vertical="center" wrapText="1"/>
      <protection locked="0"/>
    </xf>
    <xf numFmtId="168" fontId="86" fillId="0" borderId="109" xfId="0" applyNumberFormat="1" applyFont="1" applyBorder="1" applyAlignment="1" applyProtection="1">
      <alignment horizontal="right" vertical="center" wrapText="1"/>
      <protection locked="0"/>
    </xf>
    <xf numFmtId="0" fontId="95" fillId="0" borderId="109" xfId="0" applyFont="1" applyBorder="1" applyAlignment="1" applyProtection="1">
      <alignment horizontal="center" vertical="center"/>
      <protection hidden="1"/>
    </xf>
    <xf numFmtId="0" fontId="96" fillId="0" borderId="112" xfId="0" applyFont="1" applyBorder="1" applyAlignment="1" applyProtection="1">
      <alignment horizontal="center" vertical="center" wrapText="1"/>
      <protection locked="0"/>
    </xf>
    <xf numFmtId="14" fontId="96" fillId="0" borderId="112" xfId="0" applyNumberFormat="1" applyFont="1" applyBorder="1" applyAlignment="1" applyProtection="1">
      <alignment horizontal="center" vertical="center" wrapText="1"/>
      <protection locked="0"/>
    </xf>
    <xf numFmtId="0" fontId="86" fillId="0" borderId="116" xfId="0" applyFont="1" applyBorder="1" applyAlignment="1" applyProtection="1">
      <alignment horizontal="center" vertical="center" wrapText="1"/>
      <protection locked="0"/>
    </xf>
    <xf numFmtId="14" fontId="86" fillId="0" borderId="112" xfId="0" applyNumberFormat="1" applyFont="1" applyBorder="1" applyAlignment="1" applyProtection="1">
      <alignment horizontal="center" vertical="center" wrapText="1"/>
      <protection locked="0"/>
    </xf>
    <xf numFmtId="0" fontId="86" fillId="0" borderId="112" xfId="0" applyFont="1" applyBorder="1" applyAlignment="1" applyProtection="1">
      <alignment horizontal="justify" vertical="center" wrapText="1"/>
      <protection hidden="1"/>
    </xf>
    <xf numFmtId="0" fontId="86" fillId="0" borderId="117" xfId="0" applyFont="1" applyBorder="1" applyAlignment="1" applyProtection="1">
      <alignment horizontal="justify" vertical="center" wrapText="1"/>
      <protection locked="0"/>
    </xf>
    <xf numFmtId="2" fontId="86" fillId="0" borderId="109" xfId="0" applyNumberFormat="1" applyFont="1" applyBorder="1" applyAlignment="1" applyProtection="1">
      <alignment horizontal="center" vertical="center" wrapText="1"/>
      <protection locked="0"/>
    </xf>
    <xf numFmtId="0" fontId="86" fillId="0" borderId="116" xfId="0" applyFont="1" applyBorder="1" applyAlignment="1" applyProtection="1">
      <alignment vertical="center"/>
      <protection locked="0"/>
    </xf>
    <xf numFmtId="0" fontId="86" fillId="0" borderId="118" xfId="0" applyFont="1" applyBorder="1" applyAlignment="1" applyProtection="1">
      <alignment horizontal="center" vertical="center"/>
      <protection locked="0"/>
    </xf>
    <xf numFmtId="0" fontId="86" fillId="0" borderId="119" xfId="0" applyFont="1" applyBorder="1" applyAlignment="1" applyProtection="1">
      <alignment vertical="center"/>
      <protection locked="0"/>
    </xf>
    <xf numFmtId="0" fontId="86" fillId="0" borderId="0" xfId="0" applyFont="1" applyAlignment="1" applyProtection="1">
      <alignment horizontal="center"/>
      <protection locked="0"/>
    </xf>
    <xf numFmtId="0" fontId="86" fillId="0" borderId="0" xfId="0" applyFont="1" applyAlignment="1" applyProtection="1">
      <alignment wrapText="1"/>
      <protection locked="0"/>
    </xf>
    <xf numFmtId="0" fontId="95" fillId="0" borderId="0" xfId="0" applyFont="1" applyAlignment="1" applyProtection="1">
      <alignment horizontal="left" vertical="center"/>
      <protection locked="0"/>
    </xf>
    <xf numFmtId="0" fontId="59" fillId="14" borderId="10" xfId="0" applyFont="1" applyFill="1" applyBorder="1" applyAlignment="1">
      <alignment horizontal="center" vertical="center"/>
    </xf>
    <xf numFmtId="0" fontId="59" fillId="14" borderId="20" xfId="0" applyFont="1" applyFill="1" applyBorder="1" applyAlignment="1">
      <alignment horizontal="center" vertical="center"/>
    </xf>
    <xf numFmtId="0" fontId="59" fillId="14" borderId="21" xfId="0" applyFont="1" applyFill="1" applyBorder="1" applyAlignment="1">
      <alignment horizontal="center" vertical="center"/>
    </xf>
    <xf numFmtId="0" fontId="15" fillId="4" borderId="9" xfId="0" applyFont="1" applyFill="1" applyBorder="1" applyAlignment="1">
      <alignment horizontal="center" vertical="center"/>
    </xf>
    <xf numFmtId="0" fontId="15" fillId="4" borderId="0" xfId="0" applyFont="1" applyFill="1" applyAlignment="1">
      <alignment horizontal="center" vertical="center"/>
    </xf>
    <xf numFmtId="0" fontId="16" fillId="4" borderId="14" xfId="2" applyFont="1" applyFill="1" applyBorder="1" applyAlignment="1">
      <alignment horizontal="center" vertical="center" wrapText="1"/>
    </xf>
    <xf numFmtId="0" fontId="16" fillId="4" borderId="15" xfId="2" applyFont="1" applyFill="1" applyBorder="1" applyAlignment="1">
      <alignment horizontal="center" vertical="center" wrapText="1"/>
    </xf>
    <xf numFmtId="0" fontId="16" fillId="4" borderId="16" xfId="2" applyFont="1" applyFill="1" applyBorder="1" applyAlignment="1">
      <alignment horizontal="center" vertical="center" wrapText="1"/>
    </xf>
    <xf numFmtId="0" fontId="16" fillId="5" borderId="17" xfId="2" applyFont="1" applyFill="1" applyBorder="1" applyAlignment="1">
      <alignment horizontal="center" vertical="center"/>
    </xf>
    <xf numFmtId="0" fontId="16" fillId="5" borderId="18" xfId="2" applyFont="1" applyFill="1" applyBorder="1" applyAlignment="1">
      <alignment horizontal="center" vertical="center"/>
    </xf>
    <xf numFmtId="0" fontId="16" fillId="5" borderId="19" xfId="2" applyFont="1" applyFill="1" applyBorder="1" applyAlignment="1">
      <alignment horizontal="center" vertical="center"/>
    </xf>
    <xf numFmtId="0" fontId="15" fillId="4" borderId="17" xfId="0" applyFont="1" applyFill="1" applyBorder="1" applyAlignment="1">
      <alignment horizontal="center" vertical="center"/>
    </xf>
    <xf numFmtId="0" fontId="15" fillId="4" borderId="18" xfId="0" applyFont="1" applyFill="1" applyBorder="1" applyAlignment="1">
      <alignment horizontal="center" vertical="center"/>
    </xf>
    <xf numFmtId="0" fontId="15" fillId="4" borderId="19" xfId="0" applyFont="1" applyFill="1" applyBorder="1" applyAlignment="1">
      <alignment horizontal="center" vertical="center"/>
    </xf>
    <xf numFmtId="0" fontId="15" fillId="4" borderId="22" xfId="0" applyFont="1" applyFill="1" applyBorder="1" applyAlignment="1">
      <alignment horizontal="center" vertical="center"/>
    </xf>
    <xf numFmtId="0" fontId="15" fillId="4" borderId="29" xfId="0" applyFont="1" applyFill="1" applyBorder="1" applyAlignment="1">
      <alignment horizontal="center" vertical="center"/>
    </xf>
    <xf numFmtId="0" fontId="15" fillId="4" borderId="30" xfId="0" applyFont="1" applyFill="1" applyBorder="1" applyAlignment="1">
      <alignment horizontal="center" vertical="center"/>
    </xf>
    <xf numFmtId="0" fontId="40" fillId="4" borderId="18" xfId="0" applyFont="1" applyFill="1" applyBorder="1" applyAlignment="1">
      <alignment horizontal="center" vertical="center"/>
    </xf>
    <xf numFmtId="0" fontId="40" fillId="4" borderId="19" xfId="0" applyFont="1" applyFill="1" applyBorder="1" applyAlignment="1">
      <alignment horizontal="center" vertical="center"/>
    </xf>
    <xf numFmtId="0" fontId="40" fillId="4" borderId="29" xfId="0" applyFont="1" applyFill="1" applyBorder="1" applyAlignment="1">
      <alignment horizontal="center" vertical="center"/>
    </xf>
    <xf numFmtId="0" fontId="40" fillId="4" borderId="30" xfId="0" applyFont="1" applyFill="1" applyBorder="1" applyAlignment="1">
      <alignment horizontal="center" vertical="center"/>
    </xf>
    <xf numFmtId="0" fontId="10" fillId="0" borderId="14" xfId="0" applyFont="1" applyBorder="1" applyAlignment="1">
      <alignment horizontal="left" vertical="center"/>
    </xf>
    <xf numFmtId="0" fontId="10" fillId="0" borderId="16" xfId="0" applyFont="1" applyBorder="1" applyAlignment="1">
      <alignment horizontal="left" vertical="center"/>
    </xf>
    <xf numFmtId="14" fontId="10" fillId="0" borderId="14" xfId="0" applyNumberFormat="1" applyFont="1" applyBorder="1" applyAlignment="1">
      <alignment horizontal="left" vertical="center"/>
    </xf>
    <xf numFmtId="14" fontId="10" fillId="0" borderId="16" xfId="0" applyNumberFormat="1" applyFont="1" applyBorder="1" applyAlignment="1">
      <alignment horizontal="left" vertical="center"/>
    </xf>
    <xf numFmtId="0" fontId="14" fillId="4" borderId="23" xfId="2" applyFont="1" applyFill="1" applyBorder="1" applyAlignment="1">
      <alignment horizontal="center"/>
    </xf>
    <xf numFmtId="0" fontId="5" fillId="6" borderId="24" xfId="2" applyFont="1" applyFill="1" applyBorder="1" applyAlignment="1">
      <alignment horizontal="center" vertical="center" wrapText="1"/>
    </xf>
    <xf numFmtId="0" fontId="5" fillId="6" borderId="25" xfId="2" applyFont="1" applyFill="1" applyBorder="1" applyAlignment="1">
      <alignment horizontal="center" vertical="center" wrapText="1"/>
    </xf>
    <xf numFmtId="0" fontId="5" fillId="6" borderId="23" xfId="2" applyFont="1" applyFill="1" applyBorder="1" applyAlignment="1">
      <alignment horizontal="center" vertical="center" wrapText="1"/>
    </xf>
    <xf numFmtId="0" fontId="17" fillId="6" borderId="23" xfId="2" applyFont="1" applyFill="1" applyBorder="1" applyAlignment="1">
      <alignment horizontal="center" vertical="center" wrapText="1"/>
    </xf>
    <xf numFmtId="0" fontId="5" fillId="6" borderId="26" xfId="2" applyFont="1" applyFill="1" applyBorder="1" applyAlignment="1">
      <alignment horizontal="center" vertical="center" wrapText="1"/>
    </xf>
    <xf numFmtId="9" fontId="86" fillId="0" borderId="109" xfId="0" applyNumberFormat="1" applyFont="1" applyBorder="1" applyAlignment="1" applyProtection="1">
      <alignment horizontal="center" vertical="center" wrapText="1"/>
      <protection locked="0"/>
    </xf>
    <xf numFmtId="9" fontId="86" fillId="0" borderId="116" xfId="0" applyNumberFormat="1" applyFont="1" applyBorder="1" applyAlignment="1" applyProtection="1">
      <alignment horizontal="center" vertical="center" wrapText="1"/>
      <protection locked="0"/>
    </xf>
    <xf numFmtId="2" fontId="86" fillId="0" borderId="109" xfId="0" applyNumberFormat="1" applyFont="1" applyBorder="1" applyAlignment="1" applyProtection="1">
      <alignment horizontal="center" vertical="center" wrapText="1"/>
      <protection locked="0"/>
    </xf>
    <xf numFmtId="2" fontId="86" fillId="0" borderId="116" xfId="0" applyNumberFormat="1" applyFont="1" applyBorder="1" applyAlignment="1" applyProtection="1">
      <alignment horizontal="center" vertical="center" wrapText="1"/>
      <protection locked="0"/>
    </xf>
    <xf numFmtId="2" fontId="86" fillId="0" borderId="113" xfId="0" applyNumberFormat="1" applyFont="1" applyBorder="1" applyAlignment="1" applyProtection="1">
      <alignment horizontal="center" vertical="center" wrapText="1"/>
      <protection locked="0"/>
    </xf>
    <xf numFmtId="0" fontId="95" fillId="0" borderId="109" xfId="0" applyFont="1" applyBorder="1" applyAlignment="1" applyProtection="1">
      <alignment horizontal="center" vertical="center" wrapText="1"/>
      <protection hidden="1"/>
    </xf>
    <xf numFmtId="0" fontId="95" fillId="0" borderId="116" xfId="0" applyFont="1" applyBorder="1" applyAlignment="1" applyProtection="1">
      <alignment horizontal="center" vertical="center" wrapText="1"/>
      <protection hidden="1"/>
    </xf>
    <xf numFmtId="9" fontId="86" fillId="0" borderId="109" xfId="0" applyNumberFormat="1" applyFont="1" applyBorder="1" applyAlignment="1" applyProtection="1">
      <alignment horizontal="center" vertical="center" wrapText="1"/>
      <protection hidden="1"/>
    </xf>
    <xf numFmtId="9" fontId="86" fillId="0" borderId="116" xfId="0" applyNumberFormat="1" applyFont="1" applyBorder="1" applyAlignment="1" applyProtection="1">
      <alignment horizontal="center" vertical="center" wrapText="1"/>
      <protection hidden="1"/>
    </xf>
    <xf numFmtId="0" fontId="95" fillId="0" borderId="109" xfId="0" applyFont="1" applyBorder="1" applyAlignment="1" applyProtection="1">
      <alignment horizontal="center" vertical="center"/>
      <protection hidden="1"/>
    </xf>
    <xf numFmtId="0" fontId="95" fillId="0" borderId="116" xfId="0" applyFont="1" applyBorder="1" applyAlignment="1" applyProtection="1">
      <alignment horizontal="center" vertical="center"/>
      <protection hidden="1"/>
    </xf>
    <xf numFmtId="0" fontId="86" fillId="0" borderId="106" xfId="0" applyFont="1" applyBorder="1" applyAlignment="1" applyProtection="1">
      <alignment horizontal="left" vertical="center" wrapText="1"/>
      <protection locked="0"/>
    </xf>
    <xf numFmtId="0" fontId="86" fillId="0" borderId="107" xfId="0" applyFont="1" applyBorder="1" applyAlignment="1" applyProtection="1">
      <alignment horizontal="left" vertical="center" wrapText="1"/>
      <protection locked="0"/>
    </xf>
    <xf numFmtId="0" fontId="86" fillId="0" borderId="108" xfId="0" applyFont="1" applyBorder="1" applyAlignment="1" applyProtection="1">
      <alignment horizontal="left" vertical="center" wrapText="1"/>
      <protection locked="0"/>
    </xf>
    <xf numFmtId="0" fontId="86" fillId="0" borderId="109" xfId="0" applyFont="1" applyBorder="1" applyAlignment="1" applyProtection="1">
      <alignment horizontal="center" vertical="center" wrapText="1"/>
      <protection locked="0"/>
    </xf>
    <xf numFmtId="0" fontId="86" fillId="0" borderId="116" xfId="0" applyFont="1" applyBorder="1" applyAlignment="1" applyProtection="1">
      <alignment horizontal="center" vertical="center" wrapText="1"/>
      <protection locked="0"/>
    </xf>
    <xf numFmtId="0" fontId="86" fillId="0" borderId="113" xfId="0" applyFont="1" applyBorder="1" applyAlignment="1" applyProtection="1">
      <alignment horizontal="center" vertical="center" wrapText="1"/>
      <protection locked="0"/>
    </xf>
    <xf numFmtId="0" fontId="94" fillId="0" borderId="109" xfId="0" applyFont="1" applyBorder="1" applyAlignment="1" applyProtection="1">
      <alignment horizontal="center" vertical="center" wrapText="1"/>
      <protection locked="0"/>
    </xf>
    <xf numFmtId="0" fontId="94" fillId="0" borderId="116" xfId="0" applyFont="1" applyBorder="1" applyAlignment="1" applyProtection="1">
      <alignment horizontal="center" vertical="center" wrapText="1"/>
      <protection locked="0"/>
    </xf>
    <xf numFmtId="0" fontId="86" fillId="0" borderId="109" xfId="0" applyFont="1" applyBorder="1" applyAlignment="1" applyProtection="1">
      <alignment horizontal="center" vertical="center"/>
      <protection locked="0"/>
    </xf>
    <xf numFmtId="0" fontId="86" fillId="0" borderId="116" xfId="0" applyFont="1" applyBorder="1" applyAlignment="1" applyProtection="1">
      <alignment horizontal="center" vertical="center"/>
      <protection locked="0"/>
    </xf>
    <xf numFmtId="9" fontId="86" fillId="0" borderId="113" xfId="0" applyNumberFormat="1" applyFont="1" applyBorder="1" applyAlignment="1" applyProtection="1">
      <alignment horizontal="center" vertical="center" wrapText="1"/>
      <protection locked="0"/>
    </xf>
    <xf numFmtId="43" fontId="86" fillId="0" borderId="109" xfId="8" applyFont="1" applyBorder="1" applyAlignment="1" applyProtection="1">
      <alignment horizontal="center" vertical="center" wrapText="1"/>
      <protection locked="0"/>
    </xf>
    <xf numFmtId="43" fontId="86" fillId="0" borderId="116" xfId="8" applyFont="1" applyBorder="1" applyAlignment="1" applyProtection="1">
      <alignment horizontal="center" vertical="center" wrapText="1"/>
      <protection locked="0"/>
    </xf>
    <xf numFmtId="43" fontId="86" fillId="0" borderId="113" xfId="8" applyFont="1" applyBorder="1" applyAlignment="1" applyProtection="1">
      <alignment horizontal="center" vertical="center" wrapText="1"/>
      <protection locked="0"/>
    </xf>
    <xf numFmtId="0" fontId="95" fillId="0" borderId="113" xfId="0" applyFont="1" applyBorder="1" applyAlignment="1" applyProtection="1">
      <alignment horizontal="center" vertical="center" wrapText="1"/>
      <protection hidden="1"/>
    </xf>
    <xf numFmtId="0" fontId="94" fillId="0" borderId="113" xfId="0" applyFont="1" applyBorder="1" applyAlignment="1" applyProtection="1">
      <alignment horizontal="center" vertical="center" wrapText="1"/>
      <protection locked="0"/>
    </xf>
    <xf numFmtId="0" fontId="86" fillId="0" borderId="113" xfId="0" applyFont="1" applyBorder="1" applyAlignment="1" applyProtection="1">
      <alignment horizontal="center" vertical="center"/>
      <protection locked="0"/>
    </xf>
    <xf numFmtId="9" fontId="86" fillId="0" borderId="113" xfId="0" applyNumberFormat="1" applyFont="1" applyBorder="1" applyAlignment="1" applyProtection="1">
      <alignment horizontal="center" vertical="center" wrapText="1"/>
      <protection hidden="1"/>
    </xf>
    <xf numFmtId="168" fontId="86" fillId="0" borderId="109" xfId="0" applyNumberFormat="1" applyFont="1" applyBorder="1" applyAlignment="1" applyProtection="1">
      <alignment horizontal="right" vertical="center" wrapText="1"/>
      <protection locked="0"/>
    </xf>
    <xf numFmtId="168" fontId="86" fillId="0" borderId="116" xfId="0" applyNumberFormat="1" applyFont="1" applyBorder="1" applyAlignment="1" applyProtection="1">
      <alignment horizontal="right" vertical="center" wrapText="1"/>
      <protection locked="0"/>
    </xf>
    <xf numFmtId="0" fontId="95" fillId="0" borderId="109" xfId="0" applyFont="1" applyBorder="1" applyAlignment="1" applyProtection="1">
      <alignment horizontal="center" vertical="center" textRotation="90" wrapText="1"/>
      <protection hidden="1"/>
    </xf>
    <xf numFmtId="0" fontId="95" fillId="0" borderId="113" xfId="0" applyFont="1" applyBorder="1" applyAlignment="1" applyProtection="1">
      <alignment horizontal="center" vertical="center" textRotation="90" wrapText="1"/>
      <protection hidden="1"/>
    </xf>
    <xf numFmtId="9" fontId="86" fillId="0" borderId="109" xfId="0" applyNumberFormat="1" applyFont="1" applyBorder="1" applyAlignment="1" applyProtection="1">
      <alignment horizontal="center" vertical="center"/>
      <protection hidden="1"/>
    </xf>
    <xf numFmtId="9" fontId="86" fillId="0" borderId="113" xfId="0" applyNumberFormat="1" applyFont="1" applyBorder="1" applyAlignment="1" applyProtection="1">
      <alignment horizontal="center" vertical="center"/>
      <protection hidden="1"/>
    </xf>
    <xf numFmtId="0" fontId="95" fillId="0" borderId="109" xfId="0" applyFont="1" applyBorder="1" applyAlignment="1" applyProtection="1">
      <alignment horizontal="center" vertical="center" textRotation="90"/>
      <protection hidden="1"/>
    </xf>
    <xf numFmtId="0" fontId="95" fillId="0" borderId="113" xfId="0" applyFont="1" applyBorder="1" applyAlignment="1" applyProtection="1">
      <alignment horizontal="center" vertical="center" textRotation="90"/>
      <protection hidden="1"/>
    </xf>
    <xf numFmtId="0" fontId="86" fillId="0" borderId="109" xfId="0" applyFont="1" applyBorder="1" applyAlignment="1" applyProtection="1">
      <alignment horizontal="center" vertical="center" textRotation="90"/>
      <protection locked="0"/>
    </xf>
    <xf numFmtId="0" fontId="86" fillId="0" borderId="113" xfId="0" applyFont="1" applyBorder="1" applyAlignment="1" applyProtection="1">
      <alignment horizontal="center" vertical="center" textRotation="90"/>
      <protection locked="0"/>
    </xf>
    <xf numFmtId="167" fontId="86" fillId="0" borderId="109" xfId="7" applyNumberFormat="1" applyFont="1" applyBorder="1" applyAlignment="1" applyProtection="1">
      <alignment horizontal="center" vertical="center"/>
      <protection hidden="1"/>
    </xf>
    <xf numFmtId="167" fontId="86" fillId="0" borderId="113" xfId="7" applyNumberFormat="1" applyFont="1" applyBorder="1" applyAlignment="1" applyProtection="1">
      <alignment horizontal="center" vertical="center"/>
      <protection hidden="1"/>
    </xf>
    <xf numFmtId="0" fontId="96" fillId="0" borderId="109" xfId="0" applyFont="1" applyBorder="1" applyAlignment="1" applyProtection="1">
      <alignment horizontal="center" vertical="center" wrapText="1"/>
      <protection locked="0"/>
    </xf>
    <xf numFmtId="0" fontId="96" fillId="0" borderId="113" xfId="0" applyFont="1" applyBorder="1" applyAlignment="1" applyProtection="1">
      <alignment horizontal="center" vertical="center" wrapText="1"/>
      <protection locked="0"/>
    </xf>
    <xf numFmtId="0" fontId="86" fillId="0" borderId="109" xfId="0" applyFont="1" applyBorder="1" applyAlignment="1" applyProtection="1">
      <alignment horizontal="center" vertical="center"/>
      <protection hidden="1"/>
    </xf>
    <xf numFmtId="0" fontId="86" fillId="0" borderId="113" xfId="0" applyFont="1" applyBorder="1" applyAlignment="1" applyProtection="1">
      <alignment horizontal="center" vertical="center"/>
      <protection hidden="1"/>
    </xf>
    <xf numFmtId="166" fontId="86" fillId="0" borderId="109" xfId="8" applyNumberFormat="1" applyFont="1" applyBorder="1" applyAlignment="1" applyProtection="1">
      <alignment horizontal="center" vertical="center" wrapText="1"/>
      <protection locked="0"/>
    </xf>
    <xf numFmtId="166" fontId="86" fillId="0" borderId="116" xfId="8" applyNumberFormat="1" applyFont="1" applyBorder="1" applyAlignment="1" applyProtection="1">
      <alignment horizontal="center" vertical="center" wrapText="1"/>
      <protection locked="0"/>
    </xf>
    <xf numFmtId="0" fontId="93" fillId="28" borderId="112" xfId="0" applyFont="1" applyFill="1" applyBorder="1" applyAlignment="1" applyProtection="1">
      <alignment horizontal="center" vertical="center" wrapText="1"/>
      <protection locked="0"/>
    </xf>
    <xf numFmtId="0" fontId="93" fillId="28" borderId="109" xfId="0" applyFont="1" applyFill="1" applyBorder="1" applyAlignment="1" applyProtection="1">
      <alignment horizontal="center" vertical="center" wrapText="1"/>
      <protection locked="0"/>
    </xf>
    <xf numFmtId="0" fontId="93" fillId="28" borderId="113" xfId="0" applyFont="1" applyFill="1" applyBorder="1" applyAlignment="1" applyProtection="1">
      <alignment horizontal="center" vertical="center" wrapText="1"/>
      <protection locked="0"/>
    </xf>
    <xf numFmtId="0" fontId="93" fillId="28" borderId="109" xfId="0" applyFont="1" applyFill="1" applyBorder="1" applyAlignment="1">
      <alignment horizontal="center" vertical="center" wrapText="1"/>
    </xf>
    <xf numFmtId="0" fontId="93" fillId="28" borderId="113" xfId="0" applyFont="1" applyFill="1" applyBorder="1" applyAlignment="1">
      <alignment horizontal="center" vertical="center" wrapText="1"/>
    </xf>
    <xf numFmtId="0" fontId="92" fillId="28" borderId="109" xfId="0" applyFont="1" applyFill="1" applyBorder="1" applyAlignment="1" applyProtection="1">
      <alignment horizontal="center" vertical="center" textRotation="90" wrapText="1"/>
      <protection hidden="1"/>
    </xf>
    <xf numFmtId="0" fontId="92" fillId="28" borderId="113" xfId="0" applyFont="1" applyFill="1" applyBorder="1" applyAlignment="1" applyProtection="1">
      <alignment horizontal="center" vertical="center" textRotation="90" wrapText="1"/>
      <protection hidden="1"/>
    </xf>
    <xf numFmtId="0" fontId="92" fillId="28" borderId="109" xfId="0" applyFont="1" applyFill="1" applyBorder="1" applyAlignment="1" applyProtection="1">
      <alignment horizontal="center" vertical="center" textRotation="90" wrapText="1"/>
      <protection locked="0"/>
    </xf>
    <xf numFmtId="0" fontId="92" fillId="28" borderId="113" xfId="0" applyFont="1" applyFill="1" applyBorder="1" applyAlignment="1" applyProtection="1">
      <alignment horizontal="center" vertical="center" textRotation="90" wrapText="1"/>
      <protection locked="0"/>
    </xf>
    <xf numFmtId="0" fontId="92" fillId="28" borderId="109" xfId="0" applyFont="1" applyFill="1" applyBorder="1" applyAlignment="1" applyProtection="1">
      <alignment horizontal="center" vertical="center" wrapText="1"/>
      <protection hidden="1"/>
    </xf>
    <xf numFmtId="0" fontId="92" fillId="28" borderId="113" xfId="0" applyFont="1" applyFill="1" applyBorder="1" applyAlignment="1" applyProtection="1">
      <alignment horizontal="center" vertical="center" wrapText="1"/>
      <protection hidden="1"/>
    </xf>
    <xf numFmtId="0" fontId="92" fillId="28" borderId="109" xfId="0" applyFont="1" applyFill="1" applyBorder="1" applyAlignment="1" applyProtection="1">
      <alignment horizontal="center" vertical="center" wrapText="1"/>
      <protection locked="0"/>
    </xf>
    <xf numFmtId="0" fontId="92" fillId="28" borderId="113" xfId="0" applyFont="1" applyFill="1" applyBorder="1" applyAlignment="1" applyProtection="1">
      <alignment horizontal="center" vertical="center" wrapText="1"/>
      <protection locked="0"/>
    </xf>
    <xf numFmtId="0" fontId="92" fillId="28" borderId="112" xfId="0" applyFont="1" applyFill="1" applyBorder="1" applyAlignment="1" applyProtection="1">
      <alignment horizontal="center" vertical="center" wrapText="1"/>
      <protection locked="0"/>
    </xf>
    <xf numFmtId="0" fontId="92" fillId="28" borderId="110" xfId="0" applyFont="1" applyFill="1" applyBorder="1" applyAlignment="1" applyProtection="1">
      <alignment horizontal="center" vertical="center"/>
      <protection hidden="1"/>
    </xf>
    <xf numFmtId="0" fontId="92" fillId="28" borderId="114" xfId="0" applyFont="1" applyFill="1" applyBorder="1" applyAlignment="1" applyProtection="1">
      <alignment horizontal="center" vertical="center"/>
      <protection hidden="1"/>
    </xf>
    <xf numFmtId="0" fontId="43" fillId="3" borderId="10" xfId="0" applyFont="1" applyFill="1" applyBorder="1" applyAlignment="1" applyProtection="1">
      <alignment horizontal="center" vertical="center" wrapText="1"/>
      <protection locked="0"/>
    </xf>
    <xf numFmtId="0" fontId="43" fillId="3" borderId="20" xfId="0" applyFont="1" applyFill="1" applyBorder="1" applyAlignment="1" applyProtection="1">
      <alignment horizontal="center" vertical="center" wrapText="1"/>
      <protection locked="0"/>
    </xf>
    <xf numFmtId="0" fontId="43" fillId="3" borderId="21" xfId="0" applyFont="1" applyFill="1" applyBorder="1" applyAlignment="1" applyProtection="1">
      <alignment horizontal="center" vertical="center" wrapText="1"/>
      <protection locked="0"/>
    </xf>
    <xf numFmtId="0" fontId="92" fillId="28" borderId="111" xfId="0" applyFont="1" applyFill="1" applyBorder="1" applyAlignment="1" applyProtection="1">
      <alignment horizontal="center" vertical="center" wrapText="1"/>
      <protection locked="0"/>
    </xf>
    <xf numFmtId="0" fontId="92" fillId="28" borderId="115" xfId="0" applyFont="1" applyFill="1" applyBorder="1" applyAlignment="1" applyProtection="1">
      <alignment horizontal="center" vertical="center" wrapText="1"/>
      <protection locked="0"/>
    </xf>
    <xf numFmtId="0" fontId="92" fillId="28" borderId="109" xfId="0" applyFont="1" applyFill="1" applyBorder="1" applyAlignment="1" applyProtection="1">
      <alignment horizontal="center" vertical="center"/>
      <protection hidden="1"/>
    </xf>
    <xf numFmtId="0" fontId="92" fillId="28" borderId="113" xfId="0" applyFont="1" applyFill="1" applyBorder="1" applyAlignment="1" applyProtection="1">
      <alignment horizontal="center" vertical="center"/>
      <protection hidden="1"/>
    </xf>
    <xf numFmtId="0" fontId="92" fillId="28" borderId="109" xfId="0" applyFont="1" applyFill="1" applyBorder="1" applyAlignment="1" applyProtection="1">
      <alignment horizontal="center" vertical="center"/>
      <protection locked="0"/>
    </xf>
    <xf numFmtId="0" fontId="92" fillId="28" borderId="113" xfId="0" applyFont="1" applyFill="1" applyBorder="1" applyAlignment="1" applyProtection="1">
      <alignment horizontal="center" vertical="center"/>
      <protection locked="0"/>
    </xf>
    <xf numFmtId="0" fontId="92" fillId="28" borderId="106" xfId="0" applyFont="1" applyFill="1" applyBorder="1" applyAlignment="1" applyProtection="1">
      <alignment horizontal="center" vertical="center"/>
      <protection locked="0"/>
    </xf>
    <xf numFmtId="0" fontId="92" fillId="28" borderId="107" xfId="0" applyFont="1" applyFill="1" applyBorder="1" applyAlignment="1" applyProtection="1">
      <alignment horizontal="center" vertical="center"/>
      <protection locked="0"/>
    </xf>
    <xf numFmtId="0" fontId="92" fillId="28" borderId="108" xfId="0" applyFont="1" applyFill="1" applyBorder="1" applyAlignment="1" applyProtection="1">
      <alignment horizontal="center" vertical="center"/>
      <protection locked="0"/>
    </xf>
    <xf numFmtId="0" fontId="87" fillId="28" borderId="109" xfId="0" applyFont="1" applyFill="1" applyBorder="1" applyAlignment="1" applyProtection="1">
      <alignment horizontal="center" vertical="center" textRotation="90"/>
      <protection locked="0"/>
    </xf>
    <xf numFmtId="0" fontId="87" fillId="28" borderId="113" xfId="0" applyFont="1" applyFill="1" applyBorder="1" applyAlignment="1" applyProtection="1">
      <alignment horizontal="center" vertical="center" textRotation="90"/>
      <protection locked="0"/>
    </xf>
    <xf numFmtId="0" fontId="89" fillId="4" borderId="0" xfId="0" applyFont="1" applyFill="1" applyAlignment="1" applyProtection="1">
      <alignment horizontal="left" vertical="center"/>
      <protection locked="0"/>
    </xf>
    <xf numFmtId="0" fontId="87" fillId="28" borderId="106" xfId="0" applyFont="1" applyFill="1" applyBorder="1" applyAlignment="1" applyProtection="1">
      <alignment horizontal="left" vertical="center"/>
      <protection locked="0"/>
    </xf>
    <xf numFmtId="0" fontId="87" fillId="28" borderId="107" xfId="0" applyFont="1" applyFill="1" applyBorder="1" applyAlignment="1" applyProtection="1">
      <alignment horizontal="left" vertical="center"/>
      <protection locked="0"/>
    </xf>
    <xf numFmtId="0" fontId="87" fillId="28" borderId="108" xfId="0" applyFont="1" applyFill="1" applyBorder="1" applyAlignment="1" applyProtection="1">
      <alignment horizontal="left" vertical="center"/>
      <protection locked="0"/>
    </xf>
    <xf numFmtId="0" fontId="88" fillId="4" borderId="106" xfId="0" applyFont="1" applyFill="1" applyBorder="1" applyAlignment="1" applyProtection="1">
      <alignment horizontal="left" vertical="center"/>
      <protection locked="0"/>
    </xf>
    <xf numFmtId="0" fontId="88" fillId="4" borderId="107" xfId="0" applyFont="1" applyFill="1" applyBorder="1" applyAlignment="1" applyProtection="1">
      <alignment horizontal="left" vertical="center"/>
      <protection locked="0"/>
    </xf>
    <xf numFmtId="0" fontId="88" fillId="4" borderId="108" xfId="0" applyFont="1" applyFill="1" applyBorder="1" applyAlignment="1" applyProtection="1">
      <alignment horizontal="left" vertical="center"/>
      <protection locked="0"/>
    </xf>
    <xf numFmtId="0" fontId="88" fillId="4" borderId="106" xfId="0" applyFont="1" applyFill="1" applyBorder="1" applyAlignment="1" applyProtection="1">
      <alignment horizontal="left" vertical="center" wrapText="1"/>
      <protection locked="0"/>
    </xf>
    <xf numFmtId="0" fontId="88" fillId="4" borderId="107" xfId="0" applyFont="1" applyFill="1" applyBorder="1" applyAlignment="1" applyProtection="1">
      <alignment horizontal="left" vertical="center" wrapText="1"/>
      <protection locked="0"/>
    </xf>
    <xf numFmtId="0" fontId="88" fillId="4" borderId="108" xfId="0" applyFont="1" applyFill="1" applyBorder="1" applyAlignment="1" applyProtection="1">
      <alignment horizontal="left" vertical="center" wrapText="1"/>
      <protection locked="0"/>
    </xf>
    <xf numFmtId="0" fontId="0" fillId="0" borderId="3" xfId="0" applyBorder="1" applyAlignment="1" applyProtection="1">
      <alignment horizontal="center"/>
      <protection locked="0"/>
    </xf>
    <xf numFmtId="0" fontId="0" fillId="0" borderId="8" xfId="0"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3" xfId="0" applyBorder="1" applyAlignment="1" applyProtection="1">
      <alignment horizontal="left" vertical="center" wrapText="1"/>
      <protection locked="0"/>
    </xf>
    <xf numFmtId="0" fontId="45" fillId="0" borderId="49" xfId="0" applyFont="1" applyFill="1" applyBorder="1" applyAlignment="1">
      <alignment vertical="center" wrapText="1"/>
    </xf>
    <xf numFmtId="0" fontId="45" fillId="0" borderId="53" xfId="0" applyFont="1" applyFill="1" applyBorder="1" applyAlignment="1">
      <alignment vertical="center" wrapText="1"/>
    </xf>
    <xf numFmtId="0" fontId="45" fillId="0" borderId="56" xfId="0" applyFont="1" applyFill="1" applyBorder="1" applyAlignment="1">
      <alignment vertical="center" wrapText="1"/>
    </xf>
    <xf numFmtId="0" fontId="45" fillId="0" borderId="53" xfId="0" applyFont="1" applyFill="1" applyBorder="1"/>
    <xf numFmtId="0" fontId="45" fillId="0" borderId="56" xfId="0" applyFont="1" applyFill="1" applyBorder="1"/>
    <xf numFmtId="9" fontId="45" fillId="14" borderId="49" xfId="7" applyFont="1" applyFill="1" applyBorder="1" applyAlignment="1">
      <alignment horizontal="center" vertical="center" wrapText="1"/>
    </xf>
    <xf numFmtId="9" fontId="45" fillId="14" borderId="53" xfId="7" applyFont="1" applyFill="1" applyBorder="1" applyAlignment="1">
      <alignment horizontal="center"/>
    </xf>
    <xf numFmtId="9" fontId="45" fillId="14" borderId="56" xfId="7" applyFont="1" applyFill="1" applyBorder="1" applyAlignment="1">
      <alignment horizontal="center"/>
    </xf>
    <xf numFmtId="9" fontId="45" fillId="0" borderId="49" xfId="7" applyFont="1" applyFill="1" applyBorder="1" applyAlignment="1">
      <alignment horizontal="center" vertical="center" wrapText="1"/>
    </xf>
    <xf numFmtId="9" fontId="45" fillId="0" borderId="53" xfId="7" applyFont="1" applyFill="1" applyBorder="1" applyAlignment="1">
      <alignment horizontal="center"/>
    </xf>
    <xf numFmtId="9" fontId="45" fillId="0" borderId="56" xfId="7" applyFont="1" applyFill="1" applyBorder="1" applyAlignment="1">
      <alignment horizontal="center"/>
    </xf>
    <xf numFmtId="0" fontId="56" fillId="0" borderId="49" xfId="0" applyFont="1" applyFill="1" applyBorder="1" applyAlignment="1">
      <alignment horizontal="left" vertical="center" wrapText="1"/>
    </xf>
    <xf numFmtId="0" fontId="41" fillId="0" borderId="53" xfId="0" applyFont="1" applyFill="1" applyBorder="1"/>
    <xf numFmtId="0" fontId="41" fillId="0" borderId="56" xfId="0" applyFont="1" applyFill="1" applyBorder="1"/>
    <xf numFmtId="0" fontId="22" fillId="17" borderId="4" xfId="2" applyFont="1" applyFill="1" applyBorder="1" applyAlignment="1">
      <alignment horizontal="center" vertical="center" wrapText="1"/>
    </xf>
    <xf numFmtId="0" fontId="22" fillId="17" borderId="5" xfId="2" applyFont="1" applyFill="1" applyBorder="1" applyAlignment="1">
      <alignment horizontal="center" vertical="center" wrapText="1"/>
    </xf>
    <xf numFmtId="0" fontId="22" fillId="6" borderId="4" xfId="2" applyFont="1" applyFill="1" applyBorder="1" applyAlignment="1">
      <alignment horizontal="center" vertical="center" wrapText="1"/>
    </xf>
    <xf numFmtId="0" fontId="22" fillId="6" borderId="5" xfId="2" applyFont="1" applyFill="1" applyBorder="1" applyAlignment="1">
      <alignment horizontal="center" vertical="center" wrapText="1"/>
    </xf>
    <xf numFmtId="0" fontId="45" fillId="0" borderId="68" xfId="0" applyFont="1" applyFill="1" applyBorder="1" applyAlignment="1">
      <alignment vertical="center" wrapText="1"/>
    </xf>
    <xf numFmtId="0" fontId="55" fillId="17" borderId="2" xfId="2" applyFont="1" applyFill="1" applyBorder="1" applyAlignment="1">
      <alignment horizontal="center" vertical="center" wrapText="1"/>
    </xf>
    <xf numFmtId="0" fontId="19" fillId="0" borderId="49" xfId="5" applyFill="1" applyBorder="1" applyAlignment="1">
      <alignment horizontal="center" vertical="center" wrapText="1"/>
    </xf>
    <xf numFmtId="0" fontId="45" fillId="0" borderId="53" xfId="0" applyFont="1" applyFill="1" applyBorder="1" applyAlignment="1">
      <alignment horizontal="center" vertical="center" wrapText="1"/>
    </xf>
    <xf numFmtId="0" fontId="45" fillId="0" borderId="56" xfId="0" applyFont="1" applyFill="1" applyBorder="1" applyAlignment="1">
      <alignment horizontal="center" vertical="center" wrapText="1"/>
    </xf>
    <xf numFmtId="0" fontId="45" fillId="0" borderId="49" xfId="0" applyFont="1" applyFill="1" applyBorder="1" applyAlignment="1">
      <alignment horizontal="center" vertical="center" wrapText="1"/>
    </xf>
    <xf numFmtId="14" fontId="45" fillId="0" borderId="49" xfId="0" applyNumberFormat="1" applyFont="1" applyFill="1" applyBorder="1" applyAlignment="1">
      <alignment horizontal="center" vertical="center" wrapText="1"/>
    </xf>
    <xf numFmtId="0" fontId="45" fillId="0" borderId="50" xfId="0" applyFont="1" applyFill="1" applyBorder="1" applyAlignment="1">
      <alignment horizontal="center" vertical="center" wrapText="1"/>
    </xf>
    <xf numFmtId="0" fontId="45" fillId="0" borderId="51" xfId="0" applyFont="1" applyFill="1" applyBorder="1"/>
    <xf numFmtId="0" fontId="45" fillId="0" borderId="54" xfId="0" applyFont="1" applyFill="1" applyBorder="1"/>
    <xf numFmtId="0" fontId="45" fillId="0" borderId="55" xfId="0" applyFont="1" applyFill="1" applyBorder="1"/>
    <xf numFmtId="0" fontId="45" fillId="0" borderId="57" xfId="0" applyFont="1" applyFill="1" applyBorder="1"/>
    <xf numFmtId="0" fontId="45" fillId="0" borderId="58" xfId="0" applyFont="1" applyFill="1" applyBorder="1"/>
    <xf numFmtId="0" fontId="45" fillId="0" borderId="53" xfId="0" applyFont="1" applyFill="1" applyBorder="1" applyAlignment="1">
      <alignment horizontal="center"/>
    </xf>
    <xf numFmtId="0" fontId="45" fillId="0" borderId="56" xfId="0" applyFont="1" applyFill="1" applyBorder="1" applyAlignment="1">
      <alignment horizontal="center"/>
    </xf>
    <xf numFmtId="0" fontId="45" fillId="0" borderId="54" xfId="0" applyFont="1" applyFill="1" applyBorder="1" applyAlignment="1">
      <alignment horizontal="center"/>
    </xf>
    <xf numFmtId="0" fontId="45" fillId="0" borderId="57" xfId="0" applyFont="1" applyFill="1" applyBorder="1" applyAlignment="1">
      <alignment horizontal="center"/>
    </xf>
    <xf numFmtId="0" fontId="45" fillId="0" borderId="41" xfId="0" applyFont="1" applyFill="1" applyBorder="1" applyAlignment="1">
      <alignment horizontal="center" vertical="center" wrapText="1"/>
    </xf>
    <xf numFmtId="0" fontId="45" fillId="0" borderId="42" xfId="0" applyFont="1" applyFill="1" applyBorder="1" applyAlignment="1">
      <alignment horizontal="center" vertical="center" wrapText="1"/>
    </xf>
    <xf numFmtId="0" fontId="45" fillId="0" borderId="44" xfId="0" applyFont="1" applyFill="1" applyBorder="1" applyAlignment="1">
      <alignment horizontal="center" vertical="center" wrapText="1"/>
    </xf>
    <xf numFmtId="0" fontId="45" fillId="0" borderId="63" xfId="0" applyFont="1" applyFill="1" applyBorder="1" applyAlignment="1">
      <alignment horizontal="center" vertical="center" wrapText="1"/>
    </xf>
    <xf numFmtId="0" fontId="19" fillId="0" borderId="51" xfId="5" applyFill="1" applyBorder="1" applyAlignment="1">
      <alignment horizontal="center" vertical="center" wrapText="1"/>
    </xf>
    <xf numFmtId="0" fontId="45" fillId="0" borderId="55" xfId="0" applyFont="1" applyFill="1" applyBorder="1" applyAlignment="1">
      <alignment horizontal="center" vertical="center" wrapText="1"/>
    </xf>
    <xf numFmtId="0" fontId="45" fillId="0" borderId="58" xfId="0" applyFont="1" applyFill="1" applyBorder="1" applyAlignment="1">
      <alignment horizontal="center" vertical="center" wrapText="1"/>
    </xf>
    <xf numFmtId="0" fontId="45" fillId="0" borderId="49" xfId="0" applyFont="1" applyFill="1" applyBorder="1" applyAlignment="1">
      <alignment horizontal="left" vertical="center" wrapText="1"/>
    </xf>
    <xf numFmtId="0" fontId="45" fillId="0" borderId="49" xfId="0" applyFont="1" applyFill="1" applyBorder="1"/>
    <xf numFmtId="0" fontId="19" fillId="0" borderId="105" xfId="5" applyFill="1" applyBorder="1" applyAlignment="1">
      <alignment horizontal="center" vertical="center" wrapText="1"/>
    </xf>
    <xf numFmtId="0" fontId="45" fillId="0" borderId="50" xfId="0" applyFont="1" applyFill="1" applyBorder="1" applyAlignment="1">
      <alignment horizontal="left" vertical="center" wrapText="1"/>
    </xf>
    <xf numFmtId="0" fontId="45" fillId="0" borderId="52" xfId="0" applyFont="1" applyFill="1" applyBorder="1"/>
    <xf numFmtId="0" fontId="1" fillId="0" borderId="0" xfId="0" applyFont="1" applyFill="1"/>
    <xf numFmtId="0" fontId="45" fillId="0" borderId="59" xfId="0" applyFont="1" applyFill="1" applyBorder="1"/>
    <xf numFmtId="0" fontId="45" fillId="15" borderId="49" xfId="0" applyFont="1" applyFill="1" applyBorder="1" applyAlignment="1">
      <alignment horizontal="left" vertical="center" wrapText="1"/>
    </xf>
    <xf numFmtId="0" fontId="45" fillId="0" borderId="53" xfId="0" applyFont="1" applyBorder="1"/>
    <xf numFmtId="0" fontId="45" fillId="0" borderId="56" xfId="0" applyFont="1" applyBorder="1"/>
    <xf numFmtId="0" fontId="1" fillId="0" borderId="53" xfId="0" applyFont="1" applyFill="1" applyBorder="1"/>
    <xf numFmtId="0" fontId="45" fillId="0" borderId="0" xfId="0" applyFont="1" applyFill="1" applyBorder="1"/>
    <xf numFmtId="0" fontId="45" fillId="4" borderId="44" xfId="0" applyFont="1" applyFill="1" applyBorder="1" applyAlignment="1">
      <alignment horizontal="center" vertical="center" wrapText="1"/>
    </xf>
    <xf numFmtId="0" fontId="45" fillId="4" borderId="2" xfId="0" applyFont="1" applyFill="1" applyBorder="1" applyAlignment="1">
      <alignment horizontal="center" vertical="center" wrapText="1"/>
    </xf>
    <xf numFmtId="0" fontId="45" fillId="4" borderId="44" xfId="0" applyFont="1" applyFill="1" applyBorder="1" applyAlignment="1">
      <alignment horizontal="left" vertical="center" wrapText="1"/>
    </xf>
    <xf numFmtId="0" fontId="45" fillId="4" borderId="2" xfId="0" applyFont="1" applyFill="1" applyBorder="1" applyAlignment="1">
      <alignment horizontal="left" vertical="center" wrapText="1"/>
    </xf>
    <xf numFmtId="0" fontId="44" fillId="0" borderId="45" xfId="0" applyFont="1" applyBorder="1" applyAlignment="1">
      <alignment horizontal="center" vertical="center" wrapText="1"/>
    </xf>
    <xf numFmtId="0" fontId="45" fillId="0" borderId="46" xfId="0" applyFont="1" applyBorder="1"/>
    <xf numFmtId="0" fontId="45" fillId="0" borderId="47" xfId="0" applyFont="1" applyBorder="1"/>
    <xf numFmtId="0" fontId="44" fillId="0" borderId="46" xfId="0" applyFont="1" applyBorder="1" applyAlignment="1">
      <alignment horizontal="center" vertical="center" wrapText="1"/>
    </xf>
    <xf numFmtId="0" fontId="27" fillId="14" borderId="41" xfId="0" applyFont="1" applyFill="1" applyBorder="1" applyAlignment="1">
      <alignment horizontal="center" vertical="center" wrapText="1"/>
    </xf>
    <xf numFmtId="0" fontId="27" fillId="14" borderId="44" xfId="0" applyFont="1" applyFill="1" applyBorder="1" applyAlignment="1">
      <alignment horizontal="center" vertical="center" wrapText="1"/>
    </xf>
    <xf numFmtId="0" fontId="27" fillId="14" borderId="17" xfId="0" applyFont="1" applyFill="1" applyBorder="1" applyAlignment="1">
      <alignment horizontal="center" vertical="center" wrapText="1"/>
    </xf>
    <xf numFmtId="0" fontId="27" fillId="14" borderId="22" xfId="0" applyFont="1" applyFill="1" applyBorder="1" applyAlignment="1">
      <alignment horizontal="center" vertical="center" wrapText="1"/>
    </xf>
    <xf numFmtId="0" fontId="20" fillId="4" borderId="9" xfId="0" applyFont="1" applyFill="1" applyBorder="1" applyAlignment="1">
      <alignment horizontal="center" vertical="center"/>
    </xf>
    <xf numFmtId="0" fontId="20" fillId="4" borderId="11" xfId="0" applyFont="1" applyFill="1" applyBorder="1" applyAlignment="1">
      <alignment horizontal="center" vertical="center"/>
    </xf>
    <xf numFmtId="0" fontId="20" fillId="4" borderId="0" xfId="0" applyFont="1" applyFill="1" applyAlignment="1">
      <alignment horizontal="center" vertical="center"/>
    </xf>
    <xf numFmtId="0" fontId="20" fillId="4" borderId="1" xfId="0" applyFont="1" applyFill="1" applyBorder="1" applyAlignment="1">
      <alignment horizontal="center" vertical="center"/>
    </xf>
    <xf numFmtId="0" fontId="40" fillId="4" borderId="17" xfId="0" applyFont="1" applyFill="1" applyBorder="1" applyAlignment="1">
      <alignment horizontal="center" vertical="center"/>
    </xf>
    <xf numFmtId="0" fontId="40" fillId="4" borderId="22" xfId="0" applyFont="1" applyFill="1" applyBorder="1" applyAlignment="1">
      <alignment horizontal="center" vertical="center"/>
    </xf>
    <xf numFmtId="0" fontId="26" fillId="5" borderId="22" xfId="2" applyFont="1" applyFill="1" applyBorder="1" applyAlignment="1">
      <alignment horizontal="center" vertical="center"/>
    </xf>
    <xf numFmtId="0" fontId="26" fillId="5" borderId="29" xfId="2" applyFont="1" applyFill="1" applyBorder="1" applyAlignment="1">
      <alignment horizontal="center" vertical="center"/>
    </xf>
    <xf numFmtId="0" fontId="26" fillId="5" borderId="30" xfId="2" applyFont="1" applyFill="1" applyBorder="1" applyAlignment="1">
      <alignment horizontal="center" vertical="center"/>
    </xf>
    <xf numFmtId="0" fontId="23" fillId="12" borderId="0" xfId="3" applyFont="1" applyFill="1" applyAlignment="1">
      <alignment horizontal="center" vertical="center" wrapText="1"/>
    </xf>
    <xf numFmtId="0" fontId="24" fillId="12" borderId="0" xfId="3" applyFont="1" applyFill="1" applyAlignment="1">
      <alignment horizontal="left" vertical="center" wrapText="1"/>
    </xf>
    <xf numFmtId="0" fontId="24" fillId="12" borderId="28" xfId="3" applyFont="1" applyFill="1" applyBorder="1" applyAlignment="1">
      <alignment horizontal="left" vertical="center" wrapText="1"/>
    </xf>
    <xf numFmtId="0" fontId="24" fillId="12" borderId="17" xfId="3" applyFont="1" applyFill="1" applyBorder="1" applyAlignment="1">
      <alignment horizontal="center" vertical="center" wrapText="1"/>
    </xf>
    <xf numFmtId="0" fontId="24" fillId="12" borderId="18" xfId="3" applyFont="1" applyFill="1" applyBorder="1" applyAlignment="1">
      <alignment horizontal="center" vertical="center" wrapText="1"/>
    </xf>
    <xf numFmtId="0" fontId="24" fillId="12" borderId="19" xfId="3" applyFont="1" applyFill="1" applyBorder="1" applyAlignment="1">
      <alignment horizontal="center" vertical="center" wrapText="1"/>
    </xf>
    <xf numFmtId="0" fontId="24" fillId="12" borderId="22" xfId="3" applyFont="1" applyFill="1" applyBorder="1" applyAlignment="1">
      <alignment horizontal="center" vertical="center" wrapText="1"/>
    </xf>
    <xf numFmtId="0" fontId="24" fillId="12" borderId="29" xfId="3" applyFont="1" applyFill="1" applyBorder="1" applyAlignment="1">
      <alignment horizontal="center" vertical="center" wrapText="1"/>
    </xf>
    <xf numFmtId="0" fontId="24" fillId="12" borderId="30" xfId="3" applyFont="1" applyFill="1" applyBorder="1" applyAlignment="1">
      <alignment horizontal="center" vertical="center" wrapText="1"/>
    </xf>
    <xf numFmtId="0" fontId="26" fillId="5" borderId="31" xfId="2" applyFont="1" applyFill="1" applyBorder="1" applyAlignment="1">
      <alignment horizontal="center" vertical="center"/>
    </xf>
    <xf numFmtId="0" fontId="26" fillId="5" borderId="0" xfId="2" applyFont="1" applyFill="1" applyBorder="1" applyAlignment="1">
      <alignment horizontal="center" vertical="center"/>
    </xf>
    <xf numFmtId="0" fontId="36" fillId="13" borderId="60" xfId="0" applyFont="1" applyFill="1" applyBorder="1" applyAlignment="1">
      <alignment horizontal="center" vertical="center" wrapText="1"/>
    </xf>
    <xf numFmtId="0" fontId="36" fillId="13" borderId="59" xfId="0" applyFont="1" applyFill="1" applyBorder="1" applyAlignment="1">
      <alignment horizontal="center" vertical="center" wrapText="1"/>
    </xf>
    <xf numFmtId="0" fontId="34" fillId="20" borderId="70" xfId="0" applyFont="1" applyFill="1" applyBorder="1" applyAlignment="1">
      <alignment horizontal="center" vertical="center" wrapText="1"/>
    </xf>
    <xf numFmtId="0" fontId="41" fillId="0" borderId="71" xfId="0" applyFont="1" applyBorder="1"/>
    <xf numFmtId="0" fontId="41" fillId="0" borderId="72" xfId="0" applyFont="1" applyBorder="1"/>
    <xf numFmtId="0" fontId="41" fillId="0" borderId="76" xfId="0" applyFont="1" applyBorder="1"/>
    <xf numFmtId="0" fontId="41" fillId="0" borderId="77" xfId="0" applyFont="1" applyBorder="1"/>
    <xf numFmtId="0" fontId="41" fillId="0" borderId="78" xfId="0" applyFont="1" applyBorder="1"/>
    <xf numFmtId="0" fontId="15" fillId="18" borderId="70" xfId="0" applyFont="1" applyFill="1" applyBorder="1" applyAlignment="1">
      <alignment horizontal="center" vertical="center"/>
    </xf>
    <xf numFmtId="0" fontId="21" fillId="0" borderId="73" xfId="0" applyFont="1" applyBorder="1" applyAlignment="1">
      <alignment horizontal="center" vertical="center"/>
    </xf>
    <xf numFmtId="0" fontId="41" fillId="0" borderId="74" xfId="0" applyFont="1" applyBorder="1"/>
    <xf numFmtId="0" fontId="41" fillId="0" borderId="75" xfId="0" applyFont="1" applyBorder="1"/>
    <xf numFmtId="14" fontId="21" fillId="0" borderId="70" xfId="0" applyNumberFormat="1" applyFont="1" applyBorder="1" applyAlignment="1">
      <alignment horizontal="center" vertical="center"/>
    </xf>
    <xf numFmtId="0" fontId="29" fillId="15" borderId="79" xfId="0" applyFont="1" applyFill="1" applyBorder="1" applyAlignment="1">
      <alignment horizontal="center" vertical="center" wrapText="1"/>
    </xf>
    <xf numFmtId="0" fontId="41" fillId="0" borderId="86" xfId="0" applyFont="1" applyBorder="1"/>
    <xf numFmtId="14" fontId="57" fillId="0" borderId="82" xfId="0" applyNumberFormat="1" applyFont="1" applyBorder="1" applyAlignment="1">
      <alignment horizontal="center" vertical="center" wrapText="1"/>
    </xf>
    <xf numFmtId="0" fontId="41" fillId="0" borderId="83" xfId="0" applyFont="1" applyBorder="1"/>
    <xf numFmtId="0" fontId="41" fillId="0" borderId="84" xfId="0" applyFont="1" applyBorder="1"/>
    <xf numFmtId="0" fontId="0" fillId="0" borderId="85" xfId="0" applyBorder="1" applyAlignment="1">
      <alignment horizontal="center"/>
    </xf>
    <xf numFmtId="0" fontId="0" fillId="0" borderId="13" xfId="0" applyBorder="1" applyAlignment="1">
      <alignment horizontal="center"/>
    </xf>
    <xf numFmtId="165" fontId="32" fillId="0" borderId="89" xfId="0" applyNumberFormat="1" applyFont="1" applyBorder="1" applyAlignment="1">
      <alignment horizontal="center" vertical="center" wrapText="1"/>
    </xf>
    <xf numFmtId="0" fontId="41" fillId="0" borderId="90" xfId="0" applyFont="1" applyBorder="1"/>
    <xf numFmtId="0" fontId="30" fillId="21" borderId="36" xfId="0" applyFont="1" applyFill="1" applyBorder="1" applyAlignment="1">
      <alignment horizontal="center" vertical="center" wrapText="1"/>
    </xf>
    <xf numFmtId="0" fontId="41" fillId="0" borderId="36" xfId="0" applyFont="1" applyBorder="1"/>
    <xf numFmtId="0" fontId="41" fillId="0" borderId="38" xfId="0" applyFont="1" applyBorder="1"/>
    <xf numFmtId="0" fontId="30" fillId="21" borderId="32" xfId="0" applyFont="1" applyFill="1" applyBorder="1" applyAlignment="1">
      <alignment horizontal="center" vertical="center" wrapText="1"/>
    </xf>
    <xf numFmtId="0" fontId="30" fillId="21" borderId="95" xfId="0" applyFont="1" applyFill="1" applyBorder="1" applyAlignment="1">
      <alignment wrapText="1"/>
    </xf>
    <xf numFmtId="0" fontId="41" fillId="0" borderId="79" xfId="0" applyFont="1" applyBorder="1"/>
    <xf numFmtId="0" fontId="29" fillId="15" borderId="80" xfId="0" applyFont="1" applyFill="1" applyBorder="1" applyAlignment="1">
      <alignment horizontal="center" vertical="center" wrapText="1"/>
    </xf>
    <xf numFmtId="0" fontId="41" fillId="0" borderId="81" xfId="0" applyFont="1" applyBorder="1"/>
    <xf numFmtId="0" fontId="33" fillId="20" borderId="61" xfId="0" applyFont="1" applyFill="1" applyBorder="1" applyAlignment="1">
      <alignment horizontal="center" vertical="center"/>
    </xf>
    <xf numFmtId="0" fontId="41" fillId="0" borderId="34" xfId="0" applyFont="1" applyBorder="1"/>
    <xf numFmtId="0" fontId="41" fillId="0" borderId="33" xfId="0" applyFont="1" applyBorder="1"/>
    <xf numFmtId="0" fontId="67" fillId="0" borderId="0" xfId="0" applyFont="1" applyAlignment="1">
      <alignment horizontal="center"/>
    </xf>
    <xf numFmtId="0" fontId="0" fillId="0" borderId="0" xfId="0"/>
    <xf numFmtId="0" fontId="15" fillId="18" borderId="50" xfId="0" applyFont="1" applyFill="1" applyBorder="1" applyAlignment="1">
      <alignment horizontal="center" vertical="center"/>
    </xf>
    <xf numFmtId="0" fontId="41" fillId="0" borderId="52" xfId="0" applyFont="1" applyBorder="1"/>
    <xf numFmtId="0" fontId="41" fillId="0" borderId="51" xfId="0" applyFont="1" applyBorder="1"/>
    <xf numFmtId="0" fontId="41" fillId="0" borderId="57" xfId="0" applyFont="1" applyBorder="1"/>
    <xf numFmtId="0" fontId="41" fillId="0" borderId="59" xfId="0" applyFont="1" applyBorder="1"/>
    <xf numFmtId="0" fontId="41" fillId="0" borderId="58" xfId="0" applyFont="1" applyBorder="1"/>
    <xf numFmtId="0" fontId="10" fillId="0" borderId="45" xfId="0" applyFont="1" applyBorder="1" applyAlignment="1">
      <alignment horizontal="left" vertical="center"/>
    </xf>
    <xf numFmtId="0" fontId="41" fillId="0" borderId="46" xfId="0" applyFont="1" applyBorder="1"/>
    <xf numFmtId="0" fontId="41" fillId="0" borderId="47" xfId="0" applyFont="1" applyBorder="1"/>
    <xf numFmtId="0" fontId="15" fillId="18" borderId="45" xfId="0" applyFont="1" applyFill="1" applyBorder="1" applyAlignment="1">
      <alignment horizontal="center" vertical="center"/>
    </xf>
    <xf numFmtId="14" fontId="10" fillId="0" borderId="46" xfId="0" applyNumberFormat="1" applyFont="1" applyBorder="1" applyAlignment="1">
      <alignment horizontal="center" vertical="center"/>
    </xf>
    <xf numFmtId="0" fontId="29" fillId="21" borderId="39" xfId="0" applyFont="1" applyFill="1" applyBorder="1" applyAlignment="1">
      <alignment horizontal="center" vertical="center" wrapText="1"/>
    </xf>
    <xf numFmtId="0" fontId="41" fillId="0" borderId="37" xfId="0" applyFont="1" applyBorder="1"/>
    <xf numFmtId="0" fontId="30" fillId="15" borderId="64" xfId="0" applyFont="1" applyFill="1" applyBorder="1" applyAlignment="1">
      <alignment horizontal="center" vertical="center"/>
    </xf>
    <xf numFmtId="0" fontId="41" fillId="0" borderId="98" xfId="0" applyFont="1" applyBorder="1"/>
    <xf numFmtId="165" fontId="32" fillId="0" borderId="99" xfId="0" applyNumberFormat="1" applyFont="1" applyBorder="1" applyAlignment="1">
      <alignment horizontal="center" vertical="center" wrapText="1"/>
    </xf>
    <xf numFmtId="0" fontId="41" fillId="0" borderId="100" xfId="0" applyFont="1" applyBorder="1"/>
    <xf numFmtId="0" fontId="41" fillId="0" borderId="40" xfId="0" applyFont="1" applyBorder="1"/>
    <xf numFmtId="0" fontId="32" fillId="0" borderId="39" xfId="0" applyFont="1" applyBorder="1" applyAlignment="1">
      <alignment horizontal="center" vertical="center" wrapText="1"/>
    </xf>
    <xf numFmtId="0" fontId="13" fillId="0" borderId="39" xfId="0" applyFont="1" applyBorder="1" applyAlignment="1">
      <alignment horizontal="center" vertical="center" wrapText="1"/>
    </xf>
    <xf numFmtId="0" fontId="34" fillId="0" borderId="70" xfId="0" applyFont="1" applyBorder="1" applyAlignment="1">
      <alignment horizontal="center" vertical="center"/>
    </xf>
    <xf numFmtId="0" fontId="41" fillId="0" borderId="80" xfId="0" applyFont="1" applyBorder="1"/>
    <xf numFmtId="0" fontId="10" fillId="0" borderId="45" xfId="0" applyFont="1" applyBorder="1" applyAlignment="1">
      <alignment horizontal="center" vertical="center"/>
    </xf>
    <xf numFmtId="14" fontId="10" fillId="0" borderId="45" xfId="0" applyNumberFormat="1" applyFont="1" applyBorder="1" applyAlignment="1">
      <alignment horizontal="center" vertical="center"/>
    </xf>
    <xf numFmtId="0" fontId="35" fillId="20" borderId="101" xfId="0" applyFont="1" applyFill="1" applyBorder="1" applyAlignment="1">
      <alignment horizontal="center" vertical="center"/>
    </xf>
    <xf numFmtId="0" fontId="30" fillId="18" borderId="64" xfId="0" applyFont="1" applyFill="1" applyBorder="1" applyAlignment="1">
      <alignment horizontal="center" vertical="center"/>
    </xf>
    <xf numFmtId="0" fontId="28" fillId="24" borderId="39" xfId="0" applyFont="1" applyFill="1" applyBorder="1" applyAlignment="1">
      <alignment horizontal="center" vertical="center" wrapText="1"/>
    </xf>
    <xf numFmtId="0" fontId="13" fillId="18" borderId="39" xfId="0" applyFont="1" applyFill="1" applyBorder="1" applyAlignment="1">
      <alignment horizontal="center" vertical="center" wrapText="1"/>
    </xf>
    <xf numFmtId="0" fontId="13" fillId="0" borderId="39" xfId="0" applyFont="1" applyFill="1" applyBorder="1" applyAlignment="1">
      <alignment horizontal="center" vertical="center" wrapText="1"/>
    </xf>
    <xf numFmtId="0" fontId="41" fillId="0" borderId="40" xfId="0" applyFont="1" applyFill="1" applyBorder="1"/>
    <xf numFmtId="0" fontId="41" fillId="0" borderId="37" xfId="0" applyFont="1" applyFill="1" applyBorder="1"/>
    <xf numFmtId="0" fontId="72" fillId="22" borderId="64" xfId="0" applyFont="1" applyFill="1" applyBorder="1" applyAlignment="1">
      <alignment horizontal="center" vertical="center" wrapText="1"/>
    </xf>
    <xf numFmtId="14" fontId="19" fillId="22" borderId="64" xfId="5" applyNumberFormat="1" applyFill="1" applyBorder="1" applyAlignment="1">
      <alignment horizontal="center" vertical="center" wrapText="1"/>
    </xf>
    <xf numFmtId="0" fontId="19" fillId="22" borderId="64" xfId="5" applyFill="1" applyBorder="1" applyAlignment="1">
      <alignment horizontal="center" vertical="center" wrapText="1"/>
    </xf>
    <xf numFmtId="0" fontId="13" fillId="19" borderId="39" xfId="0" applyFont="1" applyFill="1" applyBorder="1" applyAlignment="1">
      <alignment horizontal="center" vertical="center" wrapText="1"/>
    </xf>
    <xf numFmtId="0" fontId="41" fillId="2" borderId="37" xfId="0" applyFont="1" applyFill="1" applyBorder="1"/>
    <xf numFmtId="0" fontId="74" fillId="15" borderId="50" xfId="0" applyFont="1" applyFill="1" applyBorder="1" applyAlignment="1">
      <alignment horizontal="center" vertical="center" wrapText="1"/>
    </xf>
    <xf numFmtId="0" fontId="75" fillId="15" borderId="45" xfId="0" applyFont="1" applyFill="1" applyBorder="1" applyAlignment="1">
      <alignment horizontal="center" vertical="center" wrapText="1"/>
    </xf>
    <xf numFmtId="14" fontId="29" fillId="0" borderId="24" xfId="0" applyNumberFormat="1" applyFont="1" applyFill="1" applyBorder="1" applyAlignment="1">
      <alignment horizontal="center" vertical="center" wrapText="1"/>
    </xf>
    <xf numFmtId="0" fontId="41" fillId="0" borderId="26" xfId="0" applyFont="1" applyFill="1" applyBorder="1"/>
    <xf numFmtId="0" fontId="41" fillId="0" borderId="25" xfId="0" applyFont="1" applyFill="1" applyBorder="1"/>
    <xf numFmtId="0" fontId="32" fillId="15" borderId="49" xfId="0" applyFont="1" applyFill="1" applyBorder="1" applyAlignment="1">
      <alignment horizontal="center" vertical="center" wrapText="1"/>
    </xf>
    <xf numFmtId="0" fontId="41" fillId="0" borderId="56" xfId="0" applyFont="1" applyBorder="1"/>
    <xf numFmtId="0" fontId="76" fillId="20" borderId="45" xfId="0" applyFont="1" applyFill="1" applyBorder="1" applyAlignment="1">
      <alignment horizontal="center" vertical="center"/>
    </xf>
    <xf numFmtId="0" fontId="32" fillId="15" borderId="102" xfId="0" applyFont="1" applyFill="1" applyBorder="1" applyAlignment="1">
      <alignment horizontal="center" vertical="center"/>
    </xf>
    <xf numFmtId="0" fontId="41" fillId="0" borderId="43" xfId="0" applyFont="1" applyBorder="1"/>
    <xf numFmtId="165" fontId="32" fillId="22" borderId="103" xfId="0" applyNumberFormat="1" applyFont="1" applyFill="1" applyBorder="1" applyAlignment="1">
      <alignment horizontal="center" vertical="center" wrapText="1"/>
    </xf>
    <xf numFmtId="0" fontId="41" fillId="0" borderId="104" xfId="0" applyFont="1" applyBorder="1"/>
    <xf numFmtId="0" fontId="29" fillId="0" borderId="26" xfId="0" applyFont="1" applyFill="1" applyBorder="1" applyAlignment="1">
      <alignment horizontal="center" vertical="center" wrapText="1"/>
    </xf>
    <xf numFmtId="0" fontId="29" fillId="0" borderId="24" xfId="0" applyFont="1" applyFill="1" applyBorder="1" applyAlignment="1">
      <alignment horizontal="center" vertical="center" wrapText="1"/>
    </xf>
    <xf numFmtId="0" fontId="0" fillId="0" borderId="3" xfId="0" applyBorder="1" applyAlignment="1">
      <alignment horizontal="center"/>
    </xf>
    <xf numFmtId="0" fontId="18" fillId="7" borderId="0" xfId="0" applyFont="1" applyFill="1" applyAlignment="1">
      <alignment horizontal="right" vertical="center" textRotation="90" wrapText="1"/>
    </xf>
    <xf numFmtId="0" fontId="18" fillId="7" borderId="0" xfId="0" applyFont="1" applyFill="1" applyAlignment="1">
      <alignment horizontal="center" wrapText="1"/>
    </xf>
  </cellXfs>
  <cellStyles count="9">
    <cellStyle name="Hipervínculo" xfId="5" builtinId="8"/>
    <cellStyle name="Millares" xfId="8" builtinId="3"/>
    <cellStyle name="Normal" xfId="0" builtinId="0"/>
    <cellStyle name="Normal 2" xfId="1" xr:uid="{00000000-0005-0000-0000-000002000000}"/>
    <cellStyle name="Normal 2 2" xfId="2" xr:uid="{00000000-0005-0000-0000-000003000000}"/>
    <cellStyle name="Normal 3" xfId="3" xr:uid="{00000000-0005-0000-0000-000004000000}"/>
    <cellStyle name="Normal 4" xfId="4" xr:uid="{00000000-0005-0000-0000-000005000000}"/>
    <cellStyle name="Normal 4 2" xfId="6" xr:uid="{00000000-0005-0000-0000-000006000000}"/>
    <cellStyle name="Porcentaje" xfId="7" builtinId="5"/>
  </cellStyles>
  <dxfs count="272">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95250</xdr:colOff>
      <xdr:row>1</xdr:row>
      <xdr:rowOff>0</xdr:rowOff>
    </xdr:from>
    <xdr:to>
      <xdr:col>0</xdr:col>
      <xdr:colOff>2314575</xdr:colOff>
      <xdr:row>5</xdr:row>
      <xdr:rowOff>47625</xdr:rowOff>
    </xdr:to>
    <xdr:pic>
      <xdr:nvPicPr>
        <xdr:cNvPr id="7295" name="Picture 2">
          <a:extLst>
            <a:ext uri="{FF2B5EF4-FFF2-40B4-BE49-F238E27FC236}">
              <a16:creationId xmlns:a16="http://schemas.microsoft.com/office/drawing/2014/main" id="{00000000-0008-0000-0000-00007F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171450"/>
          <a:ext cx="221932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95250</xdr:colOff>
      <xdr:row>1</xdr:row>
      <xdr:rowOff>0</xdr:rowOff>
    </xdr:from>
    <xdr:to>
      <xdr:col>0</xdr:col>
      <xdr:colOff>2314575</xdr:colOff>
      <xdr:row>5</xdr:row>
      <xdr:rowOff>47625</xdr:rowOff>
    </xdr:to>
    <xdr:pic>
      <xdr:nvPicPr>
        <xdr:cNvPr id="3" name="Picture 2">
          <a:extLst>
            <a:ext uri="{FF2B5EF4-FFF2-40B4-BE49-F238E27FC236}">
              <a16:creationId xmlns:a16="http://schemas.microsoft.com/office/drawing/2014/main" id="{5064EC51-2DCE-4620-BBF6-CFA3EBD53B2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200025"/>
          <a:ext cx="221932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95250</xdr:colOff>
      <xdr:row>1</xdr:row>
      <xdr:rowOff>0</xdr:rowOff>
    </xdr:from>
    <xdr:to>
      <xdr:col>0</xdr:col>
      <xdr:colOff>2314575</xdr:colOff>
      <xdr:row>5</xdr:row>
      <xdr:rowOff>47625</xdr:rowOff>
    </xdr:to>
    <xdr:pic>
      <xdr:nvPicPr>
        <xdr:cNvPr id="4" name="Picture 2">
          <a:extLst>
            <a:ext uri="{FF2B5EF4-FFF2-40B4-BE49-F238E27FC236}">
              <a16:creationId xmlns:a16="http://schemas.microsoft.com/office/drawing/2014/main" id="{AE18DE9D-E079-4BA2-BC05-3DAD0F7241C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200025"/>
          <a:ext cx="221932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146050</xdr:colOff>
      <xdr:row>0</xdr:row>
      <xdr:rowOff>0</xdr:rowOff>
    </xdr:from>
    <xdr:ext cx="1814635" cy="688053"/>
    <xdr:pic>
      <xdr:nvPicPr>
        <xdr:cNvPr id="2" name="Picture 20">
          <a:extLst>
            <a:ext uri="{FF2B5EF4-FFF2-40B4-BE49-F238E27FC236}">
              <a16:creationId xmlns:a16="http://schemas.microsoft.com/office/drawing/2014/main" id="{18FA4D96-BDD2-438B-B6C1-A6956C1E17D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12750" y="0"/>
          <a:ext cx="1814635" cy="688053"/>
        </a:xfrm>
        <a:prstGeom prst="rect">
          <a:avLst/>
        </a:prstGeom>
        <a:noFill/>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206376</xdr:colOff>
      <xdr:row>4</xdr:row>
      <xdr:rowOff>21167</xdr:rowOff>
    </xdr:from>
    <xdr:to>
      <xdr:col>3</xdr:col>
      <xdr:colOff>948803</xdr:colOff>
      <xdr:row>7</xdr:row>
      <xdr:rowOff>231671</xdr:rowOff>
    </xdr:to>
    <xdr:pic>
      <xdr:nvPicPr>
        <xdr:cNvPr id="2" name="Picture 20">
          <a:extLst>
            <a:ext uri="{FF2B5EF4-FFF2-40B4-BE49-F238E27FC236}">
              <a16:creationId xmlns:a16="http://schemas.microsoft.com/office/drawing/2014/main" id="{85A53E92-90D3-E844-AC62-9D3D3353BC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6376" y="306917"/>
          <a:ext cx="4180952" cy="12201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oneCellAnchor>
    <xdr:from>
      <xdr:col>0</xdr:col>
      <xdr:colOff>85725</xdr:colOff>
      <xdr:row>0</xdr:row>
      <xdr:rowOff>57150</xdr:rowOff>
    </xdr:from>
    <xdr:ext cx="2638425" cy="1123950"/>
    <xdr:pic>
      <xdr:nvPicPr>
        <xdr:cNvPr id="2" name="image2.png">
          <a:extLst>
            <a:ext uri="{FF2B5EF4-FFF2-40B4-BE49-F238E27FC236}">
              <a16:creationId xmlns:a16="http://schemas.microsoft.com/office/drawing/2014/main" id="{E71ED4A6-CDBE-4B0C-A2E1-9AC5E30FCFD2}"/>
            </a:ext>
          </a:extLst>
        </xdr:cNvPr>
        <xdr:cNvPicPr preferRelativeResize="0"/>
      </xdr:nvPicPr>
      <xdr:blipFill>
        <a:blip xmlns:r="http://schemas.openxmlformats.org/officeDocument/2006/relationships" r:embed="rId1" cstate="print"/>
        <a:stretch>
          <a:fillRect/>
        </a:stretch>
      </xdr:blipFill>
      <xdr:spPr>
        <a:xfrm>
          <a:off x="85725" y="57150"/>
          <a:ext cx="2638425" cy="1123950"/>
        </a:xfrm>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0</xdr:col>
      <xdr:colOff>0</xdr:colOff>
      <xdr:row>0</xdr:row>
      <xdr:rowOff>66675</xdr:rowOff>
    </xdr:from>
    <xdr:ext cx="2105025" cy="695325"/>
    <xdr:pic>
      <xdr:nvPicPr>
        <xdr:cNvPr id="2" name="image2.png">
          <a:extLst>
            <a:ext uri="{FF2B5EF4-FFF2-40B4-BE49-F238E27FC236}">
              <a16:creationId xmlns:a16="http://schemas.microsoft.com/office/drawing/2014/main" id="{73804383-3A29-4FAE-8B0E-6C716D51DCB2}"/>
            </a:ext>
          </a:extLst>
        </xdr:cNvPr>
        <xdr:cNvPicPr preferRelativeResize="0"/>
      </xdr:nvPicPr>
      <xdr:blipFill>
        <a:blip xmlns:r="http://schemas.openxmlformats.org/officeDocument/2006/relationships" r:embed="rId1" cstate="print"/>
        <a:stretch>
          <a:fillRect/>
        </a:stretch>
      </xdr:blipFill>
      <xdr:spPr>
        <a:xfrm>
          <a:off x="0" y="66675"/>
          <a:ext cx="2105025" cy="695325"/>
        </a:xfrm>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dr:oneCellAnchor>
    <xdr:from>
      <xdr:col>0</xdr:col>
      <xdr:colOff>0</xdr:colOff>
      <xdr:row>0</xdr:row>
      <xdr:rowOff>38100</xdr:rowOff>
    </xdr:from>
    <xdr:ext cx="1800225" cy="666750"/>
    <xdr:pic>
      <xdr:nvPicPr>
        <xdr:cNvPr id="2" name="image2.png">
          <a:extLst>
            <a:ext uri="{FF2B5EF4-FFF2-40B4-BE49-F238E27FC236}">
              <a16:creationId xmlns:a16="http://schemas.microsoft.com/office/drawing/2014/main" id="{29CE32BE-2292-4A93-A21B-30B88B242951}"/>
            </a:ext>
          </a:extLst>
        </xdr:cNvPr>
        <xdr:cNvPicPr preferRelativeResize="0"/>
      </xdr:nvPicPr>
      <xdr:blipFill>
        <a:blip xmlns:r="http://schemas.openxmlformats.org/officeDocument/2006/relationships" r:embed="rId1" cstate="print"/>
        <a:stretch>
          <a:fillRect/>
        </a:stretch>
      </xdr:blipFill>
      <xdr:spPr>
        <a:xfrm>
          <a:off x="0" y="38100"/>
          <a:ext cx="1800225" cy="666750"/>
        </a:xfrm>
        <a:prstGeom prst="rect">
          <a:avLst/>
        </a:prstGeom>
        <a:noFill/>
      </xdr:spPr>
    </xdr:pic>
    <xdr:clientData fLocksWithSheet="0"/>
  </xdr:oneCellAnchor>
</xdr:wsDr>
</file>

<file path=xl/drawings/drawing7.xml><?xml version="1.0" encoding="utf-8"?>
<xdr:wsDr xmlns:xdr="http://schemas.openxmlformats.org/drawingml/2006/spreadsheetDrawing" xmlns:a="http://schemas.openxmlformats.org/drawingml/2006/main">
  <xdr:oneCellAnchor>
    <xdr:from>
      <xdr:col>0</xdr:col>
      <xdr:colOff>66675</xdr:colOff>
      <xdr:row>0</xdr:row>
      <xdr:rowOff>76200</xdr:rowOff>
    </xdr:from>
    <xdr:ext cx="1647825" cy="771525"/>
    <xdr:pic>
      <xdr:nvPicPr>
        <xdr:cNvPr id="2" name="image2.png">
          <a:extLst>
            <a:ext uri="{FF2B5EF4-FFF2-40B4-BE49-F238E27FC236}">
              <a16:creationId xmlns:a16="http://schemas.microsoft.com/office/drawing/2014/main" id="{9C01062B-825C-47F1-9979-E3CA848F1DD4}"/>
            </a:ext>
          </a:extLst>
        </xdr:cNvPr>
        <xdr:cNvPicPr preferRelativeResize="0"/>
      </xdr:nvPicPr>
      <xdr:blipFill>
        <a:blip xmlns:r="http://schemas.openxmlformats.org/officeDocument/2006/relationships" r:embed="rId1" cstate="print"/>
        <a:stretch>
          <a:fillRect/>
        </a:stretch>
      </xdr:blipFill>
      <xdr:spPr>
        <a:xfrm>
          <a:off x="66675" y="76200"/>
          <a:ext cx="1647825" cy="771525"/>
        </a:xfrm>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eemartinez/AppData/Local/Microsoft/Windows/Temporary%20Internet%20Files/Content.Outlook/X08YSC5Q/Copia%20de%20Formato%20riesgos%20corrupci&#243;n%20201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mherazo/AppData/Local/Microsoft/Windows/INetCache/Content.Outlook/QPAIJPHY/Formatoriesgosoctubre2017_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ymaguirre/AppData/Local/Microsoft/Windows/Temporary%20Internet%20Files/Content.Outlook/DH5A0Q16/Mapa%20riesgos%20Plan%20Anticorrupcion%202017.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mherazo/Documents/2019/PAAC%202019/Formato%20riesgos%20corrupci&#243;n%202019%20Consolida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esgos de Corrupción"/>
      <sheetName val="Calificación probabilidad"/>
      <sheetName val="Explicación de los campos"/>
      <sheetName val="Hoja2"/>
      <sheetName val="Opciones Tratamiento"/>
    </sheetNames>
    <sheetDataSet>
      <sheetData sheetId="0"/>
      <sheetData sheetId="1"/>
      <sheetData sheetId="2">
        <row r="2">
          <cell r="AS2" t="str">
            <v>Asignado</v>
          </cell>
          <cell r="AU2" t="str">
            <v>Confiable</v>
          </cell>
        </row>
        <row r="3">
          <cell r="AS3" t="str">
            <v>No asignado</v>
          </cell>
          <cell r="AU3" t="str">
            <v>No confiable</v>
          </cell>
        </row>
        <row r="5">
          <cell r="AS5" t="str">
            <v>Adecuado</v>
          </cell>
          <cell r="AU5" t="str">
            <v xml:space="preserve">Se investigan y resuelven oportunamente </v>
          </cell>
        </row>
        <row r="6">
          <cell r="AS6" t="str">
            <v>Inadecuado</v>
          </cell>
          <cell r="AU6" t="str">
            <v>No se investigan y resuelven oportunamente</v>
          </cell>
        </row>
        <row r="8">
          <cell r="AS8" t="str">
            <v>Oportuna</v>
          </cell>
          <cell r="AU8" t="str">
            <v>Completa</v>
          </cell>
        </row>
        <row r="9">
          <cell r="AS9" t="str">
            <v>Inoportuna</v>
          </cell>
          <cell r="AU9" t="str">
            <v>Incompleta</v>
          </cell>
        </row>
        <row r="10">
          <cell r="AU10" t="str">
            <v>No existe</v>
          </cell>
        </row>
        <row r="11">
          <cell r="AS11" t="str">
            <v>Prevenir</v>
          </cell>
        </row>
        <row r="12">
          <cell r="AS12" t="str">
            <v>Detectar</v>
          </cell>
          <cell r="AU12" t="str">
            <v>Fuerte</v>
          </cell>
        </row>
        <row r="13">
          <cell r="AS13" t="str">
            <v>No es un control</v>
          </cell>
          <cell r="AU13" t="str">
            <v>Moderado</v>
          </cell>
        </row>
        <row r="14">
          <cell r="AU14" t="str">
            <v>Débil</v>
          </cell>
        </row>
      </sheetData>
      <sheetData sheetId="3"/>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esgos de Gestión"/>
      <sheetName val="Riesgos de Corrupción"/>
      <sheetName val="Explicación de los campos"/>
      <sheetName val="Hoja2"/>
      <sheetName val="Hoja1"/>
    </sheetNames>
    <sheetDataSet>
      <sheetData sheetId="0"/>
      <sheetData sheetId="1"/>
      <sheetData sheetId="2">
        <row r="2">
          <cell r="G2" t="str">
            <v>Estratégico</v>
          </cell>
        </row>
        <row r="3">
          <cell r="G3" t="str">
            <v>Imagen</v>
          </cell>
        </row>
        <row r="4">
          <cell r="G4" t="str">
            <v>Operativo</v>
          </cell>
        </row>
        <row r="5">
          <cell r="G5" t="str">
            <v>Financiero</v>
          </cell>
        </row>
        <row r="6">
          <cell r="G6" t="str">
            <v>Cumplimiento</v>
          </cell>
        </row>
        <row r="7">
          <cell r="G7" t="str">
            <v>Tecnológico</v>
          </cell>
        </row>
      </sheetData>
      <sheetData sheetId="3">
        <row r="2">
          <cell r="AM2" t="str">
            <v>Probabilidad</v>
          </cell>
        </row>
        <row r="3">
          <cell r="N3" t="str">
            <v>1-Insignificante</v>
          </cell>
          <cell r="AM3" t="str">
            <v>Impacto</v>
          </cell>
        </row>
        <row r="4">
          <cell r="N4" t="str">
            <v>2-Menor</v>
          </cell>
        </row>
        <row r="5">
          <cell r="N5" t="str">
            <v>3-Moderado</v>
          </cell>
        </row>
        <row r="6">
          <cell r="N6" t="str">
            <v>4-Mayor</v>
          </cell>
        </row>
        <row r="7">
          <cell r="N7" t="str">
            <v>5-Catastrofico</v>
          </cell>
        </row>
      </sheetData>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égico"/>
      <sheetName val="Mapa de Riesgos"/>
      <sheetName val="Explicación de los campos"/>
      <sheetName val="Comprobación Riesgos Corrupción"/>
      <sheetName val="Listas"/>
      <sheetName val="Hoja2"/>
    </sheetNames>
    <sheetDataSet>
      <sheetData sheetId="0"/>
      <sheetData sheetId="1"/>
      <sheetData sheetId="2">
        <row r="2">
          <cell r="B2" t="str">
            <v>Servidores públicos</v>
          </cell>
          <cell r="G2" t="str">
            <v>Estratégico</v>
          </cell>
        </row>
        <row r="3">
          <cell r="B3" t="str">
            <v>Método</v>
          </cell>
          <cell r="G3" t="str">
            <v>Imagen</v>
          </cell>
        </row>
        <row r="4">
          <cell r="B4" t="str">
            <v>Sistemas de información</v>
          </cell>
          <cell r="G4" t="str">
            <v>Operativo</v>
          </cell>
        </row>
        <row r="5">
          <cell r="B5" t="str">
            <v>Ambiente de trabajo</v>
          </cell>
          <cell r="G5" t="str">
            <v>Financiero</v>
          </cell>
        </row>
        <row r="6">
          <cell r="B6" t="str">
            <v>Información</v>
          </cell>
          <cell r="G6" t="str">
            <v>Cumplimiento</v>
          </cell>
        </row>
        <row r="7">
          <cell r="B7" t="str">
            <v>Recursos Financieros</v>
          </cell>
          <cell r="G7" t="str">
            <v>Tecnológico</v>
          </cell>
        </row>
        <row r="8">
          <cell r="B8" t="str">
            <v>Recursos Físicos</v>
          </cell>
          <cell r="G8" t="str">
            <v>Corrupción</v>
          </cell>
        </row>
        <row r="9">
          <cell r="B9" t="str">
            <v>Entorno</v>
          </cell>
        </row>
      </sheetData>
      <sheetData sheetId="3"/>
      <sheetData sheetId="4"/>
      <sheetData sheetId="5">
        <row r="3">
          <cell r="H3" t="str">
            <v>1-Raro</v>
          </cell>
          <cell r="AI3" t="str">
            <v>Preventivo</v>
          </cell>
          <cell r="AK3" t="str">
            <v>Si</v>
          </cell>
        </row>
        <row r="4">
          <cell r="H4" t="str">
            <v>2-Improbable</v>
          </cell>
          <cell r="AI4" t="str">
            <v>Correctivo</v>
          </cell>
          <cell r="AK4" t="str">
            <v>No</v>
          </cell>
        </row>
        <row r="5">
          <cell r="H5" t="str">
            <v>3-Posible</v>
          </cell>
          <cell r="AI5" t="str">
            <v>Detectivo</v>
          </cell>
        </row>
        <row r="6">
          <cell r="H6" t="str">
            <v>4-Probable</v>
          </cell>
          <cell r="AI6" t="str">
            <v>No hay control</v>
          </cell>
        </row>
        <row r="7">
          <cell r="H7" t="str">
            <v>5-Casi seguro</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esgos de Corrupción"/>
      <sheetName val="Calificación probabilidad"/>
      <sheetName val="Explicación de los campos"/>
      <sheetName val="Hoja2"/>
    </sheetNames>
    <sheetDataSet>
      <sheetData sheetId="0" refreshError="1"/>
      <sheetData sheetId="1" refreshError="1"/>
      <sheetData sheetId="2" refreshError="1">
        <row r="2">
          <cell r="AS2" t="str">
            <v>Asignado</v>
          </cell>
          <cell r="AU2" t="str">
            <v>Confiable</v>
          </cell>
        </row>
        <row r="3">
          <cell r="AU3" t="str">
            <v>No confiable</v>
          </cell>
        </row>
        <row r="8">
          <cell r="AU8" t="str">
            <v>Completa</v>
          </cell>
        </row>
        <row r="9">
          <cell r="AU9" t="str">
            <v>Incompleta</v>
          </cell>
        </row>
        <row r="10">
          <cell r="AU10" t="str">
            <v>No existe</v>
          </cell>
        </row>
      </sheetData>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isolucion.cundinamarca.gov.co/Isolucion/Documentacion/frmActas.aspx?CodActa=MTkwNg==&amp;Ver=MQ==&amp;Crear=MQ==&amp;Sucursal=NA==&amp;NivelGlobal=MA==M&#243;dulo%20de%20mejoramiento%20de%20ISOLUCION,%20Plan%20de%20acci&#243;n%20de%20riesgos" TargetMode="External"/><Relationship Id="rId3" Type="http://schemas.openxmlformats.org/officeDocument/2006/relationships/hyperlink" Target="https://drive.google.com/file/d/1wm6Crp-mRxrbBlMNF43f9HJ_k5wEAkWi/view?usp=sharing" TargetMode="External"/><Relationship Id="rId7" Type="http://schemas.openxmlformats.org/officeDocument/2006/relationships/hyperlink" Target="http://www.cundinamarca.gov.co/wcm/connect/0d55b031-2b9a-4a28-acc8-28bec0906536/PAAC+2021+-+Modificacio%CC%81n+agosto+%281%29.xlsx?MOD=AJPERES&amp;CVID=nKp90cA" TargetMode="External"/><Relationship Id="rId12" Type="http://schemas.openxmlformats.org/officeDocument/2006/relationships/drawing" Target="../drawings/drawing1.xml"/><Relationship Id="rId2" Type="http://schemas.openxmlformats.org/officeDocument/2006/relationships/hyperlink" Target="https://drive.google.com/file/d/1gcyoT9Mm3GOeouN20pYDylB38ihgvcEz/view?usp=sharing" TargetMode="External"/><Relationship Id="rId1" Type="http://schemas.openxmlformats.org/officeDocument/2006/relationships/hyperlink" Target="https://drive.google.com/drive/folders/1h0e1cC3zf3NelyOhQmCdek83QbmJCiyu" TargetMode="External"/><Relationship Id="rId6" Type="http://schemas.openxmlformats.org/officeDocument/2006/relationships/hyperlink" Target="http://www.cundinamarca.gov.co/Home/SecretariasEntidades.gc/Secretariadeplaneacion/SecretariadeplaneacionDespliegue/aspoliyplanprog_contenidos/asplananticorrupcion/cplananticorrupcion_index" TargetMode="External"/><Relationship Id="rId11" Type="http://schemas.openxmlformats.org/officeDocument/2006/relationships/printerSettings" Target="../printerSettings/printerSettings1.bin"/><Relationship Id="rId5" Type="http://schemas.openxmlformats.org/officeDocument/2006/relationships/hyperlink" Target="https://drive.google.com/drive/folders/1Sz4awJ-pJ1vUuRKfLdtq9w8zGmzxUX6S?usp=sharing" TargetMode="External"/><Relationship Id="rId10" Type="http://schemas.openxmlformats.org/officeDocument/2006/relationships/hyperlink" Target="http://www.cundinamarca.gov.co/Home/SecretariasEntidades.gc/Secretariadeplaneacion/SecretariadeplaneacionDespliegue/aspoliyplanprog_contenidos/asplananticorrupcion/cplananticorrupcion_index" TargetMode="External"/><Relationship Id="rId4" Type="http://schemas.openxmlformats.org/officeDocument/2006/relationships/hyperlink" Target="https://drive.google.com/drive/folders/1Sz4awJ-pJ1vUuRKfLdtq9w8zGmzxUX6S?usp=sharing" TargetMode="External"/><Relationship Id="rId9" Type="http://schemas.openxmlformats.org/officeDocument/2006/relationships/hyperlink" Target="http://www.cundinamarca.gov.co/Home/SecretariasEntidades.gc/Secretariadeplaneacion/SecretariadeplaneacionDespliegue/aspoliyplanprog_contenidos/asplananticorrupcion/cplananticorrupcion_index"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3" Type="http://schemas.openxmlformats.org/officeDocument/2006/relationships/hyperlink" Target="https://drive.google.com/drive/folders/1PXG4Akw-yMSxfX1cKtxpvfP6H7rqCEMk" TargetMode="External"/><Relationship Id="rId18" Type="http://schemas.openxmlformats.org/officeDocument/2006/relationships/hyperlink" Target="https://drive.google.com/drive/folders/1PXG4Akw-yMSxfX1cKtxpvfP6H7rqCEMk" TargetMode="External"/><Relationship Id="rId26" Type="http://schemas.openxmlformats.org/officeDocument/2006/relationships/hyperlink" Target="https://drive.google.com/drive/folders/1PXG4Akw-yMSxfX1cKtxpvfP6H7rqCEMk" TargetMode="External"/><Relationship Id="rId3" Type="http://schemas.openxmlformats.org/officeDocument/2006/relationships/hyperlink" Target="https://drive.google.com/drive/folders/1PXG4Akw-yMSxfX1cKtxpvfP6H7rqCEMk" TargetMode="External"/><Relationship Id="rId21" Type="http://schemas.openxmlformats.org/officeDocument/2006/relationships/hyperlink" Target="https://drive.google.com/drive/folders/1PXG4Akw-yMSxfX1cKtxpvfP6H7rqCEMk" TargetMode="External"/><Relationship Id="rId34" Type="http://schemas.openxmlformats.org/officeDocument/2006/relationships/hyperlink" Target="https://drive.google.com/drive/folders/1PXG4Akw-yMSxfX1cKtxpvfP6H7rqCEMk" TargetMode="External"/><Relationship Id="rId7" Type="http://schemas.openxmlformats.org/officeDocument/2006/relationships/hyperlink" Target="https://drive.google.com/drive/folders/1PXG4Akw-yMSxfX1cKtxpvfP6H7rqCEMk" TargetMode="External"/><Relationship Id="rId12" Type="http://schemas.openxmlformats.org/officeDocument/2006/relationships/hyperlink" Target="https://drive.google.com/drive/folders/1PXG4Akw-yMSxfX1cKtxpvfP6H7rqCEMk" TargetMode="External"/><Relationship Id="rId17" Type="http://schemas.openxmlformats.org/officeDocument/2006/relationships/hyperlink" Target="https://drive.google.com/drive/folders/1PXG4Akw-yMSxfX1cKtxpvfP6H7rqCEMk" TargetMode="External"/><Relationship Id="rId25" Type="http://schemas.openxmlformats.org/officeDocument/2006/relationships/hyperlink" Target="https://drive.google.com/drive/folders/1PXG4Akw-yMSxfX1cKtxpvfP6H7rqCEMk" TargetMode="External"/><Relationship Id="rId33" Type="http://schemas.openxmlformats.org/officeDocument/2006/relationships/hyperlink" Target="https://drive.google.com/drive/folders/1PXG4Akw-yMSxfX1cKtxpvfP6H7rqCEMk" TargetMode="External"/><Relationship Id="rId2" Type="http://schemas.openxmlformats.org/officeDocument/2006/relationships/hyperlink" Target="https://drive.google.com/drive/folders/1PXG4Akw-yMSxfX1cKtxpvfP6H7rqCEMk" TargetMode="External"/><Relationship Id="rId16" Type="http://schemas.openxmlformats.org/officeDocument/2006/relationships/hyperlink" Target="https://drive.google.com/drive/folders/1PXG4Akw-yMSxfX1cKtxpvfP6H7rqCEMk" TargetMode="External"/><Relationship Id="rId20" Type="http://schemas.openxmlformats.org/officeDocument/2006/relationships/hyperlink" Target="https://drive.google.com/drive/folders/1PXG4Akw-yMSxfX1cKtxpvfP6H7rqCEMk" TargetMode="External"/><Relationship Id="rId29" Type="http://schemas.openxmlformats.org/officeDocument/2006/relationships/hyperlink" Target="https://drive.google.com/drive/folders/1PXG4Akw-yMSxfX1cKtxpvfP6H7rqCEMk" TargetMode="External"/><Relationship Id="rId1" Type="http://schemas.openxmlformats.org/officeDocument/2006/relationships/hyperlink" Target="https://drive.google.com/drive/folders/1PXG4Akw-yMSxfX1cKtxpvfP6H7rqCEMk" TargetMode="External"/><Relationship Id="rId6" Type="http://schemas.openxmlformats.org/officeDocument/2006/relationships/hyperlink" Target="https://drive.google.com/drive/folders/1PXG4Akw-yMSxfX1cKtxpvfP6H7rqCEMk" TargetMode="External"/><Relationship Id="rId11" Type="http://schemas.openxmlformats.org/officeDocument/2006/relationships/hyperlink" Target="https://drive.google.com/drive/folders/1PXG4Akw-yMSxfX1cKtxpvfP6H7rqCEMk" TargetMode="External"/><Relationship Id="rId24" Type="http://schemas.openxmlformats.org/officeDocument/2006/relationships/hyperlink" Target="https://drive.google.com/drive/folders/1PXG4Akw-yMSxfX1cKtxpvfP6H7rqCEMk" TargetMode="External"/><Relationship Id="rId32" Type="http://schemas.openxmlformats.org/officeDocument/2006/relationships/hyperlink" Target="https://drive.google.com/drive/folders/1PXG4Akw-yMSxfX1cKtxpvfP6H7rqCEMk" TargetMode="External"/><Relationship Id="rId5" Type="http://schemas.openxmlformats.org/officeDocument/2006/relationships/hyperlink" Target="https://drive.google.com/drive/folders/1PXG4Akw-yMSxfX1cKtxpvfP6H7rqCEMk" TargetMode="External"/><Relationship Id="rId15" Type="http://schemas.openxmlformats.org/officeDocument/2006/relationships/hyperlink" Target="https://drive.google.com/drive/folders/1PXG4Akw-yMSxfX1cKtxpvfP6H7rqCEMk" TargetMode="External"/><Relationship Id="rId23" Type="http://schemas.openxmlformats.org/officeDocument/2006/relationships/hyperlink" Target="https://drive.google.com/drive/folders/1PXG4Akw-yMSxfX1cKtxpvfP6H7rqCEMk" TargetMode="External"/><Relationship Id="rId28" Type="http://schemas.openxmlformats.org/officeDocument/2006/relationships/hyperlink" Target="https://drive.google.com/drive/folders/1PXG4Akw-yMSxfX1cKtxpvfP6H7rqCEMk" TargetMode="External"/><Relationship Id="rId36" Type="http://schemas.openxmlformats.org/officeDocument/2006/relationships/drawing" Target="../drawings/drawing3.xml"/><Relationship Id="rId10" Type="http://schemas.openxmlformats.org/officeDocument/2006/relationships/hyperlink" Target="https://drive.google.com/drive/folders/1PXG4Akw-yMSxfX1cKtxpvfP6H7rqCEMk" TargetMode="External"/><Relationship Id="rId19" Type="http://schemas.openxmlformats.org/officeDocument/2006/relationships/hyperlink" Target="https://drive.google.com/drive/folders/1PXG4Akw-yMSxfX1cKtxpvfP6H7rqCEMk" TargetMode="External"/><Relationship Id="rId31" Type="http://schemas.openxmlformats.org/officeDocument/2006/relationships/hyperlink" Target="https://drive.google.com/drive/folders/1PXG4Akw-yMSxfX1cKtxpvfP6H7rqCEMk" TargetMode="External"/><Relationship Id="rId4" Type="http://schemas.openxmlformats.org/officeDocument/2006/relationships/hyperlink" Target="https://drive.google.com/drive/folders/1PXG4Akw-yMSxfX1cKtxpvfP6H7rqCEMk" TargetMode="External"/><Relationship Id="rId9" Type="http://schemas.openxmlformats.org/officeDocument/2006/relationships/hyperlink" Target="https://drive.google.com/drive/folders/1PXG4Akw-yMSxfX1cKtxpvfP6H7rqCEMk" TargetMode="External"/><Relationship Id="rId14" Type="http://schemas.openxmlformats.org/officeDocument/2006/relationships/hyperlink" Target="https://drive.google.com/drive/folders/1PXG4Akw-yMSxfX1cKtxpvfP6H7rqCEMk" TargetMode="External"/><Relationship Id="rId22" Type="http://schemas.openxmlformats.org/officeDocument/2006/relationships/hyperlink" Target="https://drive.google.com/drive/folders/1PXG4Akw-yMSxfX1cKtxpvfP6H7rqCEMk" TargetMode="External"/><Relationship Id="rId27" Type="http://schemas.openxmlformats.org/officeDocument/2006/relationships/hyperlink" Target="https://drive.google.com/drive/folders/1PXG4Akw-yMSxfX1cKtxpvfP6H7rqCEMk" TargetMode="External"/><Relationship Id="rId30" Type="http://schemas.openxmlformats.org/officeDocument/2006/relationships/hyperlink" Target="https://drive.google.com/drive/folders/1PXG4Akw-yMSxfX1cKtxpvfP6H7rqCEMk" TargetMode="External"/><Relationship Id="rId35" Type="http://schemas.openxmlformats.org/officeDocument/2006/relationships/printerSettings" Target="../printerSettings/printerSettings2.bin"/><Relationship Id="rId8" Type="http://schemas.openxmlformats.org/officeDocument/2006/relationships/hyperlink" Target="https://drive.google.com/drive/folders/1PXG4Akw-yMSxfX1cKtxpvfP6H7rqCEMk"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www.cundinamarca.gov.co/prensa" TargetMode="External"/><Relationship Id="rId13" Type="http://schemas.openxmlformats.org/officeDocument/2006/relationships/hyperlink" Target="https://drive.google.com/drive/folders/1rY-0ZPPo-wEIVQtt7vMoFPLL_Zsmog34" TargetMode="External"/><Relationship Id="rId18" Type="http://schemas.openxmlformats.org/officeDocument/2006/relationships/hyperlink" Target="https://drive.google.com/drive/folders/1rY-0ZPPo-wEIVQtt7vMoFPLL_Zsmog34" TargetMode="External"/><Relationship Id="rId3" Type="http://schemas.openxmlformats.org/officeDocument/2006/relationships/hyperlink" Target="http://www.cundinamarca.gov.co/dependencias/secplaneacion/rendicion-de-cuentas/vigencia-2021/documentos" TargetMode="External"/><Relationship Id="rId21" Type="http://schemas.openxmlformats.org/officeDocument/2006/relationships/drawing" Target="../drawings/drawing4.xml"/><Relationship Id="rId7" Type="http://schemas.openxmlformats.org/officeDocument/2006/relationships/hyperlink" Target="https://drive.google.com/drive/folders/1B1Of-6mMKG3GMQEX5omNN3IjYJeq-Wey" TargetMode="External"/><Relationship Id="rId12" Type="http://schemas.openxmlformats.org/officeDocument/2006/relationships/hyperlink" Target="https://drive.google.com/drive/folders/1rY-0ZPPo-wEIVQtt7vMoFPLL_Zsmog34" TargetMode="External"/><Relationship Id="rId17" Type="http://schemas.openxmlformats.org/officeDocument/2006/relationships/hyperlink" Target="https://www.arcgis.com/apps/dashboards/d719fa14d7c545f09902dfd73b69e282Listado%20de%20encuestas:" TargetMode="External"/><Relationship Id="rId2" Type="http://schemas.openxmlformats.org/officeDocument/2006/relationships/hyperlink" Target="https://drive.google.com/drive/folders/1UDiHPLVx95bEaqDmbfs-WDgVL5gmLbOs?usp=sharing" TargetMode="External"/><Relationship Id="rId16" Type="http://schemas.openxmlformats.org/officeDocument/2006/relationships/hyperlink" Target="http://www.cundinamarca.gov.co/dependencias/secplaneacion/rendicion-de-cuentas/vigencia-2021/preguntas-y-respuestas" TargetMode="External"/><Relationship Id="rId20" Type="http://schemas.openxmlformats.org/officeDocument/2006/relationships/hyperlink" Target="https://drive.google.com/drive/folders/1WpbKiwePV6iBSt4fPMHwhi5PBclWlaMO?usp=sharing" TargetMode="External"/><Relationship Id="rId1" Type="http://schemas.openxmlformats.org/officeDocument/2006/relationships/hyperlink" Target="https://drive.google.com/drive/folders/1JEkM-CA8oZFcLr4R3Tvkh0rKIIm_8N4Q?usp=sharing" TargetMode="External"/><Relationship Id="rId6" Type="http://schemas.openxmlformats.org/officeDocument/2006/relationships/hyperlink" Target="https://drive.google.com/drive/folders/1wcRiP1XkPNT7D7opo0zLVUU4o8tuCVvg?usp=sharing" TargetMode="External"/><Relationship Id="rId11" Type="http://schemas.openxmlformats.org/officeDocument/2006/relationships/hyperlink" Target="https://drive.google.com/drive/folders/1rY-0ZPPo-wEIVQtt7vMoFPLL_Zsmog34" TargetMode="External"/><Relationship Id="rId5" Type="http://schemas.openxmlformats.org/officeDocument/2006/relationships/hyperlink" Target="https://drive.google.com/drive/folders/1rY-0ZPPo-wEIVQtt7vMoFPLL_Zsmog34" TargetMode="External"/><Relationship Id="rId15" Type="http://schemas.openxmlformats.org/officeDocument/2006/relationships/hyperlink" Target="https://drive.google.com/drive/folders/1ywwOBxO0ZcSJxZbJSjEGN2GWG50xO-Ov?usp=sharing" TargetMode="External"/><Relationship Id="rId23" Type="http://schemas.openxmlformats.org/officeDocument/2006/relationships/comments" Target="../comments2.xml"/><Relationship Id="rId10" Type="http://schemas.openxmlformats.org/officeDocument/2006/relationships/hyperlink" Target="https://drive.google.com/drive/folders/13u0vWdNdp0PkGZspyHDc8bcPxD802Gjj?usp=sharing%22" TargetMode="External"/><Relationship Id="rId19" Type="http://schemas.openxmlformats.org/officeDocument/2006/relationships/hyperlink" Target="https://drive.google.com/drive/folders/1rY-0ZPPo-wEIVQtt7vMoFPLL_Zsmog34" TargetMode="External"/><Relationship Id="rId4" Type="http://schemas.openxmlformats.org/officeDocument/2006/relationships/hyperlink" Target="https://drive.google.com/drive/folders/13u0vWdNdp0PkGZspyHDc8bcPxD802Gjj?usp=sharing" TargetMode="External"/><Relationship Id="rId9" Type="http://schemas.openxmlformats.org/officeDocument/2006/relationships/hyperlink" Target="https://drive.google.com/drive/folders/1afK3h7lIiJ0m75A0wOy5Noy-S_RH5u7R?usp=sharing" TargetMode="External"/><Relationship Id="rId14" Type="http://schemas.openxmlformats.org/officeDocument/2006/relationships/hyperlink" Target="https://drive.google.com/drive/folders/1rY-0ZPPo-wEIVQtt7vMoFPLL_Zsmog34" TargetMode="External"/><Relationship Id="rId22"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8" Type="http://schemas.openxmlformats.org/officeDocument/2006/relationships/hyperlink" Target="https://drive.google.com/drive/folders/10iGh1IACK4odblC2oZ2mfABZSNG8SCNt?usp=sharing%E2%80%8B" TargetMode="External"/><Relationship Id="rId13" Type="http://schemas.openxmlformats.org/officeDocument/2006/relationships/hyperlink" Target="https://drive.google.com/drive/folders/10iGh1IACK4odblC2oZ2mfABZSNG8SCNt?usp=sharing%E2%80%8B" TargetMode="External"/><Relationship Id="rId3" Type="http://schemas.openxmlformats.org/officeDocument/2006/relationships/hyperlink" Target="http://www.cundinamarca.gov.co/atencion-y-servicio-a-la-ciudadania/tramites/tramites-otros-procedimientos-administrativos" TargetMode="External"/><Relationship Id="rId7" Type="http://schemas.openxmlformats.org/officeDocument/2006/relationships/hyperlink" Target="https://drive.google.com/drive/folders/10iGh1IACK4odblC2oZ2mfABZSNG8SCNt?usp=sharing%E2%80%8B" TargetMode="External"/><Relationship Id="rId12" Type="http://schemas.openxmlformats.org/officeDocument/2006/relationships/hyperlink" Target="https://drive.google.com/drive/folders/10iGh1IACK4odblC2oZ2mfABZSNG8SCNt?usp=sharing%E2%80%8B" TargetMode="External"/><Relationship Id="rId17" Type="http://schemas.openxmlformats.org/officeDocument/2006/relationships/comments" Target="../comments3.xml"/><Relationship Id="rId2" Type="http://schemas.openxmlformats.org/officeDocument/2006/relationships/hyperlink" Target="https://drive.google.com/drive/folders/10iGh1IACK4odblC2oZ2mfABZSNG8SCNt?usp=sharing%E2%80%8B%C2%A0" TargetMode="External"/><Relationship Id="rId16" Type="http://schemas.openxmlformats.org/officeDocument/2006/relationships/vmlDrawing" Target="../drawings/vmlDrawing3.vml"/><Relationship Id="rId1" Type="http://schemas.openxmlformats.org/officeDocument/2006/relationships/hyperlink" Target="http://www.cundinamarca.gov.co/atencion-y-servicio-a-la-ciudadania/informacion-de-interes/protocolo-de-atencion-al-usuario" TargetMode="External"/><Relationship Id="rId6" Type="http://schemas.openxmlformats.org/officeDocument/2006/relationships/hyperlink" Target="https://drive.google.com/drive/folders/10iGh1IACK4odblC2oZ2mfABZSNG8SCNt?usp=sharing%E2%80%8B" TargetMode="External"/><Relationship Id="rId11" Type="http://schemas.openxmlformats.org/officeDocument/2006/relationships/hyperlink" Target="https://drive.google.com/drive/folders/10iGh1IACK4odblC2oZ2mfABZSNG8SCNt?usp=sharing%E2%80%8B" TargetMode="External"/><Relationship Id="rId5" Type="http://schemas.openxmlformats.org/officeDocument/2006/relationships/hyperlink" Target="http://www.cundinamarca.gov.co/Home/calendario-cundinamarca" TargetMode="External"/><Relationship Id="rId15" Type="http://schemas.openxmlformats.org/officeDocument/2006/relationships/drawing" Target="../drawings/drawing5.xml"/><Relationship Id="rId10" Type="http://schemas.openxmlformats.org/officeDocument/2006/relationships/hyperlink" Target="https://drive.google.com/drive/folders/10iGh1IACK4odblC2oZ2mfABZSNG8SCNt?usp=sharing%E2%80%8B" TargetMode="External"/><Relationship Id="rId4" Type="http://schemas.openxmlformats.org/officeDocument/2006/relationships/hyperlink" Target="http://www.cundinamarca.gov.co/Home/SecretariasEntidades.gc/Secretariadeasuntosinternacionales/SecAsunIterDespliegue/asoferta_inst_contenidos/csecasuntos_quienes_becas_aplicacion" TargetMode="External"/><Relationship Id="rId9" Type="http://schemas.openxmlformats.org/officeDocument/2006/relationships/hyperlink" Target="https://drive.google.com/drive/folders/10iGh1IACK4odblC2oZ2mfABZSNG8SCNt?usp=sharing%E2%80%8B" TargetMode="External"/><Relationship Id="rId14" Type="http://schemas.openxmlformats.org/officeDocument/2006/relationships/hyperlink" Target="https://drive.google.com/drive/folders/10iGh1IACK4odblC2oZ2mfABZSNG8SCNt?usp=sharing%E2%80%8B"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s://drive.google.com/drive/folders/1rY-0ZPPo-wEIVQtt7vMoFPLL_Zsmog34" TargetMode="External"/><Relationship Id="rId13" Type="http://schemas.openxmlformats.org/officeDocument/2006/relationships/hyperlink" Target="http://www.cundinamarca.gov.co/normatividad&#8203;" TargetMode="External"/><Relationship Id="rId18" Type="http://schemas.openxmlformats.org/officeDocument/2006/relationships/drawing" Target="../drawings/drawing6.xml"/><Relationship Id="rId3" Type="http://schemas.openxmlformats.org/officeDocument/2006/relationships/hyperlink" Target="https://drive.google.com/drive/folders/1rY-0ZPPo-wEIVQtt7vMoFPLL_Zsmog34" TargetMode="External"/><Relationship Id="rId7" Type="http://schemas.openxmlformats.org/officeDocument/2006/relationships/hyperlink" Target="https://drive.google.com/drive/folders/1rY-0ZPPo-wEIVQtt7vMoFPLL_Zsmog34" TargetMode="External"/><Relationship Id="rId12" Type="http://schemas.openxmlformats.org/officeDocument/2006/relationships/hyperlink" Target="https://drive.google.com/drive/folders/1Aa4yYECc3iEvj9L8RDtaavB_TnahI-wo?usp=sharing" TargetMode="External"/><Relationship Id="rId17" Type="http://schemas.openxmlformats.org/officeDocument/2006/relationships/hyperlink" Target="https://drive.google.com/drive/folders/10iGh1IACK4odblC2oZ2mfABZSNG8SCNt?usp=sharing%E2%80%8B" TargetMode="External"/><Relationship Id="rId2" Type="http://schemas.openxmlformats.org/officeDocument/2006/relationships/hyperlink" Target="https://drive.google.com/drive/folders/1rY-0ZPPo-wEIVQtt7vMoFPLL_Zsmog34" TargetMode="External"/><Relationship Id="rId16" Type="http://schemas.openxmlformats.org/officeDocument/2006/relationships/hyperlink" Target="https://drive.google.com/drive/folders/10iGh1IACK4odblC2oZ2mfABZSNG8SCNt?usp=sharing&#8203;" TargetMode="External"/><Relationship Id="rId20" Type="http://schemas.openxmlformats.org/officeDocument/2006/relationships/comments" Target="../comments4.xml"/><Relationship Id="rId1" Type="http://schemas.openxmlformats.org/officeDocument/2006/relationships/hyperlink" Target="https://drive.google.com/drive/folders/1rY-0ZPPo-wEIVQtt7vMoFPLL_Zsmog34" TargetMode="External"/><Relationship Id="rId6" Type="http://schemas.openxmlformats.org/officeDocument/2006/relationships/hyperlink" Target="https://drive.google.com/drive/folders/1rY-0ZPPo-wEIVQtt7vMoFPLL_Zsmog34" TargetMode="External"/><Relationship Id="rId11" Type="http://schemas.openxmlformats.org/officeDocument/2006/relationships/hyperlink" Target="https://drive.google.com/drive/folders/1Aa4yYECc3iEvj9L8RDtaavB_TnahI-wo?usp=sharing" TargetMode="External"/><Relationship Id="rId5" Type="http://schemas.openxmlformats.org/officeDocument/2006/relationships/hyperlink" Target="http://www.cundinamarca.gov.co/Home/SecretariasEntidades.gc/Secretariadehabitatyvivienda" TargetMode="External"/><Relationship Id="rId15" Type="http://schemas.openxmlformats.org/officeDocument/2006/relationships/hyperlink" Target="https://drive.google.com/drive/folders/10iGh1IACK4odblC2oZ2mfABZSNG8SCNt?usp=sharing&#8203;." TargetMode="External"/><Relationship Id="rId10" Type="http://schemas.openxmlformats.org/officeDocument/2006/relationships/hyperlink" Target="https://drive.google.com/drive/folders/1Aa4yYECc3iEvj9L8RDtaavB_TnahI-wo?usp=sharing" TargetMode="External"/><Relationship Id="rId19" Type="http://schemas.openxmlformats.org/officeDocument/2006/relationships/vmlDrawing" Target="../drawings/vmlDrawing4.vml"/><Relationship Id="rId4" Type="http://schemas.openxmlformats.org/officeDocument/2006/relationships/hyperlink" Target="http://www.cundinamarca.gov.co/Home/SecretariasEntidades.gc/Secretariadeasuntosinternacionales" TargetMode="External"/><Relationship Id="rId9" Type="http://schemas.openxmlformats.org/officeDocument/2006/relationships/hyperlink" Target="http://www.cundinamarca.gov.co/Home/SecretariasEntidades.gc/Secretariadehabitatyvivienda/SecViviendaDespliegue/asinfodeinteres/csechabitat_preguntasfrecuentes" TargetMode="External"/><Relationship Id="rId14" Type="http://schemas.openxmlformats.org/officeDocument/2006/relationships/hyperlink" Target="https://drive.google.com/drive/folders/10iGh1IACK4odblC2oZ2mfABZSNG8SCNt?usp=sharing&#8203;"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s://drive.google.com/drive/folders/1l6g76b0ZtICwzh99anOzAUgtD-XEPi9v" TargetMode="External"/><Relationship Id="rId13" Type="http://schemas.openxmlformats.org/officeDocument/2006/relationships/hyperlink" Target="https://drive.google.com/drive/folders/1l6g76b0ZtICwzh99anOzAUgtD-XEPi9v" TargetMode="External"/><Relationship Id="rId3" Type="http://schemas.openxmlformats.org/officeDocument/2006/relationships/hyperlink" Target="https://drive.google.com/drive/folders/1l6g76b0ZtICwzh99anOzAUgtD-XEPi9v" TargetMode="External"/><Relationship Id="rId7" Type="http://schemas.openxmlformats.org/officeDocument/2006/relationships/hyperlink" Target="https://drive.google.com/drive/folders/1l6g76b0ZtICwzh99anOzAUgtD-XEPi9v" TargetMode="External"/><Relationship Id="rId12" Type="http://schemas.openxmlformats.org/officeDocument/2006/relationships/hyperlink" Target="https://drive.google.com/drive/folders/1l6g76b0ZtICwzh99anOzAUgtD-XEPi9v" TargetMode="External"/><Relationship Id="rId2" Type="http://schemas.openxmlformats.org/officeDocument/2006/relationships/hyperlink" Target="https://drive.google.com/drive/folders/1l6g76b0ZtICwzh99anOzAUgtD-XEPi9v" TargetMode="External"/><Relationship Id="rId1" Type="http://schemas.openxmlformats.org/officeDocument/2006/relationships/hyperlink" Target="https://drive.google.com/drive/folders/1l6g76b0ZtICwzh99anOzAUgtD-XEPi9v" TargetMode="External"/><Relationship Id="rId6" Type="http://schemas.openxmlformats.org/officeDocument/2006/relationships/hyperlink" Target="https://drive.google.com/drive/folders/1l6g76b0ZtICwzh99anOzAUgtD-XEPi9v" TargetMode="External"/><Relationship Id="rId11" Type="http://schemas.openxmlformats.org/officeDocument/2006/relationships/hyperlink" Target="https://drive.google.com/drive/folders/1l6g76b0ZtICwzh99anOzAUgtD-XEPi9v" TargetMode="External"/><Relationship Id="rId5" Type="http://schemas.openxmlformats.org/officeDocument/2006/relationships/hyperlink" Target="https://drive.google.com/drive/folders/1l6g76b0ZtICwzh99anOzAUgtD-XEPi9v" TargetMode="External"/><Relationship Id="rId10" Type="http://schemas.openxmlformats.org/officeDocument/2006/relationships/hyperlink" Target="https://drive.google.com/drive/folders/1ii3FVH_KeZa6IMrK-hBKWd3SqOunrUt6?usp=sharing" TargetMode="External"/><Relationship Id="rId4" Type="http://schemas.openxmlformats.org/officeDocument/2006/relationships/hyperlink" Target="https://drive.google.com/drive/folders/1ii3FVH_KeZa6IMrK-hBKWd3SqOunrUt6?usp=sharing" TargetMode="External"/><Relationship Id="rId9" Type="http://schemas.openxmlformats.org/officeDocument/2006/relationships/hyperlink" Target="https://drive.google.com/drive/folders/1l6g76b0ZtICwzh99anOzAUgtD-XEPi9v" TargetMode="External"/><Relationship Id="rId14"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Q27"/>
  <sheetViews>
    <sheetView showGridLines="0" topLeftCell="A3" zoomScale="80" zoomScaleNormal="80" workbookViewId="0">
      <selection activeCell="C48" sqref="C48"/>
    </sheetView>
  </sheetViews>
  <sheetFormatPr baseColWidth="10" defaultColWidth="11.5" defaultRowHeight="15"/>
  <cols>
    <col min="1" max="1" width="40.5" style="21" customWidth="1"/>
    <col min="2" max="2" width="5.33203125" style="21" bestFit="1" customWidth="1"/>
    <col min="3" max="3" width="58.83203125" style="21" customWidth="1"/>
    <col min="4" max="4" width="14" style="21" customWidth="1"/>
    <col min="5" max="5" width="10.5" style="21" customWidth="1"/>
    <col min="6" max="6" width="9.5" style="21" customWidth="1"/>
    <col min="7" max="7" width="33" style="21" customWidth="1"/>
    <col min="8" max="8" width="38.5" style="21" customWidth="1"/>
    <col min="9" max="9" width="33.1640625" style="21" bestFit="1" customWidth="1"/>
    <col min="10" max="10" width="76.1640625" style="14" customWidth="1"/>
    <col min="11" max="11" width="57.5" style="14" customWidth="1"/>
    <col min="12" max="12" width="56.5" style="14" customWidth="1"/>
    <col min="13" max="13" width="40.6640625" style="14" customWidth="1"/>
    <col min="14" max="15" width="21.83203125" style="14" customWidth="1"/>
    <col min="16" max="16" width="26.1640625" style="14" customWidth="1"/>
    <col min="17" max="17" width="21.83203125" style="14" customWidth="1"/>
    <col min="18" max="16384" width="11.5" style="21"/>
  </cols>
  <sheetData>
    <row r="1" spans="1:17" ht="16" thickBot="1"/>
    <row r="2" spans="1:17" ht="19" thickBot="1">
      <c r="A2" s="308"/>
      <c r="B2" s="316" t="s">
        <v>32</v>
      </c>
      <c r="C2" s="317"/>
      <c r="D2" s="317"/>
      <c r="E2" s="317"/>
      <c r="F2" s="317"/>
      <c r="G2" s="318"/>
      <c r="H2" s="62" t="s">
        <v>550</v>
      </c>
      <c r="I2" s="63"/>
    </row>
    <row r="3" spans="1:17" ht="19" thickBot="1">
      <c r="A3" s="309"/>
      <c r="B3" s="319"/>
      <c r="C3" s="320"/>
      <c r="D3" s="320"/>
      <c r="E3" s="320"/>
      <c r="F3" s="320"/>
      <c r="G3" s="321"/>
      <c r="H3" s="326" t="s">
        <v>34</v>
      </c>
      <c r="I3" s="327"/>
    </row>
    <row r="4" spans="1:17" ht="19" thickBot="1">
      <c r="A4" s="309"/>
      <c r="B4" s="322" t="s">
        <v>326</v>
      </c>
      <c r="C4" s="322"/>
      <c r="D4" s="322"/>
      <c r="E4" s="322"/>
      <c r="F4" s="322"/>
      <c r="G4" s="323"/>
      <c r="H4" s="328" t="s">
        <v>551</v>
      </c>
      <c r="I4" s="329"/>
    </row>
    <row r="5" spans="1:17" ht="19" thickBot="1">
      <c r="A5" s="309"/>
      <c r="B5" s="324"/>
      <c r="C5" s="324"/>
      <c r="D5" s="324"/>
      <c r="E5" s="324"/>
      <c r="F5" s="324"/>
      <c r="G5" s="325"/>
      <c r="H5" s="64"/>
      <c r="I5" s="63"/>
    </row>
    <row r="6" spans="1:17" ht="15" customHeight="1" thickBot="1">
      <c r="A6" s="309"/>
      <c r="I6" s="65"/>
    </row>
    <row r="7" spans="1:17" ht="29.25" customHeight="1" thickBot="1">
      <c r="A7" s="310" t="s">
        <v>12</v>
      </c>
      <c r="B7" s="311"/>
      <c r="C7" s="311"/>
      <c r="D7" s="311"/>
      <c r="E7" s="311"/>
      <c r="F7" s="311"/>
      <c r="G7" s="311"/>
      <c r="H7" s="311"/>
      <c r="I7" s="312"/>
    </row>
    <row r="8" spans="1:17" ht="30" thickBot="1">
      <c r="A8" s="313" t="s">
        <v>13</v>
      </c>
      <c r="B8" s="314"/>
      <c r="C8" s="314"/>
      <c r="D8" s="314"/>
      <c r="E8" s="314"/>
      <c r="F8" s="314"/>
      <c r="G8" s="314"/>
      <c r="H8" s="314"/>
      <c r="I8" s="315"/>
    </row>
    <row r="9" spans="1:17" ht="101" thickBot="1">
      <c r="A9" s="59" t="s">
        <v>0</v>
      </c>
      <c r="B9" s="330" t="s">
        <v>14</v>
      </c>
      <c r="C9" s="330"/>
      <c r="D9" s="1" t="s">
        <v>1</v>
      </c>
      <c r="E9" s="59" t="s">
        <v>15</v>
      </c>
      <c r="F9" s="1" t="s">
        <v>2</v>
      </c>
      <c r="G9" s="59" t="s">
        <v>547</v>
      </c>
      <c r="H9" s="59" t="s">
        <v>548</v>
      </c>
      <c r="I9" s="1" t="s">
        <v>549</v>
      </c>
      <c r="J9" s="41" t="s">
        <v>584</v>
      </c>
      <c r="K9" s="41" t="s">
        <v>548</v>
      </c>
      <c r="L9" s="41" t="s">
        <v>691</v>
      </c>
      <c r="M9" s="41" t="s">
        <v>548</v>
      </c>
      <c r="N9" s="42" t="s">
        <v>585</v>
      </c>
      <c r="O9" s="42" t="s">
        <v>586</v>
      </c>
      <c r="P9" s="42" t="s">
        <v>587</v>
      </c>
      <c r="Q9" s="42" t="s">
        <v>588</v>
      </c>
    </row>
    <row r="10" spans="1:17" ht="252" customHeight="1" thickBot="1">
      <c r="A10" s="331" t="s">
        <v>27</v>
      </c>
      <c r="B10" s="66" t="s">
        <v>3</v>
      </c>
      <c r="C10" s="67" t="s">
        <v>85</v>
      </c>
      <c r="D10" s="67" t="s">
        <v>395</v>
      </c>
      <c r="E10" s="67" t="s">
        <v>84</v>
      </c>
      <c r="F10" s="68" t="s">
        <v>434</v>
      </c>
      <c r="G10" s="19" t="s">
        <v>572</v>
      </c>
      <c r="H10" s="19" t="s">
        <v>568</v>
      </c>
      <c r="I10" s="52" t="s">
        <v>558</v>
      </c>
      <c r="J10" s="69" t="s">
        <v>606</v>
      </c>
      <c r="K10" s="69" t="s">
        <v>607</v>
      </c>
      <c r="L10" s="69"/>
      <c r="M10" s="69"/>
      <c r="N10" s="70">
        <v>1</v>
      </c>
      <c r="O10" s="70"/>
      <c r="P10" s="70"/>
      <c r="Q10" s="70">
        <f t="shared" ref="Q10:Q25" si="0">+N10+O10+P10</f>
        <v>1</v>
      </c>
    </row>
    <row r="11" spans="1:17" ht="186.75" customHeight="1" thickBot="1">
      <c r="A11" s="332"/>
      <c r="B11" s="66" t="s">
        <v>4</v>
      </c>
      <c r="C11" s="67" t="s">
        <v>396</v>
      </c>
      <c r="D11" s="67" t="s">
        <v>83</v>
      </c>
      <c r="E11" s="67" t="s">
        <v>39</v>
      </c>
      <c r="F11" s="68" t="s">
        <v>435</v>
      </c>
      <c r="G11" s="19" t="s">
        <v>580</v>
      </c>
      <c r="H11" s="19" t="s">
        <v>582</v>
      </c>
      <c r="I11" s="52" t="s">
        <v>558</v>
      </c>
      <c r="J11" s="69" t="s">
        <v>608</v>
      </c>
      <c r="K11" s="71" t="s">
        <v>609</v>
      </c>
      <c r="L11" s="71"/>
      <c r="M11" s="71"/>
      <c r="N11" s="70">
        <v>1</v>
      </c>
      <c r="O11" s="70"/>
      <c r="P11" s="70"/>
      <c r="Q11" s="70">
        <f t="shared" si="0"/>
        <v>1</v>
      </c>
    </row>
    <row r="12" spans="1:17" ht="375" customHeight="1" thickBot="1">
      <c r="A12" s="331" t="s">
        <v>28</v>
      </c>
      <c r="B12" s="66" t="s">
        <v>5</v>
      </c>
      <c r="C12" s="67" t="s">
        <v>441</v>
      </c>
      <c r="D12" s="67" t="s">
        <v>443</v>
      </c>
      <c r="E12" s="67" t="s">
        <v>408</v>
      </c>
      <c r="F12" s="68" t="s">
        <v>407</v>
      </c>
      <c r="G12" s="19" t="s">
        <v>569</v>
      </c>
      <c r="H12" s="19" t="s">
        <v>575</v>
      </c>
      <c r="I12" s="52" t="s">
        <v>558</v>
      </c>
      <c r="J12" s="69" t="s">
        <v>610</v>
      </c>
      <c r="K12" s="72" t="s">
        <v>611</v>
      </c>
      <c r="L12" s="72" t="s">
        <v>692</v>
      </c>
      <c r="M12" s="72" t="s">
        <v>692</v>
      </c>
      <c r="N12" s="70">
        <v>0.3</v>
      </c>
      <c r="O12" s="70">
        <v>0</v>
      </c>
      <c r="P12" s="70"/>
      <c r="Q12" s="70">
        <f t="shared" si="0"/>
        <v>0.3</v>
      </c>
    </row>
    <row r="13" spans="1:17" ht="138.75" customHeight="1" thickBot="1">
      <c r="A13" s="335"/>
      <c r="B13" s="66" t="s">
        <v>6</v>
      </c>
      <c r="C13" s="67" t="s">
        <v>442</v>
      </c>
      <c r="D13" s="67" t="s">
        <v>444</v>
      </c>
      <c r="E13" s="67" t="s">
        <v>408</v>
      </c>
      <c r="F13" s="68" t="s">
        <v>407</v>
      </c>
      <c r="G13" s="19" t="s">
        <v>570</v>
      </c>
      <c r="H13" s="40" t="s">
        <v>566</v>
      </c>
      <c r="I13" s="52" t="s">
        <v>558</v>
      </c>
      <c r="J13" s="69" t="s">
        <v>612</v>
      </c>
      <c r="K13" s="69" t="s">
        <v>613</v>
      </c>
      <c r="L13" s="72" t="s">
        <v>692</v>
      </c>
      <c r="M13" s="72" t="s">
        <v>692</v>
      </c>
      <c r="N13" s="70">
        <v>0</v>
      </c>
      <c r="O13" s="70">
        <v>0</v>
      </c>
      <c r="P13" s="70"/>
      <c r="Q13" s="70">
        <f t="shared" si="0"/>
        <v>0</v>
      </c>
    </row>
    <row r="14" spans="1:17" ht="177" customHeight="1" thickBot="1">
      <c r="A14" s="335"/>
      <c r="B14" s="66" t="s">
        <v>7</v>
      </c>
      <c r="C14" s="67" t="s">
        <v>438</v>
      </c>
      <c r="D14" s="67" t="s">
        <v>437</v>
      </c>
      <c r="E14" s="67" t="s">
        <v>408</v>
      </c>
      <c r="F14" s="68" t="s">
        <v>436</v>
      </c>
      <c r="G14" s="19" t="s">
        <v>571</v>
      </c>
      <c r="H14" s="19" t="s">
        <v>578</v>
      </c>
      <c r="I14" s="52" t="s">
        <v>558</v>
      </c>
      <c r="J14" s="69" t="s">
        <v>614</v>
      </c>
      <c r="K14" s="73" t="s">
        <v>615</v>
      </c>
      <c r="L14" s="72" t="s">
        <v>692</v>
      </c>
      <c r="M14" s="72" t="s">
        <v>692</v>
      </c>
      <c r="N14" s="70">
        <v>0.27</v>
      </c>
      <c r="O14" s="70">
        <v>0</v>
      </c>
      <c r="P14" s="70"/>
      <c r="Q14" s="70">
        <f t="shared" si="0"/>
        <v>0.27</v>
      </c>
    </row>
    <row r="15" spans="1:17" ht="409.5" customHeight="1" thickBot="1">
      <c r="A15" s="335"/>
      <c r="B15" s="66" t="s">
        <v>241</v>
      </c>
      <c r="C15" s="67" t="s">
        <v>86</v>
      </c>
      <c r="D15" s="67" t="s">
        <v>87</v>
      </c>
      <c r="E15" s="74" t="s">
        <v>318</v>
      </c>
      <c r="F15" s="68" t="s">
        <v>546</v>
      </c>
      <c r="G15" s="18" t="s">
        <v>554</v>
      </c>
      <c r="H15" s="18" t="s">
        <v>583</v>
      </c>
      <c r="I15" s="52" t="s">
        <v>558</v>
      </c>
      <c r="J15" s="69" t="s">
        <v>616</v>
      </c>
      <c r="K15" s="69" t="s">
        <v>617</v>
      </c>
      <c r="L15" s="72" t="s">
        <v>693</v>
      </c>
      <c r="M15" s="75" t="s">
        <v>694</v>
      </c>
      <c r="N15" s="70">
        <v>0.5</v>
      </c>
      <c r="O15" s="70">
        <v>0.5</v>
      </c>
      <c r="P15" s="70"/>
      <c r="Q15" s="70">
        <f t="shared" si="0"/>
        <v>1</v>
      </c>
    </row>
    <row r="16" spans="1:17" ht="134.25" customHeight="1" thickBot="1">
      <c r="A16" s="335"/>
      <c r="B16" s="66" t="s">
        <v>248</v>
      </c>
      <c r="C16" s="67" t="s">
        <v>88</v>
      </c>
      <c r="D16" s="67" t="s">
        <v>320</v>
      </c>
      <c r="E16" s="67" t="s">
        <v>39</v>
      </c>
      <c r="F16" s="15" t="s">
        <v>439</v>
      </c>
      <c r="G16" s="19" t="s">
        <v>579</v>
      </c>
      <c r="H16" s="19" t="s">
        <v>582</v>
      </c>
      <c r="I16" s="52" t="s">
        <v>558</v>
      </c>
      <c r="J16" s="69" t="s">
        <v>618</v>
      </c>
      <c r="K16" s="76"/>
      <c r="L16" s="77" t="s">
        <v>695</v>
      </c>
      <c r="M16" s="78" t="s">
        <v>696</v>
      </c>
      <c r="N16" s="70">
        <v>0</v>
      </c>
      <c r="O16" s="70">
        <v>1</v>
      </c>
      <c r="P16" s="70"/>
      <c r="Q16" s="70">
        <f t="shared" si="0"/>
        <v>1</v>
      </c>
    </row>
    <row r="17" spans="1:17" ht="190.5" customHeight="1" thickBot="1">
      <c r="A17" s="332"/>
      <c r="B17" s="66" t="s">
        <v>406</v>
      </c>
      <c r="C17" s="67" t="s">
        <v>398</v>
      </c>
      <c r="D17" s="67" t="s">
        <v>399</v>
      </c>
      <c r="E17" s="67" t="s">
        <v>39</v>
      </c>
      <c r="F17" s="68" t="s">
        <v>546</v>
      </c>
      <c r="G17" s="19" t="s">
        <v>555</v>
      </c>
      <c r="H17" s="19" t="s">
        <v>556</v>
      </c>
      <c r="I17" s="52" t="s">
        <v>557</v>
      </c>
      <c r="J17" s="69" t="s">
        <v>619</v>
      </c>
      <c r="K17" s="79" t="s">
        <v>620</v>
      </c>
      <c r="L17" s="78" t="s">
        <v>697</v>
      </c>
      <c r="M17" s="80" t="s">
        <v>698</v>
      </c>
      <c r="N17" s="70">
        <v>0</v>
      </c>
      <c r="O17" s="70">
        <v>0.875</v>
      </c>
      <c r="P17" s="70"/>
      <c r="Q17" s="70">
        <f t="shared" si="0"/>
        <v>0.875</v>
      </c>
    </row>
    <row r="18" spans="1:17" ht="120" customHeight="1" thickBot="1">
      <c r="A18" s="333" t="s">
        <v>29</v>
      </c>
      <c r="B18" s="66" t="s">
        <v>8</v>
      </c>
      <c r="C18" s="67" t="s">
        <v>35</v>
      </c>
      <c r="D18" s="67" t="s">
        <v>16</v>
      </c>
      <c r="E18" s="67" t="s">
        <v>39</v>
      </c>
      <c r="F18" s="68" t="s">
        <v>439</v>
      </c>
      <c r="G18" s="19" t="s">
        <v>556</v>
      </c>
      <c r="H18" s="19" t="s">
        <v>556</v>
      </c>
      <c r="I18" s="52" t="s">
        <v>557</v>
      </c>
      <c r="J18" s="69" t="s">
        <v>619</v>
      </c>
      <c r="K18" s="79" t="s">
        <v>620</v>
      </c>
      <c r="L18" s="78" t="s">
        <v>699</v>
      </c>
      <c r="M18" s="75" t="s">
        <v>700</v>
      </c>
      <c r="N18" s="70">
        <v>0</v>
      </c>
      <c r="O18" s="70">
        <v>0.875</v>
      </c>
      <c r="P18" s="70"/>
      <c r="Q18" s="70">
        <f t="shared" si="0"/>
        <v>0.875</v>
      </c>
    </row>
    <row r="19" spans="1:17" ht="143.25" customHeight="1" thickBot="1">
      <c r="A19" s="334"/>
      <c r="B19" s="66" t="s">
        <v>17</v>
      </c>
      <c r="C19" s="67" t="s">
        <v>36</v>
      </c>
      <c r="D19" s="67" t="s">
        <v>18</v>
      </c>
      <c r="E19" s="67" t="s">
        <v>39</v>
      </c>
      <c r="F19" s="68" t="s">
        <v>397</v>
      </c>
      <c r="G19" s="19" t="s">
        <v>556</v>
      </c>
      <c r="H19" s="19" t="s">
        <v>556</v>
      </c>
      <c r="I19" s="52" t="s">
        <v>557</v>
      </c>
      <c r="J19" s="69" t="s">
        <v>619</v>
      </c>
      <c r="K19" s="79" t="s">
        <v>620</v>
      </c>
      <c r="L19" s="78" t="s">
        <v>701</v>
      </c>
      <c r="M19" s="50" t="s">
        <v>698</v>
      </c>
      <c r="N19" s="70">
        <v>0</v>
      </c>
      <c r="O19" s="70">
        <v>0.875</v>
      </c>
      <c r="P19" s="70"/>
      <c r="Q19" s="70">
        <f t="shared" si="0"/>
        <v>0.875</v>
      </c>
    </row>
    <row r="20" spans="1:17" ht="217.5" customHeight="1" thickBot="1">
      <c r="A20" s="333" t="s">
        <v>30</v>
      </c>
      <c r="B20" s="66" t="s">
        <v>9</v>
      </c>
      <c r="C20" s="67" t="s">
        <v>19</v>
      </c>
      <c r="D20" s="74" t="s">
        <v>20</v>
      </c>
      <c r="E20" s="16" t="s">
        <v>43</v>
      </c>
      <c r="F20" s="81" t="s">
        <v>89</v>
      </c>
      <c r="G20" s="19" t="s">
        <v>556</v>
      </c>
      <c r="H20" s="19" t="s">
        <v>556</v>
      </c>
      <c r="I20" s="52" t="s">
        <v>557</v>
      </c>
      <c r="J20" s="69" t="s">
        <v>619</v>
      </c>
      <c r="K20" s="79" t="s">
        <v>620</v>
      </c>
      <c r="L20" s="78" t="s">
        <v>702</v>
      </c>
      <c r="M20" s="78" t="s">
        <v>703</v>
      </c>
      <c r="N20" s="70">
        <v>0</v>
      </c>
      <c r="O20" s="70">
        <f>+(0.875)*0.5</f>
        <v>0.4375</v>
      </c>
      <c r="P20" s="70"/>
      <c r="Q20" s="70">
        <f t="shared" si="0"/>
        <v>0.4375</v>
      </c>
    </row>
    <row r="21" spans="1:17" ht="409.5" customHeight="1" thickBot="1">
      <c r="A21" s="334"/>
      <c r="B21" s="66" t="s">
        <v>10</v>
      </c>
      <c r="C21" s="67" t="s">
        <v>44</v>
      </c>
      <c r="D21" s="74" t="s">
        <v>21</v>
      </c>
      <c r="E21" s="16" t="s">
        <v>43</v>
      </c>
      <c r="F21" s="81" t="s">
        <v>432</v>
      </c>
      <c r="G21" s="19" t="s">
        <v>556</v>
      </c>
      <c r="H21" s="19" t="s">
        <v>556</v>
      </c>
      <c r="I21" s="52" t="s">
        <v>557</v>
      </c>
      <c r="J21" s="69" t="s">
        <v>619</v>
      </c>
      <c r="K21" s="79" t="s">
        <v>620</v>
      </c>
      <c r="L21" s="78" t="s">
        <v>704</v>
      </c>
      <c r="M21" s="78" t="s">
        <v>705</v>
      </c>
      <c r="N21" s="70">
        <v>0</v>
      </c>
      <c r="O21" s="70">
        <v>0.5</v>
      </c>
      <c r="P21" s="70"/>
      <c r="Q21" s="70">
        <f t="shared" si="0"/>
        <v>0.5</v>
      </c>
    </row>
    <row r="22" spans="1:17" ht="160.5" customHeight="1" thickBot="1">
      <c r="A22" s="334"/>
      <c r="B22" s="66" t="s">
        <v>11</v>
      </c>
      <c r="C22" s="74" t="s">
        <v>31</v>
      </c>
      <c r="D22" s="74" t="s">
        <v>90</v>
      </c>
      <c r="E22" s="16" t="s">
        <v>43</v>
      </c>
      <c r="F22" s="81" t="s">
        <v>434</v>
      </c>
      <c r="G22" s="19" t="s">
        <v>573</v>
      </c>
      <c r="H22" s="19" t="s">
        <v>576</v>
      </c>
      <c r="I22" s="53" t="s">
        <v>558</v>
      </c>
      <c r="J22" s="69" t="s">
        <v>706</v>
      </c>
      <c r="K22" s="79" t="s">
        <v>620</v>
      </c>
      <c r="L22" s="78" t="s">
        <v>707</v>
      </c>
      <c r="M22" s="79" t="s">
        <v>708</v>
      </c>
      <c r="N22" s="70">
        <v>0</v>
      </c>
      <c r="O22" s="70">
        <v>0.5</v>
      </c>
      <c r="P22" s="70"/>
      <c r="Q22" s="70">
        <f t="shared" si="0"/>
        <v>0.5</v>
      </c>
    </row>
    <row r="23" spans="1:17" ht="305" thickBot="1">
      <c r="A23" s="334"/>
      <c r="B23" s="66" t="s">
        <v>22</v>
      </c>
      <c r="C23" s="74" t="s">
        <v>33</v>
      </c>
      <c r="D23" s="67" t="s">
        <v>23</v>
      </c>
      <c r="E23" s="16" t="s">
        <v>43</v>
      </c>
      <c r="F23" s="81" t="s">
        <v>432</v>
      </c>
      <c r="G23" s="19" t="s">
        <v>574</v>
      </c>
      <c r="H23" s="19" t="s">
        <v>577</v>
      </c>
      <c r="I23" s="53" t="s">
        <v>558</v>
      </c>
      <c r="J23" s="78" t="s">
        <v>709</v>
      </c>
      <c r="K23" s="79" t="s">
        <v>620</v>
      </c>
      <c r="L23" s="78" t="s">
        <v>710</v>
      </c>
      <c r="M23" s="75" t="s">
        <v>711</v>
      </c>
      <c r="N23" s="70">
        <v>0</v>
      </c>
      <c r="O23" s="70">
        <v>0.5</v>
      </c>
      <c r="P23" s="70"/>
      <c r="Q23" s="70">
        <f t="shared" si="0"/>
        <v>0.5</v>
      </c>
    </row>
    <row r="24" spans="1:17" ht="88" customHeight="1" thickBot="1">
      <c r="A24" s="334"/>
      <c r="B24" s="66" t="s">
        <v>24</v>
      </c>
      <c r="C24" s="74" t="s">
        <v>25</v>
      </c>
      <c r="D24" s="67" t="s">
        <v>314</v>
      </c>
      <c r="E24" s="16" t="s">
        <v>440</v>
      </c>
      <c r="F24" s="81" t="s">
        <v>433</v>
      </c>
      <c r="G24" s="19" t="s">
        <v>556</v>
      </c>
      <c r="H24" s="19" t="s">
        <v>556</v>
      </c>
      <c r="I24" s="52" t="s">
        <v>557</v>
      </c>
      <c r="J24" s="78" t="s">
        <v>712</v>
      </c>
      <c r="K24" s="82" t="s">
        <v>617</v>
      </c>
      <c r="L24" s="78" t="s">
        <v>710</v>
      </c>
      <c r="M24" s="75" t="s">
        <v>711</v>
      </c>
      <c r="N24" s="70">
        <v>0.33</v>
      </c>
      <c r="O24" s="70">
        <v>0.33</v>
      </c>
      <c r="P24" s="70"/>
      <c r="Q24" s="70">
        <f t="shared" si="0"/>
        <v>0.66</v>
      </c>
    </row>
    <row r="25" spans="1:17" ht="104.25" customHeight="1" thickBot="1">
      <c r="A25" s="60" t="s">
        <v>340</v>
      </c>
      <c r="B25" s="66" t="s">
        <v>40</v>
      </c>
      <c r="C25" s="74" t="s">
        <v>445</v>
      </c>
      <c r="D25" s="67" t="s">
        <v>713</v>
      </c>
      <c r="E25" s="16" t="s">
        <v>26</v>
      </c>
      <c r="F25" s="81" t="s">
        <v>714</v>
      </c>
      <c r="G25" s="19" t="s">
        <v>556</v>
      </c>
      <c r="H25" s="19" t="s">
        <v>556</v>
      </c>
      <c r="I25" s="53" t="s">
        <v>560</v>
      </c>
      <c r="J25" s="78" t="s">
        <v>674</v>
      </c>
      <c r="K25" s="77" t="s">
        <v>673</v>
      </c>
      <c r="L25" s="77" t="s">
        <v>715</v>
      </c>
      <c r="M25" s="77" t="s">
        <v>715</v>
      </c>
      <c r="N25" s="70">
        <v>0.5</v>
      </c>
      <c r="O25" s="70">
        <v>0</v>
      </c>
      <c r="P25" s="70"/>
      <c r="Q25" s="70">
        <f t="shared" si="0"/>
        <v>0.5</v>
      </c>
    </row>
    <row r="26" spans="1:17" ht="104.25" customHeight="1">
      <c r="K26" s="305" t="s">
        <v>628</v>
      </c>
      <c r="L26" s="306"/>
      <c r="M26" s="307"/>
      <c r="N26" s="220">
        <f>AVERAGE(N10:N25)</f>
        <v>0.24374999999999999</v>
      </c>
      <c r="O26" s="220">
        <f>AVERAGE(O10:O25)</f>
        <v>0.45660714285714288</v>
      </c>
      <c r="P26" s="220" t="e">
        <f>AVERAGE(P10:P25)</f>
        <v>#DIV/0!</v>
      </c>
      <c r="Q26" s="220">
        <f>AVERAGE(Q10:Q25)</f>
        <v>0.64328125000000003</v>
      </c>
    </row>
    <row r="27" spans="1:17" ht="26.25" customHeight="1"/>
  </sheetData>
  <mergeCells count="13">
    <mergeCell ref="K26:M26"/>
    <mergeCell ref="A2:A6"/>
    <mergeCell ref="A7:I7"/>
    <mergeCell ref="A8:I8"/>
    <mergeCell ref="B2:G3"/>
    <mergeCell ref="B4:G5"/>
    <mergeCell ref="H3:I3"/>
    <mergeCell ref="H4:I4"/>
    <mergeCell ref="B9:C9"/>
    <mergeCell ref="A10:A11"/>
    <mergeCell ref="A18:A19"/>
    <mergeCell ref="A20:A24"/>
    <mergeCell ref="A12:A17"/>
  </mergeCells>
  <phoneticPr fontId="42" type="noConversion"/>
  <hyperlinks>
    <hyperlink ref="H13" r:id="rId1" xr:uid="{40F1B0AD-FA2B-43EB-9C77-F5D70C3642C2}"/>
    <hyperlink ref="K11" r:id="rId2" xr:uid="{E5E868C7-2284-4FC3-8D9D-15EA399B65B6}"/>
    <hyperlink ref="K14" r:id="rId3" xr:uid="{64290B8B-A2B8-419B-822A-B44398B1EB1B}"/>
    <hyperlink ref="K15" r:id="rId4" xr:uid="{DB24C615-43CB-48A7-8F28-2757FF2505E8}"/>
    <hyperlink ref="K24" r:id="rId5" xr:uid="{7C60B62F-D1AE-41FE-B5BB-46E732534A2A}"/>
    <hyperlink ref="M15" r:id="rId6" display="http://www.cundinamarca.gov.co/Home/SecretariasEntidades.gc/Secretariadeplaneacion/SecretariadeplaneacionDespliegue/aspoliyplanprog_contenidos/asplananticorrupcion/cplananticorrupcion_index_x000a__x000a_" xr:uid="{67CF13D0-DB28-4B00-9A75-015FD90ED9C4}"/>
    <hyperlink ref="M18" r:id="rId7" xr:uid="{51EB6354-38D1-4B32-B511-189AD90EF1CE}"/>
    <hyperlink ref="M19" r:id="rId8" xr:uid="{F01CF64B-FA23-4A0E-AB36-2A8B26E73561}"/>
    <hyperlink ref="M23" r:id="rId9" xr:uid="{62CD5CEC-55EF-4AD3-AE18-EB5E9A8F4C7C}"/>
    <hyperlink ref="M24" r:id="rId10" xr:uid="{5FFE3AD2-8982-4472-91E1-6270430D9FF5}"/>
  </hyperlinks>
  <pageMargins left="0.70866141732283472" right="0.70866141732283472" top="0.74803149606299213" bottom="0.74803149606299213" header="0.31496062992125984" footer="0.31496062992125984"/>
  <pageSetup scale="55" orientation="landscape" r:id="rId11"/>
  <drawing r:id="rId1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BC65EE-A12E-432B-86AC-CCFC50355AA7}">
  <dimension ref="A1:CO48"/>
  <sheetViews>
    <sheetView tabSelected="1" workbookViewId="0">
      <selection activeCell="D13" sqref="D13:D15"/>
    </sheetView>
  </sheetViews>
  <sheetFormatPr baseColWidth="10" defaultColWidth="11.5" defaultRowHeight="14"/>
  <cols>
    <col min="1" max="1" width="4" style="250" bestFit="1" customWidth="1"/>
    <col min="2" max="2" width="19.1640625" style="250" customWidth="1"/>
    <col min="3" max="3" width="44" style="250" customWidth="1"/>
    <col min="4" max="4" width="44.5" style="250" customWidth="1"/>
    <col min="5" max="5" width="16.33203125" style="250" customWidth="1"/>
    <col min="6" max="6" width="30" style="250" customWidth="1"/>
    <col min="7" max="7" width="31.83203125" style="250" customWidth="1"/>
    <col min="8" max="8" width="35.83203125" style="248" customWidth="1"/>
    <col min="9" max="9" width="24.1640625" style="302" customWidth="1"/>
    <col min="10" max="10" width="17.83203125" style="248" customWidth="1"/>
    <col min="11" max="11" width="16.5" style="248" customWidth="1"/>
    <col min="12" max="31" width="6.33203125" style="248" customWidth="1"/>
    <col min="32" max="32" width="27.33203125" style="248" hidden="1" customWidth="1"/>
    <col min="33" max="33" width="30.5" style="248" hidden="1" customWidth="1"/>
    <col min="34" max="34" width="17.5" style="248" customWidth="1"/>
    <col min="35" max="35" width="6.33203125" style="248" bestFit="1" customWidth="1"/>
    <col min="36" max="36" width="16" style="248" customWidth="1"/>
    <col min="37" max="37" width="5.83203125" style="248" customWidth="1"/>
    <col min="38" max="38" width="59.83203125" style="248" customWidth="1"/>
    <col min="39" max="39" width="15.1640625" style="248" bestFit="1" customWidth="1"/>
    <col min="40" max="40" width="6.83203125" style="248" customWidth="1"/>
    <col min="41" max="41" width="5" style="248" customWidth="1"/>
    <col min="42" max="42" width="5.5" style="248" customWidth="1"/>
    <col min="43" max="43" width="7.1640625" style="248" customWidth="1"/>
    <col min="44" max="44" width="6.6640625" style="248" customWidth="1"/>
    <col min="45" max="45" width="11.83203125" style="248" customWidth="1"/>
    <col min="46" max="46" width="38.33203125" style="248" customWidth="1"/>
    <col min="47" max="47" width="8.6640625" style="248" customWidth="1"/>
    <col min="48" max="48" width="10.5" style="248" customWidth="1"/>
    <col min="49" max="49" width="9.33203125" style="248" customWidth="1"/>
    <col min="50" max="50" width="9.1640625" style="248" customWidth="1"/>
    <col min="51" max="51" width="8.5" style="248" customWidth="1"/>
    <col min="52" max="52" width="7.33203125" style="248" customWidth="1"/>
    <col min="53" max="53" width="63.83203125" style="303" customWidth="1"/>
    <col min="54" max="54" width="34.6640625" style="303" customWidth="1"/>
    <col min="55" max="57" width="18.83203125" style="303" customWidth="1"/>
    <col min="58" max="58" width="20.6640625" style="303" customWidth="1"/>
    <col min="59" max="59" width="21.6640625" style="303" customWidth="1"/>
    <col min="60" max="60" width="31.83203125" style="302" customWidth="1"/>
    <col min="61" max="61" width="22.1640625" style="248" customWidth="1"/>
    <col min="62" max="16384" width="11.5" style="248"/>
  </cols>
  <sheetData>
    <row r="1" spans="1:93" ht="15">
      <c r="A1" s="243"/>
      <c r="B1" s="423"/>
      <c r="C1" s="423"/>
      <c r="D1" s="423"/>
      <c r="E1" s="423"/>
      <c r="F1" s="424" t="s">
        <v>1130</v>
      </c>
      <c r="G1" s="425"/>
      <c r="H1" s="244" t="s">
        <v>1131</v>
      </c>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6"/>
      <c r="BB1" s="246"/>
      <c r="BC1" s="246"/>
      <c r="BD1" s="246"/>
      <c r="BE1" s="246"/>
      <c r="BF1" s="246"/>
      <c r="BG1" s="246"/>
      <c r="BH1" s="247"/>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row>
    <row r="2" spans="1:93" ht="15">
      <c r="A2" s="243"/>
      <c r="B2" s="423"/>
      <c r="C2" s="423"/>
      <c r="D2" s="423"/>
      <c r="E2" s="423"/>
      <c r="F2" s="426"/>
      <c r="G2" s="427"/>
      <c r="H2" s="244" t="s">
        <v>1132</v>
      </c>
      <c r="I2" s="245"/>
      <c r="J2" s="245"/>
      <c r="K2" s="245"/>
      <c r="L2" s="245"/>
      <c r="M2" s="245"/>
      <c r="N2" s="245"/>
      <c r="O2" s="245"/>
      <c r="P2" s="245"/>
      <c r="Q2" s="245"/>
      <c r="R2" s="245"/>
      <c r="S2" s="245"/>
      <c r="T2" s="245"/>
      <c r="U2" s="245"/>
      <c r="V2" s="245"/>
      <c r="W2" s="245"/>
      <c r="X2" s="245"/>
      <c r="Y2" s="245"/>
      <c r="Z2" s="245"/>
      <c r="AA2" s="245"/>
      <c r="AB2" s="245"/>
      <c r="AC2" s="245"/>
      <c r="AD2" s="245"/>
      <c r="AE2" s="245"/>
      <c r="AF2" s="245"/>
      <c r="AG2" s="245"/>
      <c r="AH2" s="245"/>
      <c r="AI2" s="245"/>
      <c r="AJ2" s="245"/>
      <c r="AK2" s="245"/>
      <c r="AL2" s="245"/>
      <c r="AM2" s="245"/>
      <c r="AN2" s="245"/>
      <c r="AO2" s="245"/>
      <c r="AP2" s="245"/>
      <c r="AQ2" s="245"/>
      <c r="AR2" s="245"/>
      <c r="AS2" s="245"/>
      <c r="AT2" s="245"/>
      <c r="AU2" s="245"/>
      <c r="AV2" s="245"/>
      <c r="AW2" s="245"/>
      <c r="AX2" s="245"/>
      <c r="AY2" s="245"/>
      <c r="AZ2" s="245"/>
      <c r="BA2" s="246"/>
      <c r="BB2" s="246"/>
      <c r="BC2" s="246"/>
      <c r="BD2" s="246"/>
      <c r="BE2" s="246"/>
      <c r="BF2" s="246"/>
      <c r="BG2" s="246"/>
      <c r="BH2" s="247"/>
      <c r="BI2" s="245"/>
      <c r="BJ2" s="245"/>
      <c r="BK2" s="245"/>
      <c r="BL2" s="245"/>
      <c r="BM2" s="245"/>
      <c r="BN2" s="245"/>
      <c r="BO2" s="245"/>
      <c r="BP2" s="245"/>
      <c r="BQ2" s="245"/>
      <c r="BR2" s="245"/>
      <c r="BS2" s="245"/>
      <c r="BT2" s="245"/>
      <c r="BU2" s="245"/>
      <c r="BV2" s="245"/>
      <c r="BW2" s="245"/>
      <c r="BX2" s="245"/>
      <c r="BY2" s="245"/>
      <c r="BZ2" s="245"/>
      <c r="CA2" s="245"/>
      <c r="CB2" s="245"/>
      <c r="CC2" s="245"/>
      <c r="CD2" s="245"/>
      <c r="CE2" s="245"/>
      <c r="CF2" s="245"/>
    </row>
    <row r="3" spans="1:93" ht="14" customHeight="1">
      <c r="A3" s="243"/>
      <c r="B3" s="423"/>
      <c r="C3" s="423"/>
      <c r="D3" s="423"/>
      <c r="E3" s="423"/>
      <c r="F3" s="424" t="s">
        <v>45</v>
      </c>
      <c r="G3" s="425"/>
      <c r="H3" s="428" t="s">
        <v>1133</v>
      </c>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6"/>
      <c r="BB3" s="246"/>
      <c r="BC3" s="246"/>
      <c r="BD3" s="246"/>
      <c r="BE3" s="246"/>
      <c r="BF3" s="246"/>
      <c r="BG3" s="246"/>
      <c r="BH3" s="247"/>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row>
    <row r="4" spans="1:93" ht="14" customHeight="1">
      <c r="A4" s="243"/>
      <c r="B4" s="423"/>
      <c r="C4" s="423"/>
      <c r="D4" s="423"/>
      <c r="E4" s="423"/>
      <c r="F4" s="426"/>
      <c r="G4" s="427"/>
      <c r="H4" s="428"/>
      <c r="I4" s="245"/>
      <c r="J4" s="245"/>
      <c r="K4" s="245"/>
      <c r="L4" s="245"/>
      <c r="M4" s="245"/>
      <c r="N4" s="245"/>
      <c r="O4" s="245"/>
      <c r="P4" s="245"/>
      <c r="Q4" s="245"/>
      <c r="R4" s="245"/>
      <c r="S4" s="245"/>
      <c r="T4" s="245"/>
      <c r="U4" s="245"/>
      <c r="V4" s="245"/>
      <c r="W4" s="245"/>
      <c r="X4" s="245"/>
      <c r="Y4" s="245"/>
      <c r="Z4" s="245"/>
      <c r="AA4" s="245"/>
      <c r="AB4" s="245"/>
      <c r="AC4" s="245"/>
      <c r="AD4" s="245"/>
      <c r="AE4" s="245"/>
      <c r="AF4" s="245"/>
      <c r="AG4" s="245"/>
      <c r="AH4" s="245"/>
      <c r="AI4" s="245"/>
      <c r="AJ4" s="245"/>
      <c r="AK4" s="245"/>
      <c r="AL4" s="245"/>
      <c r="AM4" s="245"/>
      <c r="AN4" s="245"/>
      <c r="AO4" s="245"/>
      <c r="AP4" s="245"/>
      <c r="AQ4" s="245"/>
      <c r="AR4" s="245"/>
      <c r="AS4" s="245"/>
      <c r="AT4" s="245"/>
      <c r="AU4" s="245"/>
      <c r="AV4" s="245"/>
      <c r="AW4" s="245"/>
      <c r="AX4" s="245"/>
      <c r="AY4" s="245"/>
      <c r="AZ4" s="245"/>
      <c r="BA4" s="246"/>
      <c r="BB4" s="246"/>
      <c r="BC4" s="246"/>
      <c r="BD4" s="246"/>
      <c r="BE4" s="246"/>
      <c r="BF4" s="246"/>
      <c r="BG4" s="246"/>
      <c r="BH4" s="247"/>
      <c r="BI4" s="245"/>
      <c r="BJ4" s="245"/>
      <c r="BK4" s="245"/>
      <c r="BL4" s="245"/>
      <c r="BM4" s="245"/>
      <c r="BN4" s="245"/>
      <c r="BO4" s="245"/>
      <c r="BP4" s="245"/>
      <c r="BQ4" s="245"/>
      <c r="BR4" s="245"/>
      <c r="BS4" s="245"/>
      <c r="BT4" s="245"/>
      <c r="BU4" s="245"/>
      <c r="BV4" s="245"/>
      <c r="BW4" s="245"/>
      <c r="BX4" s="245"/>
      <c r="BY4" s="245"/>
      <c r="BZ4" s="245"/>
      <c r="CA4" s="245"/>
      <c r="CB4" s="245"/>
      <c r="CC4" s="245"/>
      <c r="CD4" s="245"/>
      <c r="CE4" s="245"/>
      <c r="CF4" s="245"/>
    </row>
    <row r="5" spans="1:93">
      <c r="A5" s="249"/>
      <c r="C5" s="249"/>
      <c r="D5" s="249"/>
      <c r="E5" s="251"/>
      <c r="F5" s="249"/>
      <c r="G5" s="249"/>
      <c r="H5" s="245"/>
      <c r="I5" s="247"/>
      <c r="J5" s="245"/>
      <c r="K5" s="245"/>
      <c r="L5" s="245"/>
      <c r="M5" s="245"/>
      <c r="N5" s="245"/>
      <c r="O5" s="245"/>
      <c r="P5" s="245"/>
      <c r="Q5" s="245"/>
      <c r="R5" s="245"/>
      <c r="S5" s="245"/>
      <c r="T5" s="245"/>
      <c r="U5" s="245"/>
      <c r="V5" s="245"/>
      <c r="W5" s="245"/>
      <c r="X5" s="245"/>
      <c r="Y5" s="245"/>
      <c r="Z5" s="245"/>
      <c r="AA5" s="245"/>
      <c r="AB5" s="245"/>
      <c r="AC5" s="245"/>
      <c r="AD5" s="245"/>
      <c r="AE5" s="245"/>
      <c r="AF5" s="245"/>
      <c r="AG5" s="245"/>
      <c r="AH5" s="245"/>
      <c r="AI5" s="245"/>
      <c r="AJ5" s="245"/>
      <c r="AK5" s="245"/>
      <c r="AL5" s="245"/>
      <c r="AM5" s="245"/>
      <c r="AN5" s="245"/>
      <c r="AO5" s="245"/>
      <c r="AP5" s="245"/>
      <c r="AQ5" s="245"/>
      <c r="AR5" s="245"/>
      <c r="AS5" s="245"/>
      <c r="AT5" s="245"/>
      <c r="AU5" s="245"/>
      <c r="AV5" s="245"/>
      <c r="AW5" s="245"/>
      <c r="AX5" s="245"/>
      <c r="AY5" s="245"/>
      <c r="AZ5" s="245"/>
      <c r="BA5" s="246"/>
      <c r="BB5" s="246"/>
      <c r="BC5" s="246"/>
      <c r="BD5" s="246"/>
      <c r="BE5" s="246"/>
      <c r="BF5" s="246"/>
      <c r="BG5" s="246"/>
      <c r="BH5" s="247"/>
      <c r="BI5" s="245"/>
      <c r="BJ5" s="245"/>
      <c r="BK5" s="245"/>
      <c r="BL5" s="245"/>
      <c r="BM5" s="245"/>
      <c r="BN5" s="245"/>
      <c r="BO5" s="245"/>
      <c r="BP5" s="245"/>
      <c r="BQ5" s="245"/>
      <c r="BR5" s="245"/>
      <c r="BS5" s="245"/>
      <c r="BT5" s="245"/>
      <c r="BU5" s="245"/>
      <c r="BV5" s="245"/>
      <c r="BW5" s="245"/>
      <c r="BX5" s="245"/>
      <c r="BY5" s="245"/>
      <c r="BZ5" s="245"/>
      <c r="CA5" s="245"/>
      <c r="CB5" s="245"/>
      <c r="CC5" s="245"/>
      <c r="CD5" s="245"/>
      <c r="CE5" s="245"/>
      <c r="CF5" s="245"/>
      <c r="CG5" s="245"/>
      <c r="CH5" s="245"/>
      <c r="CI5" s="245"/>
      <c r="CJ5" s="245"/>
      <c r="CK5" s="245"/>
      <c r="CL5" s="245"/>
      <c r="CM5" s="245"/>
      <c r="CN5" s="245"/>
      <c r="CO5" s="245"/>
    </row>
    <row r="6" spans="1:93" s="255" customFormat="1" ht="14.25" hidden="1" customHeight="1">
      <c r="A6" s="414" t="s">
        <v>1134</v>
      </c>
      <c r="B6" s="415"/>
      <c r="C6" s="415"/>
      <c r="D6" s="415"/>
      <c r="E6" s="416"/>
      <c r="F6" s="417"/>
      <c r="G6" s="418"/>
      <c r="H6" s="418"/>
      <c r="I6" s="418"/>
      <c r="J6" s="418"/>
      <c r="K6" s="418"/>
      <c r="L6" s="418"/>
      <c r="M6" s="418"/>
      <c r="N6" s="418"/>
      <c r="O6" s="418"/>
      <c r="P6" s="418"/>
      <c r="Q6" s="418"/>
      <c r="R6" s="418"/>
      <c r="S6" s="418"/>
      <c r="T6" s="418"/>
      <c r="U6" s="418"/>
      <c r="V6" s="418"/>
      <c r="W6" s="418"/>
      <c r="X6" s="418"/>
      <c r="Y6" s="418"/>
      <c r="Z6" s="418"/>
      <c r="AA6" s="418"/>
      <c r="AB6" s="418"/>
      <c r="AC6" s="418"/>
      <c r="AD6" s="418"/>
      <c r="AE6" s="418"/>
      <c r="AF6" s="418"/>
      <c r="AG6" s="418"/>
      <c r="AH6" s="418"/>
      <c r="AI6" s="418"/>
      <c r="AJ6" s="419"/>
      <c r="AK6" s="413"/>
      <c r="AL6" s="413"/>
      <c r="AM6" s="413"/>
      <c r="AN6" s="252"/>
      <c r="AO6" s="252"/>
      <c r="AP6" s="252"/>
      <c r="AQ6" s="252"/>
      <c r="AR6" s="252"/>
      <c r="AS6" s="252"/>
      <c r="AT6" s="252"/>
      <c r="AU6" s="252"/>
      <c r="AV6" s="252"/>
      <c r="AW6" s="252"/>
      <c r="AX6" s="252"/>
      <c r="AY6" s="252"/>
      <c r="AZ6" s="252"/>
      <c r="BA6" s="253"/>
      <c r="BB6" s="253"/>
      <c r="BC6" s="253"/>
      <c r="BD6" s="253"/>
      <c r="BE6" s="253"/>
      <c r="BF6" s="253"/>
      <c r="BG6" s="253"/>
      <c r="BH6" s="254"/>
      <c r="BI6" s="252"/>
      <c r="BJ6" s="252"/>
      <c r="BK6" s="252"/>
      <c r="BL6" s="252"/>
      <c r="BM6" s="252"/>
      <c r="BN6" s="252"/>
      <c r="BO6" s="252"/>
      <c r="BP6" s="252"/>
      <c r="BQ6" s="252"/>
      <c r="BR6" s="252"/>
      <c r="BS6" s="252"/>
      <c r="BT6" s="252"/>
      <c r="BU6" s="252"/>
      <c r="BV6" s="252"/>
      <c r="BW6" s="252"/>
      <c r="BX6" s="252"/>
      <c r="BY6" s="252"/>
      <c r="BZ6" s="252"/>
      <c r="CA6" s="252"/>
      <c r="CB6" s="252"/>
      <c r="CC6" s="252"/>
      <c r="CD6" s="252"/>
      <c r="CE6" s="252"/>
      <c r="CF6" s="252"/>
      <c r="CG6" s="252"/>
      <c r="CH6" s="252"/>
      <c r="CI6" s="252"/>
      <c r="CJ6" s="252"/>
      <c r="CK6" s="252"/>
      <c r="CL6" s="252"/>
      <c r="CM6" s="252"/>
      <c r="CN6" s="252"/>
      <c r="CO6" s="252"/>
    </row>
    <row r="7" spans="1:93" s="255" customFormat="1" ht="13.5" hidden="1" customHeight="1">
      <c r="A7" s="414" t="s">
        <v>1135</v>
      </c>
      <c r="B7" s="415"/>
      <c r="C7" s="415"/>
      <c r="D7" s="415"/>
      <c r="E7" s="416"/>
      <c r="F7" s="417"/>
      <c r="G7" s="418"/>
      <c r="H7" s="418"/>
      <c r="I7" s="418"/>
      <c r="J7" s="418"/>
      <c r="K7" s="418"/>
      <c r="L7" s="418"/>
      <c r="M7" s="418"/>
      <c r="N7" s="418"/>
      <c r="O7" s="418"/>
      <c r="P7" s="418"/>
      <c r="Q7" s="418"/>
      <c r="R7" s="418"/>
      <c r="S7" s="418"/>
      <c r="T7" s="418"/>
      <c r="U7" s="418"/>
      <c r="V7" s="418"/>
      <c r="W7" s="418"/>
      <c r="X7" s="418"/>
      <c r="Y7" s="418"/>
      <c r="Z7" s="418"/>
      <c r="AA7" s="418"/>
      <c r="AB7" s="418"/>
      <c r="AC7" s="418"/>
      <c r="AD7" s="418"/>
      <c r="AE7" s="418"/>
      <c r="AF7" s="418"/>
      <c r="AG7" s="418"/>
      <c r="AH7" s="418"/>
      <c r="AI7" s="418"/>
      <c r="AJ7" s="419"/>
      <c r="AK7" s="252"/>
      <c r="AL7" s="252"/>
      <c r="AM7" s="252"/>
      <c r="AN7" s="252"/>
      <c r="AO7" s="252"/>
      <c r="AP7" s="252"/>
      <c r="AQ7" s="252"/>
      <c r="AR7" s="252"/>
      <c r="AS7" s="252"/>
      <c r="AT7" s="252"/>
      <c r="AU7" s="252"/>
      <c r="AV7" s="252"/>
      <c r="AW7" s="252"/>
      <c r="AX7" s="252"/>
      <c r="AY7" s="252"/>
      <c r="AZ7" s="252"/>
      <c r="BA7" s="253"/>
      <c r="BB7" s="253"/>
      <c r="BC7" s="253"/>
      <c r="BD7" s="253"/>
      <c r="BE7" s="253"/>
      <c r="BF7" s="253"/>
      <c r="BG7" s="253"/>
      <c r="BH7" s="254"/>
      <c r="BI7" s="252"/>
      <c r="BJ7" s="252"/>
      <c r="BK7" s="252"/>
      <c r="BL7" s="252"/>
      <c r="BM7" s="252"/>
      <c r="BN7" s="252"/>
      <c r="BO7" s="252"/>
      <c r="BP7" s="252"/>
      <c r="BQ7" s="252"/>
      <c r="BR7" s="252"/>
      <c r="BS7" s="252"/>
      <c r="BT7" s="252"/>
      <c r="BU7" s="252"/>
      <c r="BV7" s="252"/>
      <c r="BW7" s="252"/>
      <c r="BX7" s="252"/>
      <c r="BY7" s="252"/>
      <c r="BZ7" s="252"/>
      <c r="CA7" s="252"/>
      <c r="CB7" s="252"/>
      <c r="CC7" s="252"/>
      <c r="CD7" s="252"/>
      <c r="CE7" s="252"/>
      <c r="CF7" s="252"/>
      <c r="CG7" s="252"/>
      <c r="CH7" s="252"/>
      <c r="CI7" s="252"/>
      <c r="CJ7" s="252"/>
      <c r="CK7" s="252"/>
      <c r="CL7" s="252"/>
      <c r="CM7" s="252"/>
      <c r="CN7" s="252"/>
      <c r="CO7" s="252"/>
    </row>
    <row r="8" spans="1:93" s="255" customFormat="1" ht="14.25" hidden="1" customHeight="1">
      <c r="A8" s="414" t="s">
        <v>1136</v>
      </c>
      <c r="B8" s="415"/>
      <c r="C8" s="415"/>
      <c r="D8" s="415"/>
      <c r="E8" s="416"/>
      <c r="F8" s="420"/>
      <c r="G8" s="421"/>
      <c r="H8" s="421"/>
      <c r="I8" s="421"/>
      <c r="J8" s="421"/>
      <c r="K8" s="421"/>
      <c r="L8" s="421"/>
      <c r="M8" s="421"/>
      <c r="N8" s="421"/>
      <c r="O8" s="421"/>
      <c r="P8" s="421"/>
      <c r="Q8" s="421"/>
      <c r="R8" s="421"/>
      <c r="S8" s="421"/>
      <c r="T8" s="421"/>
      <c r="U8" s="421"/>
      <c r="V8" s="421"/>
      <c r="W8" s="421"/>
      <c r="X8" s="421"/>
      <c r="Y8" s="421"/>
      <c r="Z8" s="421"/>
      <c r="AA8" s="421"/>
      <c r="AB8" s="421"/>
      <c r="AC8" s="421"/>
      <c r="AD8" s="421"/>
      <c r="AE8" s="421"/>
      <c r="AF8" s="421"/>
      <c r="AG8" s="421"/>
      <c r="AH8" s="421"/>
      <c r="AI8" s="421"/>
      <c r="AJ8" s="422"/>
      <c r="AK8" s="252"/>
      <c r="AL8" s="252"/>
      <c r="AM8" s="252"/>
      <c r="AN8" s="252"/>
      <c r="AO8" s="252"/>
      <c r="AP8" s="252"/>
      <c r="AQ8" s="252"/>
      <c r="AR8" s="252"/>
      <c r="AS8" s="252"/>
      <c r="AT8" s="252"/>
      <c r="AU8" s="252"/>
      <c r="AV8" s="252"/>
      <c r="AW8" s="252"/>
      <c r="AX8" s="252"/>
      <c r="AY8" s="252"/>
      <c r="AZ8" s="252"/>
      <c r="BA8" s="253"/>
      <c r="BB8" s="253"/>
      <c r="BC8" s="253"/>
      <c r="BD8" s="253"/>
      <c r="BE8" s="253"/>
      <c r="BF8" s="253"/>
      <c r="BG8" s="253"/>
      <c r="BH8" s="254"/>
      <c r="BI8" s="252"/>
      <c r="BJ8" s="252"/>
      <c r="BK8" s="252"/>
      <c r="BL8" s="252"/>
      <c r="BM8" s="252"/>
      <c r="BN8" s="252"/>
      <c r="BO8" s="252"/>
      <c r="BP8" s="252"/>
      <c r="BQ8" s="252"/>
      <c r="BR8" s="252"/>
      <c r="BS8" s="252"/>
      <c r="BT8" s="252"/>
      <c r="BU8" s="252"/>
      <c r="BV8" s="252"/>
      <c r="BW8" s="252"/>
      <c r="BX8" s="252"/>
      <c r="BY8" s="252"/>
      <c r="BZ8" s="252"/>
      <c r="CA8" s="252"/>
      <c r="CB8" s="252"/>
      <c r="CC8" s="252"/>
      <c r="CD8" s="252"/>
      <c r="CE8" s="252"/>
      <c r="CF8" s="252"/>
      <c r="CG8" s="252"/>
      <c r="CH8" s="252"/>
      <c r="CI8" s="252"/>
      <c r="CJ8" s="252"/>
      <c r="CK8" s="252"/>
      <c r="CL8" s="252"/>
      <c r="CM8" s="252"/>
      <c r="CN8" s="252"/>
      <c r="CO8" s="252"/>
    </row>
    <row r="9" spans="1:93" s="260" customFormat="1" ht="12" hidden="1" customHeight="1">
      <c r="A9" s="414" t="s">
        <v>1137</v>
      </c>
      <c r="B9" s="415"/>
      <c r="C9" s="415"/>
      <c r="D9" s="415"/>
      <c r="E9" s="416"/>
      <c r="F9" s="256"/>
      <c r="G9" s="256"/>
      <c r="H9" s="256"/>
      <c r="I9" s="256"/>
      <c r="J9" s="256"/>
      <c r="K9" s="256"/>
      <c r="L9" s="256"/>
      <c r="M9" s="256"/>
      <c r="N9" s="256"/>
      <c r="O9" s="257"/>
      <c r="P9" s="258"/>
      <c r="Q9" s="258"/>
      <c r="R9" s="258"/>
      <c r="S9" s="258"/>
      <c r="T9" s="258"/>
      <c r="U9" s="258"/>
      <c r="V9" s="258"/>
      <c r="W9" s="258"/>
      <c r="X9" s="258"/>
      <c r="Y9" s="258"/>
      <c r="Z9" s="258"/>
      <c r="AA9" s="258"/>
      <c r="AB9" s="258"/>
      <c r="AC9" s="258"/>
      <c r="AD9" s="258"/>
      <c r="AE9" s="258"/>
      <c r="AF9" s="259"/>
      <c r="AG9" s="259"/>
      <c r="AH9" s="259"/>
      <c r="AI9" s="259"/>
      <c r="AJ9" s="259"/>
      <c r="AK9" s="259"/>
      <c r="AL9" s="259"/>
      <c r="AM9" s="258"/>
      <c r="AN9" s="258"/>
      <c r="AO9" s="258"/>
      <c r="AP9" s="258"/>
      <c r="AQ9" s="258"/>
      <c r="AR9" s="258"/>
      <c r="AS9" s="258"/>
      <c r="AT9" s="258"/>
      <c r="AU9" s="258"/>
      <c r="AV9" s="258"/>
      <c r="AW9" s="258"/>
      <c r="AX9" s="258"/>
      <c r="AY9" s="258"/>
      <c r="AZ9" s="258"/>
      <c r="BA9" s="258"/>
      <c r="BB9" s="258"/>
      <c r="BC9" s="258"/>
      <c r="BD9" s="258"/>
      <c r="BE9" s="258"/>
      <c r="BF9" s="258"/>
      <c r="BG9" s="258"/>
      <c r="BH9" s="258"/>
      <c r="BI9" s="258"/>
      <c r="BJ9" s="258"/>
      <c r="BK9" s="258"/>
      <c r="BL9" s="258"/>
      <c r="BM9" s="258"/>
      <c r="BN9" s="258"/>
      <c r="BO9" s="258"/>
      <c r="BP9" s="258"/>
      <c r="BQ9" s="258"/>
      <c r="BR9" s="258"/>
    </row>
    <row r="10" spans="1:93" s="255" customFormat="1">
      <c r="A10" s="408" t="s">
        <v>1138</v>
      </c>
      <c r="B10" s="409"/>
      <c r="C10" s="409"/>
      <c r="D10" s="409"/>
      <c r="E10" s="409"/>
      <c r="F10" s="409"/>
      <c r="G10" s="409"/>
      <c r="H10" s="409"/>
      <c r="I10" s="409"/>
      <c r="J10" s="410"/>
      <c r="K10" s="408" t="s">
        <v>1139</v>
      </c>
      <c r="L10" s="409"/>
      <c r="M10" s="409"/>
      <c r="N10" s="409"/>
      <c r="O10" s="409"/>
      <c r="P10" s="409"/>
      <c r="Q10" s="409"/>
      <c r="R10" s="409"/>
      <c r="S10" s="409"/>
      <c r="T10" s="409"/>
      <c r="U10" s="409"/>
      <c r="V10" s="409"/>
      <c r="W10" s="409"/>
      <c r="X10" s="409"/>
      <c r="Y10" s="409"/>
      <c r="Z10" s="409"/>
      <c r="AA10" s="409"/>
      <c r="AB10" s="409"/>
      <c r="AC10" s="409"/>
      <c r="AD10" s="409"/>
      <c r="AE10" s="409"/>
      <c r="AF10" s="409"/>
      <c r="AG10" s="409"/>
      <c r="AH10" s="409"/>
      <c r="AI10" s="409"/>
      <c r="AJ10" s="410"/>
      <c r="AK10" s="408" t="s">
        <v>1140</v>
      </c>
      <c r="AL10" s="409"/>
      <c r="AM10" s="409"/>
      <c r="AN10" s="409"/>
      <c r="AO10" s="409"/>
      <c r="AP10" s="409"/>
      <c r="AQ10" s="409"/>
      <c r="AR10" s="409"/>
      <c r="AS10" s="410"/>
      <c r="AT10" s="408" t="s">
        <v>1141</v>
      </c>
      <c r="AU10" s="409"/>
      <c r="AV10" s="409"/>
      <c r="AW10" s="409"/>
      <c r="AX10" s="409"/>
      <c r="AY10" s="409"/>
      <c r="AZ10" s="410"/>
      <c r="BA10" s="261"/>
      <c r="BB10" s="408" t="s">
        <v>1142</v>
      </c>
      <c r="BC10" s="409"/>
      <c r="BD10" s="409"/>
      <c r="BE10" s="409"/>
      <c r="BF10" s="409"/>
      <c r="BG10" s="409"/>
      <c r="BH10" s="409"/>
      <c r="BI10" s="410"/>
      <c r="BJ10" s="252"/>
      <c r="BK10" s="252"/>
      <c r="BL10" s="252"/>
      <c r="BM10" s="252"/>
      <c r="BN10" s="252"/>
      <c r="BO10" s="252"/>
      <c r="BP10" s="252"/>
      <c r="BQ10" s="252"/>
      <c r="BR10" s="252"/>
      <c r="BS10" s="252"/>
      <c r="BT10" s="252"/>
      <c r="BU10" s="252"/>
      <c r="BV10" s="252"/>
      <c r="BW10" s="252"/>
      <c r="BX10" s="252"/>
      <c r="BY10" s="252"/>
      <c r="BZ10" s="252"/>
      <c r="CA10" s="252"/>
      <c r="CB10" s="252"/>
      <c r="CC10" s="252"/>
      <c r="CD10" s="252"/>
      <c r="CE10" s="252"/>
      <c r="CF10" s="252"/>
      <c r="CG10" s="252"/>
      <c r="CH10" s="252"/>
      <c r="CI10" s="252"/>
      <c r="CJ10" s="252"/>
      <c r="CK10" s="252"/>
      <c r="CL10" s="252"/>
      <c r="CM10" s="252"/>
      <c r="CN10" s="252"/>
      <c r="CO10" s="252"/>
    </row>
    <row r="11" spans="1:93" s="255" customFormat="1" ht="16.5" customHeight="1">
      <c r="A11" s="411" t="s">
        <v>1143</v>
      </c>
      <c r="B11" s="406" t="s">
        <v>46</v>
      </c>
      <c r="C11" s="406" t="s">
        <v>1144</v>
      </c>
      <c r="D11" s="406" t="s">
        <v>1145</v>
      </c>
      <c r="E11" s="406" t="s">
        <v>48</v>
      </c>
      <c r="F11" s="394" t="s">
        <v>1146</v>
      </c>
      <c r="G11" s="394" t="s">
        <v>1147</v>
      </c>
      <c r="H11" s="406" t="s">
        <v>1148</v>
      </c>
      <c r="I11" s="394" t="s">
        <v>1149</v>
      </c>
      <c r="J11" s="394" t="s">
        <v>1150</v>
      </c>
      <c r="K11" s="392" t="s">
        <v>1151</v>
      </c>
      <c r="L11" s="397" t="s">
        <v>1152</v>
      </c>
      <c r="M11" s="399" t="s">
        <v>47</v>
      </c>
      <c r="N11" s="400"/>
      <c r="O11" s="400"/>
      <c r="P11" s="400"/>
      <c r="Q11" s="400"/>
      <c r="R11" s="400"/>
      <c r="S11" s="400"/>
      <c r="T11" s="400"/>
      <c r="U11" s="400"/>
      <c r="V11" s="400"/>
      <c r="W11" s="400"/>
      <c r="X11" s="400"/>
      <c r="Y11" s="400"/>
      <c r="Z11" s="400"/>
      <c r="AA11" s="400"/>
      <c r="AB11" s="400"/>
      <c r="AC11" s="400"/>
      <c r="AD11" s="400"/>
      <c r="AE11" s="401"/>
      <c r="AF11" s="402" t="s">
        <v>1153</v>
      </c>
      <c r="AG11" s="394" t="s">
        <v>1154</v>
      </c>
      <c r="AH11" s="392" t="s">
        <v>1155</v>
      </c>
      <c r="AI11" s="404" t="s">
        <v>1152</v>
      </c>
      <c r="AJ11" s="392" t="s">
        <v>1156</v>
      </c>
      <c r="AK11" s="390" t="s">
        <v>1157</v>
      </c>
      <c r="AL11" s="394" t="s">
        <v>1158</v>
      </c>
      <c r="AM11" s="392" t="s">
        <v>1159</v>
      </c>
      <c r="AN11" s="396" t="s">
        <v>1160</v>
      </c>
      <c r="AO11" s="396"/>
      <c r="AP11" s="396"/>
      <c r="AQ11" s="396"/>
      <c r="AR11" s="396"/>
      <c r="AS11" s="396"/>
      <c r="AT11" s="388" t="s">
        <v>1161</v>
      </c>
      <c r="AU11" s="388" t="s">
        <v>1162</v>
      </c>
      <c r="AV11" s="388" t="s">
        <v>1152</v>
      </c>
      <c r="AW11" s="388" t="s">
        <v>1163</v>
      </c>
      <c r="AX11" s="388" t="s">
        <v>1152</v>
      </c>
      <c r="AY11" s="388" t="s">
        <v>1164</v>
      </c>
      <c r="AZ11" s="390" t="s">
        <v>1165</v>
      </c>
      <c r="BA11" s="386" t="s">
        <v>1166</v>
      </c>
      <c r="BB11" s="383" t="s">
        <v>1167</v>
      </c>
      <c r="BC11" s="384" t="s">
        <v>1168</v>
      </c>
      <c r="BD11" s="384" t="s">
        <v>1169</v>
      </c>
      <c r="BE11" s="384" t="s">
        <v>1170</v>
      </c>
      <c r="BF11" s="383" t="s">
        <v>1171</v>
      </c>
      <c r="BG11" s="383" t="s">
        <v>1172</v>
      </c>
      <c r="BH11" s="384" t="s">
        <v>1173</v>
      </c>
      <c r="BI11" s="384" t="s">
        <v>1174</v>
      </c>
      <c r="BJ11" s="252"/>
      <c r="BK11" s="252"/>
      <c r="BL11" s="252"/>
      <c r="BM11" s="252"/>
      <c r="BN11" s="252"/>
      <c r="BO11" s="252"/>
      <c r="BP11" s="252"/>
      <c r="BQ11" s="252"/>
      <c r="BR11" s="252"/>
      <c r="BS11" s="252"/>
      <c r="BT11" s="252"/>
      <c r="BU11" s="252"/>
      <c r="BV11" s="252"/>
      <c r="BW11" s="252"/>
      <c r="BX11" s="252"/>
      <c r="BY11" s="252"/>
      <c r="BZ11" s="252"/>
      <c r="CA11" s="252"/>
      <c r="CB11" s="252"/>
      <c r="CC11" s="252"/>
      <c r="CD11" s="252"/>
      <c r="CE11" s="252"/>
      <c r="CF11" s="252"/>
      <c r="CG11" s="252"/>
      <c r="CH11" s="252"/>
      <c r="CI11" s="252"/>
      <c r="CJ11" s="252"/>
      <c r="CK11" s="252"/>
      <c r="CL11" s="252"/>
      <c r="CM11" s="252"/>
      <c r="CN11" s="252"/>
      <c r="CO11" s="252"/>
    </row>
    <row r="12" spans="1:93" s="265" customFormat="1" ht="129.75" customHeight="1">
      <c r="A12" s="412"/>
      <c r="B12" s="407"/>
      <c r="C12" s="407"/>
      <c r="D12" s="407"/>
      <c r="E12" s="407"/>
      <c r="F12" s="395"/>
      <c r="G12" s="395"/>
      <c r="H12" s="407"/>
      <c r="I12" s="395"/>
      <c r="J12" s="395"/>
      <c r="K12" s="393"/>
      <c r="L12" s="398"/>
      <c r="M12" s="17" t="s">
        <v>49</v>
      </c>
      <c r="N12" s="17" t="s">
        <v>50</v>
      </c>
      <c r="O12" s="17" t="s">
        <v>51</v>
      </c>
      <c r="P12" s="17" t="s">
        <v>52</v>
      </c>
      <c r="Q12" s="17" t="s">
        <v>53</v>
      </c>
      <c r="R12" s="17" t="s">
        <v>54</v>
      </c>
      <c r="S12" s="17" t="s">
        <v>55</v>
      </c>
      <c r="T12" s="17" t="s">
        <v>56</v>
      </c>
      <c r="U12" s="17" t="s">
        <v>57</v>
      </c>
      <c r="V12" s="17" t="s">
        <v>58</v>
      </c>
      <c r="W12" s="17" t="s">
        <v>59</v>
      </c>
      <c r="X12" s="17" t="s">
        <v>60</v>
      </c>
      <c r="Y12" s="17" t="s">
        <v>61</v>
      </c>
      <c r="Z12" s="17" t="s">
        <v>62</v>
      </c>
      <c r="AA12" s="17" t="s">
        <v>63</v>
      </c>
      <c r="AB12" s="17" t="s">
        <v>64</v>
      </c>
      <c r="AC12" s="17" t="s">
        <v>65</v>
      </c>
      <c r="AD12" s="17" t="s">
        <v>66</v>
      </c>
      <c r="AE12" s="17" t="s">
        <v>67</v>
      </c>
      <c r="AF12" s="403"/>
      <c r="AG12" s="395"/>
      <c r="AH12" s="393"/>
      <c r="AI12" s="405"/>
      <c r="AJ12" s="393"/>
      <c r="AK12" s="391"/>
      <c r="AL12" s="395"/>
      <c r="AM12" s="393"/>
      <c r="AN12" s="262" t="s">
        <v>226</v>
      </c>
      <c r="AO12" s="262" t="s">
        <v>1175</v>
      </c>
      <c r="AP12" s="263" t="s">
        <v>1176</v>
      </c>
      <c r="AQ12" s="262" t="s">
        <v>1177</v>
      </c>
      <c r="AR12" s="262" t="s">
        <v>103</v>
      </c>
      <c r="AS12" s="262" t="s">
        <v>38</v>
      </c>
      <c r="AT12" s="389"/>
      <c r="AU12" s="389"/>
      <c r="AV12" s="389"/>
      <c r="AW12" s="389"/>
      <c r="AX12" s="389"/>
      <c r="AY12" s="389"/>
      <c r="AZ12" s="391"/>
      <c r="BA12" s="387"/>
      <c r="BB12" s="383"/>
      <c r="BC12" s="385"/>
      <c r="BD12" s="385"/>
      <c r="BE12" s="385"/>
      <c r="BF12" s="383"/>
      <c r="BG12" s="383"/>
      <c r="BH12" s="385"/>
      <c r="BI12" s="385"/>
      <c r="BJ12" s="264"/>
      <c r="BK12" s="264"/>
      <c r="BL12" s="264"/>
      <c r="BM12" s="264"/>
      <c r="BN12" s="264"/>
      <c r="BO12" s="264"/>
      <c r="BP12" s="264"/>
      <c r="BQ12" s="264"/>
      <c r="BR12" s="264"/>
      <c r="BS12" s="264"/>
      <c r="BT12" s="264"/>
      <c r="BU12" s="264"/>
      <c r="BV12" s="264"/>
      <c r="BW12" s="264"/>
      <c r="BX12" s="264"/>
      <c r="BY12" s="264"/>
      <c r="BZ12" s="264"/>
      <c r="CA12" s="264"/>
      <c r="CB12" s="264"/>
      <c r="CC12" s="264"/>
      <c r="CD12" s="264"/>
      <c r="CE12" s="264"/>
      <c r="CF12" s="264"/>
      <c r="CG12" s="264"/>
      <c r="CH12" s="264"/>
      <c r="CI12" s="264"/>
      <c r="CJ12" s="264"/>
      <c r="CK12" s="264"/>
      <c r="CL12" s="264"/>
      <c r="CM12" s="264"/>
      <c r="CN12" s="264"/>
      <c r="CO12" s="264"/>
    </row>
    <row r="13" spans="1:93" s="281" customFormat="1" ht="78.75" customHeight="1">
      <c r="A13" s="355">
        <v>1</v>
      </c>
      <c r="B13" s="350" t="s">
        <v>74</v>
      </c>
      <c r="C13" s="350" t="s">
        <v>1178</v>
      </c>
      <c r="D13" s="350" t="s">
        <v>1179</v>
      </c>
      <c r="E13" s="350" t="s">
        <v>1180</v>
      </c>
      <c r="F13" s="350" t="s">
        <v>1181</v>
      </c>
      <c r="G13" s="350" t="s">
        <v>1182</v>
      </c>
      <c r="H13" s="353" t="s">
        <v>1183</v>
      </c>
      <c r="I13" s="350" t="s">
        <v>1184</v>
      </c>
      <c r="J13" s="355">
        <v>2000</v>
      </c>
      <c r="K13" s="341" t="str">
        <f>IF(J13&lt;=0,"",IF(J13&lt;=2,"Muy Baja",IF(J13&lt;=24,"Baja",IF(J13&lt;=500,"Media",IF(J13&lt;=5000,"Alta","Muy Alta")))))</f>
        <v>Alta</v>
      </c>
      <c r="L13" s="343">
        <f>IF(K13="","",IF(K13="Muy Baja",0.2,IF(K13="Baja",0.4,IF(K13="Media",0.6,IF(K13="Alta",0.8,IF(K13="Muy Alta",1,))))))</f>
        <v>0.8</v>
      </c>
      <c r="M13" s="336" t="s">
        <v>1185</v>
      </c>
      <c r="N13" s="336" t="s">
        <v>71</v>
      </c>
      <c r="O13" s="336" t="s">
        <v>71</v>
      </c>
      <c r="P13" s="336" t="s">
        <v>71</v>
      </c>
      <c r="Q13" s="336" t="s">
        <v>1185</v>
      </c>
      <c r="R13" s="336" t="s">
        <v>71</v>
      </c>
      <c r="S13" s="336" t="s">
        <v>71</v>
      </c>
      <c r="T13" s="336" t="s">
        <v>71</v>
      </c>
      <c r="U13" s="336" t="s">
        <v>71</v>
      </c>
      <c r="V13" s="336" t="s">
        <v>1185</v>
      </c>
      <c r="W13" s="336" t="s">
        <v>1185</v>
      </c>
      <c r="X13" s="336" t="s">
        <v>1185</v>
      </c>
      <c r="Y13" s="336" t="s">
        <v>1185</v>
      </c>
      <c r="Z13" s="336" t="s">
        <v>1185</v>
      </c>
      <c r="AA13" s="336" t="s">
        <v>1185</v>
      </c>
      <c r="AB13" s="336" t="s">
        <v>71</v>
      </c>
      <c r="AC13" s="336" t="s">
        <v>1185</v>
      </c>
      <c r="AD13" s="336" t="s">
        <v>71</v>
      </c>
      <c r="AE13" s="336" t="s">
        <v>71</v>
      </c>
      <c r="AF13" s="381">
        <f>IF(AB13="Si","19",COUNTIF(M13:AE13,"si"))</f>
        <v>9</v>
      </c>
      <c r="AG13" s="266">
        <f>VALUE(IF(AF13&lt;=5,5,IF(AND(AF13&gt;5,AF13&lt;=11),10,IF(AF13&gt;11,20,0))))</f>
        <v>10</v>
      </c>
      <c r="AH13" s="341" t="str">
        <f>IF(AG13=5,"Moderado",IF(AG13=10,"Mayor",IF(AG13=20,"Catastrófico",0)))</f>
        <v>Mayor</v>
      </c>
      <c r="AI13" s="343">
        <f>IF(AH13="","",IF(AH13="Leve",0.2,IF(AH13="Menor",0.4,IF(AH13="Moderado",0.6,IF(AH13="Mayor",0.8,IF(AH13="Catastrófico",1,))))))</f>
        <v>0.8</v>
      </c>
      <c r="AJ13" s="345" t="str">
        <f>IF(OR(AND(K13="Muy Baja",AH13="Leve"),AND(K13="Muy Baja",AH13="Menor"),AND(K13="Baja",AH13="Leve")),"Bajo",IF(OR(AND(K13="Muy baja",AH13="Moderado"),AND(K13="Baja",AH13="Menor"),AND(K13="Baja",AH13="Moderado"),AND(K13="Media",AH13="Leve"),AND(K13="Media",AH13="Menor"),AND(K13="Media",AH13="Moderado"),AND(K13="Alta",AH13="Leve"),AND(K13="Alta",AH13="Menor")),"Moderado",IF(OR(AND(K13="Muy Baja",AH13="Mayor"),AND(K13="Baja",AH13="Mayor"),AND(K13="Media",AH13="Mayor"),AND(K13="Alta",AH13="Moderado"),AND(K13="Alta",AH13="Mayor"),AND(K13="Muy Alta",AH13="Leve"),AND(K13="Muy Alta",AH13="Menor"),AND(K13="Muy Alta",AH13="Moderado"),AND(K13="Muy Alta",AH13="Mayor")),"Alto",IF(OR(AND(K13="Muy Baja",AH13="Catastrófico"),AND(K13="Baja",AH13="Catastrófico"),AND(K13="Media",AH13="Catastrófico"),AND(K13="Alta",AH13="Catastrófico"),AND(K13="Muy Alta",AH13="Catastrófico")),"Extremo",""))))</f>
        <v>Alto</v>
      </c>
      <c r="AK13" s="267">
        <v>1</v>
      </c>
      <c r="AL13" s="268" t="s">
        <v>1186</v>
      </c>
      <c r="AM13" s="269" t="s">
        <v>106</v>
      </c>
      <c r="AN13" s="270" t="s">
        <v>117</v>
      </c>
      <c r="AO13" s="270" t="s">
        <v>1187</v>
      </c>
      <c r="AP13" s="271">
        <v>0.3</v>
      </c>
      <c r="AQ13" s="270" t="s">
        <v>1188</v>
      </c>
      <c r="AR13" s="270" t="s">
        <v>1189</v>
      </c>
      <c r="AS13" s="270" t="s">
        <v>1190</v>
      </c>
      <c r="AT13" s="272">
        <f>IFERROR(IF(AM13="Probabilidad",(L13-(+L13*AP13)),IF(AM13="Impacto",L13,"")),"")</f>
        <v>0.56000000000000005</v>
      </c>
      <c r="AU13" s="273" t="str">
        <f t="shared" ref="AU13:AU45" si="0">IFERROR(IF(AT13="","",IF(AT13&lt;=0.2,"Muy Baja",IF(AT13&lt;=0.4,"Baja",IF(AT13&lt;=0.6,"Media",IF(AT13&lt;=0.8,"Alta","Muy Alta"))))),"")</f>
        <v>Media</v>
      </c>
      <c r="AV13" s="274">
        <f t="shared" ref="AV13:AV45" si="1">+AT13</f>
        <v>0.56000000000000005</v>
      </c>
      <c r="AW13" s="273" t="str">
        <f t="shared" ref="AW13:AW45" si="2">IFERROR(IF(AX13="","",IF(AX13&lt;=0.2,"Leve",IF(AX13&lt;=0.4,"Menor",IF(AX13&lt;=0.6,"Moderado",IF(AX13&lt;=0.8,"Mayor","Catastrófico"))))),"")</f>
        <v>Mayor</v>
      </c>
      <c r="AX13" s="274">
        <f>IFERROR(IF(AM13="Impacto",(AI13-(+AI13*AP13)),IF(AM13="Probabilidad",AI13,"")),"")</f>
        <v>0.8</v>
      </c>
      <c r="AY13" s="275" t="str">
        <f t="shared" ref="AY13:AY45" si="3">IFERROR(IF(OR(AND(AU13="Muy Baja",AW13="Leve"),AND(AU13="Muy Baja",AW13="Menor"),AND(AU13="Baja",AW13="Leve")),"Bajo",IF(OR(AND(AU13="Muy baja",AW13="Moderado"),AND(AU13="Baja",AW13="Menor"),AND(AU13="Baja",AW13="Moderado"),AND(AU13="Media",AW13="Leve"),AND(AU13="Media",AW13="Menor"),AND(AU13="Media",AW13="Moderado"),AND(AU13="Alta",AW13="Leve"),AND(AU13="Alta",AW13="Menor")),"Moderado",IF(OR(AND(AU13="Muy Baja",AW13="Mayor"),AND(AU13="Baja",AW13="Mayor"),AND(AU13="Media",AW13="Mayor"),AND(AU13="Alta",AW13="Moderado"),AND(AU13="Alta",AW13="Mayor"),AND(AU13="Muy Alta",AW13="Leve"),AND(AU13="Muy Alta",AW13="Menor"),AND(AU13="Muy Alta",AW13="Moderado"),AND(AU13="Muy Alta",AW13="Mayor")),"Alto",IF(OR(AND(AU13="Muy Baja",AW13="Catastrófico"),AND(AU13="Baja",AW13="Catastrófico"),AND(AU13="Media",AW13="Catastrófico"),AND(AU13="Alta",AW13="Catastrófico"),AND(AU13="Muy Alta",AW13="Catastrófico")),"Extremo","")))),"")</f>
        <v>Alto</v>
      </c>
      <c r="AZ13" s="276" t="s">
        <v>1191</v>
      </c>
      <c r="BA13" s="277"/>
      <c r="BB13" s="278" t="s">
        <v>1192</v>
      </c>
      <c r="BC13" s="278" t="s">
        <v>1193</v>
      </c>
      <c r="BD13" s="278" t="s">
        <v>1194</v>
      </c>
      <c r="BE13" s="278" t="s">
        <v>1195</v>
      </c>
      <c r="BF13" s="279">
        <v>44384</v>
      </c>
      <c r="BG13" s="279">
        <v>44561</v>
      </c>
      <c r="BH13" s="250">
        <v>3840</v>
      </c>
      <c r="BI13" s="267"/>
      <c r="BJ13" s="280"/>
      <c r="BK13" s="280"/>
      <c r="BL13" s="280"/>
      <c r="BM13" s="280"/>
      <c r="BN13" s="280"/>
      <c r="BO13" s="280"/>
      <c r="BP13" s="280"/>
      <c r="BQ13" s="280"/>
      <c r="BR13" s="280"/>
      <c r="BS13" s="280"/>
      <c r="BT13" s="280"/>
      <c r="BU13" s="280"/>
      <c r="BV13" s="280"/>
      <c r="BW13" s="280"/>
      <c r="BX13" s="280"/>
      <c r="BY13" s="280"/>
      <c r="BZ13" s="280"/>
      <c r="CA13" s="280"/>
      <c r="CB13" s="280"/>
      <c r="CC13" s="280"/>
      <c r="CD13" s="280"/>
      <c r="CE13" s="280"/>
      <c r="CF13" s="280"/>
      <c r="CG13" s="280"/>
      <c r="CH13" s="280"/>
      <c r="CI13" s="280"/>
      <c r="CJ13" s="280"/>
      <c r="CK13" s="280"/>
      <c r="CL13" s="280"/>
      <c r="CM13" s="280"/>
      <c r="CN13" s="280"/>
      <c r="CO13" s="280"/>
    </row>
    <row r="14" spans="1:93" ht="78.75" customHeight="1">
      <c r="A14" s="356"/>
      <c r="B14" s="351"/>
      <c r="C14" s="351"/>
      <c r="D14" s="351"/>
      <c r="E14" s="351"/>
      <c r="F14" s="351"/>
      <c r="G14" s="351"/>
      <c r="H14" s="354"/>
      <c r="I14" s="351"/>
      <c r="J14" s="356"/>
      <c r="K14" s="342"/>
      <c r="L14" s="344"/>
      <c r="M14" s="337"/>
      <c r="N14" s="337"/>
      <c r="O14" s="337"/>
      <c r="P14" s="337"/>
      <c r="Q14" s="337"/>
      <c r="R14" s="337"/>
      <c r="S14" s="337"/>
      <c r="T14" s="337"/>
      <c r="U14" s="337"/>
      <c r="V14" s="337"/>
      <c r="W14" s="337"/>
      <c r="X14" s="337"/>
      <c r="Y14" s="337"/>
      <c r="Z14" s="337"/>
      <c r="AA14" s="337"/>
      <c r="AB14" s="337"/>
      <c r="AC14" s="337"/>
      <c r="AD14" s="337"/>
      <c r="AE14" s="337"/>
      <c r="AF14" s="382"/>
      <c r="AG14" s="266">
        <f t="shared" ref="AG14:AG45" si="4">VALUE(IF(AF14&lt;=5,5,IF(AND(AF14&gt;5,AF14&lt;=11),10,IF(AF14&gt;11,20,0))))</f>
        <v>5</v>
      </c>
      <c r="AH14" s="342"/>
      <c r="AI14" s="344"/>
      <c r="AJ14" s="346"/>
      <c r="AK14" s="267">
        <v>2</v>
      </c>
      <c r="AL14" s="268" t="s">
        <v>1196</v>
      </c>
      <c r="AM14" s="269" t="s">
        <v>106</v>
      </c>
      <c r="AN14" s="270" t="s">
        <v>117</v>
      </c>
      <c r="AO14" s="270" t="s">
        <v>1187</v>
      </c>
      <c r="AP14" s="271" t="str">
        <f t="shared" ref="AP14:AP45" si="5">IF(AND(AN14="Preventivo",AO14="Automático"),"50%",IF(AND(AN14="Preventivo",AO14="Manual"),"40%",IF(AND(AN14="Detectivo",AO14="Automático"),"40%",IF(AND(AN14="Detectivo",AO14="Manual"),"30%",IF(AND(AN14="Correctivo",AO14="Automático"),"35%",IF(AND(AN14="Correctivo",AO14="Manual"),"25%",""))))))</f>
        <v>40%</v>
      </c>
      <c r="AQ14" s="270" t="s">
        <v>1188</v>
      </c>
      <c r="AR14" s="270" t="s">
        <v>1189</v>
      </c>
      <c r="AS14" s="270" t="s">
        <v>1190</v>
      </c>
      <c r="AT14" s="272">
        <f>IFERROR(IF(AND(AM13="Probabilidad",AM14="Probabilidad"),(AV13-(+AV13*AP14)),IF(AM14="Probabilidad",(L13-(+L13*AP14)),IF(AM14="Impacto",AV13,""))),"")</f>
        <v>0.33600000000000002</v>
      </c>
      <c r="AU14" s="273" t="str">
        <f t="shared" si="0"/>
        <v>Baja</v>
      </c>
      <c r="AV14" s="274">
        <f t="shared" si="1"/>
        <v>0.33600000000000002</v>
      </c>
      <c r="AW14" s="273" t="str">
        <f t="shared" si="2"/>
        <v>Mayor</v>
      </c>
      <c r="AX14" s="274">
        <f>IFERROR(IF(AND(AM13="Impacto",AM14="Impacto"),(AX13-(+AX13*AP14)),IF(AM14="Impacto",(AI13-(+AI13*AP14)),IF(AM14="Probabilidad",AX13,""))),"")</f>
        <v>0.8</v>
      </c>
      <c r="AY14" s="275" t="str">
        <f t="shared" si="3"/>
        <v>Alto</v>
      </c>
      <c r="AZ14" s="276" t="s">
        <v>1191</v>
      </c>
      <c r="BA14" s="277"/>
      <c r="BB14" s="278" t="s">
        <v>1192</v>
      </c>
      <c r="BC14" s="278" t="s">
        <v>1193</v>
      </c>
      <c r="BD14" s="278" t="s">
        <v>1194</v>
      </c>
      <c r="BE14" s="278" t="s">
        <v>1195</v>
      </c>
      <c r="BF14" s="279">
        <v>44407</v>
      </c>
      <c r="BG14" s="279">
        <v>44561</v>
      </c>
      <c r="BH14" s="267">
        <v>3840</v>
      </c>
      <c r="BI14" s="267"/>
      <c r="BJ14" s="245"/>
      <c r="BK14" s="245"/>
      <c r="BL14" s="245"/>
      <c r="BM14" s="245"/>
      <c r="BN14" s="245"/>
      <c r="BO14" s="245"/>
      <c r="BP14" s="245"/>
      <c r="BQ14" s="245"/>
      <c r="BR14" s="245"/>
      <c r="BS14" s="245"/>
      <c r="BT14" s="245"/>
      <c r="BU14" s="245"/>
      <c r="BV14" s="245"/>
      <c r="BW14" s="245"/>
      <c r="BX14" s="245"/>
      <c r="BY14" s="245"/>
      <c r="BZ14" s="245"/>
      <c r="CA14" s="245"/>
      <c r="CB14" s="245"/>
      <c r="CC14" s="245"/>
      <c r="CD14" s="245"/>
      <c r="CE14" s="245"/>
      <c r="CF14" s="245"/>
      <c r="CG14" s="245"/>
      <c r="CH14" s="245"/>
      <c r="CI14" s="245"/>
      <c r="CJ14" s="245"/>
      <c r="CK14" s="245"/>
      <c r="CL14" s="245"/>
      <c r="CM14" s="245"/>
      <c r="CN14" s="245"/>
      <c r="CO14" s="245"/>
    </row>
    <row r="15" spans="1:93" ht="78.75" customHeight="1">
      <c r="A15" s="356"/>
      <c r="B15" s="351"/>
      <c r="C15" s="351"/>
      <c r="D15" s="351"/>
      <c r="E15" s="351"/>
      <c r="F15" s="352"/>
      <c r="G15" s="352"/>
      <c r="H15" s="354"/>
      <c r="I15" s="351"/>
      <c r="J15" s="356"/>
      <c r="K15" s="342"/>
      <c r="L15" s="344"/>
      <c r="M15" s="337"/>
      <c r="N15" s="337"/>
      <c r="O15" s="337"/>
      <c r="P15" s="337"/>
      <c r="Q15" s="337"/>
      <c r="R15" s="337"/>
      <c r="S15" s="337"/>
      <c r="T15" s="337"/>
      <c r="U15" s="337"/>
      <c r="V15" s="337"/>
      <c r="W15" s="337"/>
      <c r="X15" s="337"/>
      <c r="Y15" s="337"/>
      <c r="Z15" s="337"/>
      <c r="AA15" s="337"/>
      <c r="AB15" s="337"/>
      <c r="AC15" s="337"/>
      <c r="AD15" s="337"/>
      <c r="AE15" s="337"/>
      <c r="AF15" s="382"/>
      <c r="AG15" s="266">
        <f t="shared" si="4"/>
        <v>5</v>
      </c>
      <c r="AH15" s="342"/>
      <c r="AI15" s="344"/>
      <c r="AJ15" s="346"/>
      <c r="AK15" s="267">
        <v>3</v>
      </c>
      <c r="AL15" s="282" t="s">
        <v>1197</v>
      </c>
      <c r="AM15" s="269" t="s">
        <v>106</v>
      </c>
      <c r="AN15" s="270" t="s">
        <v>117</v>
      </c>
      <c r="AO15" s="270" t="s">
        <v>1187</v>
      </c>
      <c r="AP15" s="271" t="str">
        <f t="shared" si="5"/>
        <v>40%</v>
      </c>
      <c r="AQ15" s="270" t="s">
        <v>1188</v>
      </c>
      <c r="AR15" s="270" t="s">
        <v>1189</v>
      </c>
      <c r="AS15" s="270" t="s">
        <v>1190</v>
      </c>
      <c r="AT15" s="272">
        <f>IFERROR(IF(AND(AM14="Probabilidad",AM15="Probabilidad"),(AV14-(+AV14*AP15)),IF(AND(AM14="Impacto",AM15="Probabilidad"),(AV13-(+AV13*AP15)),IF(AM15="Impacto",AV14,""))),"")</f>
        <v>0.2016</v>
      </c>
      <c r="AU15" s="273" t="str">
        <f t="shared" si="0"/>
        <v>Baja</v>
      </c>
      <c r="AV15" s="274">
        <f t="shared" si="1"/>
        <v>0.2016</v>
      </c>
      <c r="AW15" s="273" t="str">
        <f t="shared" si="2"/>
        <v>Mayor</v>
      </c>
      <c r="AX15" s="274">
        <f>IFERROR(IF(AND(AM14="Impacto",AM15="Impacto"),(AX14-(+AX14*AP15)),IF(AND(AM14="Probabilidad",AM15="Impacto"),(AX13-(+AX13*AP15)),IF(AM15="Probabilidad",AX14,""))),"")</f>
        <v>0.8</v>
      </c>
      <c r="AY15" s="275" t="str">
        <f t="shared" si="3"/>
        <v>Alto</v>
      </c>
      <c r="AZ15" s="276" t="s">
        <v>1191</v>
      </c>
      <c r="BA15" s="277"/>
      <c r="BB15" s="278" t="s">
        <v>1198</v>
      </c>
      <c r="BC15" s="278" t="s">
        <v>1199</v>
      </c>
      <c r="BD15" s="278" t="s">
        <v>1200</v>
      </c>
      <c r="BE15" s="278" t="s">
        <v>1201</v>
      </c>
      <c r="BF15" s="279">
        <v>44407</v>
      </c>
      <c r="BG15" s="279">
        <v>44561</v>
      </c>
      <c r="BH15" s="267">
        <v>3840</v>
      </c>
      <c r="BI15" s="267"/>
      <c r="BJ15" s="245"/>
      <c r="BK15" s="245"/>
      <c r="BL15" s="245"/>
      <c r="BM15" s="245"/>
      <c r="BN15" s="245"/>
      <c r="BO15" s="245"/>
      <c r="BP15" s="245"/>
      <c r="BQ15" s="245"/>
      <c r="BR15" s="245"/>
      <c r="BS15" s="245"/>
      <c r="BT15" s="245"/>
      <c r="BU15" s="245"/>
      <c r="BV15" s="245"/>
      <c r="BW15" s="245"/>
      <c r="BX15" s="245"/>
      <c r="BY15" s="245"/>
      <c r="BZ15" s="245"/>
      <c r="CA15" s="245"/>
      <c r="CB15" s="245"/>
      <c r="CC15" s="245"/>
      <c r="CD15" s="245"/>
      <c r="CE15" s="245"/>
      <c r="CF15" s="245"/>
      <c r="CG15" s="245"/>
      <c r="CH15" s="245"/>
      <c r="CI15" s="245"/>
      <c r="CJ15" s="245"/>
      <c r="CK15" s="245"/>
      <c r="CL15" s="245"/>
      <c r="CM15" s="245"/>
      <c r="CN15" s="245"/>
      <c r="CO15" s="245"/>
    </row>
    <row r="16" spans="1:93" ht="78.75" customHeight="1">
      <c r="A16" s="355">
        <v>2</v>
      </c>
      <c r="B16" s="350" t="s">
        <v>32</v>
      </c>
      <c r="C16" s="351" t="s">
        <v>1202</v>
      </c>
      <c r="D16" s="351" t="s">
        <v>1203</v>
      </c>
      <c r="E16" s="350" t="s">
        <v>1204</v>
      </c>
      <c r="F16" s="350" t="s">
        <v>1205</v>
      </c>
      <c r="G16" s="350" t="s">
        <v>1206</v>
      </c>
      <c r="H16" s="353" t="s">
        <v>1207</v>
      </c>
      <c r="I16" s="350" t="s">
        <v>1184</v>
      </c>
      <c r="J16" s="355">
        <v>24</v>
      </c>
      <c r="K16" s="341" t="str">
        <f>IF(J16&lt;=0,"",IF(J16&lt;=2,"Muy Baja",IF(J16&lt;=24,"Baja",IF(J16&lt;=500,"Media",IF(J16&lt;=5000,"Alta","Muy Alta")))))</f>
        <v>Baja</v>
      </c>
      <c r="L16" s="343">
        <f>IF(K16="","",IF(K16="Muy Baja",0.2,IF(K16="Baja",0.4,IF(K16="Media",0.6,IF(K16="Alta",0.8,IF(K16="Muy Alta",1,))))))</f>
        <v>0.4</v>
      </c>
      <c r="M16" s="336" t="s">
        <v>71</v>
      </c>
      <c r="N16" s="336" t="s">
        <v>71</v>
      </c>
      <c r="O16" s="336" t="s">
        <v>71</v>
      </c>
      <c r="P16" s="336" t="s">
        <v>71</v>
      </c>
      <c r="Q16" s="336" t="s">
        <v>1185</v>
      </c>
      <c r="R16" s="336" t="s">
        <v>71</v>
      </c>
      <c r="S16" s="336" t="s">
        <v>71</v>
      </c>
      <c r="T16" s="336" t="s">
        <v>71</v>
      </c>
      <c r="U16" s="336" t="s">
        <v>71</v>
      </c>
      <c r="V16" s="336" t="s">
        <v>71</v>
      </c>
      <c r="W16" s="336" t="s">
        <v>1185</v>
      </c>
      <c r="X16" s="336" t="s">
        <v>1185</v>
      </c>
      <c r="Y16" s="336" t="s">
        <v>71</v>
      </c>
      <c r="Z16" s="336" t="s">
        <v>71</v>
      </c>
      <c r="AA16" s="336" t="s">
        <v>71</v>
      </c>
      <c r="AB16" s="336" t="s">
        <v>71</v>
      </c>
      <c r="AC16" s="336" t="s">
        <v>1185</v>
      </c>
      <c r="AD16" s="336" t="s">
        <v>1185</v>
      </c>
      <c r="AE16" s="336" t="s">
        <v>71</v>
      </c>
      <c r="AF16" s="381">
        <f>IF(AB16="Si","19",COUNTIF(M16:AE16,"si"))</f>
        <v>5</v>
      </c>
      <c r="AG16" s="266">
        <f t="shared" si="4"/>
        <v>5</v>
      </c>
      <c r="AH16" s="341" t="str">
        <f>IF(AG16=5,"Moderado",IF(AG16=10,"Mayor",IF(AG16=20,"Catastrófico",0)))</f>
        <v>Moderado</v>
      </c>
      <c r="AI16" s="343">
        <f>IF(AH16="","",IF(AH16="Leve",0.2,IF(AH16="Menor",0.4,IF(AH16="Moderado",0.6,IF(AH16="Mayor",0.8,IF(AH16="Catastrófico",1,))))))</f>
        <v>0.6</v>
      </c>
      <c r="AJ16" s="345" t="str">
        <f>IF(OR(AND(K16="Muy Baja",AH16="Leve"),AND(K16="Muy Baja",AH16="Menor"),AND(K16="Baja",AH16="Leve")),"Bajo",IF(OR(AND(K16="Muy baja",AH16="Moderado"),AND(K16="Baja",AH16="Menor"),AND(K16="Baja",AH16="Moderado"),AND(K16="Media",AH16="Leve"),AND(K16="Media",AH16="Menor"),AND(K16="Media",AH16="Moderado"),AND(K16="Alta",AH16="Leve"),AND(K16="Alta",AH16="Menor")),"Moderado",IF(OR(AND(K16="Muy Baja",AH16="Mayor"),AND(K16="Baja",AH16="Mayor"),AND(K16="Media",AH16="Mayor"),AND(K16="Alta",AH16="Moderado"),AND(K16="Alta",AH16="Mayor"),AND(K16="Muy Alta",AH16="Leve"),AND(K16="Muy Alta",AH16="Menor"),AND(K16="Muy Alta",AH16="Moderado"),AND(K16="Muy Alta",AH16="Mayor")),"Alto",IF(OR(AND(K16="Muy Baja",AH16="Catastrófico"),AND(K16="Baja",AH16="Catastrófico"),AND(K16="Media",AH16="Catastrófico"),AND(K16="Alta",AH16="Catastrófico"),AND(K16="Muy Alta",AH16="Catastrófico")),"Extremo",""))))</f>
        <v>Moderado</v>
      </c>
      <c r="AK16" s="267">
        <v>1</v>
      </c>
      <c r="AL16" s="268" t="s">
        <v>1208</v>
      </c>
      <c r="AM16" s="269" t="s">
        <v>106</v>
      </c>
      <c r="AN16" s="270" t="s">
        <v>117</v>
      </c>
      <c r="AO16" s="270" t="s">
        <v>1187</v>
      </c>
      <c r="AP16" s="271" t="str">
        <f t="shared" si="5"/>
        <v>40%</v>
      </c>
      <c r="AQ16" s="270" t="s">
        <v>1188</v>
      </c>
      <c r="AR16" s="270" t="s">
        <v>1209</v>
      </c>
      <c r="AS16" s="270" t="s">
        <v>1190</v>
      </c>
      <c r="AT16" s="272">
        <f>IFERROR(IF(AM16="Probabilidad",(L16-(+L16*AP16)),IF(AM16="Impacto",L16,"")),"")</f>
        <v>0.24</v>
      </c>
      <c r="AU16" s="273" t="str">
        <f t="shared" si="0"/>
        <v>Baja</v>
      </c>
      <c r="AV16" s="274">
        <f t="shared" si="1"/>
        <v>0.24</v>
      </c>
      <c r="AW16" s="273" t="str">
        <f t="shared" si="2"/>
        <v>Moderado</v>
      </c>
      <c r="AX16" s="274">
        <f>IFERROR(IF(AM16="Impacto",(AI16-(+AI16*AP16)),IF(AM16="Probabilidad",AI16,"")),"")</f>
        <v>0.6</v>
      </c>
      <c r="AY16" s="275" t="str">
        <f t="shared" si="3"/>
        <v>Moderado</v>
      </c>
      <c r="AZ16" s="276" t="s">
        <v>1191</v>
      </c>
      <c r="BA16" s="277"/>
      <c r="BB16" s="278" t="s">
        <v>1210</v>
      </c>
      <c r="BC16" s="278" t="s">
        <v>1211</v>
      </c>
      <c r="BD16" s="278" t="s">
        <v>1212</v>
      </c>
      <c r="BE16" s="278" t="s">
        <v>1210</v>
      </c>
      <c r="BF16" s="279">
        <v>44319</v>
      </c>
      <c r="BG16" s="279">
        <v>44561</v>
      </c>
      <c r="BH16" s="267">
        <v>3841</v>
      </c>
      <c r="BI16" s="267"/>
      <c r="BJ16" s="242"/>
      <c r="BK16" s="245"/>
      <c r="BL16" s="245"/>
      <c r="BM16" s="245"/>
      <c r="BN16" s="245"/>
      <c r="BO16" s="245"/>
      <c r="BP16" s="245"/>
      <c r="BQ16" s="245"/>
      <c r="BR16" s="245"/>
      <c r="BS16" s="245"/>
      <c r="BT16" s="245"/>
      <c r="BU16" s="245"/>
      <c r="BV16" s="245"/>
      <c r="BW16" s="245"/>
      <c r="BX16" s="245"/>
      <c r="BY16" s="245"/>
      <c r="BZ16" s="245"/>
      <c r="CA16" s="245"/>
      <c r="CB16" s="245"/>
      <c r="CC16" s="245"/>
      <c r="CD16" s="245"/>
      <c r="CE16" s="245"/>
      <c r="CF16" s="245"/>
      <c r="CG16" s="245"/>
      <c r="CH16" s="245"/>
      <c r="CI16" s="245"/>
      <c r="CJ16" s="245"/>
      <c r="CK16" s="245"/>
      <c r="CL16" s="245"/>
      <c r="CM16" s="245"/>
      <c r="CN16" s="245"/>
      <c r="CO16" s="245"/>
    </row>
    <row r="17" spans="1:93" ht="78.75" customHeight="1">
      <c r="A17" s="356"/>
      <c r="B17" s="351"/>
      <c r="C17" s="351"/>
      <c r="D17" s="351"/>
      <c r="E17" s="351"/>
      <c r="F17" s="352"/>
      <c r="G17" s="352"/>
      <c r="H17" s="354"/>
      <c r="I17" s="351"/>
      <c r="J17" s="356"/>
      <c r="K17" s="342"/>
      <c r="L17" s="344"/>
      <c r="M17" s="337"/>
      <c r="N17" s="337"/>
      <c r="O17" s="337"/>
      <c r="P17" s="337"/>
      <c r="Q17" s="337"/>
      <c r="R17" s="337"/>
      <c r="S17" s="337"/>
      <c r="T17" s="337"/>
      <c r="U17" s="337"/>
      <c r="V17" s="337"/>
      <c r="W17" s="337"/>
      <c r="X17" s="337"/>
      <c r="Y17" s="337"/>
      <c r="Z17" s="337"/>
      <c r="AA17" s="337"/>
      <c r="AB17" s="337"/>
      <c r="AC17" s="337"/>
      <c r="AD17" s="337"/>
      <c r="AE17" s="337"/>
      <c r="AF17" s="382"/>
      <c r="AG17" s="266">
        <f t="shared" si="4"/>
        <v>5</v>
      </c>
      <c r="AH17" s="342"/>
      <c r="AI17" s="344"/>
      <c r="AJ17" s="346"/>
      <c r="AK17" s="267">
        <v>2</v>
      </c>
      <c r="AL17" s="268" t="s">
        <v>1213</v>
      </c>
      <c r="AM17" s="269" t="s">
        <v>106</v>
      </c>
      <c r="AN17" s="270" t="s">
        <v>117</v>
      </c>
      <c r="AO17" s="270" t="s">
        <v>1187</v>
      </c>
      <c r="AP17" s="271" t="str">
        <f t="shared" si="5"/>
        <v>40%</v>
      </c>
      <c r="AQ17" s="270" t="s">
        <v>1188</v>
      </c>
      <c r="AR17" s="270" t="s">
        <v>1209</v>
      </c>
      <c r="AS17" s="270" t="s">
        <v>1190</v>
      </c>
      <c r="AT17" s="272">
        <f>IFERROR(IF(AND(AM16="Probabilidad",AM17="Probabilidad"),(AV16-(+AV16*AP17)),IF(AM17="Probabilidad",(L16-(+L16*AP17)),IF(AM17="Impacto",AV16,""))),"")</f>
        <v>0.14399999999999999</v>
      </c>
      <c r="AU17" s="273" t="str">
        <f t="shared" si="0"/>
        <v>Muy Baja</v>
      </c>
      <c r="AV17" s="274">
        <f t="shared" si="1"/>
        <v>0.14399999999999999</v>
      </c>
      <c r="AW17" s="273" t="str">
        <f t="shared" si="2"/>
        <v>Moderado</v>
      </c>
      <c r="AX17" s="274">
        <f>IFERROR(IF(AND(AM16="Impacto",AM17="Impacto"),(AX16-(+AX16*AP17)),IF(AM17="Impacto",(AI16-(+AI16*AP17)),IF(AM17="Probabilidad",AX16,""))),"")</f>
        <v>0.6</v>
      </c>
      <c r="AY17" s="275" t="str">
        <f t="shared" si="3"/>
        <v>Moderado</v>
      </c>
      <c r="AZ17" s="276" t="s">
        <v>1191</v>
      </c>
      <c r="BA17" s="277"/>
      <c r="BB17" s="278" t="s">
        <v>1210</v>
      </c>
      <c r="BC17" s="278" t="s">
        <v>1211</v>
      </c>
      <c r="BD17" s="278" t="s">
        <v>1212</v>
      </c>
      <c r="BE17" s="278" t="s">
        <v>1210</v>
      </c>
      <c r="BF17" s="279">
        <v>44319</v>
      </c>
      <c r="BG17" s="279">
        <v>44561</v>
      </c>
      <c r="BH17" s="267">
        <v>3841</v>
      </c>
      <c r="BI17" s="267"/>
      <c r="BJ17" s="242"/>
      <c r="BK17" s="245"/>
      <c r="BL17" s="245"/>
      <c r="BM17" s="245"/>
      <c r="BN17" s="245"/>
      <c r="BO17" s="245"/>
      <c r="BP17" s="245"/>
      <c r="BQ17" s="245"/>
      <c r="BR17" s="245"/>
      <c r="BS17" s="245"/>
      <c r="BT17" s="245"/>
      <c r="BU17" s="245"/>
      <c r="BV17" s="245"/>
      <c r="BW17" s="245"/>
      <c r="BX17" s="245"/>
      <c r="BY17" s="245"/>
      <c r="BZ17" s="245"/>
      <c r="CA17" s="245"/>
      <c r="CB17" s="245"/>
      <c r="CC17" s="245"/>
      <c r="CD17" s="245"/>
      <c r="CE17" s="245"/>
      <c r="CF17" s="245"/>
      <c r="CG17" s="245"/>
      <c r="CH17" s="245"/>
      <c r="CI17" s="245"/>
      <c r="CJ17" s="245"/>
      <c r="CK17" s="245"/>
      <c r="CL17" s="245"/>
      <c r="CM17" s="245"/>
      <c r="CN17" s="245"/>
      <c r="CO17" s="245"/>
    </row>
    <row r="18" spans="1:93" ht="217.5" customHeight="1">
      <c r="A18" s="283">
        <v>3</v>
      </c>
      <c r="B18" s="284" t="s">
        <v>1214</v>
      </c>
      <c r="C18" s="285" t="s">
        <v>1215</v>
      </c>
      <c r="D18" s="285" t="s">
        <v>1216</v>
      </c>
      <c r="E18" s="284" t="s">
        <v>1204</v>
      </c>
      <c r="F18" s="284" t="s">
        <v>1217</v>
      </c>
      <c r="G18" s="284" t="s">
        <v>1218</v>
      </c>
      <c r="H18" s="286" t="s">
        <v>1219</v>
      </c>
      <c r="I18" s="284" t="s">
        <v>1220</v>
      </c>
      <c r="J18" s="283">
        <v>20</v>
      </c>
      <c r="K18" s="287" t="str">
        <f>IF(J18&lt;=0,"",IF(J18&lt;=2,"Muy Baja",IF(J18&lt;=24,"Baja",IF(J18&lt;=500,"Media",IF(J18&lt;=5000,"Alta","Muy Alta")))))</f>
        <v>Baja</v>
      </c>
      <c r="L18" s="288">
        <f>IF(K18="","",IF(K18="Muy Baja",0.2,IF(K18="Baja",0.4,IF(K18="Media",0.6,IF(K18="Alta",0.8,IF(K18="Muy Alta",1,))))))</f>
        <v>0.4</v>
      </c>
      <c r="M18" s="289" t="s">
        <v>1185</v>
      </c>
      <c r="N18" s="289" t="s">
        <v>1185</v>
      </c>
      <c r="O18" s="289" t="s">
        <v>1185</v>
      </c>
      <c r="P18" s="289" t="s">
        <v>1185</v>
      </c>
      <c r="Q18" s="289" t="s">
        <v>1185</v>
      </c>
      <c r="R18" s="289" t="s">
        <v>1185</v>
      </c>
      <c r="S18" s="289" t="s">
        <v>71</v>
      </c>
      <c r="T18" s="289" t="s">
        <v>71</v>
      </c>
      <c r="U18" s="289" t="s">
        <v>71</v>
      </c>
      <c r="V18" s="289" t="s">
        <v>1185</v>
      </c>
      <c r="W18" s="289" t="s">
        <v>1185</v>
      </c>
      <c r="X18" s="289" t="s">
        <v>1185</v>
      </c>
      <c r="Y18" s="289" t="s">
        <v>1185</v>
      </c>
      <c r="Z18" s="289" t="s">
        <v>1185</v>
      </c>
      <c r="AA18" s="289" t="s">
        <v>1185</v>
      </c>
      <c r="AB18" s="289" t="s">
        <v>71</v>
      </c>
      <c r="AC18" s="289" t="s">
        <v>1185</v>
      </c>
      <c r="AD18" s="289" t="s">
        <v>1185</v>
      </c>
      <c r="AE18" s="289" t="s">
        <v>71</v>
      </c>
      <c r="AF18" s="290">
        <f>IF(AB18="Si","19",COUNTIF(M18:AE18,"si"))</f>
        <v>14</v>
      </c>
      <c r="AG18" s="266">
        <f t="shared" si="4"/>
        <v>20</v>
      </c>
      <c r="AH18" s="287" t="str">
        <f>IF(AG18=5,"Moderado",IF(AG18=10,"Mayor",IF(AG18=20,"Catastrófico",0)))</f>
        <v>Catastrófico</v>
      </c>
      <c r="AI18" s="288">
        <f>IF(AH18="","",IF(AH18="Leve",0.2,IF(AH18="Menor",0.4,IF(AH18="Moderado",0.6,IF(AH18="Mayor",0.8,IF(AH18="Catastrófico",1,))))))</f>
        <v>1</v>
      </c>
      <c r="AJ18" s="291" t="str">
        <f>IF(OR(AND(K18="Muy Baja",AH18="Leve"),AND(K18="Muy Baja",AH18="Menor"),AND(K18="Baja",AH18="Leve")),"Bajo",IF(OR(AND(K18="Muy baja",AH18="Moderado"),AND(K18="Baja",AH18="Menor"),AND(K18="Baja",AH18="Moderado"),AND(K18="Media",AH18="Leve"),AND(K18="Media",AH18="Menor"),AND(K18="Media",AH18="Moderado"),AND(K18="Alta",AH18="Leve"),AND(K18="Alta",AH18="Menor")),"Moderado",IF(OR(AND(K18="Muy Baja",AH18="Mayor"),AND(K18="Baja",AH18="Mayor"),AND(K18="Media",AH18="Mayor"),AND(K18="Alta",AH18="Moderado"),AND(K18="Alta",AH18="Mayor"),AND(K18="Muy Alta",AH18="Leve"),AND(K18="Muy Alta",AH18="Menor"),AND(K18="Muy Alta",AH18="Moderado"),AND(K18="Muy Alta",AH18="Mayor")),"Alto",IF(OR(AND(K18="Muy Baja",AH18="Catastrófico"),AND(K18="Baja",AH18="Catastrófico"),AND(K18="Media",AH18="Catastrófico"),AND(K18="Alta",AH18="Catastrófico"),AND(K18="Muy Alta",AH18="Catastrófico")),"Extremo",""))))</f>
        <v>Extremo</v>
      </c>
      <c r="AK18" s="267">
        <v>1</v>
      </c>
      <c r="AL18" s="268" t="s">
        <v>1221</v>
      </c>
      <c r="AM18" s="269" t="s">
        <v>106</v>
      </c>
      <c r="AN18" s="270" t="s">
        <v>117</v>
      </c>
      <c r="AO18" s="270" t="s">
        <v>1187</v>
      </c>
      <c r="AP18" s="271" t="str">
        <f t="shared" si="5"/>
        <v>40%</v>
      </c>
      <c r="AQ18" s="270" t="s">
        <v>1188</v>
      </c>
      <c r="AR18" s="270" t="s">
        <v>1209</v>
      </c>
      <c r="AS18" s="270" t="s">
        <v>1190</v>
      </c>
      <c r="AT18" s="272">
        <f>IFERROR(IF(AM18="Probabilidad",(L18-(+L18*AP18)),IF(AM18="Impacto",L18,"")),"")</f>
        <v>0.24</v>
      </c>
      <c r="AU18" s="273" t="str">
        <f t="shared" si="0"/>
        <v>Baja</v>
      </c>
      <c r="AV18" s="274">
        <f t="shared" si="1"/>
        <v>0.24</v>
      </c>
      <c r="AW18" s="273" t="str">
        <f t="shared" si="2"/>
        <v>Catastrófico</v>
      </c>
      <c r="AX18" s="274">
        <f>IFERROR(IF(AM18="Impacto",(AI18-(+AI18*AP18)),IF(AM18="Probabilidad",AI18,"")),"")</f>
        <v>1</v>
      </c>
      <c r="AY18" s="275" t="str">
        <f t="shared" si="3"/>
        <v>Extremo</v>
      </c>
      <c r="AZ18" s="276" t="s">
        <v>1191</v>
      </c>
      <c r="BA18" s="277"/>
      <c r="BB18" s="278" t="s">
        <v>1222</v>
      </c>
      <c r="BC18" s="278" t="s">
        <v>1223</v>
      </c>
      <c r="BD18" s="278" t="s">
        <v>1224</v>
      </c>
      <c r="BE18" s="278" t="s">
        <v>1225</v>
      </c>
      <c r="BF18" s="279">
        <v>44383</v>
      </c>
      <c r="BG18" s="279">
        <v>44551</v>
      </c>
      <c r="BH18" s="267">
        <v>3838</v>
      </c>
      <c r="BI18" s="267"/>
      <c r="BJ18" s="245"/>
      <c r="BK18" s="245"/>
      <c r="BL18" s="245"/>
      <c r="BM18" s="245"/>
      <c r="BN18" s="245"/>
      <c r="BO18" s="245"/>
      <c r="BP18" s="245"/>
      <c r="BQ18" s="245"/>
      <c r="BR18" s="245"/>
      <c r="BS18" s="245"/>
      <c r="BT18" s="245"/>
      <c r="BU18" s="245"/>
      <c r="BV18" s="245"/>
      <c r="BW18" s="245"/>
      <c r="BX18" s="245"/>
      <c r="BY18" s="245"/>
      <c r="BZ18" s="245"/>
      <c r="CA18" s="245"/>
      <c r="CB18" s="245"/>
      <c r="CC18" s="245"/>
      <c r="CD18" s="245"/>
      <c r="CE18" s="245"/>
      <c r="CF18" s="245"/>
      <c r="CG18" s="245"/>
      <c r="CH18" s="245"/>
      <c r="CI18" s="245"/>
      <c r="CJ18" s="245"/>
      <c r="CK18" s="245"/>
      <c r="CL18" s="245"/>
      <c r="CM18" s="245"/>
      <c r="CN18" s="245"/>
      <c r="CO18" s="245"/>
    </row>
    <row r="19" spans="1:93" ht="180">
      <c r="A19" s="283">
        <v>4</v>
      </c>
      <c r="B19" s="284" t="s">
        <v>1226</v>
      </c>
      <c r="C19" s="284" t="s">
        <v>1227</v>
      </c>
      <c r="D19" s="284" t="s">
        <v>1228</v>
      </c>
      <c r="E19" s="284" t="s">
        <v>1180</v>
      </c>
      <c r="F19" s="284" t="s">
        <v>1229</v>
      </c>
      <c r="G19" s="284" t="s">
        <v>1230</v>
      </c>
      <c r="H19" s="286" t="s">
        <v>1231</v>
      </c>
      <c r="I19" s="284" t="s">
        <v>1184</v>
      </c>
      <c r="J19" s="283" t="s">
        <v>1232</v>
      </c>
      <c r="K19" s="287" t="str">
        <f>IF(J19&lt;=0,"",IF(J19&lt;=2,"Muy Baja",IF(J19&lt;=24,"Baja",IF(J19&lt;=500,"Media",IF(J19&lt;=5000,"Alta","Muy Alta")))))</f>
        <v>Muy Alta</v>
      </c>
      <c r="L19" s="288">
        <f>IF(K19="","",IF(K19="Muy Baja",0.2,IF(K19="Baja",0.4,IF(K19="Media",0.6,IF(K19="Alta",0.8,IF(K19="Muy Alta",1,))))))</f>
        <v>1</v>
      </c>
      <c r="M19" s="289" t="s">
        <v>1185</v>
      </c>
      <c r="N19" s="289" t="s">
        <v>1185</v>
      </c>
      <c r="O19" s="289" t="s">
        <v>1185</v>
      </c>
      <c r="P19" s="289" t="s">
        <v>1185</v>
      </c>
      <c r="Q19" s="289" t="s">
        <v>1185</v>
      </c>
      <c r="R19" s="289" t="s">
        <v>1185</v>
      </c>
      <c r="S19" s="289" t="s">
        <v>71</v>
      </c>
      <c r="T19" s="289" t="s">
        <v>71</v>
      </c>
      <c r="U19" s="289" t="s">
        <v>1185</v>
      </c>
      <c r="V19" s="289" t="s">
        <v>1185</v>
      </c>
      <c r="W19" s="289" t="s">
        <v>1185</v>
      </c>
      <c r="X19" s="289" t="s">
        <v>1185</v>
      </c>
      <c r="Y19" s="289" t="s">
        <v>1185</v>
      </c>
      <c r="Z19" s="289" t="s">
        <v>1185</v>
      </c>
      <c r="AA19" s="289" t="s">
        <v>1185</v>
      </c>
      <c r="AB19" s="289" t="s">
        <v>1185</v>
      </c>
      <c r="AC19" s="289" t="s">
        <v>1185</v>
      </c>
      <c r="AD19" s="289" t="s">
        <v>1185</v>
      </c>
      <c r="AE19" s="289" t="s">
        <v>71</v>
      </c>
      <c r="AF19" s="290">
        <v>16</v>
      </c>
      <c r="AG19" s="266">
        <f t="shared" si="4"/>
        <v>20</v>
      </c>
      <c r="AH19" s="287" t="str">
        <f>IF(AG19=5,"Moderado",IF(AG19=10,"Mayor",IF(AG19=20,"Catastrófico",0)))</f>
        <v>Catastrófico</v>
      </c>
      <c r="AI19" s="288">
        <v>1</v>
      </c>
      <c r="AJ19" s="291" t="str">
        <f>IF(OR(AND(K19="Muy Baja",AH19="Leve"),AND(K19="Muy Baja",AH19="Menor"),AND(K19="Baja",AH19="Leve")),"Bajo",IF(OR(AND(K19="Muy baja",AH19="Moderado"),AND(K19="Baja",AH19="Menor"),AND(K19="Baja",AH19="Moderado"),AND(K19="Media",AH19="Leve"),AND(K19="Media",AH19="Menor"),AND(K19="Media",AH19="Moderado"),AND(K19="Alta",AH19="Leve"),AND(K19="Alta",AH19="Menor")),"Moderado",IF(OR(AND(K19="Muy Baja",AH19="Mayor"),AND(K19="Baja",AH19="Mayor"),AND(K19="Media",AH19="Mayor"),AND(K19="Alta",AH19="Moderado"),AND(K19="Alta",AH19="Mayor"),AND(K19="Muy Alta",AH19="Leve"),AND(K19="Muy Alta",AH19="Menor"),AND(K19="Muy Alta",AH19="Moderado"),AND(K19="Muy Alta",AH19="Mayor")),"Alto",IF(OR(AND(K19="Muy Baja",AH19="Catastrófico"),AND(K19="Baja",AH19="Catastrófico"),AND(K19="Media",AH19="Catastrófico"),AND(K19="Alta",AH19="Catastrófico"),AND(K19="Muy Alta",AH19="Catastrófico")),"Extremo",""))))</f>
        <v>Extremo</v>
      </c>
      <c r="AK19" s="267">
        <v>1</v>
      </c>
      <c r="AL19" s="268" t="s">
        <v>1233</v>
      </c>
      <c r="AM19" s="269" t="s">
        <v>106</v>
      </c>
      <c r="AN19" s="270" t="s">
        <v>138</v>
      </c>
      <c r="AO19" s="270" t="s">
        <v>1234</v>
      </c>
      <c r="AP19" s="271" t="str">
        <f t="shared" si="5"/>
        <v>40%</v>
      </c>
      <c r="AQ19" s="270" t="s">
        <v>1188</v>
      </c>
      <c r="AR19" s="270" t="s">
        <v>1209</v>
      </c>
      <c r="AS19" s="270" t="s">
        <v>1190</v>
      </c>
      <c r="AT19" s="272">
        <f>IFERROR(IF(AM19="Probabilidad",(L19-(+L19*AP19)),IF(AM19="Impacto",L19,"")),"")</f>
        <v>0.6</v>
      </c>
      <c r="AU19" s="273" t="str">
        <f t="shared" si="0"/>
        <v>Media</v>
      </c>
      <c r="AV19" s="274">
        <f t="shared" si="1"/>
        <v>0.6</v>
      </c>
      <c r="AW19" s="273" t="str">
        <f t="shared" si="2"/>
        <v>Catastrófico</v>
      </c>
      <c r="AX19" s="274">
        <f>IFERROR(IF(AM19="Impacto",(AI19-(+AI19*AP19)),IF(AM19="Probabilidad",AI19,"")),"")</f>
        <v>1</v>
      </c>
      <c r="AY19" s="275" t="str">
        <f t="shared" si="3"/>
        <v>Extremo</v>
      </c>
      <c r="AZ19" s="276" t="s">
        <v>1235</v>
      </c>
      <c r="BA19" s="277"/>
      <c r="BB19" s="267" t="s">
        <v>1236</v>
      </c>
      <c r="BC19" s="278" t="s">
        <v>1237</v>
      </c>
      <c r="BD19" s="278" t="s">
        <v>1238</v>
      </c>
      <c r="BE19" s="278" t="s">
        <v>1239</v>
      </c>
      <c r="BF19" s="279"/>
      <c r="BG19" s="279"/>
      <c r="BH19" s="267">
        <v>3864</v>
      </c>
      <c r="BI19" s="267"/>
      <c r="BJ19" s="245"/>
      <c r="BK19" s="245"/>
      <c r="BL19" s="245"/>
      <c r="BM19" s="245"/>
      <c r="BN19" s="245"/>
      <c r="BO19" s="245"/>
      <c r="BP19" s="245"/>
      <c r="BQ19" s="245"/>
      <c r="BR19" s="245"/>
      <c r="BS19" s="245"/>
      <c r="BT19" s="245"/>
      <c r="BU19" s="245"/>
      <c r="BV19" s="245"/>
      <c r="BW19" s="245"/>
      <c r="BX19" s="245"/>
      <c r="BY19" s="245"/>
      <c r="BZ19" s="245"/>
      <c r="CA19" s="245"/>
      <c r="CB19" s="245"/>
      <c r="CC19" s="245"/>
      <c r="CD19" s="245"/>
      <c r="CE19" s="245"/>
      <c r="CF19" s="245"/>
      <c r="CG19" s="245"/>
      <c r="CH19" s="245"/>
      <c r="CI19" s="245"/>
      <c r="CJ19" s="245"/>
      <c r="CK19" s="245"/>
      <c r="CL19" s="245"/>
      <c r="CM19" s="245"/>
      <c r="CN19" s="245"/>
      <c r="CO19" s="245"/>
    </row>
    <row r="20" spans="1:93" ht="78.75" customHeight="1">
      <c r="A20" s="355">
        <v>5</v>
      </c>
      <c r="B20" s="350" t="s">
        <v>1240</v>
      </c>
      <c r="C20" s="351" t="s">
        <v>1241</v>
      </c>
      <c r="D20" s="351" t="s">
        <v>1242</v>
      </c>
      <c r="E20" s="350" t="s">
        <v>1204</v>
      </c>
      <c r="F20" s="350" t="s">
        <v>1243</v>
      </c>
      <c r="G20" s="350" t="s">
        <v>1243</v>
      </c>
      <c r="H20" s="353" t="s">
        <v>1244</v>
      </c>
      <c r="I20" s="350" t="s">
        <v>1184</v>
      </c>
      <c r="J20" s="355">
        <v>12</v>
      </c>
      <c r="K20" s="341" t="str">
        <f>IF(J20&lt;=0,"",IF(J20&lt;=2,"Muy Baja",IF(J20&lt;=24,"Baja",IF(J20&lt;=500,"Media",IF(J20&lt;=5000,"Alta","Muy Alta")))))</f>
        <v>Baja</v>
      </c>
      <c r="L20" s="343">
        <f>IF(K20="","",IF(K20="Muy Baja",0.2,IF(K20="Baja",0.4,IF(K20="Media",0.6,IF(K20="Alta",0.8,IF(K20="Muy Alta",1,))))))</f>
        <v>0.4</v>
      </c>
      <c r="M20" s="336" t="s">
        <v>1185</v>
      </c>
      <c r="N20" s="336" t="s">
        <v>1185</v>
      </c>
      <c r="O20" s="336" t="s">
        <v>1185</v>
      </c>
      <c r="P20" s="336" t="s">
        <v>1185</v>
      </c>
      <c r="Q20" s="336" t="s">
        <v>1185</v>
      </c>
      <c r="R20" s="336" t="s">
        <v>71</v>
      </c>
      <c r="S20" s="336" t="s">
        <v>1185</v>
      </c>
      <c r="T20" s="336" t="s">
        <v>71</v>
      </c>
      <c r="U20" s="336" t="s">
        <v>1185</v>
      </c>
      <c r="V20" s="336" t="s">
        <v>1185</v>
      </c>
      <c r="W20" s="336" t="s">
        <v>71</v>
      </c>
      <c r="X20" s="336" t="s">
        <v>1185</v>
      </c>
      <c r="Y20" s="336" t="s">
        <v>1185</v>
      </c>
      <c r="Z20" s="336" t="s">
        <v>1185</v>
      </c>
      <c r="AA20" s="336" t="s">
        <v>1185</v>
      </c>
      <c r="AB20" s="336" t="s">
        <v>71</v>
      </c>
      <c r="AC20" s="336" t="s">
        <v>1185</v>
      </c>
      <c r="AD20" s="336" t="s">
        <v>71</v>
      </c>
      <c r="AE20" s="336" t="s">
        <v>71</v>
      </c>
      <c r="AF20" s="365">
        <f>IF(AB20="Si","19",COUNTIF(M20:AE20,"si"))</f>
        <v>13</v>
      </c>
      <c r="AG20" s="266">
        <f t="shared" si="4"/>
        <v>20</v>
      </c>
      <c r="AH20" s="341" t="str">
        <f>IF(AG20=5,"Moderado",IF(AG20=10,"Mayor",IF(AG20=20,"Catastrófico",0)))</f>
        <v>Catastrófico</v>
      </c>
      <c r="AI20" s="343">
        <f>IF(AH20="","",IF(AH20="Leve",0.2,IF(AH20="Menor",0.4,IF(AH20="Moderado",0.6,IF(AH20="Mayor",0.8,IF(AH20="Catastrófico",1,))))))</f>
        <v>1</v>
      </c>
      <c r="AJ20" s="345" t="str">
        <f>IF(OR(AND(K20="Muy Baja",AH20="Leve"),AND(K20="Muy Baja",AH20="Menor"),AND(K20="Baja",AH20="Leve")),"Bajo",IF(OR(AND(K20="Muy baja",AH20="Moderado"),AND(K20="Baja",AH20="Menor"),AND(K20="Baja",AH20="Moderado"),AND(K20="Media",AH20="Leve"),AND(K20="Media",AH20="Menor"),AND(K20="Media",AH20="Moderado"),AND(K20="Alta",AH20="Leve"),AND(K20="Alta",AH20="Menor")),"Moderado",IF(OR(AND(K20="Muy Baja",AH20="Mayor"),AND(K20="Baja",AH20="Mayor"),AND(K20="Media",AH20="Mayor"),AND(K20="Alta",AH20="Moderado"),AND(K20="Alta",AH20="Mayor"),AND(K20="Muy Alta",AH20="Leve"),AND(K20="Muy Alta",AH20="Menor"),AND(K20="Muy Alta",AH20="Moderado"),AND(K20="Muy Alta",AH20="Mayor")),"Alto",IF(OR(AND(K20="Muy Baja",AH20="Catastrófico"),AND(K20="Baja",AH20="Catastrófico"),AND(K20="Media",AH20="Catastrófico"),AND(K20="Alta",AH20="Catastrófico"),AND(K20="Muy Alta",AH20="Catastrófico")),"Extremo",""))))</f>
        <v>Extremo</v>
      </c>
      <c r="AK20" s="267">
        <v>1</v>
      </c>
      <c r="AL20" s="268" t="s">
        <v>1245</v>
      </c>
      <c r="AM20" s="269" t="s">
        <v>106</v>
      </c>
      <c r="AN20" s="270" t="s">
        <v>117</v>
      </c>
      <c r="AO20" s="270" t="s">
        <v>1187</v>
      </c>
      <c r="AP20" s="271" t="str">
        <f t="shared" si="5"/>
        <v>40%</v>
      </c>
      <c r="AQ20" s="270" t="s">
        <v>1188</v>
      </c>
      <c r="AR20" s="270" t="s">
        <v>1209</v>
      </c>
      <c r="AS20" s="270" t="s">
        <v>1190</v>
      </c>
      <c r="AT20" s="272">
        <f>IFERROR(IF(AM20="Probabilidad",(L20-(+L20*AP20)),IF(AM20="Impacto",L20,"")),"")</f>
        <v>0.24</v>
      </c>
      <c r="AU20" s="273" t="str">
        <f t="shared" si="0"/>
        <v>Baja</v>
      </c>
      <c r="AV20" s="274">
        <f t="shared" si="1"/>
        <v>0.24</v>
      </c>
      <c r="AW20" s="273" t="str">
        <f t="shared" si="2"/>
        <v>Catastrófico</v>
      </c>
      <c r="AX20" s="274">
        <f>IFERROR(IF(AM20="Impacto",(AI20-(+AI20*AP20)),IF(AM20="Probabilidad",AI20,"")),"")</f>
        <v>1</v>
      </c>
      <c r="AY20" s="275" t="str">
        <f t="shared" si="3"/>
        <v>Extremo</v>
      </c>
      <c r="AZ20" s="276" t="s">
        <v>1191</v>
      </c>
      <c r="BA20" s="277"/>
      <c r="BB20" s="267" t="s">
        <v>1246</v>
      </c>
      <c r="BC20" s="278" t="s">
        <v>1247</v>
      </c>
      <c r="BD20" s="278" t="s">
        <v>1248</v>
      </c>
      <c r="BE20" s="278" t="s">
        <v>1249</v>
      </c>
      <c r="BF20" s="279"/>
      <c r="BG20" s="279">
        <v>44561</v>
      </c>
      <c r="BH20" s="267">
        <v>3839</v>
      </c>
      <c r="BI20" s="267"/>
      <c r="BJ20" s="245"/>
      <c r="BK20" s="245"/>
      <c r="BL20" s="245"/>
      <c r="BM20" s="245"/>
      <c r="BN20" s="245"/>
      <c r="BO20" s="245"/>
      <c r="BP20" s="245"/>
      <c r="BQ20" s="245"/>
      <c r="BR20" s="245"/>
      <c r="BS20" s="245"/>
      <c r="BT20" s="245"/>
      <c r="BU20" s="245"/>
      <c r="BV20" s="245"/>
      <c r="BW20" s="245"/>
      <c r="BX20" s="245"/>
      <c r="BY20" s="245"/>
      <c r="BZ20" s="245"/>
      <c r="CA20" s="245"/>
      <c r="CB20" s="245"/>
      <c r="CC20" s="245"/>
      <c r="CD20" s="245"/>
      <c r="CE20" s="245"/>
      <c r="CF20" s="245"/>
      <c r="CG20" s="245"/>
      <c r="CH20" s="245"/>
      <c r="CI20" s="245"/>
      <c r="CJ20" s="245"/>
      <c r="CK20" s="245"/>
      <c r="CL20" s="245"/>
      <c r="CM20" s="245"/>
      <c r="CN20" s="245"/>
      <c r="CO20" s="245"/>
    </row>
    <row r="21" spans="1:93" ht="78.75" customHeight="1">
      <c r="A21" s="356"/>
      <c r="B21" s="351"/>
      <c r="C21" s="351"/>
      <c r="D21" s="351"/>
      <c r="E21" s="351"/>
      <c r="F21" s="351"/>
      <c r="G21" s="351"/>
      <c r="H21" s="354"/>
      <c r="I21" s="351"/>
      <c r="J21" s="356"/>
      <c r="K21" s="342"/>
      <c r="L21" s="344"/>
      <c r="M21" s="337"/>
      <c r="N21" s="337"/>
      <c r="O21" s="337"/>
      <c r="P21" s="337"/>
      <c r="Q21" s="337"/>
      <c r="R21" s="337"/>
      <c r="S21" s="337"/>
      <c r="T21" s="337"/>
      <c r="U21" s="337"/>
      <c r="V21" s="337"/>
      <c r="W21" s="337"/>
      <c r="X21" s="337"/>
      <c r="Y21" s="337"/>
      <c r="Z21" s="337"/>
      <c r="AA21" s="337"/>
      <c r="AB21" s="337"/>
      <c r="AC21" s="337"/>
      <c r="AD21" s="337"/>
      <c r="AE21" s="337"/>
      <c r="AF21" s="366"/>
      <c r="AG21" s="266">
        <f t="shared" si="4"/>
        <v>5</v>
      </c>
      <c r="AH21" s="342"/>
      <c r="AI21" s="344"/>
      <c r="AJ21" s="346"/>
      <c r="AK21" s="267">
        <v>2</v>
      </c>
      <c r="AL21" s="268" t="s">
        <v>1250</v>
      </c>
      <c r="AM21" s="269" t="s">
        <v>106</v>
      </c>
      <c r="AN21" s="270" t="s">
        <v>117</v>
      </c>
      <c r="AO21" s="270" t="s">
        <v>1187</v>
      </c>
      <c r="AP21" s="271" t="str">
        <f t="shared" si="5"/>
        <v>40%</v>
      </c>
      <c r="AQ21" s="270" t="s">
        <v>1188</v>
      </c>
      <c r="AR21" s="270" t="s">
        <v>1209</v>
      </c>
      <c r="AS21" s="270" t="s">
        <v>1190</v>
      </c>
      <c r="AT21" s="272">
        <f>IFERROR(IF(AND(AM20="Probabilidad",AM21="Probabilidad"),(AV20-(+AV20*AP21)),IF(AM21="Probabilidad",(L20-(+L20*AP21)),IF(AM21="Impacto",AV20,""))),"")</f>
        <v>0.14399999999999999</v>
      </c>
      <c r="AU21" s="273" t="str">
        <f t="shared" si="0"/>
        <v>Muy Baja</v>
      </c>
      <c r="AV21" s="274">
        <f t="shared" si="1"/>
        <v>0.14399999999999999</v>
      </c>
      <c r="AW21" s="273" t="str">
        <f t="shared" si="2"/>
        <v>Catastrófico</v>
      </c>
      <c r="AX21" s="274">
        <f>IFERROR(IF(AND(AM20="Impacto",AM21="Impacto"),(AX20-(+AX20*AP21)),IF(AM21="Impacto",(AI20-(+AI20*AP21)),IF(AM21="Probabilidad",AX20,""))),"")</f>
        <v>1</v>
      </c>
      <c r="AY21" s="275" t="str">
        <f t="shared" si="3"/>
        <v>Extremo</v>
      </c>
      <c r="AZ21" s="276" t="s">
        <v>1191</v>
      </c>
      <c r="BA21" s="277"/>
      <c r="BB21" s="267" t="s">
        <v>1251</v>
      </c>
      <c r="BC21" s="278" t="s">
        <v>1252</v>
      </c>
      <c r="BD21" s="278" t="s">
        <v>1253</v>
      </c>
      <c r="BE21" s="278" t="s">
        <v>1252</v>
      </c>
      <c r="BF21" s="279"/>
      <c r="BG21" s="279">
        <v>44561</v>
      </c>
      <c r="BH21" s="267">
        <v>3839</v>
      </c>
      <c r="BI21" s="267"/>
      <c r="BJ21" s="245"/>
      <c r="BK21" s="245"/>
      <c r="BL21" s="245"/>
      <c r="BM21" s="245"/>
      <c r="BN21" s="245"/>
      <c r="BO21" s="245"/>
      <c r="BP21" s="245"/>
      <c r="BQ21" s="245"/>
      <c r="BR21" s="245"/>
      <c r="BS21" s="245"/>
      <c r="BT21" s="245"/>
      <c r="BU21" s="245"/>
      <c r="BV21" s="245"/>
      <c r="BW21" s="245"/>
      <c r="BX21" s="245"/>
      <c r="BY21" s="245"/>
      <c r="BZ21" s="245"/>
      <c r="CA21" s="245"/>
      <c r="CB21" s="245"/>
      <c r="CC21" s="245"/>
      <c r="CD21" s="245"/>
      <c r="CE21" s="245"/>
      <c r="CF21" s="245"/>
      <c r="CG21" s="245"/>
      <c r="CH21" s="245"/>
      <c r="CI21" s="245"/>
      <c r="CJ21" s="245"/>
      <c r="CK21" s="245"/>
      <c r="CL21" s="245"/>
      <c r="CM21" s="245"/>
      <c r="CN21" s="245"/>
      <c r="CO21" s="245"/>
    </row>
    <row r="22" spans="1:93" ht="78.75" customHeight="1">
      <c r="A22" s="356"/>
      <c r="B22" s="351"/>
      <c r="C22" s="351"/>
      <c r="D22" s="351"/>
      <c r="E22" s="351"/>
      <c r="F22" s="352"/>
      <c r="G22" s="352"/>
      <c r="H22" s="354"/>
      <c r="I22" s="351"/>
      <c r="J22" s="356"/>
      <c r="K22" s="342"/>
      <c r="L22" s="344"/>
      <c r="M22" s="337"/>
      <c r="N22" s="337"/>
      <c r="O22" s="337"/>
      <c r="P22" s="337"/>
      <c r="Q22" s="337"/>
      <c r="R22" s="337"/>
      <c r="S22" s="337"/>
      <c r="T22" s="337"/>
      <c r="U22" s="337"/>
      <c r="V22" s="337"/>
      <c r="W22" s="337"/>
      <c r="X22" s="337"/>
      <c r="Y22" s="337"/>
      <c r="Z22" s="337"/>
      <c r="AA22" s="337"/>
      <c r="AB22" s="337"/>
      <c r="AC22" s="337"/>
      <c r="AD22" s="337"/>
      <c r="AE22" s="337"/>
      <c r="AF22" s="366"/>
      <c r="AG22" s="266">
        <f t="shared" si="4"/>
        <v>5</v>
      </c>
      <c r="AH22" s="342"/>
      <c r="AI22" s="344"/>
      <c r="AJ22" s="346"/>
      <c r="AK22" s="267">
        <v>3</v>
      </c>
      <c r="AL22" s="282" t="s">
        <v>1254</v>
      </c>
      <c r="AM22" s="269" t="s">
        <v>106</v>
      </c>
      <c r="AN22" s="270" t="s">
        <v>117</v>
      </c>
      <c r="AO22" s="270" t="s">
        <v>1187</v>
      </c>
      <c r="AP22" s="271" t="str">
        <f t="shared" si="5"/>
        <v>40%</v>
      </c>
      <c r="AQ22" s="270" t="s">
        <v>1188</v>
      </c>
      <c r="AR22" s="270" t="s">
        <v>1209</v>
      </c>
      <c r="AS22" s="270" t="s">
        <v>1190</v>
      </c>
      <c r="AT22" s="272">
        <f>IFERROR(IF(AND(AM21="Probabilidad",AM22="Probabilidad"),(AV21-(+AV21*AP22)),IF(AND(AM21="Impacto",AM22="Probabilidad"),(AV20-(+AV20*AP22)),IF(AM22="Impacto",AV21,""))),"")</f>
        <v>8.6399999999999991E-2</v>
      </c>
      <c r="AU22" s="273" t="str">
        <f t="shared" si="0"/>
        <v>Muy Baja</v>
      </c>
      <c r="AV22" s="274">
        <f t="shared" si="1"/>
        <v>8.6399999999999991E-2</v>
      </c>
      <c r="AW22" s="273" t="str">
        <f t="shared" si="2"/>
        <v>Catastrófico</v>
      </c>
      <c r="AX22" s="274">
        <f>IFERROR(IF(AND(AM21="Impacto",AM22="Impacto"),(AX21-(+AX21*AP22)),IF(AND(AM21="Probabilidad",AM22="Impacto"),(AX20-(+AX20*AP22)),IF(AM22="Probabilidad",AX21,""))),"")</f>
        <v>1</v>
      </c>
      <c r="AY22" s="275" t="str">
        <f t="shared" si="3"/>
        <v>Extremo</v>
      </c>
      <c r="AZ22" s="276" t="s">
        <v>1191</v>
      </c>
      <c r="BA22" s="277"/>
      <c r="BB22" s="267" t="s">
        <v>1251</v>
      </c>
      <c r="BC22" s="278" t="s">
        <v>1252</v>
      </c>
      <c r="BD22" s="278" t="s">
        <v>1253</v>
      </c>
      <c r="BE22" s="278" t="s">
        <v>1252</v>
      </c>
      <c r="BF22" s="279"/>
      <c r="BG22" s="279">
        <v>44561</v>
      </c>
      <c r="BH22" s="267">
        <v>3839</v>
      </c>
      <c r="BI22" s="267"/>
      <c r="BJ22" s="245"/>
      <c r="BK22" s="245"/>
      <c r="BL22" s="245"/>
      <c r="BM22" s="245"/>
      <c r="BN22" s="245"/>
      <c r="BO22" s="245"/>
      <c r="BP22" s="245"/>
      <c r="BQ22" s="245"/>
      <c r="BR22" s="245"/>
      <c r="BS22" s="245"/>
      <c r="BT22" s="245"/>
      <c r="BU22" s="245"/>
      <c r="BV22" s="245"/>
      <c r="BW22" s="245"/>
      <c r="BX22" s="245"/>
      <c r="BY22" s="245"/>
      <c r="BZ22" s="245"/>
      <c r="CA22" s="245"/>
      <c r="CB22" s="245"/>
      <c r="CC22" s="245"/>
      <c r="CD22" s="245"/>
      <c r="CE22" s="245"/>
      <c r="CF22" s="245"/>
      <c r="CG22" s="245"/>
      <c r="CH22" s="245"/>
      <c r="CI22" s="245"/>
      <c r="CJ22" s="245"/>
      <c r="CK22" s="245"/>
      <c r="CL22" s="245"/>
      <c r="CM22" s="245"/>
      <c r="CN22" s="245"/>
      <c r="CO22" s="245"/>
    </row>
    <row r="23" spans="1:93" ht="78.75" customHeight="1">
      <c r="A23" s="355">
        <v>6</v>
      </c>
      <c r="B23" s="350" t="s">
        <v>68</v>
      </c>
      <c r="C23" s="351" t="s">
        <v>1255</v>
      </c>
      <c r="D23" s="351" t="s">
        <v>1256</v>
      </c>
      <c r="E23" s="350" t="s">
        <v>1204</v>
      </c>
      <c r="F23" s="350" t="s">
        <v>1257</v>
      </c>
      <c r="G23" s="350" t="s">
        <v>1258</v>
      </c>
      <c r="H23" s="353" t="s">
        <v>1259</v>
      </c>
      <c r="I23" s="350" t="s">
        <v>1184</v>
      </c>
      <c r="J23" s="355">
        <v>22695</v>
      </c>
      <c r="K23" s="341" t="str">
        <f>IF(J23&lt;=0,"",IF(J23&lt;=2,"Muy Baja",IF(J23&lt;=24,"Baja",IF(J23&lt;=500,"Media",IF(J23&lt;=5000,"Alta","Muy Alta")))))</f>
        <v>Muy Alta</v>
      </c>
      <c r="L23" s="343">
        <f>IF(K23="","",IF(K23="Muy Baja",0.2,IF(K23="Baja",0.4,IF(K23="Media",0.6,IF(K23="Alta",0.8,IF(K23="Muy Alta",1,))))))</f>
        <v>1</v>
      </c>
      <c r="M23" s="336" t="s">
        <v>71</v>
      </c>
      <c r="N23" s="336" t="s">
        <v>71</v>
      </c>
      <c r="O23" s="336" t="s">
        <v>71</v>
      </c>
      <c r="P23" s="336" t="s">
        <v>71</v>
      </c>
      <c r="Q23" s="336" t="s">
        <v>71</v>
      </c>
      <c r="R23" s="336" t="s">
        <v>71</v>
      </c>
      <c r="S23" s="336" t="s">
        <v>71</v>
      </c>
      <c r="T23" s="336" t="s">
        <v>71</v>
      </c>
      <c r="U23" s="336" t="s">
        <v>71</v>
      </c>
      <c r="V23" s="336" t="s">
        <v>71</v>
      </c>
      <c r="W23" s="336" t="s">
        <v>1185</v>
      </c>
      <c r="X23" s="336" t="s">
        <v>1185</v>
      </c>
      <c r="Y23" s="336" t="s">
        <v>1185</v>
      </c>
      <c r="Z23" s="336" t="s">
        <v>1185</v>
      </c>
      <c r="AA23" s="336" t="s">
        <v>1185</v>
      </c>
      <c r="AB23" s="336" t="s">
        <v>71</v>
      </c>
      <c r="AC23" s="336" t="s">
        <v>71</v>
      </c>
      <c r="AD23" s="336" t="s">
        <v>71</v>
      </c>
      <c r="AE23" s="336" t="s">
        <v>1185</v>
      </c>
      <c r="AF23" s="365">
        <f>IF(AB23="Si","19",COUNTIF(M23:AE23,"si"))</f>
        <v>6</v>
      </c>
      <c r="AG23" s="266">
        <f t="shared" si="4"/>
        <v>10</v>
      </c>
      <c r="AH23" s="341" t="str">
        <f>IF(AG23=5,"Moderado",IF(AG23=10,"Mayor",IF(AG23=20,"Catastrófico",0)))</f>
        <v>Mayor</v>
      </c>
      <c r="AI23" s="343">
        <f>IF(AH23="","",IF(AH23="Leve",0.2,IF(AH23="Menor",0.4,IF(AH23="Moderado",0.6,IF(AH23="Mayor",0.8,IF(AH23="Catastrófico",1,))))))</f>
        <v>0.8</v>
      </c>
      <c r="AJ23" s="345" t="str">
        <f>IF(OR(AND(K23="Muy Baja",AH23="Leve"),AND(K23="Muy Baja",AH23="Menor"),AND(K23="Baja",AH23="Leve")),"Bajo",IF(OR(AND(K23="Muy baja",AH23="Moderado"),AND(K23="Baja",AH23="Menor"),AND(K23="Baja",AH23="Moderado"),AND(K23="Media",AH23="Leve"),AND(K23="Media",AH23="Menor"),AND(K23="Media",AH23="Moderado"),AND(K23="Alta",AH23="Leve"),AND(K23="Alta",AH23="Menor")),"Moderado",IF(OR(AND(K23="Muy Baja",AH23="Mayor"),AND(K23="Baja",AH23="Mayor"),AND(K23="Media",AH23="Mayor"),AND(K23="Alta",AH23="Moderado"),AND(K23="Alta",AH23="Mayor"),AND(K23="Muy Alta",AH23="Leve"),AND(K23="Muy Alta",AH23="Menor"),AND(K23="Muy Alta",AH23="Moderado"),AND(K23="Muy Alta",AH23="Mayor")),"Alto",IF(OR(AND(K23="Muy Baja",AH23="Catastrófico"),AND(K23="Baja",AH23="Catastrófico"),AND(K23="Media",AH23="Catastrófico"),AND(K23="Alta",AH23="Catastrófico"),AND(K23="Muy Alta",AH23="Catastrófico")),"Extremo",""))))</f>
        <v>Alto</v>
      </c>
      <c r="AK23" s="267">
        <v>1</v>
      </c>
      <c r="AL23" s="268" t="s">
        <v>1260</v>
      </c>
      <c r="AM23" s="269" t="s">
        <v>106</v>
      </c>
      <c r="AN23" s="270" t="s">
        <v>117</v>
      </c>
      <c r="AO23" s="270" t="s">
        <v>1187</v>
      </c>
      <c r="AP23" s="271" t="str">
        <f t="shared" si="5"/>
        <v>40%</v>
      </c>
      <c r="AQ23" s="270" t="s">
        <v>1188</v>
      </c>
      <c r="AR23" s="270" t="s">
        <v>1209</v>
      </c>
      <c r="AS23" s="270" t="s">
        <v>1190</v>
      </c>
      <c r="AT23" s="272">
        <f>IFERROR(IF(AM23="Probabilidad",(L23-(+L23*AP23)),IF(AM23="Impacto",L23,"")),"")</f>
        <v>0.6</v>
      </c>
      <c r="AU23" s="273" t="str">
        <f t="shared" si="0"/>
        <v>Media</v>
      </c>
      <c r="AV23" s="274">
        <f t="shared" si="1"/>
        <v>0.6</v>
      </c>
      <c r="AW23" s="273" t="str">
        <f t="shared" si="2"/>
        <v>Mayor</v>
      </c>
      <c r="AX23" s="274">
        <f>IFERROR(IF(AM23="Impacto",(AI23-(+AI23*AP23)),IF(AM23="Probabilidad",AI23,"")),"")</f>
        <v>0.8</v>
      </c>
      <c r="AY23" s="275" t="str">
        <f t="shared" si="3"/>
        <v>Alto</v>
      </c>
      <c r="AZ23" s="276" t="s">
        <v>1191</v>
      </c>
      <c r="BA23" s="277"/>
      <c r="BB23" s="267" t="s">
        <v>1261</v>
      </c>
      <c r="BC23" s="278" t="s">
        <v>1262</v>
      </c>
      <c r="BD23" s="278" t="s">
        <v>1263</v>
      </c>
      <c r="BE23" s="278" t="s">
        <v>1264</v>
      </c>
      <c r="BF23" s="279">
        <v>44319</v>
      </c>
      <c r="BG23" s="279">
        <v>44561</v>
      </c>
      <c r="BH23" s="267">
        <v>3842</v>
      </c>
      <c r="BI23" s="267"/>
      <c r="BJ23" s="245"/>
      <c r="BK23" s="245"/>
      <c r="BL23" s="245"/>
      <c r="BM23" s="245"/>
      <c r="BN23" s="245"/>
      <c r="BO23" s="245"/>
      <c r="BP23" s="245"/>
      <c r="BQ23" s="245"/>
      <c r="BR23" s="245"/>
      <c r="BS23" s="245"/>
      <c r="BT23" s="245"/>
      <c r="BU23" s="245"/>
      <c r="BV23" s="245"/>
      <c r="BW23" s="245"/>
      <c r="BX23" s="245"/>
      <c r="BY23" s="245"/>
      <c r="BZ23" s="245"/>
      <c r="CA23" s="245"/>
      <c r="CB23" s="245"/>
      <c r="CC23" s="245"/>
      <c r="CD23" s="245"/>
      <c r="CE23" s="245"/>
      <c r="CF23" s="245"/>
      <c r="CG23" s="245"/>
      <c r="CH23" s="245"/>
      <c r="CI23" s="245"/>
      <c r="CJ23" s="245"/>
      <c r="CK23" s="245"/>
      <c r="CL23" s="245"/>
      <c r="CM23" s="245"/>
      <c r="CN23" s="245"/>
      <c r="CO23" s="245"/>
    </row>
    <row r="24" spans="1:93" ht="78.75" customHeight="1">
      <c r="A24" s="356"/>
      <c r="B24" s="351"/>
      <c r="C24" s="352"/>
      <c r="D24" s="352"/>
      <c r="E24" s="351"/>
      <c r="F24" s="352"/>
      <c r="G24" s="352"/>
      <c r="H24" s="354"/>
      <c r="I24" s="351"/>
      <c r="J24" s="356"/>
      <c r="K24" s="342"/>
      <c r="L24" s="344"/>
      <c r="M24" s="337"/>
      <c r="N24" s="337"/>
      <c r="O24" s="337"/>
      <c r="P24" s="337"/>
      <c r="Q24" s="337"/>
      <c r="R24" s="337"/>
      <c r="S24" s="337"/>
      <c r="T24" s="337"/>
      <c r="U24" s="337"/>
      <c r="V24" s="337"/>
      <c r="W24" s="337"/>
      <c r="X24" s="337"/>
      <c r="Y24" s="337"/>
      <c r="Z24" s="337"/>
      <c r="AA24" s="337"/>
      <c r="AB24" s="337"/>
      <c r="AC24" s="337"/>
      <c r="AD24" s="337"/>
      <c r="AE24" s="337"/>
      <c r="AF24" s="366"/>
      <c r="AG24" s="266">
        <f t="shared" si="4"/>
        <v>5</v>
      </c>
      <c r="AH24" s="342"/>
      <c r="AI24" s="344"/>
      <c r="AJ24" s="346"/>
      <c r="AK24" s="267">
        <v>2</v>
      </c>
      <c r="AL24" s="268" t="s">
        <v>1265</v>
      </c>
      <c r="AM24" s="269" t="s">
        <v>106</v>
      </c>
      <c r="AN24" s="270" t="s">
        <v>117</v>
      </c>
      <c r="AO24" s="270" t="s">
        <v>1187</v>
      </c>
      <c r="AP24" s="271" t="str">
        <f t="shared" si="5"/>
        <v>40%</v>
      </c>
      <c r="AQ24" s="270" t="s">
        <v>1188</v>
      </c>
      <c r="AR24" s="270" t="s">
        <v>1209</v>
      </c>
      <c r="AS24" s="270" t="s">
        <v>1190</v>
      </c>
      <c r="AT24" s="272">
        <v>0.42</v>
      </c>
      <c r="AU24" s="273" t="str">
        <f t="shared" si="0"/>
        <v>Media</v>
      </c>
      <c r="AV24" s="274">
        <f t="shared" si="1"/>
        <v>0.42</v>
      </c>
      <c r="AW24" s="273" t="str">
        <f t="shared" si="2"/>
        <v>Mayor</v>
      </c>
      <c r="AX24" s="274">
        <f>IFERROR(IF(AND(AM23="Impacto",AM24="Impacto"),(AX23-(+AX23*AP24)),IF(AM24="Impacto",(AI23-(+AI23*AP24)),IF(AM24="Probabilidad",AX23,""))),"")</f>
        <v>0.8</v>
      </c>
      <c r="AY24" s="275" t="str">
        <f t="shared" si="3"/>
        <v>Alto</v>
      </c>
      <c r="AZ24" s="276" t="s">
        <v>1191</v>
      </c>
      <c r="BA24" s="277"/>
      <c r="BB24" s="267" t="s">
        <v>1261</v>
      </c>
      <c r="BC24" s="278" t="s">
        <v>1262</v>
      </c>
      <c r="BD24" s="278" t="s">
        <v>1263</v>
      </c>
      <c r="BE24" s="278" t="s">
        <v>1264</v>
      </c>
      <c r="BF24" s="279">
        <v>44319</v>
      </c>
      <c r="BG24" s="279">
        <v>44561</v>
      </c>
      <c r="BH24" s="267">
        <v>3842</v>
      </c>
      <c r="BI24" s="267"/>
      <c r="BJ24" s="245"/>
      <c r="BK24" s="245"/>
      <c r="BL24" s="245"/>
      <c r="BM24" s="245"/>
      <c r="BN24" s="245"/>
      <c r="BO24" s="245"/>
      <c r="BP24" s="245"/>
      <c r="BQ24" s="245"/>
      <c r="BR24" s="245"/>
      <c r="BS24" s="245"/>
      <c r="BT24" s="245"/>
      <c r="BU24" s="245"/>
      <c r="BV24" s="245"/>
      <c r="BW24" s="245"/>
      <c r="BX24" s="245"/>
      <c r="BY24" s="245"/>
      <c r="BZ24" s="245"/>
      <c r="CA24" s="245"/>
      <c r="CB24" s="245"/>
      <c r="CC24" s="245"/>
      <c r="CD24" s="245"/>
      <c r="CE24" s="245"/>
      <c r="CF24" s="245"/>
      <c r="CG24" s="245"/>
      <c r="CH24" s="245"/>
      <c r="CI24" s="245"/>
      <c r="CJ24" s="245"/>
      <c r="CK24" s="245"/>
      <c r="CL24" s="245"/>
      <c r="CM24" s="245"/>
      <c r="CN24" s="245"/>
      <c r="CO24" s="245"/>
    </row>
    <row r="25" spans="1:93" ht="78.75" customHeight="1">
      <c r="A25" s="355">
        <v>7</v>
      </c>
      <c r="B25" s="350" t="s">
        <v>1266</v>
      </c>
      <c r="C25" s="350" t="s">
        <v>1267</v>
      </c>
      <c r="D25" s="350" t="s">
        <v>1268</v>
      </c>
      <c r="E25" s="350" t="s">
        <v>1180</v>
      </c>
      <c r="F25" s="284" t="s">
        <v>1269</v>
      </c>
      <c r="G25" s="350" t="s">
        <v>1270</v>
      </c>
      <c r="H25" s="353" t="s">
        <v>1271</v>
      </c>
      <c r="I25" s="350" t="s">
        <v>1272</v>
      </c>
      <c r="J25" s="355">
        <v>10</v>
      </c>
      <c r="K25" s="341" t="str">
        <f>IF(J25&lt;=0,"",IF(J25&lt;=2,"Muy Baja",IF(J25&lt;=24,"Baja",IF(J25&lt;=500,"Media",IF(J25&lt;=5000,"Alta","Muy Alta")))))</f>
        <v>Baja</v>
      </c>
      <c r="L25" s="343">
        <f>IF(K25="","",IF(K25="Muy Baja",0.2,IF(K25="Baja",0.4,IF(K25="Media",0.6,IF(K25="Alta",0.8,IF(K25="Muy Alta",1,))))))</f>
        <v>0.4</v>
      </c>
      <c r="M25" s="336" t="s">
        <v>1185</v>
      </c>
      <c r="N25" s="336" t="s">
        <v>1185</v>
      </c>
      <c r="O25" s="336" t="s">
        <v>1185</v>
      </c>
      <c r="P25" s="336" t="s">
        <v>1185</v>
      </c>
      <c r="Q25" s="336" t="s">
        <v>1185</v>
      </c>
      <c r="R25" s="336" t="s">
        <v>1185</v>
      </c>
      <c r="S25" s="336" t="s">
        <v>1185</v>
      </c>
      <c r="T25" s="336" t="s">
        <v>1185</v>
      </c>
      <c r="U25" s="336" t="s">
        <v>1185</v>
      </c>
      <c r="V25" s="336" t="s">
        <v>71</v>
      </c>
      <c r="W25" s="336" t="s">
        <v>71</v>
      </c>
      <c r="X25" s="336" t="s">
        <v>1185</v>
      </c>
      <c r="Y25" s="336" t="s">
        <v>71</v>
      </c>
      <c r="Z25" s="336" t="s">
        <v>71</v>
      </c>
      <c r="AA25" s="336" t="s">
        <v>1185</v>
      </c>
      <c r="AB25" s="336" t="s">
        <v>71</v>
      </c>
      <c r="AC25" s="336" t="s">
        <v>1185</v>
      </c>
      <c r="AD25" s="336" t="s">
        <v>1185</v>
      </c>
      <c r="AE25" s="336" t="s">
        <v>71</v>
      </c>
      <c r="AF25" s="365">
        <f>IF(AB25="Si","19",COUNTIF(M25:AE25,"si"))</f>
        <v>13</v>
      </c>
      <c r="AG25" s="266">
        <f t="shared" si="4"/>
        <v>20</v>
      </c>
      <c r="AH25" s="341" t="str">
        <f>IF(AG25=5,"Moderado",IF(AG25=10,"Mayor",IF(AG25=20,"Catastrófico",0)))</f>
        <v>Catastrófico</v>
      </c>
      <c r="AI25" s="343">
        <f>IF(AH25="","",IF(AH25="Leve",0.2,IF(AH25="Menor",0.4,IF(AH25="Moderado",0.6,IF(AH25="Mayor",0.8,IF(AH25="Catastrófico",1,))))))</f>
        <v>1</v>
      </c>
      <c r="AJ25" s="345" t="str">
        <f>IF(OR(AND(K25="Muy Baja",AH25="Leve"),AND(K25="Muy Baja",AH25="Menor"),AND(K25="Baja",AH25="Leve")),"Bajo",IF(OR(AND(K25="Muy baja",AH25="Moderado"),AND(K25="Baja",AH25="Menor"),AND(K25="Baja",AH25="Moderado"),AND(K25="Media",AH25="Leve"),AND(K25="Media",AH25="Menor"),AND(K25="Media",AH25="Moderado"),AND(K25="Alta",AH25="Leve"),AND(K25="Alta",AH25="Menor")),"Moderado",IF(OR(AND(K25="Muy Baja",AH25="Mayor"),AND(K25="Baja",AH25="Mayor"),AND(K25="Media",AH25="Mayor"),AND(K25="Alta",AH25="Moderado"),AND(K25="Alta",AH25="Mayor"),AND(K25="Muy Alta",AH25="Leve"),AND(K25="Muy Alta",AH25="Menor"),AND(K25="Muy Alta",AH25="Moderado"),AND(K25="Muy Alta",AH25="Mayor")),"Alto",IF(OR(AND(K25="Muy Baja",AH25="Catastrófico"),AND(K25="Baja",AH25="Catastrófico"),AND(K25="Media",AH25="Catastrófico"),AND(K25="Alta",AH25="Catastrófico"),AND(K25="Muy Alta",AH25="Catastrófico")),"Extremo",""))))</f>
        <v>Extremo</v>
      </c>
      <c r="AK25" s="267">
        <v>1</v>
      </c>
      <c r="AL25" s="268" t="s">
        <v>1273</v>
      </c>
      <c r="AM25" s="269" t="s">
        <v>106</v>
      </c>
      <c r="AN25" s="270" t="s">
        <v>117</v>
      </c>
      <c r="AO25" s="270" t="s">
        <v>1187</v>
      </c>
      <c r="AP25" s="271" t="str">
        <f t="shared" si="5"/>
        <v>40%</v>
      </c>
      <c r="AQ25" s="270" t="s">
        <v>1188</v>
      </c>
      <c r="AR25" s="270" t="s">
        <v>1209</v>
      </c>
      <c r="AS25" s="270" t="s">
        <v>1190</v>
      </c>
      <c r="AT25" s="272">
        <f>IFERROR(IF(AM25="Probabilidad",(L25-(+L25*AP25)),IF(AM25="Impacto",L25,"")),"")</f>
        <v>0.24</v>
      </c>
      <c r="AU25" s="273" t="str">
        <f t="shared" si="0"/>
        <v>Baja</v>
      </c>
      <c r="AV25" s="274">
        <f t="shared" si="1"/>
        <v>0.24</v>
      </c>
      <c r="AW25" s="273" t="str">
        <f t="shared" si="2"/>
        <v>Catastrófico</v>
      </c>
      <c r="AX25" s="274">
        <f>IFERROR(IF(AM25="Impacto",(AI25-(+AI25*AP25)),IF(AM25="Probabilidad",AI25,"")),"")</f>
        <v>1</v>
      </c>
      <c r="AY25" s="275" t="str">
        <f t="shared" si="3"/>
        <v>Extremo</v>
      </c>
      <c r="AZ25" s="276" t="s">
        <v>1191</v>
      </c>
      <c r="BA25" s="277"/>
      <c r="BB25" s="278" t="s">
        <v>1274</v>
      </c>
      <c r="BC25" s="292" t="s">
        <v>1275</v>
      </c>
      <c r="BD25" s="292" t="s">
        <v>26</v>
      </c>
      <c r="BE25" s="292" t="s">
        <v>1276</v>
      </c>
      <c r="BF25" s="293">
        <v>44499</v>
      </c>
      <c r="BG25" s="293">
        <v>44377</v>
      </c>
      <c r="BH25" s="278" t="s">
        <v>1277</v>
      </c>
      <c r="BI25" s="267"/>
      <c r="BJ25" s="245"/>
      <c r="BK25" s="245"/>
      <c r="BL25" s="245"/>
      <c r="BM25" s="245"/>
      <c r="BN25" s="245"/>
      <c r="BO25" s="245"/>
      <c r="BP25" s="245"/>
      <c r="BQ25" s="245"/>
      <c r="BR25" s="245"/>
      <c r="BS25" s="245"/>
      <c r="BT25" s="245"/>
      <c r="BU25" s="245"/>
      <c r="BV25" s="245"/>
      <c r="BW25" s="245"/>
      <c r="BX25" s="245"/>
      <c r="BY25" s="245"/>
      <c r="BZ25" s="245"/>
      <c r="CA25" s="245"/>
      <c r="CB25" s="245"/>
      <c r="CC25" s="245"/>
      <c r="CD25" s="245"/>
      <c r="CE25" s="245"/>
      <c r="CF25" s="245"/>
      <c r="CG25" s="245"/>
      <c r="CH25" s="245"/>
      <c r="CI25" s="245"/>
      <c r="CJ25" s="245"/>
      <c r="CK25" s="245"/>
      <c r="CL25" s="245"/>
      <c r="CM25" s="245"/>
      <c r="CN25" s="245"/>
      <c r="CO25" s="245"/>
    </row>
    <row r="26" spans="1:93" ht="78.75" customHeight="1">
      <c r="A26" s="356"/>
      <c r="B26" s="351"/>
      <c r="C26" s="351"/>
      <c r="D26" s="351"/>
      <c r="E26" s="351"/>
      <c r="F26" s="278" t="s">
        <v>1278</v>
      </c>
      <c r="G26" s="351"/>
      <c r="H26" s="354"/>
      <c r="I26" s="351"/>
      <c r="J26" s="356"/>
      <c r="K26" s="342"/>
      <c r="L26" s="344"/>
      <c r="M26" s="337"/>
      <c r="N26" s="337"/>
      <c r="O26" s="337"/>
      <c r="P26" s="337"/>
      <c r="Q26" s="337"/>
      <c r="R26" s="337"/>
      <c r="S26" s="337"/>
      <c r="T26" s="337"/>
      <c r="U26" s="337"/>
      <c r="V26" s="337"/>
      <c r="W26" s="337"/>
      <c r="X26" s="337"/>
      <c r="Y26" s="337"/>
      <c r="Z26" s="337"/>
      <c r="AA26" s="337"/>
      <c r="AB26" s="337"/>
      <c r="AC26" s="337"/>
      <c r="AD26" s="337"/>
      <c r="AE26" s="337"/>
      <c r="AF26" s="366"/>
      <c r="AG26" s="266">
        <f t="shared" si="4"/>
        <v>5</v>
      </c>
      <c r="AH26" s="342"/>
      <c r="AI26" s="344"/>
      <c r="AJ26" s="346"/>
      <c r="AK26" s="267">
        <v>2</v>
      </c>
      <c r="AL26" s="268" t="s">
        <v>1279</v>
      </c>
      <c r="AM26" s="269" t="s">
        <v>106</v>
      </c>
      <c r="AN26" s="270" t="s">
        <v>117</v>
      </c>
      <c r="AO26" s="270" t="s">
        <v>1187</v>
      </c>
      <c r="AP26" s="271" t="str">
        <f t="shared" si="5"/>
        <v>40%</v>
      </c>
      <c r="AQ26" s="270" t="s">
        <v>1188</v>
      </c>
      <c r="AR26" s="270" t="s">
        <v>1209</v>
      </c>
      <c r="AS26" s="270" t="s">
        <v>1190</v>
      </c>
      <c r="AT26" s="272">
        <f>IFERROR(IF(AND(AM25="Probabilidad",AM26="Probabilidad"),(AV25-(+AV25*AP26)),IF(AM26="Probabilidad",(L25-(+L25*AP26)),IF(AM26="Impacto",AV25,""))),"")</f>
        <v>0.14399999999999999</v>
      </c>
      <c r="AU26" s="273" t="str">
        <f t="shared" si="0"/>
        <v>Muy Baja</v>
      </c>
      <c r="AV26" s="274">
        <f t="shared" si="1"/>
        <v>0.14399999999999999</v>
      </c>
      <c r="AW26" s="273" t="str">
        <f t="shared" si="2"/>
        <v>Catastrófico</v>
      </c>
      <c r="AX26" s="274">
        <f>IFERROR(IF(AND(AM25="Impacto",AM26="Impacto"),(AX25-(+AX25*AP26)),IF(AM26="Impacto",(AI25-(+AI25*AP26)),IF(AM26="Probabilidad",AX25,""))),"")</f>
        <v>1</v>
      </c>
      <c r="AY26" s="275" t="str">
        <f t="shared" si="3"/>
        <v>Extremo</v>
      </c>
      <c r="AZ26" s="276" t="s">
        <v>1191</v>
      </c>
      <c r="BA26" s="277"/>
      <c r="BB26" s="278" t="s">
        <v>1274</v>
      </c>
      <c r="BC26" s="292" t="s">
        <v>1275</v>
      </c>
      <c r="BD26" s="292" t="s">
        <v>26</v>
      </c>
      <c r="BE26" s="292" t="s">
        <v>1276</v>
      </c>
      <c r="BF26" s="293">
        <v>44561</v>
      </c>
      <c r="BG26" s="293">
        <v>44377</v>
      </c>
      <c r="BH26" s="278" t="s">
        <v>1277</v>
      </c>
      <c r="BI26" s="267"/>
      <c r="BJ26" s="245"/>
      <c r="BK26" s="245"/>
      <c r="BL26" s="245"/>
      <c r="BM26" s="245"/>
      <c r="BN26" s="245"/>
      <c r="BO26" s="245"/>
      <c r="BP26" s="245"/>
      <c r="BQ26" s="245"/>
      <c r="BR26" s="245"/>
      <c r="BS26" s="245"/>
      <c r="BT26" s="245"/>
      <c r="BU26" s="245"/>
      <c r="BV26" s="245"/>
      <c r="BW26" s="245"/>
      <c r="BX26" s="245"/>
      <c r="BY26" s="245"/>
      <c r="BZ26" s="245"/>
      <c r="CA26" s="245"/>
      <c r="CB26" s="245"/>
      <c r="CC26" s="245"/>
      <c r="CD26" s="245"/>
      <c r="CE26" s="245"/>
      <c r="CF26" s="245"/>
      <c r="CG26" s="245"/>
      <c r="CH26" s="245"/>
      <c r="CI26" s="245"/>
      <c r="CJ26" s="245"/>
      <c r="CK26" s="245"/>
      <c r="CL26" s="245"/>
      <c r="CM26" s="245"/>
      <c r="CN26" s="245"/>
      <c r="CO26" s="245"/>
    </row>
    <row r="27" spans="1:93" ht="78.75" customHeight="1">
      <c r="A27" s="356"/>
      <c r="B27" s="351"/>
      <c r="C27" s="351"/>
      <c r="D27" s="351"/>
      <c r="E27" s="351"/>
      <c r="F27" s="294" t="s">
        <v>1280</v>
      </c>
      <c r="G27" s="278" t="s">
        <v>1281</v>
      </c>
      <c r="H27" s="354"/>
      <c r="I27" s="351"/>
      <c r="J27" s="356"/>
      <c r="K27" s="342"/>
      <c r="L27" s="344"/>
      <c r="M27" s="337"/>
      <c r="N27" s="337"/>
      <c r="O27" s="337"/>
      <c r="P27" s="337"/>
      <c r="Q27" s="337"/>
      <c r="R27" s="337"/>
      <c r="S27" s="337"/>
      <c r="T27" s="337"/>
      <c r="U27" s="337"/>
      <c r="V27" s="337"/>
      <c r="W27" s="337"/>
      <c r="X27" s="337"/>
      <c r="Y27" s="337"/>
      <c r="Z27" s="337"/>
      <c r="AA27" s="337"/>
      <c r="AB27" s="337"/>
      <c r="AC27" s="337"/>
      <c r="AD27" s="337"/>
      <c r="AE27" s="337"/>
      <c r="AF27" s="366"/>
      <c r="AG27" s="266">
        <f t="shared" si="4"/>
        <v>5</v>
      </c>
      <c r="AH27" s="342"/>
      <c r="AI27" s="344"/>
      <c r="AJ27" s="346"/>
      <c r="AK27" s="267">
        <v>3</v>
      </c>
      <c r="AL27" s="268" t="s">
        <v>1282</v>
      </c>
      <c r="AM27" s="269" t="s">
        <v>106</v>
      </c>
      <c r="AN27" s="270" t="s">
        <v>138</v>
      </c>
      <c r="AO27" s="270" t="s">
        <v>1187</v>
      </c>
      <c r="AP27" s="271" t="str">
        <f t="shared" si="5"/>
        <v>30%</v>
      </c>
      <c r="AQ27" s="270" t="s">
        <v>1283</v>
      </c>
      <c r="AR27" s="270" t="s">
        <v>1209</v>
      </c>
      <c r="AS27" s="270" t="s">
        <v>1190</v>
      </c>
      <c r="AT27" s="272">
        <f>IFERROR(IF(AND(AM26="Probabilidad",AM27="Probabilidad"),(AV26-(+AV26*AP27)),IF(AND(AM26="Impacto",AM27="Probabilidad"),(AV25-(+AV25*AP27)),IF(AM27="Impacto",AV26,""))),"")</f>
        <v>0.1008</v>
      </c>
      <c r="AU27" s="273" t="str">
        <f t="shared" si="0"/>
        <v>Muy Baja</v>
      </c>
      <c r="AV27" s="274">
        <f t="shared" si="1"/>
        <v>0.1008</v>
      </c>
      <c r="AW27" s="273" t="str">
        <f t="shared" si="2"/>
        <v>Catastrófico</v>
      </c>
      <c r="AX27" s="274">
        <f>IFERROR(IF(AND(AM26="Impacto",AM27="Impacto"),(AX26-(+AX26*AP27)),IF(AND(AM26="Probabilidad",AM27="Impacto"),(AX25-(+AX25*AP27)),IF(AM27="Probabilidad",AX26,""))),"")</f>
        <v>1</v>
      </c>
      <c r="AY27" s="275" t="str">
        <f t="shared" si="3"/>
        <v>Extremo</v>
      </c>
      <c r="AZ27" s="276" t="s">
        <v>1191</v>
      </c>
      <c r="BA27" s="277"/>
      <c r="BB27" s="278" t="s">
        <v>1284</v>
      </c>
      <c r="BC27" s="278" t="s">
        <v>1285</v>
      </c>
      <c r="BD27" s="292" t="s">
        <v>26</v>
      </c>
      <c r="BE27" s="292" t="s">
        <v>1276</v>
      </c>
      <c r="BF27" s="293">
        <v>44561</v>
      </c>
      <c r="BG27" s="293">
        <v>44377</v>
      </c>
      <c r="BH27" s="278" t="s">
        <v>1277</v>
      </c>
      <c r="BI27" s="267"/>
      <c r="BJ27" s="245"/>
      <c r="BK27" s="245"/>
      <c r="BL27" s="245"/>
      <c r="BM27" s="245"/>
      <c r="BN27" s="245"/>
      <c r="BO27" s="245"/>
      <c r="BP27" s="245"/>
      <c r="BQ27" s="245"/>
      <c r="BR27" s="245"/>
      <c r="BS27" s="245"/>
      <c r="BT27" s="245"/>
      <c r="BU27" s="245"/>
      <c r="BV27" s="245"/>
      <c r="BW27" s="245"/>
      <c r="BX27" s="245"/>
      <c r="BY27" s="245"/>
      <c r="BZ27" s="245"/>
      <c r="CA27" s="245"/>
      <c r="CB27" s="245"/>
      <c r="CC27" s="245"/>
      <c r="CD27" s="245"/>
      <c r="CE27" s="245"/>
      <c r="CF27" s="245"/>
      <c r="CG27" s="245"/>
      <c r="CH27" s="245"/>
      <c r="CI27" s="245"/>
      <c r="CJ27" s="245"/>
      <c r="CK27" s="245"/>
      <c r="CL27" s="245"/>
      <c r="CM27" s="245"/>
      <c r="CN27" s="245"/>
      <c r="CO27" s="245"/>
    </row>
    <row r="28" spans="1:93" ht="78.75" customHeight="1">
      <c r="A28" s="355">
        <v>8</v>
      </c>
      <c r="B28" s="350" t="s">
        <v>322</v>
      </c>
      <c r="C28" s="351" t="s">
        <v>1286</v>
      </c>
      <c r="D28" s="351" t="s">
        <v>1287</v>
      </c>
      <c r="E28" s="350" t="s">
        <v>1204</v>
      </c>
      <c r="F28" s="350" t="s">
        <v>1288</v>
      </c>
      <c r="G28" s="278" t="s">
        <v>1289</v>
      </c>
      <c r="H28" s="353" t="s">
        <v>1290</v>
      </c>
      <c r="I28" s="350" t="s">
        <v>1184</v>
      </c>
      <c r="J28" s="355">
        <v>1000</v>
      </c>
      <c r="K28" s="341" t="str">
        <f>IF(J28&lt;=0,"",IF(J28&lt;=2,"Muy Baja",IF(J28&lt;=24,"Baja",IF(J28&lt;=500,"Media",IF(J28&lt;=5000,"Alta","Muy Alta")))))</f>
        <v>Alta</v>
      </c>
      <c r="L28" s="343">
        <f>IF(K28="","",IF(K28="Muy Baja",0.2,IF(K28="Baja",0.4,IF(K28="Media",0.6,IF(K28="Alta",0.8,IF(K28="Muy Alta",1,))))))</f>
        <v>0.8</v>
      </c>
      <c r="M28" s="336" t="s">
        <v>71</v>
      </c>
      <c r="N28" s="336" t="s">
        <v>71</v>
      </c>
      <c r="O28" s="336" t="s">
        <v>71</v>
      </c>
      <c r="P28" s="336" t="s">
        <v>71</v>
      </c>
      <c r="Q28" s="336" t="s">
        <v>71</v>
      </c>
      <c r="R28" s="336" t="s">
        <v>71</v>
      </c>
      <c r="S28" s="336" t="s">
        <v>1185</v>
      </c>
      <c r="T28" s="336" t="s">
        <v>71</v>
      </c>
      <c r="U28" s="336" t="s">
        <v>71</v>
      </c>
      <c r="V28" s="336" t="s">
        <v>71</v>
      </c>
      <c r="W28" s="336" t="s">
        <v>1185</v>
      </c>
      <c r="X28" s="336" t="s">
        <v>1185</v>
      </c>
      <c r="Y28" s="336" t="s">
        <v>1185</v>
      </c>
      <c r="Z28" s="336" t="s">
        <v>71</v>
      </c>
      <c r="AA28" s="336" t="s">
        <v>1185</v>
      </c>
      <c r="AB28" s="336" t="s">
        <v>71</v>
      </c>
      <c r="AC28" s="336" t="s">
        <v>71</v>
      </c>
      <c r="AD28" s="336" t="s">
        <v>71</v>
      </c>
      <c r="AE28" s="336" t="s">
        <v>71</v>
      </c>
      <c r="AF28" s="365">
        <f>IF(AB28="Si","19",COUNTIF(M28:AE28,"si"))</f>
        <v>5</v>
      </c>
      <c r="AG28" s="266">
        <f t="shared" si="4"/>
        <v>5</v>
      </c>
      <c r="AH28" s="341" t="str">
        <f>IF(AG28=5,"Moderado",IF(AG28=10,"Mayor",IF(AG28=20,"Catastrófico",0)))</f>
        <v>Moderado</v>
      </c>
      <c r="AI28" s="343">
        <f>IF(AH28="","",IF(AH28="Leve",0.2,IF(AH28="Menor",0.4,IF(AH28="Moderado",0.6,IF(AH28="Mayor",0.8,IF(AH28="Catastrófico",1,))))))</f>
        <v>0.6</v>
      </c>
      <c r="AJ28" s="345" t="str">
        <f>IF(OR(AND(K28="Muy Baja",AH28="Leve"),AND(K28="Muy Baja",AH28="Menor"),AND(K28="Baja",AH28="Leve")),"Bajo",IF(OR(AND(K28="Muy baja",AH28="Moderado"),AND(K28="Baja",AH28="Menor"),AND(K28="Baja",AH28="Moderado"),AND(K28="Media",AH28="Leve"),AND(K28="Media",AH28="Menor"),AND(K28="Media",AH28="Moderado"),AND(K28="Alta",AH28="Leve"),AND(K28="Alta",AH28="Menor")),"Moderado",IF(OR(AND(K28="Muy Baja",AH28="Mayor"),AND(K28="Baja",AH28="Mayor"),AND(K28="Media",AH28="Mayor"),AND(K28="Alta",AH28="Moderado"),AND(K28="Alta",AH28="Mayor"),AND(K28="Muy Alta",AH28="Leve"),AND(K28="Muy Alta",AH28="Menor"),AND(K28="Muy Alta",AH28="Moderado"),AND(K28="Muy Alta",AH28="Mayor")),"Alto",IF(OR(AND(K28="Muy Baja",AH28="Catastrófico"),AND(K28="Baja",AH28="Catastrófico"),AND(K28="Media",AH28="Catastrófico"),AND(K28="Alta",AH28="Catastrófico"),AND(K28="Muy Alta",AH28="Catastrófico")),"Extremo",""))))</f>
        <v>Alto</v>
      </c>
      <c r="AK28" s="267">
        <v>1</v>
      </c>
      <c r="AL28" s="268" t="s">
        <v>1291</v>
      </c>
      <c r="AM28" s="269" t="s">
        <v>106</v>
      </c>
      <c r="AN28" s="270" t="s">
        <v>117</v>
      </c>
      <c r="AO28" s="270" t="s">
        <v>1187</v>
      </c>
      <c r="AP28" s="271" t="str">
        <f t="shared" si="5"/>
        <v>40%</v>
      </c>
      <c r="AQ28" s="270" t="s">
        <v>1188</v>
      </c>
      <c r="AR28" s="270" t="s">
        <v>1209</v>
      </c>
      <c r="AS28" s="270" t="s">
        <v>1190</v>
      </c>
      <c r="AT28" s="272">
        <f>IFERROR(IF(AM28="Probabilidad",(L28-(+L28*AP28)),IF(AM28="Impacto",L28,"")),"")</f>
        <v>0.48</v>
      </c>
      <c r="AU28" s="273" t="str">
        <f t="shared" si="0"/>
        <v>Media</v>
      </c>
      <c r="AV28" s="274">
        <f t="shared" si="1"/>
        <v>0.48</v>
      </c>
      <c r="AW28" s="273" t="str">
        <f t="shared" si="2"/>
        <v>Moderado</v>
      </c>
      <c r="AX28" s="274">
        <f>IFERROR(IF(AM28="Impacto",(AI28-(+AI28*AP28)),IF(AM28="Probabilidad",AI28,"")),"")</f>
        <v>0.6</v>
      </c>
      <c r="AY28" s="275" t="str">
        <f t="shared" si="3"/>
        <v>Moderado</v>
      </c>
      <c r="AZ28" s="276" t="s">
        <v>1191</v>
      </c>
      <c r="BA28" s="277"/>
      <c r="BB28" s="278" t="s">
        <v>1292</v>
      </c>
      <c r="BC28" s="278" t="s">
        <v>1293</v>
      </c>
      <c r="BD28" s="278" t="s">
        <v>1294</v>
      </c>
      <c r="BE28" s="278" t="s">
        <v>1292</v>
      </c>
      <c r="BF28" s="295">
        <v>44379</v>
      </c>
      <c r="BG28" s="295">
        <v>44561</v>
      </c>
      <c r="BH28" s="278">
        <v>3836</v>
      </c>
      <c r="BI28" s="267"/>
      <c r="BJ28" s="245"/>
      <c r="BK28" s="245"/>
      <c r="BL28" s="245"/>
      <c r="BM28" s="245"/>
      <c r="BN28" s="245"/>
      <c r="BO28" s="245"/>
      <c r="BP28" s="245"/>
      <c r="BQ28" s="245"/>
      <c r="BR28" s="245"/>
      <c r="BS28" s="245"/>
      <c r="BT28" s="245"/>
      <c r="BU28" s="245"/>
      <c r="BV28" s="245"/>
      <c r="BW28" s="245"/>
      <c r="BX28" s="245"/>
      <c r="BY28" s="245"/>
      <c r="BZ28" s="245"/>
      <c r="CA28" s="245"/>
      <c r="CB28" s="245"/>
      <c r="CC28" s="245"/>
      <c r="CD28" s="245"/>
      <c r="CE28" s="245"/>
      <c r="CF28" s="245"/>
      <c r="CG28" s="245"/>
      <c r="CH28" s="245"/>
      <c r="CI28" s="245"/>
      <c r="CJ28" s="245"/>
      <c r="CK28" s="245"/>
      <c r="CL28" s="245"/>
      <c r="CM28" s="245"/>
      <c r="CN28" s="245"/>
      <c r="CO28" s="245"/>
    </row>
    <row r="29" spans="1:93" ht="78.75" customHeight="1">
      <c r="A29" s="356"/>
      <c r="B29" s="351"/>
      <c r="C29" s="351"/>
      <c r="D29" s="351"/>
      <c r="E29" s="351"/>
      <c r="F29" s="351"/>
      <c r="G29" s="350" t="s">
        <v>1295</v>
      </c>
      <c r="H29" s="354"/>
      <c r="I29" s="351"/>
      <c r="J29" s="356"/>
      <c r="K29" s="342"/>
      <c r="L29" s="344"/>
      <c r="M29" s="337"/>
      <c r="N29" s="337"/>
      <c r="O29" s="337"/>
      <c r="P29" s="337"/>
      <c r="Q29" s="337"/>
      <c r="R29" s="337"/>
      <c r="S29" s="337"/>
      <c r="T29" s="337"/>
      <c r="U29" s="337"/>
      <c r="V29" s="337"/>
      <c r="W29" s="337"/>
      <c r="X29" s="337"/>
      <c r="Y29" s="337"/>
      <c r="Z29" s="337"/>
      <c r="AA29" s="337"/>
      <c r="AB29" s="337"/>
      <c r="AC29" s="337"/>
      <c r="AD29" s="337"/>
      <c r="AE29" s="337"/>
      <c r="AF29" s="366"/>
      <c r="AG29" s="358">
        <f t="shared" si="4"/>
        <v>5</v>
      </c>
      <c r="AH29" s="342"/>
      <c r="AI29" s="344"/>
      <c r="AJ29" s="346"/>
      <c r="AK29" s="355">
        <v>2</v>
      </c>
      <c r="AL29" s="377" t="s">
        <v>1296</v>
      </c>
      <c r="AM29" s="379" t="s">
        <v>106</v>
      </c>
      <c r="AN29" s="373" t="s">
        <v>117</v>
      </c>
      <c r="AO29" s="373" t="s">
        <v>1187</v>
      </c>
      <c r="AP29" s="369" t="str">
        <f t="shared" si="5"/>
        <v>40%</v>
      </c>
      <c r="AQ29" s="373" t="s">
        <v>1188</v>
      </c>
      <c r="AR29" s="373" t="s">
        <v>1209</v>
      </c>
      <c r="AS29" s="373" t="s">
        <v>1190</v>
      </c>
      <c r="AT29" s="375">
        <f>IFERROR(IF(AND(AM28="Probabilidad",AM29="Probabilidad"),(AV28-(+AV28*AP29)),IF(AM29="Probabilidad",(L28-(+L28*AP29)),IF(AM29="Impacto",AV28,""))),"")</f>
        <v>0.28799999999999998</v>
      </c>
      <c r="AU29" s="367" t="str">
        <f t="shared" si="0"/>
        <v>Baja</v>
      </c>
      <c r="AV29" s="369">
        <f t="shared" si="1"/>
        <v>0.28799999999999998</v>
      </c>
      <c r="AW29" s="367" t="str">
        <f t="shared" si="2"/>
        <v>Moderado</v>
      </c>
      <c r="AX29" s="369">
        <f>IFERROR(IF(AND(AM28="Impacto",AM29="Impacto"),(AX28-(+AX28*AP29)),IF(AM29="Impacto",(AI28-(+AI28*AP29)),IF(AM29="Probabilidad",AX28,""))),"")</f>
        <v>0.6</v>
      </c>
      <c r="AY29" s="371" t="str">
        <f t="shared" si="3"/>
        <v>Moderado</v>
      </c>
      <c r="AZ29" s="373" t="s">
        <v>1191</v>
      </c>
      <c r="BA29" s="277"/>
      <c r="BB29" s="278" t="s">
        <v>1297</v>
      </c>
      <c r="BC29" s="278" t="s">
        <v>1293</v>
      </c>
      <c r="BD29" s="278" t="s">
        <v>1298</v>
      </c>
      <c r="BE29" s="278" t="s">
        <v>1297</v>
      </c>
      <c r="BF29" s="295">
        <v>44380</v>
      </c>
      <c r="BG29" s="295">
        <v>44562</v>
      </c>
      <c r="BH29" s="278">
        <v>3836</v>
      </c>
      <c r="BI29" s="267"/>
      <c r="BJ29" s="245"/>
      <c r="BK29" s="245"/>
      <c r="BL29" s="245"/>
      <c r="BM29" s="245"/>
      <c r="BN29" s="245"/>
      <c r="BO29" s="245"/>
      <c r="BP29" s="245"/>
      <c r="BQ29" s="245"/>
      <c r="BR29" s="245"/>
      <c r="BS29" s="245"/>
      <c r="BT29" s="245"/>
      <c r="BU29" s="245"/>
      <c r="BV29" s="245"/>
      <c r="BW29" s="245"/>
      <c r="BX29" s="245"/>
      <c r="BY29" s="245"/>
      <c r="BZ29" s="245"/>
      <c r="CA29" s="245"/>
      <c r="CB29" s="245"/>
      <c r="CC29" s="245"/>
      <c r="CD29" s="245"/>
      <c r="CE29" s="245"/>
      <c r="CF29" s="245"/>
      <c r="CG29" s="245"/>
      <c r="CH29" s="245"/>
      <c r="CI29" s="245"/>
      <c r="CJ29" s="245"/>
      <c r="CK29" s="245"/>
      <c r="CL29" s="245"/>
      <c r="CM29" s="245"/>
      <c r="CN29" s="245"/>
      <c r="CO29" s="245"/>
    </row>
    <row r="30" spans="1:93" ht="48.75" customHeight="1">
      <c r="A30" s="356"/>
      <c r="B30" s="351"/>
      <c r="C30" s="352"/>
      <c r="D30" s="352"/>
      <c r="E30" s="351"/>
      <c r="F30" s="352"/>
      <c r="G30" s="352"/>
      <c r="H30" s="354"/>
      <c r="I30" s="351"/>
      <c r="J30" s="356"/>
      <c r="K30" s="342"/>
      <c r="L30" s="344"/>
      <c r="M30" s="337"/>
      <c r="N30" s="337"/>
      <c r="O30" s="337"/>
      <c r="P30" s="337"/>
      <c r="Q30" s="337"/>
      <c r="R30" s="337"/>
      <c r="S30" s="337"/>
      <c r="T30" s="337"/>
      <c r="U30" s="337"/>
      <c r="V30" s="337"/>
      <c r="W30" s="337"/>
      <c r="X30" s="337"/>
      <c r="Y30" s="337"/>
      <c r="Z30" s="337"/>
      <c r="AA30" s="337"/>
      <c r="AB30" s="337"/>
      <c r="AC30" s="337"/>
      <c r="AD30" s="337"/>
      <c r="AE30" s="337"/>
      <c r="AF30" s="366"/>
      <c r="AG30" s="360"/>
      <c r="AH30" s="342"/>
      <c r="AI30" s="344"/>
      <c r="AJ30" s="346"/>
      <c r="AK30" s="363"/>
      <c r="AL30" s="378"/>
      <c r="AM30" s="380"/>
      <c r="AN30" s="374"/>
      <c r="AO30" s="374"/>
      <c r="AP30" s="370"/>
      <c r="AQ30" s="374"/>
      <c r="AR30" s="374"/>
      <c r="AS30" s="374"/>
      <c r="AT30" s="376"/>
      <c r="AU30" s="368"/>
      <c r="AV30" s="370"/>
      <c r="AW30" s="368"/>
      <c r="AX30" s="370"/>
      <c r="AY30" s="372"/>
      <c r="AZ30" s="374"/>
      <c r="BA30" s="277"/>
      <c r="BB30" s="278" t="s">
        <v>1299</v>
      </c>
      <c r="BC30" s="278" t="s">
        <v>1293</v>
      </c>
      <c r="BD30" s="278" t="s">
        <v>1300</v>
      </c>
      <c r="BE30" s="278" t="s">
        <v>1299</v>
      </c>
      <c r="BF30" s="295">
        <v>44381</v>
      </c>
      <c r="BG30" s="295">
        <v>44563</v>
      </c>
      <c r="BH30" s="278">
        <v>3836</v>
      </c>
      <c r="BI30" s="267"/>
      <c r="BJ30" s="245"/>
      <c r="BK30" s="245"/>
      <c r="BL30" s="245"/>
      <c r="BM30" s="245"/>
      <c r="BN30" s="245"/>
      <c r="BO30" s="245"/>
      <c r="BP30" s="245"/>
      <c r="BQ30" s="245"/>
      <c r="BR30" s="245"/>
      <c r="BS30" s="245"/>
      <c r="BT30" s="245"/>
      <c r="BU30" s="245"/>
      <c r="BV30" s="245"/>
      <c r="BW30" s="245"/>
      <c r="BX30" s="245"/>
      <c r="BY30" s="245"/>
      <c r="BZ30" s="245"/>
      <c r="CA30" s="245"/>
      <c r="CB30" s="245"/>
      <c r="CC30" s="245"/>
      <c r="CD30" s="245"/>
      <c r="CE30" s="245"/>
      <c r="CF30" s="245"/>
      <c r="CG30" s="245"/>
      <c r="CH30" s="245"/>
      <c r="CI30" s="245"/>
      <c r="CJ30" s="245"/>
      <c r="CK30" s="245"/>
      <c r="CL30" s="245"/>
      <c r="CM30" s="245"/>
      <c r="CN30" s="245"/>
      <c r="CO30" s="245"/>
    </row>
    <row r="31" spans="1:93" ht="108" customHeight="1">
      <c r="A31" s="355">
        <v>9</v>
      </c>
      <c r="B31" s="350" t="s">
        <v>1301</v>
      </c>
      <c r="C31" s="350" t="s">
        <v>1302</v>
      </c>
      <c r="D31" s="350" t="s">
        <v>1303</v>
      </c>
      <c r="E31" s="350" t="s">
        <v>1204</v>
      </c>
      <c r="F31" s="350" t="s">
        <v>1304</v>
      </c>
      <c r="G31" s="278" t="s">
        <v>1305</v>
      </c>
      <c r="H31" s="353" t="s">
        <v>1306</v>
      </c>
      <c r="I31" s="350" t="s">
        <v>1184</v>
      </c>
      <c r="J31" s="355">
        <v>50</v>
      </c>
      <c r="K31" s="341" t="str">
        <f>IF(J31&lt;=0,"",IF(J31&lt;=2,"Muy Baja",IF(J31&lt;=24,"Baja",IF(J31&lt;=500,"Media",IF(J31&lt;=5000,"Alta","Muy Alta")))))</f>
        <v>Media</v>
      </c>
      <c r="L31" s="343">
        <f>IF(K31="","",IF(K31="Muy Baja",0.2,IF(K31="Baja",0.4,IF(K31="Media",0.6,IF(K31="Alta",0.8,IF(K31="Muy Alta",1,))))))</f>
        <v>0.6</v>
      </c>
      <c r="M31" s="336" t="s">
        <v>1185</v>
      </c>
      <c r="N31" s="336" t="s">
        <v>71</v>
      </c>
      <c r="O31" s="336" t="s">
        <v>1185</v>
      </c>
      <c r="P31" s="336" t="s">
        <v>1185</v>
      </c>
      <c r="Q31" s="336" t="s">
        <v>71</v>
      </c>
      <c r="R31" s="336" t="s">
        <v>1185</v>
      </c>
      <c r="S31" s="336" t="s">
        <v>71</v>
      </c>
      <c r="T31" s="336" t="s">
        <v>71</v>
      </c>
      <c r="U31" s="336" t="s">
        <v>1185</v>
      </c>
      <c r="V31" s="336" t="s">
        <v>1185</v>
      </c>
      <c r="W31" s="336" t="s">
        <v>1185</v>
      </c>
      <c r="X31" s="336" t="s">
        <v>1185</v>
      </c>
      <c r="Y31" s="336" t="s">
        <v>1185</v>
      </c>
      <c r="Z31" s="336" t="s">
        <v>1185</v>
      </c>
      <c r="AA31" s="336" t="s">
        <v>1185</v>
      </c>
      <c r="AB31" s="336" t="s">
        <v>71</v>
      </c>
      <c r="AC31" s="336" t="s">
        <v>1185</v>
      </c>
      <c r="AD31" s="336" t="s">
        <v>1185</v>
      </c>
      <c r="AE31" s="336" t="s">
        <v>71</v>
      </c>
      <c r="AF31" s="365">
        <f>IF(AB31="Si","19",COUNTIF(M31:AE31,"si"))</f>
        <v>13</v>
      </c>
      <c r="AG31" s="266">
        <f t="shared" si="4"/>
        <v>20</v>
      </c>
      <c r="AH31" s="341" t="str">
        <f>IF(AG31=5,"Moderado",IF(AG31=10,"Mayor",IF(AG31=20,"Catastrófico",0)))</f>
        <v>Catastrófico</v>
      </c>
      <c r="AI31" s="343">
        <f>IF(AH31="","",IF(AH31="Leve",0.2,IF(AH31="Menor",0.4,IF(AH31="Moderado",0.6,IF(AH31="Mayor",0.8,IF(AH31="Catastrófico",1,))))))</f>
        <v>1</v>
      </c>
      <c r="AJ31" s="345" t="str">
        <f>IF(OR(AND(K31="Muy Baja",AH31="Leve"),AND(K31="Muy Baja",AH31="Menor"),AND(K31="Baja",AH31="Leve")),"Bajo",IF(OR(AND(K31="Muy baja",AH31="Moderado"),AND(K31="Baja",AH31="Menor"),AND(K31="Baja",AH31="Moderado"),AND(K31="Media",AH31="Leve"),AND(K31="Media",AH31="Menor"),AND(K31="Media",AH31="Moderado"),AND(K31="Alta",AH31="Leve"),AND(K31="Alta",AH31="Menor")),"Moderado",IF(OR(AND(K31="Muy Baja",AH31="Mayor"),AND(K31="Baja",AH31="Mayor"),AND(K31="Media",AH31="Mayor"),AND(K31="Alta",AH31="Moderado"),AND(K31="Alta",AH31="Mayor"),AND(K31="Muy Alta",AH31="Leve"),AND(K31="Muy Alta",AH31="Menor"),AND(K31="Muy Alta",AH31="Moderado"),AND(K31="Muy Alta",AH31="Mayor")),"Alto",IF(OR(AND(K31="Muy Baja",AH31="Catastrófico"),AND(K31="Baja",AH31="Catastrófico"),AND(K31="Media",AH31="Catastrófico"),AND(K31="Alta",AH31="Catastrófico"),AND(K31="Muy Alta",AH31="Catastrófico")),"Extremo",""))))</f>
        <v>Extremo</v>
      </c>
      <c r="AK31" s="267">
        <v>1</v>
      </c>
      <c r="AL31" s="268" t="s">
        <v>1307</v>
      </c>
      <c r="AM31" s="269" t="s">
        <v>106</v>
      </c>
      <c r="AN31" s="270" t="s">
        <v>117</v>
      </c>
      <c r="AO31" s="270" t="s">
        <v>1187</v>
      </c>
      <c r="AP31" s="271" t="str">
        <f t="shared" si="5"/>
        <v>40%</v>
      </c>
      <c r="AQ31" s="270" t="s">
        <v>1188</v>
      </c>
      <c r="AR31" s="270" t="s">
        <v>1209</v>
      </c>
      <c r="AS31" s="270" t="s">
        <v>1190</v>
      </c>
      <c r="AT31" s="272">
        <v>0.3</v>
      </c>
      <c r="AU31" s="273" t="str">
        <f t="shared" si="0"/>
        <v>Baja</v>
      </c>
      <c r="AV31" s="274">
        <f t="shared" si="1"/>
        <v>0.3</v>
      </c>
      <c r="AW31" s="273" t="str">
        <f t="shared" si="2"/>
        <v>Moderado</v>
      </c>
      <c r="AX31" s="274">
        <v>0.6</v>
      </c>
      <c r="AY31" s="275" t="str">
        <f t="shared" si="3"/>
        <v>Moderado</v>
      </c>
      <c r="AZ31" s="276" t="s">
        <v>1191</v>
      </c>
      <c r="BA31" s="277"/>
      <c r="BB31" s="278" t="s">
        <v>1308</v>
      </c>
      <c r="BC31" s="278" t="s">
        <v>1309</v>
      </c>
      <c r="BD31" s="278" t="s">
        <v>1310</v>
      </c>
      <c r="BE31" s="278" t="s">
        <v>1308</v>
      </c>
      <c r="BF31" s="295" t="s">
        <v>1311</v>
      </c>
      <c r="BG31" s="295" t="s">
        <v>436</v>
      </c>
      <c r="BH31" s="278">
        <v>3897</v>
      </c>
      <c r="BI31" s="267"/>
      <c r="BJ31" s="245"/>
      <c r="BK31" s="245"/>
      <c r="BL31" s="245"/>
      <c r="BM31" s="245"/>
      <c r="BN31" s="245"/>
      <c r="BO31" s="245"/>
      <c r="BP31" s="245"/>
      <c r="BQ31" s="245"/>
      <c r="BR31" s="245"/>
      <c r="BS31" s="245"/>
      <c r="BT31" s="245"/>
      <c r="BU31" s="245"/>
      <c r="BV31" s="245"/>
      <c r="BW31" s="245"/>
      <c r="BX31" s="245"/>
      <c r="BY31" s="245"/>
      <c r="BZ31" s="245"/>
      <c r="CA31" s="245"/>
      <c r="CB31" s="245"/>
      <c r="CC31" s="245"/>
      <c r="CD31" s="245"/>
      <c r="CE31" s="245"/>
      <c r="CF31" s="245"/>
      <c r="CG31" s="245"/>
      <c r="CH31" s="245"/>
      <c r="CI31" s="245"/>
      <c r="CJ31" s="245"/>
      <c r="CK31" s="245"/>
      <c r="CL31" s="245"/>
      <c r="CM31" s="245"/>
      <c r="CN31" s="245"/>
      <c r="CO31" s="245"/>
    </row>
    <row r="32" spans="1:93" ht="100.5" customHeight="1">
      <c r="A32" s="356"/>
      <c r="B32" s="351"/>
      <c r="C32" s="352"/>
      <c r="D32" s="352"/>
      <c r="E32" s="351"/>
      <c r="F32" s="352"/>
      <c r="G32" s="294" t="s">
        <v>1312</v>
      </c>
      <c r="H32" s="354"/>
      <c r="I32" s="351"/>
      <c r="J32" s="356"/>
      <c r="K32" s="342"/>
      <c r="L32" s="344"/>
      <c r="M32" s="337"/>
      <c r="N32" s="337"/>
      <c r="O32" s="337"/>
      <c r="P32" s="337"/>
      <c r="Q32" s="337"/>
      <c r="R32" s="337"/>
      <c r="S32" s="337"/>
      <c r="T32" s="337"/>
      <c r="U32" s="337"/>
      <c r="V32" s="337"/>
      <c r="W32" s="337"/>
      <c r="X32" s="337"/>
      <c r="Y32" s="337"/>
      <c r="Z32" s="337"/>
      <c r="AA32" s="337"/>
      <c r="AB32" s="337"/>
      <c r="AC32" s="337"/>
      <c r="AD32" s="337"/>
      <c r="AE32" s="337"/>
      <c r="AF32" s="366"/>
      <c r="AG32" s="266">
        <f t="shared" si="4"/>
        <v>5</v>
      </c>
      <c r="AH32" s="342"/>
      <c r="AI32" s="344"/>
      <c r="AJ32" s="346"/>
      <c r="AK32" s="267">
        <v>2</v>
      </c>
      <c r="AL32" s="268" t="s">
        <v>1313</v>
      </c>
      <c r="AM32" s="269" t="s">
        <v>106</v>
      </c>
      <c r="AN32" s="270" t="s">
        <v>117</v>
      </c>
      <c r="AO32" s="270" t="s">
        <v>1187</v>
      </c>
      <c r="AP32" s="271" t="str">
        <f t="shared" si="5"/>
        <v>40%</v>
      </c>
      <c r="AQ32" s="270" t="s">
        <v>1188</v>
      </c>
      <c r="AR32" s="270" t="s">
        <v>1209</v>
      </c>
      <c r="AS32" s="270" t="s">
        <v>1190</v>
      </c>
      <c r="AT32" s="272">
        <v>0.21</v>
      </c>
      <c r="AU32" s="273" t="str">
        <f t="shared" si="0"/>
        <v>Baja</v>
      </c>
      <c r="AV32" s="274">
        <f t="shared" si="1"/>
        <v>0.21</v>
      </c>
      <c r="AW32" s="273" t="str">
        <f t="shared" si="2"/>
        <v>Moderado</v>
      </c>
      <c r="AX32" s="274">
        <v>0.6</v>
      </c>
      <c r="AY32" s="275" t="str">
        <f t="shared" si="3"/>
        <v>Moderado</v>
      </c>
      <c r="AZ32" s="276" t="s">
        <v>1191</v>
      </c>
      <c r="BA32" s="277"/>
      <c r="BB32" s="278" t="s">
        <v>1314</v>
      </c>
      <c r="BC32" s="278" t="s">
        <v>1315</v>
      </c>
      <c r="BD32" s="278" t="s">
        <v>1316</v>
      </c>
      <c r="BE32" s="278" t="s">
        <v>1314</v>
      </c>
      <c r="BF32" s="295" t="s">
        <v>1311</v>
      </c>
      <c r="BG32" s="295" t="s">
        <v>436</v>
      </c>
      <c r="BH32" s="278">
        <v>3897</v>
      </c>
      <c r="BI32" s="267"/>
      <c r="BJ32" s="245"/>
      <c r="BK32" s="245"/>
      <c r="BL32" s="245"/>
      <c r="BM32" s="245"/>
      <c r="BN32" s="245"/>
      <c r="BO32" s="245"/>
      <c r="BP32" s="245"/>
      <c r="BQ32" s="245"/>
      <c r="BR32" s="245"/>
      <c r="BS32" s="245"/>
      <c r="BT32" s="245"/>
      <c r="BU32" s="245"/>
      <c r="BV32" s="245"/>
      <c r="BW32" s="245"/>
      <c r="BX32" s="245"/>
      <c r="BY32" s="245"/>
      <c r="BZ32" s="245"/>
      <c r="CA32" s="245"/>
      <c r="CB32" s="245"/>
      <c r="CC32" s="245"/>
      <c r="CD32" s="245"/>
      <c r="CE32" s="245"/>
      <c r="CF32" s="245"/>
      <c r="CG32" s="245"/>
      <c r="CH32" s="245"/>
      <c r="CI32" s="245"/>
      <c r="CJ32" s="245"/>
      <c r="CK32" s="245"/>
      <c r="CL32" s="245"/>
      <c r="CM32" s="245"/>
      <c r="CN32" s="245"/>
      <c r="CO32" s="245"/>
    </row>
    <row r="33" spans="1:93" ht="99" customHeight="1">
      <c r="A33" s="355">
        <v>10</v>
      </c>
      <c r="B33" s="350" t="s">
        <v>1301</v>
      </c>
      <c r="C33" s="350" t="s">
        <v>1302</v>
      </c>
      <c r="D33" s="350" t="s">
        <v>1303</v>
      </c>
      <c r="E33" s="350" t="s">
        <v>1204</v>
      </c>
      <c r="F33" s="350" t="s">
        <v>1317</v>
      </c>
      <c r="G33" s="278" t="s">
        <v>1318</v>
      </c>
      <c r="H33" s="353" t="s">
        <v>1319</v>
      </c>
      <c r="I33" s="350" t="s">
        <v>1184</v>
      </c>
      <c r="J33" s="355">
        <v>20</v>
      </c>
      <c r="K33" s="341" t="str">
        <f>IF(J33&lt;=0,"",IF(J33&lt;=2,"Muy Baja",IF(J33&lt;=24,"Baja",IF(J33&lt;=500,"Media",IF(J33&lt;=5000,"Alta","Muy Alta")))))</f>
        <v>Baja</v>
      </c>
      <c r="L33" s="343">
        <f>IF(K33="","",IF(K33="Muy Baja",0.2,IF(K33="Baja",0.4,IF(K33="Media",0.6,IF(K33="Alta",0.8,IF(K33="Muy Alta",1,))))))</f>
        <v>0.4</v>
      </c>
      <c r="M33" s="336" t="s">
        <v>1185</v>
      </c>
      <c r="N33" s="336" t="s">
        <v>1185</v>
      </c>
      <c r="O33" s="336" t="s">
        <v>1185</v>
      </c>
      <c r="P33" s="336" t="s">
        <v>1185</v>
      </c>
      <c r="Q33" s="336" t="s">
        <v>1185</v>
      </c>
      <c r="R33" s="336" t="s">
        <v>1185</v>
      </c>
      <c r="S33" s="336" t="s">
        <v>71</v>
      </c>
      <c r="T33" s="336" t="s">
        <v>71</v>
      </c>
      <c r="U33" s="336" t="s">
        <v>1185</v>
      </c>
      <c r="V33" s="336" t="s">
        <v>1185</v>
      </c>
      <c r="W33" s="336" t="s">
        <v>1185</v>
      </c>
      <c r="X33" s="336" t="s">
        <v>1185</v>
      </c>
      <c r="Y33" s="336" t="s">
        <v>1185</v>
      </c>
      <c r="Z33" s="336" t="s">
        <v>1185</v>
      </c>
      <c r="AA33" s="336" t="s">
        <v>1185</v>
      </c>
      <c r="AB33" s="336" t="s">
        <v>71</v>
      </c>
      <c r="AC33" s="336" t="s">
        <v>71</v>
      </c>
      <c r="AD33" s="336" t="s">
        <v>71</v>
      </c>
      <c r="AE33" s="336" t="s">
        <v>71</v>
      </c>
      <c r="AF33" s="365">
        <f>IF(AB33="Si","19",COUNTIF(M33:AE33,"si"))</f>
        <v>13</v>
      </c>
      <c r="AG33" s="266">
        <f t="shared" si="4"/>
        <v>20</v>
      </c>
      <c r="AH33" s="341" t="str">
        <f>IF(AG33=5,"Moderado",IF(AG33=10,"Mayor",IF(AG33=20,"Catastrófico",0)))</f>
        <v>Catastrófico</v>
      </c>
      <c r="AI33" s="343">
        <f>IF(AH33="","",IF(AH33="Leve",0.2,IF(AH33="Menor",0.4,IF(AH33="Moderado",0.6,IF(AH33="Mayor",0.8,IF(AH33="Catastrófico",1,))))))</f>
        <v>1</v>
      </c>
      <c r="AJ33" s="345" t="str">
        <f>IF(OR(AND(K33="Muy Baja",AH33="Leve"),AND(K33="Muy Baja",AH33="Menor"),AND(K33="Baja",AH33="Leve")),"Bajo",IF(OR(AND(K33="Muy baja",AH33="Moderado"),AND(K33="Baja",AH33="Menor"),AND(K33="Baja",AH33="Moderado"),AND(K33="Media",AH33="Leve"),AND(K33="Media",AH33="Menor"),AND(K33="Media",AH33="Moderado"),AND(K33="Alta",AH33="Leve"),AND(K33="Alta",AH33="Menor")),"Moderado",IF(OR(AND(K33="Muy Baja",AH33="Mayor"),AND(K33="Baja",AH33="Mayor"),AND(K33="Media",AH33="Mayor"),AND(K33="Alta",AH33="Moderado"),AND(K33="Alta",AH33="Mayor"),AND(K33="Muy Alta",AH33="Leve"),AND(K33="Muy Alta",AH33="Menor"),AND(K33="Muy Alta",AH33="Moderado"),AND(K33="Muy Alta",AH33="Mayor")),"Alto",IF(OR(AND(K33="Muy Baja",AH33="Catastrófico"),AND(K33="Baja",AH33="Catastrófico"),AND(K33="Media",AH33="Catastrófico"),AND(K33="Alta",AH33="Catastrófico"),AND(K33="Muy Alta",AH33="Catastrófico")),"Extremo",""))))</f>
        <v>Extremo</v>
      </c>
      <c r="AK33" s="267">
        <v>1</v>
      </c>
      <c r="AL33" s="268" t="s">
        <v>1320</v>
      </c>
      <c r="AM33" s="269" t="s">
        <v>106</v>
      </c>
      <c r="AN33" s="270" t="s">
        <v>117</v>
      </c>
      <c r="AO33" s="270" t="s">
        <v>1187</v>
      </c>
      <c r="AP33" s="271" t="str">
        <f t="shared" si="5"/>
        <v>40%</v>
      </c>
      <c r="AQ33" s="270" t="s">
        <v>1188</v>
      </c>
      <c r="AR33" s="270" t="s">
        <v>1209</v>
      </c>
      <c r="AS33" s="270" t="s">
        <v>1190</v>
      </c>
      <c r="AT33" s="272">
        <v>0.12</v>
      </c>
      <c r="AU33" s="273" t="str">
        <f t="shared" si="0"/>
        <v>Muy Baja</v>
      </c>
      <c r="AV33" s="274">
        <f t="shared" si="1"/>
        <v>0.12</v>
      </c>
      <c r="AW33" s="273" t="str">
        <f t="shared" si="2"/>
        <v>Moderado</v>
      </c>
      <c r="AX33" s="274">
        <v>0.6</v>
      </c>
      <c r="AY33" s="275" t="str">
        <f t="shared" si="3"/>
        <v>Moderado</v>
      </c>
      <c r="AZ33" s="276" t="s">
        <v>1191</v>
      </c>
      <c r="BA33" s="277"/>
      <c r="BB33" s="278" t="s">
        <v>1321</v>
      </c>
      <c r="BC33" s="278" t="s">
        <v>1315</v>
      </c>
      <c r="BD33" s="278" t="s">
        <v>1316</v>
      </c>
      <c r="BE33" s="278" t="s">
        <v>1314</v>
      </c>
      <c r="BF33" s="295" t="s">
        <v>1311</v>
      </c>
      <c r="BG33" s="295" t="s">
        <v>436</v>
      </c>
      <c r="BH33" s="278">
        <v>3898</v>
      </c>
      <c r="BI33" s="267"/>
      <c r="BJ33" s="245"/>
      <c r="BK33" s="245"/>
      <c r="BL33" s="245"/>
      <c r="BM33" s="245"/>
      <c r="BN33" s="245"/>
      <c r="BO33" s="245"/>
      <c r="BP33" s="245"/>
      <c r="BQ33" s="245"/>
      <c r="BR33" s="245"/>
      <c r="BS33" s="245"/>
      <c r="BT33" s="245"/>
      <c r="BU33" s="245"/>
      <c r="BV33" s="245"/>
      <c r="BW33" s="245"/>
      <c r="BX33" s="245"/>
      <c r="BY33" s="245"/>
      <c r="BZ33" s="245"/>
      <c r="CA33" s="245"/>
      <c r="CB33" s="245"/>
      <c r="CC33" s="245"/>
      <c r="CD33" s="245"/>
      <c r="CE33" s="245"/>
      <c r="CF33" s="245"/>
      <c r="CG33" s="245"/>
      <c r="CH33" s="245"/>
      <c r="CI33" s="245"/>
      <c r="CJ33" s="245"/>
      <c r="CK33" s="245"/>
      <c r="CL33" s="245"/>
      <c r="CM33" s="245"/>
      <c r="CN33" s="245"/>
      <c r="CO33" s="245"/>
    </row>
    <row r="34" spans="1:93" ht="102" customHeight="1">
      <c r="A34" s="356"/>
      <c r="B34" s="351"/>
      <c r="C34" s="351"/>
      <c r="D34" s="351"/>
      <c r="E34" s="351"/>
      <c r="F34" s="352"/>
      <c r="G34" s="294" t="s">
        <v>1322</v>
      </c>
      <c r="H34" s="354"/>
      <c r="I34" s="351"/>
      <c r="J34" s="356"/>
      <c r="K34" s="342"/>
      <c r="L34" s="344"/>
      <c r="M34" s="337"/>
      <c r="N34" s="337"/>
      <c r="O34" s="337"/>
      <c r="P34" s="337"/>
      <c r="Q34" s="337"/>
      <c r="R34" s="337"/>
      <c r="S34" s="337"/>
      <c r="T34" s="337"/>
      <c r="U34" s="337"/>
      <c r="V34" s="337"/>
      <c r="W34" s="337"/>
      <c r="X34" s="337"/>
      <c r="Y34" s="337"/>
      <c r="Z34" s="337"/>
      <c r="AA34" s="337"/>
      <c r="AB34" s="337"/>
      <c r="AC34" s="337"/>
      <c r="AD34" s="337"/>
      <c r="AE34" s="337"/>
      <c r="AF34" s="366"/>
      <c r="AG34" s="266">
        <f t="shared" si="4"/>
        <v>5</v>
      </c>
      <c r="AH34" s="342"/>
      <c r="AI34" s="344"/>
      <c r="AJ34" s="346"/>
      <c r="AK34" s="267">
        <v>2</v>
      </c>
      <c r="AL34" s="268" t="s">
        <v>1323</v>
      </c>
      <c r="AM34" s="269" t="s">
        <v>106</v>
      </c>
      <c r="AN34" s="270" t="s">
        <v>117</v>
      </c>
      <c r="AO34" s="270" t="s">
        <v>1187</v>
      </c>
      <c r="AP34" s="271" t="str">
        <f t="shared" si="5"/>
        <v>40%</v>
      </c>
      <c r="AQ34" s="270" t="s">
        <v>1188</v>
      </c>
      <c r="AR34" s="270" t="s">
        <v>1209</v>
      </c>
      <c r="AS34" s="270" t="s">
        <v>1190</v>
      </c>
      <c r="AT34" s="272">
        <f>IFERROR(IF(AND(AM33="Probabilidad",AM34="Probabilidad"),(AV33-(+AV33*AP34)),IF(AM34="Probabilidad",(L33-(+L33*AP34)),IF(AM34="Impacto",AV33,""))),"")</f>
        <v>7.1999999999999995E-2</v>
      </c>
      <c r="AU34" s="273" t="str">
        <f t="shared" si="0"/>
        <v>Muy Baja</v>
      </c>
      <c r="AV34" s="274">
        <f t="shared" si="1"/>
        <v>7.1999999999999995E-2</v>
      </c>
      <c r="AW34" s="273" t="str">
        <f t="shared" si="2"/>
        <v>Moderado</v>
      </c>
      <c r="AX34" s="274">
        <v>0.6</v>
      </c>
      <c r="AY34" s="275" t="str">
        <f t="shared" si="3"/>
        <v>Moderado</v>
      </c>
      <c r="AZ34" s="276" t="s">
        <v>1191</v>
      </c>
      <c r="BA34" s="277"/>
      <c r="BB34" s="278" t="s">
        <v>1324</v>
      </c>
      <c r="BC34" s="278" t="s">
        <v>1325</v>
      </c>
      <c r="BD34" s="278" t="s">
        <v>1316</v>
      </c>
      <c r="BE34" s="278" t="s">
        <v>1314</v>
      </c>
      <c r="BF34" s="295" t="s">
        <v>1311</v>
      </c>
      <c r="BG34" s="295" t="s">
        <v>436</v>
      </c>
      <c r="BH34" s="278">
        <v>3898</v>
      </c>
      <c r="BI34" s="267"/>
    </row>
    <row r="35" spans="1:93" ht="78.75" customHeight="1">
      <c r="A35" s="355">
        <v>11</v>
      </c>
      <c r="B35" s="350" t="s">
        <v>80</v>
      </c>
      <c r="C35" s="350" t="s">
        <v>1326</v>
      </c>
      <c r="D35" s="350" t="s">
        <v>1327</v>
      </c>
      <c r="E35" s="350" t="s">
        <v>1180</v>
      </c>
      <c r="F35" s="350" t="s">
        <v>82</v>
      </c>
      <c r="G35" s="350" t="s">
        <v>1328</v>
      </c>
      <c r="H35" s="353" t="s">
        <v>1329</v>
      </c>
      <c r="I35" s="350" t="s">
        <v>1220</v>
      </c>
      <c r="J35" s="355">
        <v>3758</v>
      </c>
      <c r="K35" s="341" t="str">
        <f>IF(J35&lt;=0,"",IF(J35&lt;=2,"Muy Baja",IF(J35&lt;=24,"Baja",IF(J35&lt;=500,"Media",IF(J35&lt;=5000,"Alta","Muy Alta")))))</f>
        <v>Alta</v>
      </c>
      <c r="L35" s="343">
        <f>IF(K35="","",IF(K35="Muy Baja",0.2,IF(K35="Baja",0.4,IF(K35="Media",0.6,IF(K35="Alta",0.8,IF(K35="Muy Alta",1,))))))</f>
        <v>0.8</v>
      </c>
      <c r="M35" s="336" t="s">
        <v>1185</v>
      </c>
      <c r="N35" s="336" t="s">
        <v>71</v>
      </c>
      <c r="O35" s="336" t="s">
        <v>71</v>
      </c>
      <c r="P35" s="336" t="s">
        <v>71</v>
      </c>
      <c r="Q35" s="336" t="s">
        <v>71</v>
      </c>
      <c r="R35" s="336" t="s">
        <v>1185</v>
      </c>
      <c r="S35" s="336" t="s">
        <v>1185</v>
      </c>
      <c r="T35" s="336" t="s">
        <v>1185</v>
      </c>
      <c r="U35" s="336" t="s">
        <v>71</v>
      </c>
      <c r="V35" s="336" t="s">
        <v>71</v>
      </c>
      <c r="W35" s="336" t="s">
        <v>1185</v>
      </c>
      <c r="X35" s="336" t="s">
        <v>71</v>
      </c>
      <c r="Y35" s="336" t="s">
        <v>71</v>
      </c>
      <c r="Z35" s="336" t="s">
        <v>71</v>
      </c>
      <c r="AA35" s="336" t="s">
        <v>71</v>
      </c>
      <c r="AB35" s="336" t="s">
        <v>71</v>
      </c>
      <c r="AC35" s="336" t="s">
        <v>71</v>
      </c>
      <c r="AD35" s="336" t="s">
        <v>71</v>
      </c>
      <c r="AE35" s="336" t="s">
        <v>71</v>
      </c>
      <c r="AF35" s="338">
        <v>5</v>
      </c>
      <c r="AG35" s="358">
        <f t="shared" si="4"/>
        <v>5</v>
      </c>
      <c r="AH35" s="341" t="str">
        <f>IF(AG35=5,"Moderado",IF(AG35=10,"Mayor",IF(AG35=20,"Catastrófico",0)))</f>
        <v>Moderado</v>
      </c>
      <c r="AI35" s="343">
        <f>IF(AH35="","",IF(AH35="Leve",0.2,IF(AH35="Menor",0.4,IF(AH35="Moderado",0.6,IF(AH35="Mayor",0.8,IF(AH35="Catastrófico",1,))))))</f>
        <v>0.6</v>
      </c>
      <c r="AJ35" s="345" t="str">
        <f>IF(OR(AND(K35="Muy Baja",AH35="Leve"),AND(K35="Muy Baja",AH35="Menor"),AND(K35="Baja",AH35="Leve")),"Bajo",IF(OR(AND(K35="Muy baja",AH35="Moderado"),AND(K35="Baja",AH35="Menor"),AND(K35="Baja",AH35="Moderado"),AND(K35="Media",AH35="Leve"),AND(K35="Media",AH35="Menor"),AND(K35="Media",AH35="Moderado"),AND(K35="Alta",AH35="Leve"),AND(K35="Alta",AH35="Menor")),"Moderado",IF(OR(AND(K35="Muy Baja",AH35="Mayor"),AND(K35="Baja",AH35="Mayor"),AND(K35="Media",AH35="Mayor"),AND(K35="Alta",AH35="Moderado"),AND(K35="Alta",AH35="Mayor"),AND(K35="Muy Alta",AH35="Leve"),AND(K35="Muy Alta",AH35="Menor"),AND(K35="Muy Alta",AH35="Moderado"),AND(K35="Muy Alta",AH35="Mayor")),"Alto",IF(OR(AND(K35="Muy Baja",AH35="Catastrófico"),AND(K35="Baja",AH35="Catastrófico"),AND(K35="Media",AH35="Catastrófico"),AND(K35="Alta",AH35="Catastrófico"),AND(K35="Muy Alta",AH35="Catastrófico")),"Extremo",""))))</f>
        <v>Alto</v>
      </c>
      <c r="AK35" s="267">
        <v>1</v>
      </c>
      <c r="AL35" s="296" t="s">
        <v>1330</v>
      </c>
      <c r="AM35" s="269" t="s">
        <v>106</v>
      </c>
      <c r="AN35" s="270" t="s">
        <v>117</v>
      </c>
      <c r="AO35" s="270" t="s">
        <v>1187</v>
      </c>
      <c r="AP35" s="271" t="str">
        <f t="shared" si="5"/>
        <v>40%</v>
      </c>
      <c r="AQ35" s="270" t="s">
        <v>1188</v>
      </c>
      <c r="AR35" s="270" t="s">
        <v>1209</v>
      </c>
      <c r="AS35" s="270" t="s">
        <v>1190</v>
      </c>
      <c r="AT35" s="272">
        <v>0.48</v>
      </c>
      <c r="AU35" s="273" t="str">
        <f t="shared" si="0"/>
        <v>Media</v>
      </c>
      <c r="AV35" s="274">
        <f t="shared" si="1"/>
        <v>0.48</v>
      </c>
      <c r="AW35" s="273" t="str">
        <f t="shared" si="2"/>
        <v>Moderado</v>
      </c>
      <c r="AX35" s="274">
        <f>IFERROR(IF(AM35="Impacto",(AI35-(+AI35*AP35)),IF(AM35="Probabilidad",AI35,"")),"")</f>
        <v>0.6</v>
      </c>
      <c r="AY35" s="275" t="str">
        <f t="shared" si="3"/>
        <v>Moderado</v>
      </c>
      <c r="AZ35" s="276" t="s">
        <v>1191</v>
      </c>
      <c r="BA35" s="277"/>
      <c r="BB35" s="278" t="s">
        <v>1331</v>
      </c>
      <c r="BC35" s="278" t="s">
        <v>1332</v>
      </c>
      <c r="BD35" s="278" t="s">
        <v>1333</v>
      </c>
      <c r="BE35" s="278" t="s">
        <v>1334</v>
      </c>
      <c r="BF35" s="295">
        <v>44530</v>
      </c>
      <c r="BG35" s="295">
        <v>44530</v>
      </c>
      <c r="BH35" s="278"/>
      <c r="BI35" s="267"/>
      <c r="BJ35" s="245"/>
      <c r="BK35" s="245"/>
      <c r="BL35" s="245"/>
      <c r="BM35" s="245"/>
      <c r="BN35" s="245"/>
      <c r="BO35" s="245"/>
      <c r="BP35" s="245"/>
      <c r="BQ35" s="245"/>
      <c r="BR35" s="245"/>
      <c r="BS35" s="245"/>
      <c r="BT35" s="245"/>
      <c r="BU35" s="245"/>
      <c r="BV35" s="245"/>
      <c r="BW35" s="245"/>
      <c r="BX35" s="245"/>
      <c r="BY35" s="245"/>
      <c r="BZ35" s="245"/>
      <c r="CA35" s="245"/>
      <c r="CB35" s="245"/>
      <c r="CC35" s="245"/>
      <c r="CD35" s="245"/>
      <c r="CE35" s="245"/>
      <c r="CF35" s="245"/>
      <c r="CG35" s="245"/>
      <c r="CH35" s="245"/>
      <c r="CI35" s="245"/>
      <c r="CJ35" s="245"/>
      <c r="CK35" s="245"/>
      <c r="CL35" s="245"/>
      <c r="CM35" s="245"/>
      <c r="CN35" s="245"/>
      <c r="CO35" s="245"/>
    </row>
    <row r="36" spans="1:93" ht="78.75" customHeight="1">
      <c r="A36" s="356"/>
      <c r="B36" s="351"/>
      <c r="C36" s="351"/>
      <c r="D36" s="351"/>
      <c r="E36" s="351"/>
      <c r="F36" s="352"/>
      <c r="G36" s="351"/>
      <c r="H36" s="354"/>
      <c r="I36" s="351"/>
      <c r="J36" s="356"/>
      <c r="K36" s="342"/>
      <c r="L36" s="344"/>
      <c r="M36" s="337"/>
      <c r="N36" s="337"/>
      <c r="O36" s="337"/>
      <c r="P36" s="337"/>
      <c r="Q36" s="337"/>
      <c r="R36" s="337"/>
      <c r="S36" s="337"/>
      <c r="T36" s="337"/>
      <c r="U36" s="337"/>
      <c r="V36" s="337"/>
      <c r="W36" s="337"/>
      <c r="X36" s="337"/>
      <c r="Y36" s="337"/>
      <c r="Z36" s="337"/>
      <c r="AA36" s="337"/>
      <c r="AB36" s="337"/>
      <c r="AC36" s="337"/>
      <c r="AD36" s="337"/>
      <c r="AE36" s="337"/>
      <c r="AF36" s="339"/>
      <c r="AG36" s="359"/>
      <c r="AH36" s="342"/>
      <c r="AI36" s="344"/>
      <c r="AJ36" s="346"/>
      <c r="AK36" s="267">
        <v>2</v>
      </c>
      <c r="AL36" s="296" t="s">
        <v>1335</v>
      </c>
      <c r="AM36" s="269" t="s">
        <v>106</v>
      </c>
      <c r="AN36" s="270" t="s">
        <v>117</v>
      </c>
      <c r="AO36" s="270" t="s">
        <v>1187</v>
      </c>
      <c r="AP36" s="271" t="str">
        <f t="shared" si="5"/>
        <v>40%</v>
      </c>
      <c r="AQ36" s="270" t="s">
        <v>1188</v>
      </c>
      <c r="AR36" s="270" t="s">
        <v>1209</v>
      </c>
      <c r="AS36" s="270" t="s">
        <v>1190</v>
      </c>
      <c r="AT36" s="272">
        <f t="shared" ref="AT36:AT39" si="6">IFERROR(IF(AND(AM35="Probabilidad",AM36="Probabilidad"),(AV35-(+AV35*AP36)),IF(AM36="Probabilidad",(L35-(+L35*AP36)),IF(AM36="Impacto",AV35,""))),"")</f>
        <v>0.28799999999999998</v>
      </c>
      <c r="AU36" s="273" t="str">
        <f t="shared" si="0"/>
        <v>Baja</v>
      </c>
      <c r="AV36" s="274">
        <f t="shared" si="1"/>
        <v>0.28799999999999998</v>
      </c>
      <c r="AW36" s="273" t="str">
        <f t="shared" si="2"/>
        <v>Moderado</v>
      </c>
      <c r="AX36" s="274">
        <v>0.6</v>
      </c>
      <c r="AY36" s="275" t="str">
        <f t="shared" si="3"/>
        <v>Moderado</v>
      </c>
      <c r="AZ36" s="276" t="s">
        <v>1191</v>
      </c>
      <c r="BA36" s="277"/>
      <c r="BB36" s="278" t="s">
        <v>1331</v>
      </c>
      <c r="BC36" s="278" t="s">
        <v>1332</v>
      </c>
      <c r="BD36" s="278" t="s">
        <v>1333</v>
      </c>
      <c r="BE36" s="278" t="s">
        <v>1334</v>
      </c>
      <c r="BF36" s="295">
        <v>44377</v>
      </c>
      <c r="BG36" s="295">
        <v>44377</v>
      </c>
      <c r="BH36" s="278"/>
      <c r="BI36" s="267"/>
      <c r="BJ36" s="245"/>
      <c r="BK36" s="245"/>
      <c r="BL36" s="245"/>
      <c r="BM36" s="245"/>
      <c r="BN36" s="245"/>
      <c r="BO36" s="245"/>
      <c r="BP36" s="245"/>
      <c r="BQ36" s="245"/>
      <c r="BR36" s="245"/>
      <c r="BS36" s="245"/>
      <c r="BT36" s="245"/>
      <c r="BU36" s="245"/>
      <c r="BV36" s="245"/>
      <c r="BW36" s="245"/>
      <c r="BX36" s="245"/>
      <c r="BY36" s="245"/>
      <c r="BZ36" s="245"/>
      <c r="CA36" s="245"/>
      <c r="CB36" s="245"/>
      <c r="CC36" s="245"/>
      <c r="CD36" s="245"/>
      <c r="CE36" s="245"/>
      <c r="CF36" s="245"/>
      <c r="CG36" s="245"/>
      <c r="CH36" s="245"/>
      <c r="CI36" s="245"/>
      <c r="CJ36" s="245"/>
      <c r="CK36" s="245"/>
      <c r="CL36" s="245"/>
      <c r="CM36" s="245"/>
      <c r="CN36" s="245"/>
      <c r="CO36" s="245"/>
    </row>
    <row r="37" spans="1:93" ht="78.75" customHeight="1">
      <c r="A37" s="356"/>
      <c r="B37" s="351"/>
      <c r="C37" s="351"/>
      <c r="D37" s="351"/>
      <c r="E37" s="351"/>
      <c r="F37" s="351" t="s">
        <v>313</v>
      </c>
      <c r="G37" s="351"/>
      <c r="H37" s="354"/>
      <c r="I37" s="351"/>
      <c r="J37" s="356"/>
      <c r="K37" s="342"/>
      <c r="L37" s="344"/>
      <c r="M37" s="337"/>
      <c r="N37" s="337"/>
      <c r="O37" s="337"/>
      <c r="P37" s="337"/>
      <c r="Q37" s="337"/>
      <c r="R37" s="337"/>
      <c r="S37" s="337"/>
      <c r="T37" s="337"/>
      <c r="U37" s="337"/>
      <c r="V37" s="337"/>
      <c r="W37" s="337"/>
      <c r="X37" s="337"/>
      <c r="Y37" s="337"/>
      <c r="Z37" s="337"/>
      <c r="AA37" s="337"/>
      <c r="AB37" s="337"/>
      <c r="AC37" s="337"/>
      <c r="AD37" s="337"/>
      <c r="AE37" s="337"/>
      <c r="AF37" s="339"/>
      <c r="AG37" s="359"/>
      <c r="AH37" s="342"/>
      <c r="AI37" s="344"/>
      <c r="AJ37" s="346"/>
      <c r="AK37" s="267">
        <v>3</v>
      </c>
      <c r="AL37" s="296" t="s">
        <v>1336</v>
      </c>
      <c r="AM37" s="269" t="s">
        <v>106</v>
      </c>
      <c r="AN37" s="270" t="s">
        <v>117</v>
      </c>
      <c r="AO37" s="270" t="s">
        <v>1187</v>
      </c>
      <c r="AP37" s="271" t="str">
        <f t="shared" si="5"/>
        <v>40%</v>
      </c>
      <c r="AQ37" s="270" t="s">
        <v>1188</v>
      </c>
      <c r="AR37" s="270" t="s">
        <v>1209</v>
      </c>
      <c r="AS37" s="270" t="s">
        <v>1190</v>
      </c>
      <c r="AT37" s="272">
        <f t="shared" si="6"/>
        <v>0.17279999999999998</v>
      </c>
      <c r="AU37" s="273" t="str">
        <f t="shared" si="0"/>
        <v>Muy Baja</v>
      </c>
      <c r="AV37" s="274">
        <f t="shared" si="1"/>
        <v>0.17279999999999998</v>
      </c>
      <c r="AW37" s="273" t="str">
        <f t="shared" si="2"/>
        <v>Moderado</v>
      </c>
      <c r="AX37" s="274">
        <v>0.6</v>
      </c>
      <c r="AY37" s="275" t="str">
        <f t="shared" si="3"/>
        <v>Moderado</v>
      </c>
      <c r="AZ37" s="276" t="s">
        <v>1191</v>
      </c>
      <c r="BA37" s="277"/>
      <c r="BB37" s="278" t="s">
        <v>1331</v>
      </c>
      <c r="BC37" s="278" t="s">
        <v>1332</v>
      </c>
      <c r="BD37" s="278" t="s">
        <v>1333</v>
      </c>
      <c r="BE37" s="278" t="s">
        <v>1334</v>
      </c>
      <c r="BF37" s="295">
        <v>44530</v>
      </c>
      <c r="BG37" s="295">
        <v>44530</v>
      </c>
      <c r="BH37" s="278"/>
      <c r="BI37" s="267"/>
      <c r="BJ37" s="245"/>
      <c r="BK37" s="245"/>
      <c r="BL37" s="245"/>
      <c r="BM37" s="245"/>
      <c r="BN37" s="245"/>
      <c r="BO37" s="245"/>
      <c r="BP37" s="245"/>
      <c r="BQ37" s="245"/>
      <c r="BR37" s="245"/>
      <c r="BS37" s="245"/>
      <c r="BT37" s="245"/>
      <c r="BU37" s="245"/>
      <c r="BV37" s="245"/>
      <c r="BW37" s="245"/>
      <c r="BX37" s="245"/>
      <c r="BY37" s="245"/>
      <c r="BZ37" s="245"/>
      <c r="CA37" s="245"/>
      <c r="CB37" s="245"/>
      <c r="CC37" s="245"/>
      <c r="CD37" s="245"/>
      <c r="CE37" s="245"/>
      <c r="CF37" s="245"/>
      <c r="CG37" s="245"/>
      <c r="CH37" s="245"/>
      <c r="CI37" s="245"/>
      <c r="CJ37" s="245"/>
      <c r="CK37" s="245"/>
      <c r="CL37" s="245"/>
      <c r="CM37" s="245"/>
      <c r="CN37" s="245"/>
      <c r="CO37" s="245"/>
    </row>
    <row r="38" spans="1:93" ht="78.75" customHeight="1">
      <c r="A38" s="356"/>
      <c r="B38" s="351"/>
      <c r="C38" s="351"/>
      <c r="D38" s="351"/>
      <c r="E38" s="351"/>
      <c r="F38" s="351"/>
      <c r="G38" s="351"/>
      <c r="H38" s="354"/>
      <c r="I38" s="351"/>
      <c r="J38" s="356"/>
      <c r="K38" s="342"/>
      <c r="L38" s="344"/>
      <c r="M38" s="337"/>
      <c r="N38" s="337"/>
      <c r="O38" s="337"/>
      <c r="P38" s="337"/>
      <c r="Q38" s="337"/>
      <c r="R38" s="337"/>
      <c r="S38" s="337"/>
      <c r="T38" s="337"/>
      <c r="U38" s="337"/>
      <c r="V38" s="337"/>
      <c r="W38" s="337"/>
      <c r="X38" s="337"/>
      <c r="Y38" s="337"/>
      <c r="Z38" s="337"/>
      <c r="AA38" s="337"/>
      <c r="AB38" s="337"/>
      <c r="AC38" s="337"/>
      <c r="AD38" s="337"/>
      <c r="AE38" s="337"/>
      <c r="AF38" s="339"/>
      <c r="AG38" s="359"/>
      <c r="AH38" s="342"/>
      <c r="AI38" s="344"/>
      <c r="AJ38" s="346"/>
      <c r="AK38" s="267">
        <v>4</v>
      </c>
      <c r="AL38" s="296" t="s">
        <v>1337</v>
      </c>
      <c r="AM38" s="269" t="s">
        <v>106</v>
      </c>
      <c r="AN38" s="270" t="s">
        <v>117</v>
      </c>
      <c r="AO38" s="270" t="s">
        <v>1187</v>
      </c>
      <c r="AP38" s="271" t="str">
        <f t="shared" si="5"/>
        <v>40%</v>
      </c>
      <c r="AQ38" s="270" t="s">
        <v>1188</v>
      </c>
      <c r="AR38" s="270" t="s">
        <v>1209</v>
      </c>
      <c r="AS38" s="270" t="s">
        <v>1190</v>
      </c>
      <c r="AT38" s="272">
        <f t="shared" si="6"/>
        <v>0.10367999999999998</v>
      </c>
      <c r="AU38" s="273" t="str">
        <f t="shared" si="0"/>
        <v>Muy Baja</v>
      </c>
      <c r="AV38" s="274">
        <f t="shared" si="1"/>
        <v>0.10367999999999998</v>
      </c>
      <c r="AW38" s="273" t="str">
        <f t="shared" si="2"/>
        <v>Moderado</v>
      </c>
      <c r="AX38" s="274">
        <v>0.6</v>
      </c>
      <c r="AY38" s="275" t="str">
        <f t="shared" si="3"/>
        <v>Moderado</v>
      </c>
      <c r="AZ38" s="276" t="s">
        <v>1191</v>
      </c>
      <c r="BA38" s="277"/>
      <c r="BB38" s="278" t="s">
        <v>1331</v>
      </c>
      <c r="BC38" s="278" t="s">
        <v>1332</v>
      </c>
      <c r="BD38" s="278" t="s">
        <v>1333</v>
      </c>
      <c r="BE38" s="278" t="s">
        <v>1334</v>
      </c>
      <c r="BF38" s="295">
        <v>44530</v>
      </c>
      <c r="BG38" s="295">
        <v>44530</v>
      </c>
      <c r="BH38" s="278"/>
      <c r="BI38" s="267"/>
      <c r="BJ38" s="245"/>
      <c r="BK38" s="245"/>
      <c r="BL38" s="245"/>
      <c r="BM38" s="245"/>
      <c r="BN38" s="245"/>
      <c r="BO38" s="245"/>
      <c r="BP38" s="245"/>
      <c r="BQ38" s="245"/>
      <c r="BR38" s="245"/>
      <c r="BS38" s="245"/>
      <c r="BT38" s="245"/>
      <c r="BU38" s="245"/>
      <c r="BV38" s="245"/>
      <c r="BW38" s="245"/>
      <c r="BX38" s="245"/>
      <c r="BY38" s="245"/>
      <c r="BZ38" s="245"/>
      <c r="CA38" s="245"/>
      <c r="CB38" s="245"/>
      <c r="CC38" s="245"/>
      <c r="CD38" s="245"/>
      <c r="CE38" s="245"/>
      <c r="CF38" s="245"/>
      <c r="CG38" s="245"/>
      <c r="CH38" s="245"/>
      <c r="CI38" s="245"/>
      <c r="CJ38" s="245"/>
      <c r="CK38" s="245"/>
      <c r="CL38" s="245"/>
      <c r="CM38" s="245"/>
      <c r="CN38" s="245"/>
      <c r="CO38" s="245"/>
    </row>
    <row r="39" spans="1:93" ht="78.75" customHeight="1">
      <c r="A39" s="356"/>
      <c r="B39" s="352"/>
      <c r="C39" s="352"/>
      <c r="D39" s="352"/>
      <c r="E39" s="352"/>
      <c r="F39" s="352"/>
      <c r="G39" s="352"/>
      <c r="H39" s="362"/>
      <c r="I39" s="352"/>
      <c r="J39" s="363"/>
      <c r="K39" s="361"/>
      <c r="L39" s="364"/>
      <c r="M39" s="357"/>
      <c r="N39" s="357"/>
      <c r="O39" s="357"/>
      <c r="P39" s="357"/>
      <c r="Q39" s="357"/>
      <c r="R39" s="357"/>
      <c r="S39" s="357"/>
      <c r="T39" s="357"/>
      <c r="U39" s="357"/>
      <c r="V39" s="357"/>
      <c r="W39" s="357"/>
      <c r="X39" s="357"/>
      <c r="Y39" s="357"/>
      <c r="Z39" s="357"/>
      <c r="AA39" s="357"/>
      <c r="AB39" s="357"/>
      <c r="AC39" s="357"/>
      <c r="AD39" s="357"/>
      <c r="AE39" s="357"/>
      <c r="AF39" s="340"/>
      <c r="AG39" s="360"/>
      <c r="AH39" s="361"/>
      <c r="AI39" s="344"/>
      <c r="AJ39" s="346"/>
      <c r="AK39" s="267">
        <v>5</v>
      </c>
      <c r="AL39" s="296" t="s">
        <v>1338</v>
      </c>
      <c r="AM39" s="269" t="s">
        <v>106</v>
      </c>
      <c r="AN39" s="270" t="s">
        <v>117</v>
      </c>
      <c r="AO39" s="270" t="s">
        <v>1187</v>
      </c>
      <c r="AP39" s="271" t="str">
        <f t="shared" si="5"/>
        <v>40%</v>
      </c>
      <c r="AQ39" s="270" t="s">
        <v>1188</v>
      </c>
      <c r="AR39" s="270" t="s">
        <v>1209</v>
      </c>
      <c r="AS39" s="270" t="s">
        <v>1190</v>
      </c>
      <c r="AT39" s="272">
        <f t="shared" si="6"/>
        <v>6.2207999999999986E-2</v>
      </c>
      <c r="AU39" s="273" t="str">
        <f t="shared" si="0"/>
        <v>Muy Baja</v>
      </c>
      <c r="AV39" s="274">
        <f t="shared" si="1"/>
        <v>6.2207999999999986E-2</v>
      </c>
      <c r="AW39" s="273" t="str">
        <f t="shared" si="2"/>
        <v>Moderado</v>
      </c>
      <c r="AX39" s="274">
        <v>0.6</v>
      </c>
      <c r="AY39" s="275" t="str">
        <f t="shared" si="3"/>
        <v>Moderado</v>
      </c>
      <c r="AZ39" s="276" t="s">
        <v>1191</v>
      </c>
      <c r="BA39" s="277"/>
      <c r="BB39" s="278" t="s">
        <v>1339</v>
      </c>
      <c r="BC39" s="278" t="s">
        <v>1340</v>
      </c>
      <c r="BD39" s="278" t="s">
        <v>26</v>
      </c>
      <c r="BE39" s="278" t="s">
        <v>1341</v>
      </c>
      <c r="BF39" s="295">
        <v>44561</v>
      </c>
      <c r="BG39" s="295">
        <v>44561</v>
      </c>
      <c r="BH39" s="278"/>
      <c r="BI39" s="267"/>
    </row>
    <row r="40" spans="1:93" ht="78.75" customHeight="1">
      <c r="A40" s="355">
        <v>12</v>
      </c>
      <c r="B40" s="350" t="s">
        <v>80</v>
      </c>
      <c r="C40" s="350" t="s">
        <v>1326</v>
      </c>
      <c r="D40" s="350" t="s">
        <v>1342</v>
      </c>
      <c r="E40" s="350" t="s">
        <v>1180</v>
      </c>
      <c r="F40" s="350" t="s">
        <v>446</v>
      </c>
      <c r="G40" s="350" t="s">
        <v>1343</v>
      </c>
      <c r="H40" s="353" t="s">
        <v>1344</v>
      </c>
      <c r="I40" s="350" t="s">
        <v>1220</v>
      </c>
      <c r="J40" s="355">
        <v>3758</v>
      </c>
      <c r="K40" s="341" t="str">
        <f>IF(J40&lt;=0,"",IF(J40&lt;=2,"Muy Baja",IF(J40&lt;=24,"Baja",IF(J40&lt;=500,"Media",IF(J40&lt;=5000,"Alta","Muy Alta")))))</f>
        <v>Alta</v>
      </c>
      <c r="L40" s="343">
        <f>IF(K40="","",IF(K40="Muy Baja",0.2,IF(K40="Baja",0.4,IF(K40="Media",0.6,IF(K40="Alta",0.8,IF(K40="Muy Alta",1,))))))</f>
        <v>0.8</v>
      </c>
      <c r="M40" s="336" t="s">
        <v>1185</v>
      </c>
      <c r="N40" s="336" t="s">
        <v>1185</v>
      </c>
      <c r="O40" s="336" t="s">
        <v>1185</v>
      </c>
      <c r="P40" s="336" t="s">
        <v>71</v>
      </c>
      <c r="Q40" s="336" t="s">
        <v>71</v>
      </c>
      <c r="R40" s="336" t="s">
        <v>1185</v>
      </c>
      <c r="S40" s="336" t="s">
        <v>1185</v>
      </c>
      <c r="T40" s="336" t="s">
        <v>71</v>
      </c>
      <c r="U40" s="336" t="s">
        <v>71</v>
      </c>
      <c r="V40" s="336" t="s">
        <v>71</v>
      </c>
      <c r="W40" s="336" t="s">
        <v>1185</v>
      </c>
      <c r="X40" s="336" t="s">
        <v>1185</v>
      </c>
      <c r="Y40" s="336" t="s">
        <v>1185</v>
      </c>
      <c r="Z40" s="336" t="s">
        <v>71</v>
      </c>
      <c r="AA40" s="336" t="s">
        <v>1185</v>
      </c>
      <c r="AB40" s="336" t="s">
        <v>71</v>
      </c>
      <c r="AC40" s="336" t="s">
        <v>71</v>
      </c>
      <c r="AD40" s="336" t="s">
        <v>71</v>
      </c>
      <c r="AE40" s="336" t="s">
        <v>71</v>
      </c>
      <c r="AF40" s="338">
        <v>9</v>
      </c>
      <c r="AG40" s="266">
        <v>5</v>
      </c>
      <c r="AH40" s="341" t="str">
        <f>IF(AG40=5,"Moderado",IF(AG40=10,"Mayor",IF(AG40=20,"Catastrófico",0)))</f>
        <v>Moderado</v>
      </c>
      <c r="AI40" s="343">
        <f>IF(AH40="","",IF(AH40="Leve",0.2,IF(AH40="Menor",0.4,IF(AH40="Moderado",0.6,IF(AH40="Mayor",0.8,IF(AH40="Catastrófico",1,))))))</f>
        <v>0.6</v>
      </c>
      <c r="AJ40" s="345" t="str">
        <f>IF(OR(AND(K40="Muy Baja",AH40="Leve"),AND(K40="Muy Baja",AH40="Menor"),AND(K40="Baja",AH40="Leve")),"Bajo",IF(OR(AND(K40="Muy baja",AH40="Moderado"),AND(K40="Baja",AH40="Menor"),AND(K40="Baja",AH40="Moderado"),AND(K40="Media",AH40="Leve"),AND(K40="Media",AH40="Menor"),AND(K40="Media",AH40="Moderado"),AND(K40="Alta",AH40="Leve"),AND(K40="Alta",AH40="Menor")),"Moderado",IF(OR(AND(K40="Muy Baja",AH40="Mayor"),AND(K40="Baja",AH40="Mayor"),AND(K40="Media",AH40="Mayor"),AND(K40="Alta",AH40="Moderado"),AND(K40="Alta",AH40="Mayor"),AND(K40="Muy Alta",AH40="Leve"),AND(K40="Muy Alta",AH40="Menor"),AND(K40="Muy Alta",AH40="Moderado"),AND(K40="Muy Alta",AH40="Mayor")),"Alto",IF(OR(AND(K40="Muy Baja",AH40="Catastrófico"),AND(K40="Baja",AH40="Catastrófico"),AND(K40="Media",AH40="Catastrófico"),AND(K40="Alta",AH40="Catastrófico"),AND(K40="Muy Alta",AH40="Catastrófico")),"Extremo",""))))</f>
        <v>Alto</v>
      </c>
      <c r="AK40" s="267">
        <v>1</v>
      </c>
      <c r="AL40" s="297" t="s">
        <v>1345</v>
      </c>
      <c r="AM40" s="269" t="s">
        <v>106</v>
      </c>
      <c r="AN40" s="270" t="s">
        <v>117</v>
      </c>
      <c r="AO40" s="270" t="s">
        <v>1187</v>
      </c>
      <c r="AP40" s="271" t="str">
        <f t="shared" si="5"/>
        <v>40%</v>
      </c>
      <c r="AQ40" s="270" t="s">
        <v>1188</v>
      </c>
      <c r="AR40" s="270" t="s">
        <v>1209</v>
      </c>
      <c r="AS40" s="270" t="s">
        <v>1190</v>
      </c>
      <c r="AT40" s="272">
        <f>IFERROR(IF(AM40="Probabilidad",(L40-(+L40*AP40)),IF(AM40="Impacto",L40,"")),"")</f>
        <v>0.48</v>
      </c>
      <c r="AU40" s="273" t="str">
        <f t="shared" si="0"/>
        <v>Media</v>
      </c>
      <c r="AV40" s="274">
        <f t="shared" si="1"/>
        <v>0.48</v>
      </c>
      <c r="AW40" s="273" t="str">
        <f t="shared" si="2"/>
        <v>Moderado</v>
      </c>
      <c r="AX40" s="274">
        <f>IFERROR(IF(AM40="Impacto",(AI40-(+AI40*AP40)),IF(AM40="Probabilidad",AI40,"")),"")</f>
        <v>0.6</v>
      </c>
      <c r="AY40" s="275" t="str">
        <f t="shared" si="3"/>
        <v>Moderado</v>
      </c>
      <c r="AZ40" s="276" t="s">
        <v>1191</v>
      </c>
      <c r="BA40" s="277"/>
      <c r="BB40" s="278" t="s">
        <v>1331</v>
      </c>
      <c r="BC40" s="278" t="s">
        <v>1332</v>
      </c>
      <c r="BD40" s="278" t="s">
        <v>1333</v>
      </c>
      <c r="BE40" s="278" t="s">
        <v>1334</v>
      </c>
      <c r="BF40" s="295">
        <v>44530</v>
      </c>
      <c r="BG40" s="295">
        <v>44530</v>
      </c>
      <c r="BH40" s="267"/>
      <c r="BI40" s="267"/>
      <c r="BJ40" s="245"/>
      <c r="BK40" s="245"/>
      <c r="BL40" s="245"/>
      <c r="BM40" s="245"/>
      <c r="BN40" s="245"/>
      <c r="BO40" s="245"/>
      <c r="BP40" s="245"/>
      <c r="BQ40" s="245"/>
      <c r="BR40" s="245"/>
      <c r="BS40" s="245"/>
      <c r="BT40" s="245"/>
      <c r="BU40" s="245"/>
      <c r="BV40" s="245"/>
      <c r="BW40" s="245"/>
      <c r="BX40" s="245"/>
      <c r="BY40" s="245"/>
      <c r="BZ40" s="245"/>
      <c r="CA40" s="245"/>
      <c r="CB40" s="245"/>
      <c r="CC40" s="245"/>
      <c r="CD40" s="245"/>
      <c r="CE40" s="245"/>
      <c r="CF40" s="245"/>
      <c r="CG40" s="245"/>
      <c r="CH40" s="245"/>
      <c r="CI40" s="245"/>
      <c r="CJ40" s="245"/>
      <c r="CK40" s="245"/>
      <c r="CL40" s="245"/>
      <c r="CM40" s="245"/>
      <c r="CN40" s="245"/>
    </row>
    <row r="41" spans="1:93" ht="78.75" customHeight="1">
      <c r="A41" s="356"/>
      <c r="B41" s="351"/>
      <c r="C41" s="351"/>
      <c r="D41" s="351"/>
      <c r="E41" s="351"/>
      <c r="F41" s="351"/>
      <c r="G41" s="351"/>
      <c r="H41" s="354"/>
      <c r="I41" s="351"/>
      <c r="J41" s="356"/>
      <c r="K41" s="342"/>
      <c r="L41" s="344"/>
      <c r="M41" s="337"/>
      <c r="N41" s="337"/>
      <c r="O41" s="337"/>
      <c r="P41" s="337"/>
      <c r="Q41" s="337"/>
      <c r="R41" s="337"/>
      <c r="S41" s="337"/>
      <c r="T41" s="337"/>
      <c r="U41" s="337"/>
      <c r="V41" s="337"/>
      <c r="W41" s="337"/>
      <c r="X41" s="337"/>
      <c r="Y41" s="337"/>
      <c r="Z41" s="337"/>
      <c r="AA41" s="337"/>
      <c r="AB41" s="337"/>
      <c r="AC41" s="337"/>
      <c r="AD41" s="337"/>
      <c r="AE41" s="337"/>
      <c r="AF41" s="339"/>
      <c r="AG41" s="266">
        <f t="shared" si="4"/>
        <v>5</v>
      </c>
      <c r="AH41" s="342"/>
      <c r="AI41" s="344"/>
      <c r="AJ41" s="346"/>
      <c r="AK41" s="267">
        <v>2</v>
      </c>
      <c r="AL41" s="297" t="s">
        <v>1346</v>
      </c>
      <c r="AM41" s="269" t="s">
        <v>106</v>
      </c>
      <c r="AN41" s="270" t="s">
        <v>117</v>
      </c>
      <c r="AO41" s="270" t="s">
        <v>1187</v>
      </c>
      <c r="AP41" s="271" t="str">
        <f t="shared" si="5"/>
        <v>40%</v>
      </c>
      <c r="AQ41" s="270" t="s">
        <v>1188</v>
      </c>
      <c r="AR41" s="270" t="s">
        <v>1209</v>
      </c>
      <c r="AS41" s="270" t="s">
        <v>1190</v>
      </c>
      <c r="AT41" s="272">
        <v>0.28000000000000003</v>
      </c>
      <c r="AU41" s="273" t="str">
        <f t="shared" si="0"/>
        <v>Baja</v>
      </c>
      <c r="AV41" s="274">
        <v>0.28999999999999998</v>
      </c>
      <c r="AW41" s="273" t="str">
        <f t="shared" si="2"/>
        <v>Moderado</v>
      </c>
      <c r="AX41" s="274">
        <v>0.6</v>
      </c>
      <c r="AY41" s="275" t="str">
        <f t="shared" si="3"/>
        <v>Moderado</v>
      </c>
      <c r="AZ41" s="276" t="s">
        <v>1191</v>
      </c>
      <c r="BA41" s="277"/>
      <c r="BB41" s="278" t="s">
        <v>1331</v>
      </c>
      <c r="BC41" s="278" t="s">
        <v>1332</v>
      </c>
      <c r="BD41" s="278" t="s">
        <v>1333</v>
      </c>
      <c r="BE41" s="278" t="s">
        <v>1334</v>
      </c>
      <c r="BF41" s="295">
        <v>44530</v>
      </c>
      <c r="BG41" s="295">
        <v>44530</v>
      </c>
      <c r="BH41" s="267"/>
      <c r="BI41" s="267"/>
      <c r="BJ41" s="245"/>
      <c r="BK41" s="245"/>
      <c r="BL41" s="245"/>
      <c r="BM41" s="245"/>
      <c r="BN41" s="245"/>
      <c r="BO41" s="245"/>
      <c r="BP41" s="245"/>
      <c r="BQ41" s="245"/>
      <c r="BR41" s="245"/>
      <c r="BS41" s="245"/>
      <c r="BT41" s="245"/>
      <c r="BU41" s="245"/>
      <c r="BV41" s="245"/>
      <c r="BW41" s="245"/>
      <c r="BX41" s="245"/>
      <c r="BY41" s="245"/>
      <c r="BZ41" s="245"/>
      <c r="CA41" s="245"/>
      <c r="CB41" s="245"/>
      <c r="CC41" s="245"/>
      <c r="CD41" s="245"/>
      <c r="CE41" s="245"/>
      <c r="CF41" s="245"/>
      <c r="CG41" s="245"/>
      <c r="CH41" s="245"/>
      <c r="CI41" s="245"/>
      <c r="CJ41" s="245"/>
      <c r="CK41" s="245"/>
      <c r="CL41" s="245"/>
      <c r="CM41" s="245"/>
      <c r="CN41" s="245"/>
    </row>
    <row r="42" spans="1:93" ht="99" customHeight="1">
      <c r="A42" s="356"/>
      <c r="B42" s="351"/>
      <c r="C42" s="351"/>
      <c r="D42" s="351"/>
      <c r="E42" s="351"/>
      <c r="F42" s="351"/>
      <c r="G42" s="351"/>
      <c r="H42" s="354"/>
      <c r="I42" s="351"/>
      <c r="J42" s="356"/>
      <c r="K42" s="342"/>
      <c r="L42" s="344"/>
      <c r="M42" s="337"/>
      <c r="N42" s="337"/>
      <c r="O42" s="337"/>
      <c r="P42" s="337"/>
      <c r="Q42" s="337"/>
      <c r="R42" s="337"/>
      <c r="S42" s="337"/>
      <c r="T42" s="337"/>
      <c r="U42" s="337"/>
      <c r="V42" s="337"/>
      <c r="W42" s="337"/>
      <c r="X42" s="337"/>
      <c r="Y42" s="337"/>
      <c r="Z42" s="337"/>
      <c r="AA42" s="337"/>
      <c r="AB42" s="337"/>
      <c r="AC42" s="337"/>
      <c r="AD42" s="337"/>
      <c r="AE42" s="337"/>
      <c r="AF42" s="339"/>
      <c r="AG42" s="266">
        <f t="shared" si="4"/>
        <v>5</v>
      </c>
      <c r="AH42" s="342"/>
      <c r="AI42" s="344"/>
      <c r="AJ42" s="346"/>
      <c r="AK42" s="267">
        <v>3</v>
      </c>
      <c r="AL42" s="297" t="s">
        <v>1347</v>
      </c>
      <c r="AM42" s="269" t="s">
        <v>106</v>
      </c>
      <c r="AN42" s="270" t="s">
        <v>117</v>
      </c>
      <c r="AO42" s="270" t="s">
        <v>1187</v>
      </c>
      <c r="AP42" s="271" t="str">
        <f t="shared" si="5"/>
        <v>40%</v>
      </c>
      <c r="AQ42" s="270" t="s">
        <v>1283</v>
      </c>
      <c r="AR42" s="270" t="s">
        <v>1209</v>
      </c>
      <c r="AS42" s="270" t="s">
        <v>1190</v>
      </c>
      <c r="AT42" s="272">
        <v>0.17299999999999999</v>
      </c>
      <c r="AU42" s="273" t="str">
        <f t="shared" si="0"/>
        <v>Muy Baja</v>
      </c>
      <c r="AV42" s="274">
        <v>0.17</v>
      </c>
      <c r="AW42" s="273" t="str">
        <f t="shared" si="2"/>
        <v>Moderado</v>
      </c>
      <c r="AX42" s="274">
        <v>0.6</v>
      </c>
      <c r="AY42" s="275" t="str">
        <f t="shared" si="3"/>
        <v>Moderado</v>
      </c>
      <c r="AZ42" s="276" t="s">
        <v>1191</v>
      </c>
      <c r="BA42" s="277"/>
      <c r="BB42" s="278" t="s">
        <v>1339</v>
      </c>
      <c r="BC42" s="278" t="s">
        <v>1348</v>
      </c>
      <c r="BD42" s="278" t="s">
        <v>1349</v>
      </c>
      <c r="BE42" s="278" t="s">
        <v>1341</v>
      </c>
      <c r="BF42" s="295">
        <v>44561</v>
      </c>
      <c r="BG42" s="295">
        <v>44561</v>
      </c>
      <c r="BH42" s="267"/>
      <c r="BI42" s="267"/>
      <c r="BJ42" s="245"/>
      <c r="BK42" s="245"/>
      <c r="BL42" s="245"/>
      <c r="BM42" s="245"/>
      <c r="BN42" s="245"/>
      <c r="BO42" s="245"/>
      <c r="BP42" s="245"/>
      <c r="BQ42" s="245"/>
      <c r="BR42" s="245"/>
      <c r="BS42" s="245"/>
      <c r="BT42" s="245"/>
      <c r="BU42" s="245"/>
      <c r="BV42" s="245"/>
      <c r="BW42" s="245"/>
      <c r="BX42" s="245"/>
      <c r="BY42" s="245"/>
      <c r="BZ42" s="245"/>
      <c r="CA42" s="245"/>
      <c r="CB42" s="245"/>
      <c r="CC42" s="245"/>
      <c r="CD42" s="245"/>
      <c r="CE42" s="245"/>
      <c r="CF42" s="245"/>
      <c r="CG42" s="245"/>
      <c r="CH42" s="245"/>
      <c r="CI42" s="245"/>
      <c r="CJ42" s="245"/>
      <c r="CK42" s="245"/>
      <c r="CL42" s="245"/>
      <c r="CM42" s="245"/>
      <c r="CN42" s="245"/>
    </row>
    <row r="43" spans="1:93" ht="121.5" customHeight="1">
      <c r="A43" s="356"/>
      <c r="B43" s="351"/>
      <c r="C43" s="351"/>
      <c r="D43" s="351"/>
      <c r="E43" s="351"/>
      <c r="F43" s="352"/>
      <c r="G43" s="352"/>
      <c r="H43" s="354"/>
      <c r="I43" s="351"/>
      <c r="J43" s="356"/>
      <c r="K43" s="342"/>
      <c r="L43" s="344"/>
      <c r="M43" s="337"/>
      <c r="N43" s="337"/>
      <c r="O43" s="337"/>
      <c r="P43" s="337"/>
      <c r="Q43" s="337"/>
      <c r="R43" s="337"/>
      <c r="S43" s="337"/>
      <c r="T43" s="337"/>
      <c r="U43" s="337"/>
      <c r="V43" s="337"/>
      <c r="W43" s="337"/>
      <c r="X43" s="337"/>
      <c r="Y43" s="337"/>
      <c r="Z43" s="337"/>
      <c r="AA43" s="337"/>
      <c r="AB43" s="337"/>
      <c r="AC43" s="337"/>
      <c r="AD43" s="337"/>
      <c r="AE43" s="337"/>
      <c r="AF43" s="340"/>
      <c r="AG43" s="266">
        <f t="shared" si="4"/>
        <v>5</v>
      </c>
      <c r="AH43" s="342"/>
      <c r="AI43" s="344"/>
      <c r="AJ43" s="346"/>
      <c r="AK43" s="267">
        <v>4</v>
      </c>
      <c r="AL43" s="297" t="s">
        <v>1350</v>
      </c>
      <c r="AM43" s="269" t="s">
        <v>106</v>
      </c>
      <c r="AN43" s="270" t="s">
        <v>117</v>
      </c>
      <c r="AO43" s="270" t="s">
        <v>1187</v>
      </c>
      <c r="AP43" s="271" t="str">
        <f t="shared" si="5"/>
        <v>40%</v>
      </c>
      <c r="AQ43" s="270" t="s">
        <v>1188</v>
      </c>
      <c r="AR43" s="270" t="s">
        <v>1209</v>
      </c>
      <c r="AS43" s="270" t="s">
        <v>1190</v>
      </c>
      <c r="AT43" s="272">
        <v>0.104</v>
      </c>
      <c r="AU43" s="273" t="str">
        <f t="shared" si="0"/>
        <v>Muy Baja</v>
      </c>
      <c r="AV43" s="274">
        <f t="shared" ref="AV43" si="7">+AT43</f>
        <v>0.104</v>
      </c>
      <c r="AW43" s="273" t="str">
        <f t="shared" si="2"/>
        <v>Moderado</v>
      </c>
      <c r="AX43" s="274">
        <v>0.6</v>
      </c>
      <c r="AY43" s="275" t="str">
        <f t="shared" si="3"/>
        <v>Moderado</v>
      </c>
      <c r="AZ43" s="276" t="s">
        <v>1191</v>
      </c>
      <c r="BA43" s="277"/>
      <c r="BB43" s="278" t="s">
        <v>1331</v>
      </c>
      <c r="BC43" s="278" t="s">
        <v>1332</v>
      </c>
      <c r="BD43" s="278" t="s">
        <v>1333</v>
      </c>
      <c r="BE43" s="278" t="s">
        <v>1334</v>
      </c>
      <c r="BF43" s="295">
        <v>44561</v>
      </c>
      <c r="BG43" s="295">
        <v>44561</v>
      </c>
      <c r="BH43" s="267"/>
      <c r="BI43" s="267"/>
    </row>
    <row r="44" spans="1:93" ht="173.25" customHeight="1">
      <c r="A44" s="283">
        <v>13</v>
      </c>
      <c r="B44" s="284" t="s">
        <v>1351</v>
      </c>
      <c r="C44" s="284" t="s">
        <v>1352</v>
      </c>
      <c r="D44" s="284" t="s">
        <v>1353</v>
      </c>
      <c r="E44" s="284" t="s">
        <v>1204</v>
      </c>
      <c r="F44" s="284" t="s">
        <v>1354</v>
      </c>
      <c r="G44" s="284" t="s">
        <v>1355</v>
      </c>
      <c r="H44" s="286" t="s">
        <v>1356</v>
      </c>
      <c r="I44" s="284" t="s">
        <v>1272</v>
      </c>
      <c r="J44" s="283">
        <v>51</v>
      </c>
      <c r="K44" s="287" t="str">
        <f>IF(J44&lt;=0,"",IF(J44&lt;=2,"Muy Baja",IF(J44&lt;=24,"Baja",IF(J44&lt;=500,"Media",IF(J44&lt;=5000,"Alta","Muy Alta")))))</f>
        <v>Media</v>
      </c>
      <c r="L44" s="288">
        <f>IF(K44="","",IF(K44="Muy Baja",0.2,IF(K44="Baja",0.4,IF(K44="Media",0.6,IF(K44="Alta",0.8,IF(K44="Muy Alta",1,))))))</f>
        <v>0.6</v>
      </c>
      <c r="M44" s="289" t="s">
        <v>1185</v>
      </c>
      <c r="N44" s="289" t="s">
        <v>71</v>
      </c>
      <c r="O44" s="289" t="s">
        <v>1185</v>
      </c>
      <c r="P44" s="289" t="s">
        <v>1185</v>
      </c>
      <c r="Q44" s="289" t="s">
        <v>1185</v>
      </c>
      <c r="R44" s="289" t="s">
        <v>1185</v>
      </c>
      <c r="S44" s="289" t="s">
        <v>1185</v>
      </c>
      <c r="T44" s="289" t="s">
        <v>71</v>
      </c>
      <c r="U44" s="289" t="s">
        <v>1185</v>
      </c>
      <c r="V44" s="289" t="s">
        <v>1185</v>
      </c>
      <c r="W44" s="289" t="s">
        <v>1185</v>
      </c>
      <c r="X44" s="289" t="s">
        <v>1185</v>
      </c>
      <c r="Y44" s="289" t="s">
        <v>1185</v>
      </c>
      <c r="Z44" s="289" t="s">
        <v>1185</v>
      </c>
      <c r="AA44" s="289" t="s">
        <v>1185</v>
      </c>
      <c r="AB44" s="289" t="s">
        <v>71</v>
      </c>
      <c r="AC44" s="289" t="s">
        <v>1185</v>
      </c>
      <c r="AD44" s="289" t="s">
        <v>1185</v>
      </c>
      <c r="AE44" s="289" t="s">
        <v>71</v>
      </c>
      <c r="AF44" s="298">
        <v>15</v>
      </c>
      <c r="AG44" s="266">
        <f t="shared" si="4"/>
        <v>20</v>
      </c>
      <c r="AH44" s="287" t="str">
        <f>IF(AG44=5,"Moderado",IF(AG44=10,"Mayor",IF(AG44=20,"Catastrófico",0)))</f>
        <v>Catastrófico</v>
      </c>
      <c r="AI44" s="288">
        <f>IF(AH44="","",IF(AH44="Leve",0.2,IF(AH44="Menor",0.4,IF(AH44="Moderado",0.6,IF(AH44="Mayor",0.8,IF(AH44="Catastrófico",1,))))))</f>
        <v>1</v>
      </c>
      <c r="AJ44" s="291" t="str">
        <f>IF(OR(AND(K44="Muy Baja",AH44="Leve"),AND(K44="Muy Baja",AH44="Menor"),AND(K44="Baja",AH44="Leve")),"Bajo",IF(OR(AND(K44="Muy baja",AH44="Moderado"),AND(K44="Baja",AH44="Menor"),AND(K44="Baja",AH44="Moderado"),AND(K44="Media",AH44="Leve"),AND(K44="Media",AH44="Menor"),AND(K44="Media",AH44="Moderado"),AND(K44="Alta",AH44="Leve"),AND(K44="Alta",AH44="Menor")),"Moderado",IF(OR(AND(K44="Muy Baja",AH44="Mayor"),AND(K44="Baja",AH44="Mayor"),AND(K44="Media",AH44="Mayor"),AND(K44="Alta",AH44="Moderado"),AND(K44="Alta",AH44="Mayor"),AND(K44="Muy Alta",AH44="Leve"),AND(K44="Muy Alta",AH44="Menor"),AND(K44="Muy Alta",AH44="Moderado"),AND(K44="Muy Alta",AH44="Mayor")),"Alto",IF(OR(AND(K44="Muy Baja",AH44="Catastrófico"),AND(K44="Baja",AH44="Catastrófico"),AND(K44="Media",AH44="Catastrófico"),AND(K44="Alta",AH44="Catastrófico"),AND(K44="Muy Alta",AH44="Catastrófico")),"Extremo",""))))</f>
        <v>Extremo</v>
      </c>
      <c r="AK44" s="267">
        <v>1</v>
      </c>
      <c r="AL44" s="268" t="s">
        <v>1357</v>
      </c>
      <c r="AM44" s="269" t="s">
        <v>106</v>
      </c>
      <c r="AN44" s="270" t="s">
        <v>117</v>
      </c>
      <c r="AO44" s="270" t="s">
        <v>1187</v>
      </c>
      <c r="AP44" s="271" t="str">
        <f t="shared" si="5"/>
        <v>40%</v>
      </c>
      <c r="AQ44" s="270" t="s">
        <v>1188</v>
      </c>
      <c r="AR44" s="270" t="s">
        <v>1189</v>
      </c>
      <c r="AS44" s="270" t="s">
        <v>1190</v>
      </c>
      <c r="AT44" s="272">
        <f>IFERROR(IF(AM44="Probabilidad",(L44-(+L44*AP44)),IF(AM44="Impacto",L44,"")),"")</f>
        <v>0.36</v>
      </c>
      <c r="AU44" s="273" t="str">
        <f t="shared" si="0"/>
        <v>Baja</v>
      </c>
      <c r="AV44" s="274">
        <f t="shared" si="1"/>
        <v>0.36</v>
      </c>
      <c r="AW44" s="273" t="str">
        <f t="shared" si="2"/>
        <v>Catastrófico</v>
      </c>
      <c r="AX44" s="274">
        <f>IFERROR(IF(AM44="Impacto",(AI44-(+AI44*AP44)),IF(AM44="Probabilidad",AI44,"")),"")</f>
        <v>1</v>
      </c>
      <c r="AY44" s="275" t="str">
        <f t="shared" si="3"/>
        <v>Extremo</v>
      </c>
      <c r="AZ44" s="276" t="s">
        <v>1191</v>
      </c>
      <c r="BA44" s="277"/>
      <c r="BB44" s="278"/>
      <c r="BC44" s="278" t="s">
        <v>1358</v>
      </c>
      <c r="BD44" s="278" t="s">
        <v>1359</v>
      </c>
      <c r="BE44" s="278" t="s">
        <v>1360</v>
      </c>
      <c r="BF44" s="295">
        <v>44378</v>
      </c>
      <c r="BG44" s="295">
        <v>44560</v>
      </c>
      <c r="BH44" s="278">
        <v>3848</v>
      </c>
      <c r="BI44" s="267"/>
      <c r="BJ44" s="245"/>
      <c r="BK44" s="245"/>
      <c r="BL44" s="245"/>
      <c r="BM44" s="245"/>
      <c r="BN44" s="245"/>
      <c r="BO44" s="245"/>
      <c r="BP44" s="245"/>
      <c r="BQ44" s="245"/>
      <c r="BR44" s="245"/>
      <c r="BS44" s="245"/>
      <c r="BT44" s="245"/>
      <c r="BU44" s="245"/>
      <c r="BV44" s="245"/>
      <c r="BW44" s="245"/>
      <c r="BX44" s="245"/>
      <c r="BY44" s="245"/>
      <c r="BZ44" s="245"/>
      <c r="CA44" s="245"/>
      <c r="CB44" s="245"/>
      <c r="CC44" s="245"/>
      <c r="CD44" s="245"/>
      <c r="CE44" s="245"/>
      <c r="CF44" s="245"/>
      <c r="CG44" s="245"/>
      <c r="CH44" s="245"/>
      <c r="CI44" s="245"/>
      <c r="CJ44" s="245"/>
      <c r="CK44" s="245"/>
      <c r="CL44" s="245"/>
      <c r="CM44" s="245"/>
      <c r="CN44" s="245"/>
      <c r="CO44" s="245"/>
    </row>
    <row r="45" spans="1:93" ht="270">
      <c r="A45" s="267">
        <v>14</v>
      </c>
      <c r="B45" s="278" t="s">
        <v>1361</v>
      </c>
      <c r="C45" s="278" t="s">
        <v>1362</v>
      </c>
      <c r="D45" s="278" t="s">
        <v>1363</v>
      </c>
      <c r="E45" s="284" t="s">
        <v>1204</v>
      </c>
      <c r="F45" s="284" t="s">
        <v>1364</v>
      </c>
      <c r="G45" s="284" t="s">
        <v>1365</v>
      </c>
      <c r="H45" s="286" t="s">
        <v>1366</v>
      </c>
      <c r="I45" s="284" t="s">
        <v>1272</v>
      </c>
      <c r="J45" s="283">
        <v>50</v>
      </c>
      <c r="K45" s="287" t="str">
        <f>IF(J45&lt;=0,"",IF(J45&lt;=2,"Muy Baja",IF(J45&lt;=24,"Baja",IF(J45&lt;=500,"Media",IF(J45&lt;=5000,"Alta","Muy Alta")))))</f>
        <v>Media</v>
      </c>
      <c r="L45" s="288">
        <f>IF(K45="","",IF(K45="Muy Baja",0.2,IF(K45="Baja",0.4,IF(K45="Media",0.6,IF(K45="Alta",0.8,IF(K45="Muy Alta",1,))))))</f>
        <v>0.6</v>
      </c>
      <c r="M45" s="289" t="s">
        <v>1185</v>
      </c>
      <c r="N45" s="289" t="s">
        <v>1185</v>
      </c>
      <c r="O45" s="289" t="s">
        <v>1185</v>
      </c>
      <c r="P45" s="289" t="s">
        <v>1185</v>
      </c>
      <c r="Q45" s="289" t="s">
        <v>1185</v>
      </c>
      <c r="R45" s="289" t="s">
        <v>1185</v>
      </c>
      <c r="S45" s="289" t="s">
        <v>1185</v>
      </c>
      <c r="T45" s="289" t="s">
        <v>1185</v>
      </c>
      <c r="U45" s="289" t="s">
        <v>71</v>
      </c>
      <c r="V45" s="289" t="s">
        <v>1185</v>
      </c>
      <c r="W45" s="289" t="s">
        <v>1185</v>
      </c>
      <c r="X45" s="289" t="s">
        <v>1185</v>
      </c>
      <c r="Y45" s="289" t="s">
        <v>1185</v>
      </c>
      <c r="Z45" s="289" t="s">
        <v>1185</v>
      </c>
      <c r="AA45" s="289" t="s">
        <v>1185</v>
      </c>
      <c r="AB45" s="289" t="s">
        <v>71</v>
      </c>
      <c r="AC45" s="289" t="s">
        <v>1185</v>
      </c>
      <c r="AD45" s="289" t="s">
        <v>1185</v>
      </c>
      <c r="AE45" s="289" t="s">
        <v>71</v>
      </c>
      <c r="AF45" s="298">
        <v>15</v>
      </c>
      <c r="AG45" s="266">
        <f t="shared" si="4"/>
        <v>20</v>
      </c>
      <c r="AH45" s="287" t="str">
        <f>IF(AG45=5,"Moderado",IF(AG45=10,"Mayor",IF(AG45=20,"Catastrófico",0)))</f>
        <v>Catastrófico</v>
      </c>
      <c r="AI45" s="288">
        <f>IF(AH45="","",IF(AH45="Leve",0.2,IF(AH45="Menor",0.4,IF(AH45="Moderado",0.6,IF(AH45="Mayor",0.8,IF(AH45="Catastrófico",1,))))))</f>
        <v>1</v>
      </c>
      <c r="AJ45" s="291" t="str">
        <f>IF(OR(AND(K45="Muy Baja",AH45="Leve"),AND(K45="Muy Baja",AH45="Menor"),AND(K45="Baja",AH45="Leve")),"Bajo",IF(OR(AND(K45="Muy baja",AH45="Moderado"),AND(K45="Baja",AH45="Menor"),AND(K45="Baja",AH45="Moderado"),AND(K45="Media",AH45="Leve"),AND(K45="Media",AH45="Menor"),AND(K45="Media",AH45="Moderado"),AND(K45="Alta",AH45="Leve"),AND(K45="Alta",AH45="Menor")),"Moderado",IF(OR(AND(K45="Muy Baja",AH45="Mayor"),AND(K45="Baja",AH45="Mayor"),AND(K45="Media",AH45="Mayor"),AND(K45="Alta",AH45="Moderado"),AND(K45="Alta",AH45="Mayor"),AND(K45="Muy Alta",AH45="Leve"),AND(K45="Muy Alta",AH45="Menor"),AND(K45="Muy Alta",AH45="Moderado"),AND(K45="Muy Alta",AH45="Mayor")),"Alto",IF(OR(AND(K45="Muy Baja",AH45="Catastrófico"),AND(K45="Baja",AH45="Catastrófico"),AND(K45="Media",AH45="Catastrófico"),AND(K45="Alta",AH45="Catastrófico"),AND(K45="Muy Alta",AH45="Catastrófico")),"Extremo",""))))</f>
        <v>Extremo</v>
      </c>
      <c r="AK45" s="267">
        <v>1</v>
      </c>
      <c r="AL45" s="268" t="s">
        <v>1367</v>
      </c>
      <c r="AM45" s="269" t="s">
        <v>106</v>
      </c>
      <c r="AN45" s="270" t="s">
        <v>117</v>
      </c>
      <c r="AO45" s="270" t="s">
        <v>1187</v>
      </c>
      <c r="AP45" s="271" t="str">
        <f t="shared" si="5"/>
        <v>40%</v>
      </c>
      <c r="AQ45" s="270" t="s">
        <v>1188</v>
      </c>
      <c r="AR45" s="270" t="s">
        <v>1189</v>
      </c>
      <c r="AS45" s="270" t="s">
        <v>1190</v>
      </c>
      <c r="AT45" s="272">
        <f>IFERROR(IF(AM45="Probabilidad",(L45-(+L45*AP45)),IF(AM45="Impacto",L45,"")),"")</f>
        <v>0.36</v>
      </c>
      <c r="AU45" s="273" t="str">
        <f t="shared" si="0"/>
        <v>Baja</v>
      </c>
      <c r="AV45" s="274">
        <f t="shared" si="1"/>
        <v>0.36</v>
      </c>
      <c r="AW45" s="273" t="str">
        <f t="shared" si="2"/>
        <v>Catastrófico</v>
      </c>
      <c r="AX45" s="274">
        <f>IFERROR(IF(AM45="Impacto",(AI45-(+AI45*AP45)),IF(AM45="Probabilidad",AI45,"")),"")</f>
        <v>1</v>
      </c>
      <c r="AY45" s="275" t="str">
        <f t="shared" si="3"/>
        <v>Extremo</v>
      </c>
      <c r="AZ45" s="276" t="s">
        <v>1191</v>
      </c>
      <c r="BA45" s="277"/>
      <c r="BB45" s="278" t="s">
        <v>1368</v>
      </c>
      <c r="BC45" s="267" t="s">
        <v>1369</v>
      </c>
      <c r="BD45" s="278" t="s">
        <v>1370</v>
      </c>
      <c r="BE45" s="267" t="s">
        <v>1371</v>
      </c>
      <c r="BF45" s="279">
        <v>44408</v>
      </c>
      <c r="BG45" s="279">
        <v>44560</v>
      </c>
      <c r="BH45" s="278">
        <v>3847</v>
      </c>
      <c r="BI45" s="267"/>
      <c r="BJ45" s="245"/>
      <c r="BK45" s="245"/>
      <c r="BL45" s="245"/>
      <c r="BM45" s="245"/>
      <c r="BN45" s="245"/>
      <c r="BO45" s="245"/>
      <c r="BP45" s="245"/>
      <c r="BQ45" s="245"/>
      <c r="BR45" s="245"/>
      <c r="BS45" s="245"/>
      <c r="BT45" s="245"/>
      <c r="BU45" s="245"/>
      <c r="BV45" s="245"/>
      <c r="BW45" s="245"/>
      <c r="BX45" s="245"/>
      <c r="BY45" s="245"/>
      <c r="BZ45" s="245"/>
      <c r="CA45" s="245"/>
      <c r="CB45" s="245"/>
      <c r="CC45" s="245"/>
      <c r="CD45" s="245"/>
      <c r="CE45" s="245"/>
      <c r="CF45" s="245"/>
      <c r="CG45" s="245"/>
      <c r="CH45" s="245"/>
      <c r="CI45" s="245"/>
      <c r="CJ45" s="245"/>
      <c r="CK45" s="245"/>
      <c r="CL45" s="245"/>
      <c r="CM45" s="245"/>
      <c r="CN45" s="245"/>
      <c r="CO45" s="245"/>
    </row>
    <row r="46" spans="1:93" ht="49.5" customHeight="1">
      <c r="A46" s="299"/>
      <c r="B46" s="300"/>
      <c r="E46" s="347" t="s">
        <v>1372</v>
      </c>
      <c r="F46" s="348"/>
      <c r="G46" s="348"/>
      <c r="H46" s="348"/>
      <c r="I46" s="348"/>
      <c r="J46" s="348"/>
      <c r="K46" s="348"/>
      <c r="L46" s="348"/>
      <c r="M46" s="348"/>
      <c r="N46" s="348"/>
      <c r="O46" s="348"/>
      <c r="P46" s="348"/>
      <c r="Q46" s="348"/>
      <c r="R46" s="348"/>
      <c r="S46" s="348"/>
      <c r="T46" s="348"/>
      <c r="U46" s="348"/>
      <c r="V46" s="348"/>
      <c r="W46" s="348"/>
      <c r="X46" s="348"/>
      <c r="Y46" s="348"/>
      <c r="Z46" s="348"/>
      <c r="AA46" s="348"/>
      <c r="AB46" s="348"/>
      <c r="AC46" s="348"/>
      <c r="AD46" s="348"/>
      <c r="AE46" s="348"/>
      <c r="AF46" s="348"/>
      <c r="AG46" s="348"/>
      <c r="AH46" s="348"/>
      <c r="AI46" s="348"/>
      <c r="AJ46" s="348"/>
      <c r="AK46" s="348"/>
      <c r="AL46" s="348"/>
      <c r="AM46" s="348"/>
      <c r="AN46" s="348"/>
      <c r="AO46" s="348"/>
      <c r="AP46" s="348"/>
      <c r="AQ46" s="348"/>
      <c r="AR46" s="348"/>
      <c r="AS46" s="348"/>
      <c r="AT46" s="348"/>
      <c r="AU46" s="348"/>
      <c r="AV46" s="348"/>
      <c r="AW46" s="348"/>
      <c r="AX46" s="348"/>
      <c r="AY46" s="348"/>
      <c r="AZ46" s="348"/>
      <c r="BA46" s="348"/>
      <c r="BB46" s="348"/>
      <c r="BC46" s="348"/>
      <c r="BD46" s="348"/>
      <c r="BE46" s="348"/>
      <c r="BF46" s="348"/>
      <c r="BG46" s="348"/>
      <c r="BH46" s="348"/>
      <c r="BI46" s="349"/>
    </row>
    <row r="47" spans="1:93">
      <c r="A47" s="301"/>
      <c r="B47" s="248"/>
    </row>
    <row r="48" spans="1:93">
      <c r="A48" s="248"/>
      <c r="E48" s="304" t="s">
        <v>1373</v>
      </c>
      <c r="F48" s="248"/>
      <c r="G48" s="248"/>
      <c r="I48" s="248"/>
    </row>
  </sheetData>
  <mergeCells count="422">
    <mergeCell ref="B1:E4"/>
    <mergeCell ref="F1:G2"/>
    <mergeCell ref="F3:G4"/>
    <mergeCell ref="H3:H4"/>
    <mergeCell ref="A6:E6"/>
    <mergeCell ref="F6:AJ6"/>
    <mergeCell ref="AT10:AZ10"/>
    <mergeCell ref="BB10:BI10"/>
    <mergeCell ref="A11:A12"/>
    <mergeCell ref="B11:B12"/>
    <mergeCell ref="C11:C12"/>
    <mergeCell ref="D11:D12"/>
    <mergeCell ref="E11:E12"/>
    <mergeCell ref="AK6:AM6"/>
    <mergeCell ref="A7:E7"/>
    <mergeCell ref="F7:AJ7"/>
    <mergeCell ref="A8:E8"/>
    <mergeCell ref="F8:AJ8"/>
    <mergeCell ref="A9:E9"/>
    <mergeCell ref="F11:F12"/>
    <mergeCell ref="G11:G12"/>
    <mergeCell ref="H11:H12"/>
    <mergeCell ref="I11:I12"/>
    <mergeCell ref="J11:J12"/>
    <mergeCell ref="K11:K12"/>
    <mergeCell ref="A10:J10"/>
    <mergeCell ref="K10:AJ10"/>
    <mergeCell ref="AK10:AS10"/>
    <mergeCell ref="AL11:AL12"/>
    <mergeCell ref="AM11:AM12"/>
    <mergeCell ref="AN11:AS11"/>
    <mergeCell ref="AT11:AT12"/>
    <mergeCell ref="L11:L12"/>
    <mergeCell ref="M11:AE11"/>
    <mergeCell ref="AF11:AF12"/>
    <mergeCell ref="AG11:AG12"/>
    <mergeCell ref="AH11:AH12"/>
    <mergeCell ref="AI11:AI12"/>
    <mergeCell ref="BG11:BG12"/>
    <mergeCell ref="BH11:BH12"/>
    <mergeCell ref="BI11:BI12"/>
    <mergeCell ref="A13:A15"/>
    <mergeCell ref="B13:B15"/>
    <mergeCell ref="C13:C15"/>
    <mergeCell ref="D13:D15"/>
    <mergeCell ref="E13:E15"/>
    <mergeCell ref="F13:F15"/>
    <mergeCell ref="G13:G15"/>
    <mergeCell ref="BA11:BA12"/>
    <mergeCell ref="BB11:BB12"/>
    <mergeCell ref="BC11:BC12"/>
    <mergeCell ref="BD11:BD12"/>
    <mergeCell ref="BE11:BE12"/>
    <mergeCell ref="BF11:BF12"/>
    <mergeCell ref="AU11:AU12"/>
    <mergeCell ref="AV11:AV12"/>
    <mergeCell ref="AW11:AW12"/>
    <mergeCell ref="AX11:AX12"/>
    <mergeCell ref="AY11:AY12"/>
    <mergeCell ref="AZ11:AZ12"/>
    <mergeCell ref="AJ11:AJ12"/>
    <mergeCell ref="AK11:AK12"/>
    <mergeCell ref="P13:P15"/>
    <mergeCell ref="Q13:Q15"/>
    <mergeCell ref="R13:R15"/>
    <mergeCell ref="S13:S15"/>
    <mergeCell ref="H13:H15"/>
    <mergeCell ref="I13:I15"/>
    <mergeCell ref="J13:J15"/>
    <mergeCell ref="K13:K15"/>
    <mergeCell ref="L13:L15"/>
    <mergeCell ref="M13:M15"/>
    <mergeCell ref="AF13:AF15"/>
    <mergeCell ref="AH13:AH15"/>
    <mergeCell ref="AI13:AI15"/>
    <mergeCell ref="AJ13:AJ15"/>
    <mergeCell ref="A16:A17"/>
    <mergeCell ref="B16:B17"/>
    <mergeCell ref="C16:C17"/>
    <mergeCell ref="D16:D17"/>
    <mergeCell ref="E16:E17"/>
    <mergeCell ref="F16:F17"/>
    <mergeCell ref="Z13:Z15"/>
    <mergeCell ref="AA13:AA15"/>
    <mergeCell ref="AB13:AB15"/>
    <mergeCell ref="AC13:AC15"/>
    <mergeCell ref="AD13:AD15"/>
    <mergeCell ref="AE13:AE15"/>
    <mergeCell ref="T13:T15"/>
    <mergeCell ref="U13:U15"/>
    <mergeCell ref="V13:V15"/>
    <mergeCell ref="W13:W15"/>
    <mergeCell ref="X13:X15"/>
    <mergeCell ref="Y13:Y15"/>
    <mergeCell ref="N13:N15"/>
    <mergeCell ref="O13:O15"/>
    <mergeCell ref="X16:X17"/>
    <mergeCell ref="M16:M17"/>
    <mergeCell ref="N16:N17"/>
    <mergeCell ref="O16:O17"/>
    <mergeCell ref="P16:P17"/>
    <mergeCell ref="Q16:Q17"/>
    <mergeCell ref="R16:R17"/>
    <mergeCell ref="G16:G17"/>
    <mergeCell ref="H16:H17"/>
    <mergeCell ref="I16:I17"/>
    <mergeCell ref="J16:J17"/>
    <mergeCell ref="K16:K17"/>
    <mergeCell ref="L16:L17"/>
    <mergeCell ref="I20:I22"/>
    <mergeCell ref="J20:J22"/>
    <mergeCell ref="K20:K22"/>
    <mergeCell ref="AE16:AE17"/>
    <mergeCell ref="AF16:AF17"/>
    <mergeCell ref="AH16:AH17"/>
    <mergeCell ref="AI16:AI17"/>
    <mergeCell ref="AJ16:AJ17"/>
    <mergeCell ref="A20:A22"/>
    <mergeCell ref="B20:B22"/>
    <mergeCell ref="C20:C22"/>
    <mergeCell ref="D20:D22"/>
    <mergeCell ref="E20:E22"/>
    <mergeCell ref="Y16:Y17"/>
    <mergeCell ref="Z16:Z17"/>
    <mergeCell ref="AA16:AA17"/>
    <mergeCell ref="AB16:AB17"/>
    <mergeCell ref="AC16:AC17"/>
    <mergeCell ref="AD16:AD17"/>
    <mergeCell ref="S16:S17"/>
    <mergeCell ref="T16:T17"/>
    <mergeCell ref="U16:U17"/>
    <mergeCell ref="V16:V17"/>
    <mergeCell ref="W16:W17"/>
    <mergeCell ref="AH20:AH22"/>
    <mergeCell ref="AI20:AI22"/>
    <mergeCell ref="AJ20:AJ22"/>
    <mergeCell ref="X20:X22"/>
    <mergeCell ref="Y20:Y22"/>
    <mergeCell ref="Z20:Z22"/>
    <mergeCell ref="AA20:AA22"/>
    <mergeCell ref="AB20:AB22"/>
    <mergeCell ref="AC20:AC22"/>
    <mergeCell ref="A23:A24"/>
    <mergeCell ref="B23:B24"/>
    <mergeCell ref="C23:C24"/>
    <mergeCell ref="D23:D24"/>
    <mergeCell ref="E23:E24"/>
    <mergeCell ref="F23:F24"/>
    <mergeCell ref="AD20:AD22"/>
    <mergeCell ref="AE20:AE22"/>
    <mergeCell ref="AF20:AF22"/>
    <mergeCell ref="R20:R22"/>
    <mergeCell ref="S20:S22"/>
    <mergeCell ref="T20:T22"/>
    <mergeCell ref="U20:U22"/>
    <mergeCell ref="V20:V22"/>
    <mergeCell ref="W20:W22"/>
    <mergeCell ref="L20:L22"/>
    <mergeCell ref="M20:M22"/>
    <mergeCell ref="N20:N22"/>
    <mergeCell ref="O20:O22"/>
    <mergeCell ref="P20:P22"/>
    <mergeCell ref="Q20:Q22"/>
    <mergeCell ref="F20:F22"/>
    <mergeCell ref="G20:G22"/>
    <mergeCell ref="H20:H22"/>
    <mergeCell ref="O23:O24"/>
    <mergeCell ref="P23:P24"/>
    <mergeCell ref="Q23:Q24"/>
    <mergeCell ref="R23:R24"/>
    <mergeCell ref="G23:G24"/>
    <mergeCell ref="H23:H24"/>
    <mergeCell ref="I23:I24"/>
    <mergeCell ref="J23:J24"/>
    <mergeCell ref="K23:K24"/>
    <mergeCell ref="L23:L24"/>
    <mergeCell ref="AE23:AE24"/>
    <mergeCell ref="AF23:AF24"/>
    <mergeCell ref="AH23:AH24"/>
    <mergeCell ref="AI23:AI24"/>
    <mergeCell ref="AJ23:AJ24"/>
    <mergeCell ref="A25:A27"/>
    <mergeCell ref="B25:B27"/>
    <mergeCell ref="C25:C27"/>
    <mergeCell ref="D25:D27"/>
    <mergeCell ref="E25:E27"/>
    <mergeCell ref="Y23:Y24"/>
    <mergeCell ref="Z23:Z24"/>
    <mergeCell ref="AA23:AA24"/>
    <mergeCell ref="AB23:AB24"/>
    <mergeCell ref="AC23:AC24"/>
    <mergeCell ref="AD23:AD24"/>
    <mergeCell ref="S23:S24"/>
    <mergeCell ref="T23:T24"/>
    <mergeCell ref="U23:U24"/>
    <mergeCell ref="V23:V24"/>
    <mergeCell ref="W23:W24"/>
    <mergeCell ref="X23:X24"/>
    <mergeCell ref="M23:M24"/>
    <mergeCell ref="N23:N24"/>
    <mergeCell ref="AI25:AI27"/>
    <mergeCell ref="AJ25:AJ27"/>
    <mergeCell ref="A28:A30"/>
    <mergeCell ref="B28:B30"/>
    <mergeCell ref="C28:C30"/>
    <mergeCell ref="D28:D30"/>
    <mergeCell ref="E28:E30"/>
    <mergeCell ref="Y25:Y27"/>
    <mergeCell ref="Z25:Z27"/>
    <mergeCell ref="AA25:AA27"/>
    <mergeCell ref="AB25:AB27"/>
    <mergeCell ref="AC25:AC27"/>
    <mergeCell ref="AD25:AD27"/>
    <mergeCell ref="S25:S27"/>
    <mergeCell ref="T25:T27"/>
    <mergeCell ref="U25:U27"/>
    <mergeCell ref="V25:V27"/>
    <mergeCell ref="W25:W27"/>
    <mergeCell ref="X25:X27"/>
    <mergeCell ref="M25:M27"/>
    <mergeCell ref="N25:N27"/>
    <mergeCell ref="O25:O27"/>
    <mergeCell ref="P25:P27"/>
    <mergeCell ref="Q25:Q27"/>
    <mergeCell ref="F28:F30"/>
    <mergeCell ref="H28:H30"/>
    <mergeCell ref="I28:I30"/>
    <mergeCell ref="J28:J30"/>
    <mergeCell ref="K28:K30"/>
    <mergeCell ref="L28:L30"/>
    <mergeCell ref="AE25:AE27"/>
    <mergeCell ref="AF25:AF27"/>
    <mergeCell ref="AH25:AH27"/>
    <mergeCell ref="R25:R27"/>
    <mergeCell ref="G25:G26"/>
    <mergeCell ref="H25:H27"/>
    <mergeCell ref="I25:I27"/>
    <mergeCell ref="J25:J27"/>
    <mergeCell ref="K25:K27"/>
    <mergeCell ref="L25:L27"/>
    <mergeCell ref="AH28:AH30"/>
    <mergeCell ref="AI28:AI30"/>
    <mergeCell ref="AJ28:AJ30"/>
    <mergeCell ref="G29:G30"/>
    <mergeCell ref="AG29:AG30"/>
    <mergeCell ref="Y28:Y30"/>
    <mergeCell ref="Z28:Z30"/>
    <mergeCell ref="AA28:AA30"/>
    <mergeCell ref="AB28:AB30"/>
    <mergeCell ref="AC28:AC30"/>
    <mergeCell ref="AD28:AD30"/>
    <mergeCell ref="S28:S30"/>
    <mergeCell ref="T28:T30"/>
    <mergeCell ref="U28:U30"/>
    <mergeCell ref="V28:V30"/>
    <mergeCell ref="W28:W30"/>
    <mergeCell ref="X28:X30"/>
    <mergeCell ref="M28:M30"/>
    <mergeCell ref="N28:N30"/>
    <mergeCell ref="O28:O30"/>
    <mergeCell ref="P28:P30"/>
    <mergeCell ref="Q28:Q30"/>
    <mergeCell ref="R28:R30"/>
    <mergeCell ref="AW29:AW30"/>
    <mergeCell ref="AX29:AX30"/>
    <mergeCell ref="AY29:AY30"/>
    <mergeCell ref="AZ29:AZ30"/>
    <mergeCell ref="A31:A32"/>
    <mergeCell ref="B31:B32"/>
    <mergeCell ref="C31:C32"/>
    <mergeCell ref="D31:D32"/>
    <mergeCell ref="E31:E32"/>
    <mergeCell ref="F31:F32"/>
    <mergeCell ref="AQ29:AQ30"/>
    <mergeCell ref="AR29:AR30"/>
    <mergeCell ref="AS29:AS30"/>
    <mergeCell ref="AT29:AT30"/>
    <mergeCell ref="AU29:AU30"/>
    <mergeCell ref="AV29:AV30"/>
    <mergeCell ref="AK29:AK30"/>
    <mergeCell ref="AL29:AL30"/>
    <mergeCell ref="AM29:AM30"/>
    <mergeCell ref="AN29:AN30"/>
    <mergeCell ref="AO29:AO30"/>
    <mergeCell ref="AP29:AP30"/>
    <mergeCell ref="AE28:AE30"/>
    <mergeCell ref="AF28:AF30"/>
    <mergeCell ref="P31:P32"/>
    <mergeCell ref="Q31:Q32"/>
    <mergeCell ref="R31:R32"/>
    <mergeCell ref="S31:S32"/>
    <mergeCell ref="H31:H32"/>
    <mergeCell ref="I31:I32"/>
    <mergeCell ref="J31:J32"/>
    <mergeCell ref="K31:K32"/>
    <mergeCell ref="L31:L32"/>
    <mergeCell ref="M31:M32"/>
    <mergeCell ref="AF31:AF32"/>
    <mergeCell ref="AH31:AH32"/>
    <mergeCell ref="AI31:AI32"/>
    <mergeCell ref="AJ31:AJ32"/>
    <mergeCell ref="A33:A34"/>
    <mergeCell ref="B33:B34"/>
    <mergeCell ref="C33:C34"/>
    <mergeCell ref="D33:D34"/>
    <mergeCell ref="E33:E34"/>
    <mergeCell ref="F33:F34"/>
    <mergeCell ref="Z31:Z32"/>
    <mergeCell ref="AA31:AA32"/>
    <mergeCell ref="AB31:AB32"/>
    <mergeCell ref="AC31:AC32"/>
    <mergeCell ref="AD31:AD32"/>
    <mergeCell ref="AE31:AE32"/>
    <mergeCell ref="T31:T32"/>
    <mergeCell ref="U31:U32"/>
    <mergeCell ref="V31:V32"/>
    <mergeCell ref="W31:W32"/>
    <mergeCell ref="X31:X32"/>
    <mergeCell ref="Y31:Y32"/>
    <mergeCell ref="N31:N32"/>
    <mergeCell ref="O31:O32"/>
    <mergeCell ref="P33:P34"/>
    <mergeCell ref="Q33:Q34"/>
    <mergeCell ref="R33:R34"/>
    <mergeCell ref="S33:S34"/>
    <mergeCell ref="H33:H34"/>
    <mergeCell ref="I33:I34"/>
    <mergeCell ref="J33:J34"/>
    <mergeCell ref="K33:K34"/>
    <mergeCell ref="L33:L34"/>
    <mergeCell ref="M33:M34"/>
    <mergeCell ref="AF33:AF34"/>
    <mergeCell ref="AH33:AH34"/>
    <mergeCell ref="AI33:AI34"/>
    <mergeCell ref="AJ33:AJ34"/>
    <mergeCell ref="A35:A39"/>
    <mergeCell ref="B35:B39"/>
    <mergeCell ref="C35:C39"/>
    <mergeCell ref="D35:D39"/>
    <mergeCell ref="E35:E39"/>
    <mergeCell ref="F35:F36"/>
    <mergeCell ref="Z33:Z34"/>
    <mergeCell ref="AA33:AA34"/>
    <mergeCell ref="AB33:AB34"/>
    <mergeCell ref="AC33:AC34"/>
    <mergeCell ref="AD33:AD34"/>
    <mergeCell ref="AE33:AE34"/>
    <mergeCell ref="T33:T34"/>
    <mergeCell ref="U33:U34"/>
    <mergeCell ref="V33:V34"/>
    <mergeCell ref="W33:W34"/>
    <mergeCell ref="X33:X34"/>
    <mergeCell ref="Y33:Y34"/>
    <mergeCell ref="N33:N34"/>
    <mergeCell ref="O33:O34"/>
    <mergeCell ref="S35:S39"/>
    <mergeCell ref="T35:T39"/>
    <mergeCell ref="U35:U39"/>
    <mergeCell ref="V35:V39"/>
    <mergeCell ref="W35:W39"/>
    <mergeCell ref="X35:X39"/>
    <mergeCell ref="M35:M39"/>
    <mergeCell ref="N35:N39"/>
    <mergeCell ref="O35:O39"/>
    <mergeCell ref="P35:P39"/>
    <mergeCell ref="Q35:Q39"/>
    <mergeCell ref="R35:R39"/>
    <mergeCell ref="AE35:AE39"/>
    <mergeCell ref="AF35:AF39"/>
    <mergeCell ref="AG35:AG39"/>
    <mergeCell ref="AH35:AH39"/>
    <mergeCell ref="AI35:AI39"/>
    <mergeCell ref="AJ35:AJ39"/>
    <mergeCell ref="Y35:Y39"/>
    <mergeCell ref="Z35:Z39"/>
    <mergeCell ref="AA35:AA39"/>
    <mergeCell ref="AB35:AB39"/>
    <mergeCell ref="AC35:AC39"/>
    <mergeCell ref="AD35:AD39"/>
    <mergeCell ref="G40:G43"/>
    <mergeCell ref="H40:H43"/>
    <mergeCell ref="I40:I43"/>
    <mergeCell ref="J40:J43"/>
    <mergeCell ref="K40:K43"/>
    <mergeCell ref="L40:L43"/>
    <mergeCell ref="F37:F39"/>
    <mergeCell ref="A40:A43"/>
    <mergeCell ref="B40:B43"/>
    <mergeCell ref="C40:C43"/>
    <mergeCell ref="D40:D43"/>
    <mergeCell ref="E40:E43"/>
    <mergeCell ref="F40:F43"/>
    <mergeCell ref="G35:G39"/>
    <mergeCell ref="H35:H39"/>
    <mergeCell ref="I35:I39"/>
    <mergeCell ref="J35:J39"/>
    <mergeCell ref="K35:K39"/>
    <mergeCell ref="L35:L39"/>
    <mergeCell ref="AE40:AE43"/>
    <mergeCell ref="AF40:AF43"/>
    <mergeCell ref="AH40:AH43"/>
    <mergeCell ref="AI40:AI43"/>
    <mergeCell ref="AJ40:AJ43"/>
    <mergeCell ref="E46:BI46"/>
    <mergeCell ref="Y40:Y43"/>
    <mergeCell ref="Z40:Z43"/>
    <mergeCell ref="AA40:AA43"/>
    <mergeCell ref="AB40:AB43"/>
    <mergeCell ref="AC40:AC43"/>
    <mergeCell ref="AD40:AD43"/>
    <mergeCell ref="S40:S43"/>
    <mergeCell ref="T40:T43"/>
    <mergeCell ref="U40:U43"/>
    <mergeCell ref="V40:V43"/>
    <mergeCell ref="W40:W43"/>
    <mergeCell ref="X40:X43"/>
    <mergeCell ref="M40:M43"/>
    <mergeCell ref="N40:N43"/>
    <mergeCell ref="O40:O43"/>
    <mergeCell ref="P40:P43"/>
    <mergeCell ref="Q40:Q43"/>
    <mergeCell ref="R40:R43"/>
  </mergeCells>
  <conditionalFormatting sqref="K13 K16 AU16:AU17 AU25:AU29 AU31:AU32 AU45 K45">
    <cfRule type="cellIs" dxfId="271" priority="268" operator="equal">
      <formula>"Muy Alta"</formula>
    </cfRule>
    <cfRule type="cellIs" dxfId="270" priority="269" operator="equal">
      <formula>"Alta"</formula>
    </cfRule>
    <cfRule type="cellIs" dxfId="269" priority="270" operator="equal">
      <formula>"Media"</formula>
    </cfRule>
    <cfRule type="cellIs" dxfId="268" priority="271" operator="equal">
      <formula>"Baja"</formula>
    </cfRule>
    <cfRule type="cellIs" dxfId="267" priority="272" operator="equal">
      <formula>"Muy Baja"</formula>
    </cfRule>
  </conditionalFormatting>
  <conditionalFormatting sqref="AH13 AW16:AW17 AW25:AW29 AW31:AW32 AW45 AH45">
    <cfRule type="cellIs" dxfId="266" priority="263" operator="equal">
      <formula>"Catastrófico"</formula>
    </cfRule>
    <cfRule type="cellIs" dxfId="265" priority="264" operator="equal">
      <formula>"Mayor"</formula>
    </cfRule>
    <cfRule type="cellIs" dxfId="264" priority="265" operator="equal">
      <formula>"Moderado"</formula>
    </cfRule>
    <cfRule type="cellIs" dxfId="263" priority="266" operator="equal">
      <formula>"Menor"</formula>
    </cfRule>
    <cfRule type="cellIs" dxfId="262" priority="267" operator="equal">
      <formula>"Leve"</formula>
    </cfRule>
  </conditionalFormatting>
  <conditionalFormatting sqref="AJ13 AY16:AY17 AY25:AY29 AY31:AY32 AY45 AJ45">
    <cfRule type="cellIs" dxfId="261" priority="259" operator="equal">
      <formula>"Extremo"</formula>
    </cfRule>
    <cfRule type="cellIs" dxfId="260" priority="260" operator="equal">
      <formula>"Alto"</formula>
    </cfRule>
    <cfRule type="cellIs" dxfId="259" priority="261" operator="equal">
      <formula>"Moderado"</formula>
    </cfRule>
    <cfRule type="cellIs" dxfId="258" priority="262" operator="equal">
      <formula>"Bajo"</formula>
    </cfRule>
  </conditionalFormatting>
  <conditionalFormatting sqref="AU13:AU15">
    <cfRule type="cellIs" dxfId="257" priority="254" operator="equal">
      <formula>"Muy Alta"</formula>
    </cfRule>
    <cfRule type="cellIs" dxfId="256" priority="255" operator="equal">
      <formula>"Alta"</formula>
    </cfRule>
    <cfRule type="cellIs" dxfId="255" priority="256" operator="equal">
      <formula>"Media"</formula>
    </cfRule>
    <cfRule type="cellIs" dxfId="254" priority="257" operator="equal">
      <formula>"Baja"</formula>
    </cfRule>
    <cfRule type="cellIs" dxfId="253" priority="258" operator="equal">
      <formula>"Muy Baja"</formula>
    </cfRule>
  </conditionalFormatting>
  <conditionalFormatting sqref="AW13:AW15">
    <cfRule type="cellIs" dxfId="252" priority="249" operator="equal">
      <formula>"Catastrófico"</formula>
    </cfRule>
    <cfRule type="cellIs" dxfId="251" priority="250" operator="equal">
      <formula>"Mayor"</formula>
    </cfRule>
    <cfRule type="cellIs" dxfId="250" priority="251" operator="equal">
      <formula>"Moderado"</formula>
    </cfRule>
    <cfRule type="cellIs" dxfId="249" priority="252" operator="equal">
      <formula>"Menor"</formula>
    </cfRule>
    <cfRule type="cellIs" dxfId="248" priority="253" operator="equal">
      <formula>"Leve"</formula>
    </cfRule>
  </conditionalFormatting>
  <conditionalFormatting sqref="AY13:AY15">
    <cfRule type="cellIs" dxfId="247" priority="245" operator="equal">
      <formula>"Extremo"</formula>
    </cfRule>
    <cfRule type="cellIs" dxfId="246" priority="246" operator="equal">
      <formula>"Alto"</formula>
    </cfRule>
    <cfRule type="cellIs" dxfId="245" priority="247" operator="equal">
      <formula>"Moderado"</formula>
    </cfRule>
    <cfRule type="cellIs" dxfId="244" priority="248" operator="equal">
      <formula>"Bajo"</formula>
    </cfRule>
  </conditionalFormatting>
  <conditionalFormatting sqref="K31">
    <cfRule type="cellIs" dxfId="243" priority="182" operator="equal">
      <formula>"Muy Alta"</formula>
    </cfRule>
    <cfRule type="cellIs" dxfId="242" priority="183" operator="equal">
      <formula>"Alta"</formula>
    </cfRule>
    <cfRule type="cellIs" dxfId="241" priority="184" operator="equal">
      <formula>"Media"</formula>
    </cfRule>
    <cfRule type="cellIs" dxfId="240" priority="185" operator="equal">
      <formula>"Baja"</formula>
    </cfRule>
    <cfRule type="cellIs" dxfId="239" priority="186" operator="equal">
      <formula>"Muy Baja"</formula>
    </cfRule>
  </conditionalFormatting>
  <conditionalFormatting sqref="AJ16">
    <cfRule type="cellIs" dxfId="238" priority="241" operator="equal">
      <formula>"Extremo"</formula>
    </cfRule>
    <cfRule type="cellIs" dxfId="237" priority="242" operator="equal">
      <formula>"Alto"</formula>
    </cfRule>
    <cfRule type="cellIs" dxfId="236" priority="243" operator="equal">
      <formula>"Moderado"</formula>
    </cfRule>
    <cfRule type="cellIs" dxfId="235" priority="244" operator="equal">
      <formula>"Bajo"</formula>
    </cfRule>
  </conditionalFormatting>
  <conditionalFormatting sqref="K18">
    <cfRule type="cellIs" dxfId="234" priority="236" operator="equal">
      <formula>"Muy Alta"</formula>
    </cfRule>
    <cfRule type="cellIs" dxfId="233" priority="237" operator="equal">
      <formula>"Alta"</formula>
    </cfRule>
    <cfRule type="cellIs" dxfId="232" priority="238" operator="equal">
      <formula>"Media"</formula>
    </cfRule>
    <cfRule type="cellIs" dxfId="231" priority="239" operator="equal">
      <formula>"Baja"</formula>
    </cfRule>
    <cfRule type="cellIs" dxfId="230" priority="240" operator="equal">
      <formula>"Muy Baja"</formula>
    </cfRule>
  </conditionalFormatting>
  <conditionalFormatting sqref="AJ18">
    <cfRule type="cellIs" dxfId="229" priority="232" operator="equal">
      <formula>"Extremo"</formula>
    </cfRule>
    <cfRule type="cellIs" dxfId="228" priority="233" operator="equal">
      <formula>"Alto"</formula>
    </cfRule>
    <cfRule type="cellIs" dxfId="227" priority="234" operator="equal">
      <formula>"Moderado"</formula>
    </cfRule>
    <cfRule type="cellIs" dxfId="226" priority="235" operator="equal">
      <formula>"Bajo"</formula>
    </cfRule>
  </conditionalFormatting>
  <conditionalFormatting sqref="K19">
    <cfRule type="cellIs" dxfId="225" priority="227" operator="equal">
      <formula>"Muy Alta"</formula>
    </cfRule>
    <cfRule type="cellIs" dxfId="224" priority="228" operator="equal">
      <formula>"Alta"</formula>
    </cfRule>
    <cfRule type="cellIs" dxfId="223" priority="229" operator="equal">
      <formula>"Media"</formula>
    </cfRule>
    <cfRule type="cellIs" dxfId="222" priority="230" operator="equal">
      <formula>"Baja"</formula>
    </cfRule>
    <cfRule type="cellIs" dxfId="221" priority="231" operator="equal">
      <formula>"Muy Baja"</formula>
    </cfRule>
  </conditionalFormatting>
  <conditionalFormatting sqref="AJ19">
    <cfRule type="cellIs" dxfId="220" priority="223" operator="equal">
      <formula>"Extremo"</formula>
    </cfRule>
    <cfRule type="cellIs" dxfId="219" priority="224" operator="equal">
      <formula>"Alto"</formula>
    </cfRule>
    <cfRule type="cellIs" dxfId="218" priority="225" operator="equal">
      <formula>"Moderado"</formula>
    </cfRule>
    <cfRule type="cellIs" dxfId="217" priority="226" operator="equal">
      <formula>"Bajo"</formula>
    </cfRule>
  </conditionalFormatting>
  <conditionalFormatting sqref="K20">
    <cfRule type="cellIs" dxfId="216" priority="218" operator="equal">
      <formula>"Muy Alta"</formula>
    </cfRule>
    <cfRule type="cellIs" dxfId="215" priority="219" operator="equal">
      <formula>"Alta"</formula>
    </cfRule>
    <cfRule type="cellIs" dxfId="214" priority="220" operator="equal">
      <formula>"Media"</formula>
    </cfRule>
    <cfRule type="cellIs" dxfId="213" priority="221" operator="equal">
      <formula>"Baja"</formula>
    </cfRule>
    <cfRule type="cellIs" dxfId="212" priority="222" operator="equal">
      <formula>"Muy Baja"</formula>
    </cfRule>
  </conditionalFormatting>
  <conditionalFormatting sqref="AJ20">
    <cfRule type="cellIs" dxfId="211" priority="214" operator="equal">
      <formula>"Extremo"</formula>
    </cfRule>
    <cfRule type="cellIs" dxfId="210" priority="215" operator="equal">
      <formula>"Alto"</formula>
    </cfRule>
    <cfRule type="cellIs" dxfId="209" priority="216" operator="equal">
      <formula>"Moderado"</formula>
    </cfRule>
    <cfRule type="cellIs" dxfId="208" priority="217" operator="equal">
      <formula>"Bajo"</formula>
    </cfRule>
  </conditionalFormatting>
  <conditionalFormatting sqref="K23">
    <cfRule type="cellIs" dxfId="207" priority="209" operator="equal">
      <formula>"Muy Alta"</formula>
    </cfRule>
    <cfRule type="cellIs" dxfId="206" priority="210" operator="equal">
      <formula>"Alta"</formula>
    </cfRule>
    <cfRule type="cellIs" dxfId="205" priority="211" operator="equal">
      <formula>"Media"</formula>
    </cfRule>
    <cfRule type="cellIs" dxfId="204" priority="212" operator="equal">
      <formula>"Baja"</formula>
    </cfRule>
    <cfRule type="cellIs" dxfId="203" priority="213" operator="equal">
      <formula>"Muy Baja"</formula>
    </cfRule>
  </conditionalFormatting>
  <conditionalFormatting sqref="AJ23">
    <cfRule type="cellIs" dxfId="202" priority="205" operator="equal">
      <formula>"Extremo"</formula>
    </cfRule>
    <cfRule type="cellIs" dxfId="201" priority="206" operator="equal">
      <formula>"Alto"</formula>
    </cfRule>
    <cfRule type="cellIs" dxfId="200" priority="207" operator="equal">
      <formula>"Moderado"</formula>
    </cfRule>
    <cfRule type="cellIs" dxfId="199" priority="208" operator="equal">
      <formula>"Bajo"</formula>
    </cfRule>
  </conditionalFormatting>
  <conditionalFormatting sqref="K25">
    <cfRule type="cellIs" dxfId="198" priority="200" operator="equal">
      <formula>"Muy Alta"</formula>
    </cfRule>
    <cfRule type="cellIs" dxfId="197" priority="201" operator="equal">
      <formula>"Alta"</formula>
    </cfRule>
    <cfRule type="cellIs" dxfId="196" priority="202" operator="equal">
      <formula>"Media"</formula>
    </cfRule>
    <cfRule type="cellIs" dxfId="195" priority="203" operator="equal">
      <formula>"Baja"</formula>
    </cfRule>
    <cfRule type="cellIs" dxfId="194" priority="204" operator="equal">
      <formula>"Muy Baja"</formula>
    </cfRule>
  </conditionalFormatting>
  <conditionalFormatting sqref="AJ25">
    <cfRule type="cellIs" dxfId="193" priority="196" operator="equal">
      <formula>"Extremo"</formula>
    </cfRule>
    <cfRule type="cellIs" dxfId="192" priority="197" operator="equal">
      <formula>"Alto"</formula>
    </cfRule>
    <cfRule type="cellIs" dxfId="191" priority="198" operator="equal">
      <formula>"Moderado"</formula>
    </cfRule>
    <cfRule type="cellIs" dxfId="190" priority="199" operator="equal">
      <formula>"Bajo"</formula>
    </cfRule>
  </conditionalFormatting>
  <conditionalFormatting sqref="K28">
    <cfRule type="cellIs" dxfId="189" priority="191" operator="equal">
      <formula>"Muy Alta"</formula>
    </cfRule>
    <cfRule type="cellIs" dxfId="188" priority="192" operator="equal">
      <formula>"Alta"</formula>
    </cfRule>
    <cfRule type="cellIs" dxfId="187" priority="193" operator="equal">
      <formula>"Media"</formula>
    </cfRule>
    <cfRule type="cellIs" dxfId="186" priority="194" operator="equal">
      <formula>"Baja"</formula>
    </cfRule>
    <cfRule type="cellIs" dxfId="185" priority="195" operator="equal">
      <formula>"Muy Baja"</formula>
    </cfRule>
  </conditionalFormatting>
  <conditionalFormatting sqref="AJ28">
    <cfRule type="cellIs" dxfId="184" priority="187" operator="equal">
      <formula>"Extremo"</formula>
    </cfRule>
    <cfRule type="cellIs" dxfId="183" priority="188" operator="equal">
      <formula>"Alto"</formula>
    </cfRule>
    <cfRule type="cellIs" dxfId="182" priority="189" operator="equal">
      <formula>"Moderado"</formula>
    </cfRule>
    <cfRule type="cellIs" dxfId="181" priority="190" operator="equal">
      <formula>"Bajo"</formula>
    </cfRule>
  </conditionalFormatting>
  <conditionalFormatting sqref="AJ31">
    <cfRule type="cellIs" dxfId="180" priority="178" operator="equal">
      <formula>"Extremo"</formula>
    </cfRule>
    <cfRule type="cellIs" dxfId="179" priority="179" operator="equal">
      <formula>"Alto"</formula>
    </cfRule>
    <cfRule type="cellIs" dxfId="178" priority="180" operator="equal">
      <formula>"Moderado"</formula>
    </cfRule>
    <cfRule type="cellIs" dxfId="177" priority="181" operator="equal">
      <formula>"Bajo"</formula>
    </cfRule>
  </conditionalFormatting>
  <conditionalFormatting sqref="AG13:AG29 AG31:AG34 AG45">
    <cfRule type="containsText" dxfId="176" priority="177" operator="containsText" text="❌">
      <formula>NOT(ISERROR(SEARCH("❌",AG13)))</formula>
    </cfRule>
  </conditionalFormatting>
  <conditionalFormatting sqref="AH16 AH18:AH20 AH23 AH25 AH28 AH31">
    <cfRule type="cellIs" dxfId="175" priority="172" operator="equal">
      <formula>"Catastrófico"</formula>
    </cfRule>
    <cfRule type="cellIs" dxfId="174" priority="173" operator="equal">
      <formula>"Mayor"</formula>
    </cfRule>
    <cfRule type="cellIs" dxfId="173" priority="174" operator="equal">
      <formula>"Moderado"</formula>
    </cfRule>
    <cfRule type="cellIs" dxfId="172" priority="175" operator="equal">
      <formula>"Menor"</formula>
    </cfRule>
    <cfRule type="cellIs" dxfId="171" priority="176" operator="equal">
      <formula>"Leve"</formula>
    </cfRule>
  </conditionalFormatting>
  <conditionalFormatting sqref="AU18">
    <cfRule type="cellIs" dxfId="170" priority="167" operator="equal">
      <formula>"Muy Alta"</formula>
    </cfRule>
    <cfRule type="cellIs" dxfId="169" priority="168" operator="equal">
      <formula>"Alta"</formula>
    </cfRule>
    <cfRule type="cellIs" dxfId="168" priority="169" operator="equal">
      <formula>"Media"</formula>
    </cfRule>
    <cfRule type="cellIs" dxfId="167" priority="170" operator="equal">
      <formula>"Baja"</formula>
    </cfRule>
    <cfRule type="cellIs" dxfId="166" priority="171" operator="equal">
      <formula>"Muy Baja"</formula>
    </cfRule>
  </conditionalFormatting>
  <conditionalFormatting sqref="AW18">
    <cfRule type="cellIs" dxfId="165" priority="162" operator="equal">
      <formula>"Catastrófico"</formula>
    </cfRule>
    <cfRule type="cellIs" dxfId="164" priority="163" operator="equal">
      <formula>"Mayor"</formula>
    </cfRule>
    <cfRule type="cellIs" dxfId="163" priority="164" operator="equal">
      <formula>"Moderado"</formula>
    </cfRule>
    <cfRule type="cellIs" dxfId="162" priority="165" operator="equal">
      <formula>"Menor"</formula>
    </cfRule>
    <cfRule type="cellIs" dxfId="161" priority="166" operator="equal">
      <formula>"Leve"</formula>
    </cfRule>
  </conditionalFormatting>
  <conditionalFormatting sqref="AY18">
    <cfRule type="cellIs" dxfId="160" priority="158" operator="equal">
      <formula>"Extremo"</formula>
    </cfRule>
    <cfRule type="cellIs" dxfId="159" priority="159" operator="equal">
      <formula>"Alto"</formula>
    </cfRule>
    <cfRule type="cellIs" dxfId="158" priority="160" operator="equal">
      <formula>"Moderado"</formula>
    </cfRule>
    <cfRule type="cellIs" dxfId="157" priority="161" operator="equal">
      <formula>"Bajo"</formula>
    </cfRule>
  </conditionalFormatting>
  <conditionalFormatting sqref="AU19">
    <cfRule type="cellIs" dxfId="156" priority="153" operator="equal">
      <formula>"Muy Alta"</formula>
    </cfRule>
    <cfRule type="cellIs" dxfId="155" priority="154" operator="equal">
      <formula>"Alta"</formula>
    </cfRule>
    <cfRule type="cellIs" dxfId="154" priority="155" operator="equal">
      <formula>"Media"</formula>
    </cfRule>
    <cfRule type="cellIs" dxfId="153" priority="156" operator="equal">
      <formula>"Baja"</formula>
    </cfRule>
    <cfRule type="cellIs" dxfId="152" priority="157" operator="equal">
      <formula>"Muy Baja"</formula>
    </cfRule>
  </conditionalFormatting>
  <conditionalFormatting sqref="AW19">
    <cfRule type="cellIs" dxfId="151" priority="148" operator="equal">
      <formula>"Catastrófico"</formula>
    </cfRule>
    <cfRule type="cellIs" dxfId="150" priority="149" operator="equal">
      <formula>"Mayor"</formula>
    </cfRule>
    <cfRule type="cellIs" dxfId="149" priority="150" operator="equal">
      <formula>"Moderado"</formula>
    </cfRule>
    <cfRule type="cellIs" dxfId="148" priority="151" operator="equal">
      <formula>"Menor"</formula>
    </cfRule>
    <cfRule type="cellIs" dxfId="147" priority="152" operator="equal">
      <formula>"Leve"</formula>
    </cfRule>
  </conditionalFormatting>
  <conditionalFormatting sqref="AY19">
    <cfRule type="cellIs" dxfId="146" priority="144" operator="equal">
      <formula>"Extremo"</formula>
    </cfRule>
    <cfRule type="cellIs" dxfId="145" priority="145" operator="equal">
      <formula>"Alto"</formula>
    </cfRule>
    <cfRule type="cellIs" dxfId="144" priority="146" operator="equal">
      <formula>"Moderado"</formula>
    </cfRule>
    <cfRule type="cellIs" dxfId="143" priority="147" operator="equal">
      <formula>"Bajo"</formula>
    </cfRule>
  </conditionalFormatting>
  <conditionalFormatting sqref="AU20:AU22">
    <cfRule type="cellIs" dxfId="142" priority="139" operator="equal">
      <formula>"Muy Alta"</formula>
    </cfRule>
    <cfRule type="cellIs" dxfId="141" priority="140" operator="equal">
      <formula>"Alta"</formula>
    </cfRule>
    <cfRule type="cellIs" dxfId="140" priority="141" operator="equal">
      <formula>"Media"</formula>
    </cfRule>
    <cfRule type="cellIs" dxfId="139" priority="142" operator="equal">
      <formula>"Baja"</formula>
    </cfRule>
    <cfRule type="cellIs" dxfId="138" priority="143" operator="equal">
      <formula>"Muy Baja"</formula>
    </cfRule>
  </conditionalFormatting>
  <conditionalFormatting sqref="AW20:AW22">
    <cfRule type="cellIs" dxfId="137" priority="134" operator="equal">
      <formula>"Catastrófico"</formula>
    </cfRule>
    <cfRule type="cellIs" dxfId="136" priority="135" operator="equal">
      <formula>"Mayor"</formula>
    </cfRule>
    <cfRule type="cellIs" dxfId="135" priority="136" operator="equal">
      <formula>"Moderado"</formula>
    </cfRule>
    <cfRule type="cellIs" dxfId="134" priority="137" operator="equal">
      <formula>"Menor"</formula>
    </cfRule>
    <cfRule type="cellIs" dxfId="133" priority="138" operator="equal">
      <formula>"Leve"</formula>
    </cfRule>
  </conditionalFormatting>
  <conditionalFormatting sqref="AY20:AY22">
    <cfRule type="cellIs" dxfId="132" priority="130" operator="equal">
      <formula>"Extremo"</formula>
    </cfRule>
    <cfRule type="cellIs" dxfId="131" priority="131" operator="equal">
      <formula>"Alto"</formula>
    </cfRule>
    <cfRule type="cellIs" dxfId="130" priority="132" operator="equal">
      <formula>"Moderado"</formula>
    </cfRule>
    <cfRule type="cellIs" dxfId="129" priority="133" operator="equal">
      <formula>"Bajo"</formula>
    </cfRule>
  </conditionalFormatting>
  <conditionalFormatting sqref="AU23:AU24">
    <cfRule type="cellIs" dxfId="128" priority="125" operator="equal">
      <formula>"Muy Alta"</formula>
    </cfRule>
    <cfRule type="cellIs" dxfId="127" priority="126" operator="equal">
      <formula>"Alta"</formula>
    </cfRule>
    <cfRule type="cellIs" dxfId="126" priority="127" operator="equal">
      <formula>"Media"</formula>
    </cfRule>
    <cfRule type="cellIs" dxfId="125" priority="128" operator="equal">
      <formula>"Baja"</formula>
    </cfRule>
    <cfRule type="cellIs" dxfId="124" priority="129" operator="equal">
      <formula>"Muy Baja"</formula>
    </cfRule>
  </conditionalFormatting>
  <conditionalFormatting sqref="AW23:AW24">
    <cfRule type="cellIs" dxfId="123" priority="120" operator="equal">
      <formula>"Catastrófico"</formula>
    </cfRule>
    <cfRule type="cellIs" dxfId="122" priority="121" operator="equal">
      <formula>"Mayor"</formula>
    </cfRule>
    <cfRule type="cellIs" dxfId="121" priority="122" operator="equal">
      <formula>"Moderado"</formula>
    </cfRule>
    <cfRule type="cellIs" dxfId="120" priority="123" operator="equal">
      <formula>"Menor"</formula>
    </cfRule>
    <cfRule type="cellIs" dxfId="119" priority="124" operator="equal">
      <formula>"Leve"</formula>
    </cfRule>
  </conditionalFormatting>
  <conditionalFormatting sqref="AY23:AY24">
    <cfRule type="cellIs" dxfId="118" priority="116" operator="equal">
      <formula>"Extremo"</formula>
    </cfRule>
    <cfRule type="cellIs" dxfId="117" priority="117" operator="equal">
      <formula>"Alto"</formula>
    </cfRule>
    <cfRule type="cellIs" dxfId="116" priority="118" operator="equal">
      <formula>"Moderado"</formula>
    </cfRule>
    <cfRule type="cellIs" dxfId="115" priority="119" operator="equal">
      <formula>"Bajo"</formula>
    </cfRule>
  </conditionalFormatting>
  <conditionalFormatting sqref="AU33:AU34">
    <cfRule type="cellIs" dxfId="114" priority="111" operator="equal">
      <formula>"Muy Alta"</formula>
    </cfRule>
    <cfRule type="cellIs" dxfId="113" priority="112" operator="equal">
      <formula>"Alta"</formula>
    </cfRule>
    <cfRule type="cellIs" dxfId="112" priority="113" operator="equal">
      <formula>"Media"</formula>
    </cfRule>
    <cfRule type="cellIs" dxfId="111" priority="114" operator="equal">
      <formula>"Baja"</formula>
    </cfRule>
    <cfRule type="cellIs" dxfId="110" priority="115" operator="equal">
      <formula>"Muy Baja"</formula>
    </cfRule>
  </conditionalFormatting>
  <conditionalFormatting sqref="AW33:AW34">
    <cfRule type="cellIs" dxfId="109" priority="106" operator="equal">
      <formula>"Catastrófico"</formula>
    </cfRule>
    <cfRule type="cellIs" dxfId="108" priority="107" operator="equal">
      <formula>"Mayor"</formula>
    </cfRule>
    <cfRule type="cellIs" dxfId="107" priority="108" operator="equal">
      <formula>"Moderado"</formula>
    </cfRule>
    <cfRule type="cellIs" dxfId="106" priority="109" operator="equal">
      <formula>"Menor"</formula>
    </cfRule>
    <cfRule type="cellIs" dxfId="105" priority="110" operator="equal">
      <formula>"Leve"</formula>
    </cfRule>
  </conditionalFormatting>
  <conditionalFormatting sqref="AY33:AY34">
    <cfRule type="cellIs" dxfId="104" priority="102" operator="equal">
      <formula>"Extremo"</formula>
    </cfRule>
    <cfRule type="cellIs" dxfId="103" priority="103" operator="equal">
      <formula>"Alto"</formula>
    </cfRule>
    <cfRule type="cellIs" dxfId="102" priority="104" operator="equal">
      <formula>"Moderado"</formula>
    </cfRule>
    <cfRule type="cellIs" dxfId="101" priority="105" operator="equal">
      <formula>"Bajo"</formula>
    </cfRule>
  </conditionalFormatting>
  <conditionalFormatting sqref="K33">
    <cfRule type="cellIs" dxfId="100" priority="97" operator="equal">
      <formula>"Muy Alta"</formula>
    </cfRule>
    <cfRule type="cellIs" dxfId="99" priority="98" operator="equal">
      <formula>"Alta"</formula>
    </cfRule>
    <cfRule type="cellIs" dxfId="98" priority="99" operator="equal">
      <formula>"Media"</formula>
    </cfRule>
    <cfRule type="cellIs" dxfId="97" priority="100" operator="equal">
      <formula>"Baja"</formula>
    </cfRule>
    <cfRule type="cellIs" dxfId="96" priority="101" operator="equal">
      <formula>"Muy Baja"</formula>
    </cfRule>
  </conditionalFormatting>
  <conditionalFormatting sqref="AJ33">
    <cfRule type="cellIs" dxfId="95" priority="93" operator="equal">
      <formula>"Extremo"</formula>
    </cfRule>
    <cfRule type="cellIs" dxfId="94" priority="94" operator="equal">
      <formula>"Alto"</formula>
    </cfRule>
    <cfRule type="cellIs" dxfId="93" priority="95" operator="equal">
      <formula>"Moderado"</formula>
    </cfRule>
    <cfRule type="cellIs" dxfId="92" priority="96" operator="equal">
      <formula>"Bajo"</formula>
    </cfRule>
  </conditionalFormatting>
  <conditionalFormatting sqref="AH33">
    <cfRule type="cellIs" dxfId="91" priority="88" operator="equal">
      <formula>"Catastrófico"</formula>
    </cfRule>
    <cfRule type="cellIs" dxfId="90" priority="89" operator="equal">
      <formula>"Mayor"</formula>
    </cfRule>
    <cfRule type="cellIs" dxfId="89" priority="90" operator="equal">
      <formula>"Moderado"</formula>
    </cfRule>
    <cfRule type="cellIs" dxfId="88" priority="91" operator="equal">
      <formula>"Menor"</formula>
    </cfRule>
    <cfRule type="cellIs" dxfId="87" priority="92" operator="equal">
      <formula>"Leve"</formula>
    </cfRule>
  </conditionalFormatting>
  <conditionalFormatting sqref="AU35:AU39">
    <cfRule type="cellIs" dxfId="86" priority="83" operator="equal">
      <formula>"Muy Alta"</formula>
    </cfRule>
    <cfRule type="cellIs" dxfId="85" priority="84" operator="equal">
      <formula>"Alta"</formula>
    </cfRule>
    <cfRule type="cellIs" dxfId="84" priority="85" operator="equal">
      <formula>"Media"</formula>
    </cfRule>
    <cfRule type="cellIs" dxfId="83" priority="86" operator="equal">
      <formula>"Baja"</formula>
    </cfRule>
    <cfRule type="cellIs" dxfId="82" priority="87" operator="equal">
      <formula>"Muy Baja"</formula>
    </cfRule>
  </conditionalFormatting>
  <conditionalFormatting sqref="AW35:AW39">
    <cfRule type="cellIs" dxfId="81" priority="78" operator="equal">
      <formula>"Catastrófico"</formula>
    </cfRule>
    <cfRule type="cellIs" dxfId="80" priority="79" operator="equal">
      <formula>"Mayor"</formula>
    </cfRule>
    <cfRule type="cellIs" dxfId="79" priority="80" operator="equal">
      <formula>"Moderado"</formula>
    </cfRule>
    <cfRule type="cellIs" dxfId="78" priority="81" operator="equal">
      <formula>"Menor"</formula>
    </cfRule>
    <cfRule type="cellIs" dxfId="77" priority="82" operator="equal">
      <formula>"Leve"</formula>
    </cfRule>
  </conditionalFormatting>
  <conditionalFormatting sqref="AY35:AY39">
    <cfRule type="cellIs" dxfId="76" priority="74" operator="equal">
      <formula>"Extremo"</formula>
    </cfRule>
    <cfRule type="cellIs" dxfId="75" priority="75" operator="equal">
      <formula>"Alto"</formula>
    </cfRule>
    <cfRule type="cellIs" dxfId="74" priority="76" operator="equal">
      <formula>"Moderado"</formula>
    </cfRule>
    <cfRule type="cellIs" dxfId="73" priority="77" operator="equal">
      <formula>"Bajo"</formula>
    </cfRule>
  </conditionalFormatting>
  <conditionalFormatting sqref="K35:K38">
    <cfRule type="cellIs" dxfId="72" priority="69" operator="equal">
      <formula>"Muy Alta"</formula>
    </cfRule>
    <cfRule type="cellIs" dxfId="71" priority="70" operator="equal">
      <formula>"Alta"</formula>
    </cfRule>
    <cfRule type="cellIs" dxfId="70" priority="71" operator="equal">
      <formula>"Media"</formula>
    </cfRule>
    <cfRule type="cellIs" dxfId="69" priority="72" operator="equal">
      <formula>"Baja"</formula>
    </cfRule>
    <cfRule type="cellIs" dxfId="68" priority="73" operator="equal">
      <formula>"Muy Baja"</formula>
    </cfRule>
  </conditionalFormatting>
  <conditionalFormatting sqref="AJ35:AJ38">
    <cfRule type="cellIs" dxfId="67" priority="65" operator="equal">
      <formula>"Extremo"</formula>
    </cfRule>
    <cfRule type="cellIs" dxfId="66" priority="66" operator="equal">
      <formula>"Alto"</formula>
    </cfRule>
    <cfRule type="cellIs" dxfId="65" priority="67" operator="equal">
      <formula>"Moderado"</formula>
    </cfRule>
    <cfRule type="cellIs" dxfId="64" priority="68" operator="equal">
      <formula>"Bajo"</formula>
    </cfRule>
  </conditionalFormatting>
  <conditionalFormatting sqref="AG35">
    <cfRule type="containsText" dxfId="63" priority="64" operator="containsText" text="❌">
      <formula>NOT(ISERROR(SEARCH("❌",AG35)))</formula>
    </cfRule>
  </conditionalFormatting>
  <conditionalFormatting sqref="AH35:AH38">
    <cfRule type="cellIs" dxfId="62" priority="59" operator="equal">
      <formula>"Catastrófico"</formula>
    </cfRule>
    <cfRule type="cellIs" dxfId="61" priority="60" operator="equal">
      <formula>"Mayor"</formula>
    </cfRule>
    <cfRule type="cellIs" dxfId="60" priority="61" operator="equal">
      <formula>"Moderado"</formula>
    </cfRule>
    <cfRule type="cellIs" dxfId="59" priority="62" operator="equal">
      <formula>"Menor"</formula>
    </cfRule>
    <cfRule type="cellIs" dxfId="58" priority="63" operator="equal">
      <formula>"Leve"</formula>
    </cfRule>
  </conditionalFormatting>
  <conditionalFormatting sqref="AU40:AU43">
    <cfRule type="cellIs" dxfId="57" priority="54" operator="equal">
      <formula>"Muy Alta"</formula>
    </cfRule>
    <cfRule type="cellIs" dxfId="56" priority="55" operator="equal">
      <formula>"Alta"</formula>
    </cfRule>
    <cfRule type="cellIs" dxfId="55" priority="56" operator="equal">
      <formula>"Media"</formula>
    </cfRule>
    <cfRule type="cellIs" dxfId="54" priority="57" operator="equal">
      <formula>"Baja"</formula>
    </cfRule>
    <cfRule type="cellIs" dxfId="53" priority="58" operator="equal">
      <formula>"Muy Baja"</formula>
    </cfRule>
  </conditionalFormatting>
  <conditionalFormatting sqref="AW40:AW43">
    <cfRule type="cellIs" dxfId="52" priority="49" operator="equal">
      <formula>"Catastrófico"</formula>
    </cfRule>
    <cfRule type="cellIs" dxfId="51" priority="50" operator="equal">
      <formula>"Mayor"</formula>
    </cfRule>
    <cfRule type="cellIs" dxfId="50" priority="51" operator="equal">
      <formula>"Moderado"</formula>
    </cfRule>
    <cfRule type="cellIs" dxfId="49" priority="52" operator="equal">
      <formula>"Menor"</formula>
    </cfRule>
    <cfRule type="cellIs" dxfId="48" priority="53" operator="equal">
      <formula>"Leve"</formula>
    </cfRule>
  </conditionalFormatting>
  <conditionalFormatting sqref="AY40:AY43">
    <cfRule type="cellIs" dxfId="47" priority="45" operator="equal">
      <formula>"Extremo"</formula>
    </cfRule>
    <cfRule type="cellIs" dxfId="46" priority="46" operator="equal">
      <formula>"Alto"</formula>
    </cfRule>
    <cfRule type="cellIs" dxfId="45" priority="47" operator="equal">
      <formula>"Moderado"</formula>
    </cfRule>
    <cfRule type="cellIs" dxfId="44" priority="48" operator="equal">
      <formula>"Bajo"</formula>
    </cfRule>
  </conditionalFormatting>
  <conditionalFormatting sqref="K40:K42">
    <cfRule type="cellIs" dxfId="43" priority="40" operator="equal">
      <formula>"Muy Alta"</formula>
    </cfRule>
    <cfRule type="cellIs" dxfId="42" priority="41" operator="equal">
      <formula>"Alta"</formula>
    </cfRule>
    <cfRule type="cellIs" dxfId="41" priority="42" operator="equal">
      <formula>"Media"</formula>
    </cfRule>
    <cfRule type="cellIs" dxfId="40" priority="43" operator="equal">
      <formula>"Baja"</formula>
    </cfRule>
    <cfRule type="cellIs" dxfId="39" priority="44" operator="equal">
      <formula>"Muy Baja"</formula>
    </cfRule>
  </conditionalFormatting>
  <conditionalFormatting sqref="AJ40:AJ42">
    <cfRule type="cellIs" dxfId="38" priority="36" operator="equal">
      <formula>"Extremo"</formula>
    </cfRule>
    <cfRule type="cellIs" dxfId="37" priority="37" operator="equal">
      <formula>"Alto"</formula>
    </cfRule>
    <cfRule type="cellIs" dxfId="36" priority="38" operator="equal">
      <formula>"Moderado"</formula>
    </cfRule>
    <cfRule type="cellIs" dxfId="35" priority="39" operator="equal">
      <formula>"Bajo"</formula>
    </cfRule>
  </conditionalFormatting>
  <conditionalFormatting sqref="AG40:AG43">
    <cfRule type="containsText" dxfId="34" priority="35" operator="containsText" text="❌">
      <formula>NOT(ISERROR(SEARCH("❌",AG40)))</formula>
    </cfRule>
  </conditionalFormatting>
  <conditionalFormatting sqref="AH40:AH42">
    <cfRule type="cellIs" dxfId="33" priority="30" operator="equal">
      <formula>"Catastrófico"</formula>
    </cfRule>
    <cfRule type="cellIs" dxfId="32" priority="31" operator="equal">
      <formula>"Mayor"</formula>
    </cfRule>
    <cfRule type="cellIs" dxfId="31" priority="32" operator="equal">
      <formula>"Moderado"</formula>
    </cfRule>
    <cfRule type="cellIs" dxfId="30" priority="33" operator="equal">
      <formula>"Menor"</formula>
    </cfRule>
    <cfRule type="cellIs" dxfId="29" priority="34" operator="equal">
      <formula>"Leve"</formula>
    </cfRule>
  </conditionalFormatting>
  <conditionalFormatting sqref="AU44">
    <cfRule type="cellIs" dxfId="28" priority="25" operator="equal">
      <formula>"Muy Alta"</formula>
    </cfRule>
    <cfRule type="cellIs" dxfId="27" priority="26" operator="equal">
      <formula>"Alta"</formula>
    </cfRule>
    <cfRule type="cellIs" dxfId="26" priority="27" operator="equal">
      <formula>"Media"</formula>
    </cfRule>
    <cfRule type="cellIs" dxfId="25" priority="28" operator="equal">
      <formula>"Baja"</formula>
    </cfRule>
    <cfRule type="cellIs" dxfId="24" priority="29" operator="equal">
      <formula>"Muy Baja"</formula>
    </cfRule>
  </conditionalFormatting>
  <conditionalFormatting sqref="AW44">
    <cfRule type="cellIs" dxfId="23" priority="20" operator="equal">
      <formula>"Catastrófico"</formula>
    </cfRule>
    <cfRule type="cellIs" dxfId="22" priority="21" operator="equal">
      <formula>"Mayor"</formula>
    </cfRule>
    <cfRule type="cellIs" dxfId="21" priority="22" operator="equal">
      <formula>"Moderado"</formula>
    </cfRule>
    <cfRule type="cellIs" dxfId="20" priority="23" operator="equal">
      <formula>"Menor"</formula>
    </cfRule>
    <cfRule type="cellIs" dxfId="19" priority="24" operator="equal">
      <formula>"Leve"</formula>
    </cfRule>
  </conditionalFormatting>
  <conditionalFormatting sqref="AY44">
    <cfRule type="cellIs" dxfId="18" priority="16" operator="equal">
      <formula>"Extremo"</formula>
    </cfRule>
    <cfRule type="cellIs" dxfId="17" priority="17" operator="equal">
      <formula>"Alto"</formula>
    </cfRule>
    <cfRule type="cellIs" dxfId="16" priority="18" operator="equal">
      <formula>"Moderado"</formula>
    </cfRule>
    <cfRule type="cellIs" dxfId="15" priority="19" operator="equal">
      <formula>"Bajo"</formula>
    </cfRule>
  </conditionalFormatting>
  <conditionalFormatting sqref="K44">
    <cfRule type="cellIs" dxfId="14" priority="11" operator="equal">
      <formula>"Muy Alta"</formula>
    </cfRule>
    <cfRule type="cellIs" dxfId="13" priority="12" operator="equal">
      <formula>"Alta"</formula>
    </cfRule>
    <cfRule type="cellIs" dxfId="12" priority="13" operator="equal">
      <formula>"Media"</formula>
    </cfRule>
    <cfRule type="cellIs" dxfId="11" priority="14" operator="equal">
      <formula>"Baja"</formula>
    </cfRule>
    <cfRule type="cellIs" dxfId="10" priority="15" operator="equal">
      <formula>"Muy Baja"</formula>
    </cfRule>
  </conditionalFormatting>
  <conditionalFormatting sqref="AJ44">
    <cfRule type="cellIs" dxfId="9" priority="7" operator="equal">
      <formula>"Extremo"</formula>
    </cfRule>
    <cfRule type="cellIs" dxfId="8" priority="8" operator="equal">
      <formula>"Alto"</formula>
    </cfRule>
    <cfRule type="cellIs" dxfId="7" priority="9" operator="equal">
      <formula>"Moderado"</formula>
    </cfRule>
    <cfRule type="cellIs" dxfId="6" priority="10" operator="equal">
      <formula>"Bajo"</formula>
    </cfRule>
  </conditionalFormatting>
  <conditionalFormatting sqref="AG44">
    <cfRule type="containsText" dxfId="5" priority="6" operator="containsText" text="❌">
      <formula>NOT(ISERROR(SEARCH("❌",AG44)))</formula>
    </cfRule>
  </conditionalFormatting>
  <conditionalFormatting sqref="AH44">
    <cfRule type="cellIs" dxfId="4" priority="1" operator="equal">
      <formula>"Catastrófico"</formula>
    </cfRule>
    <cfRule type="cellIs" dxfId="3" priority="2" operator="equal">
      <formula>"Mayor"</formula>
    </cfRule>
    <cfRule type="cellIs" dxfId="2" priority="3" operator="equal">
      <formula>"Moderado"</formula>
    </cfRule>
    <cfRule type="cellIs" dxfId="1" priority="4" operator="equal">
      <formula>"Menor"</formula>
    </cfRule>
    <cfRule type="cellIs" dxfId="0" priority="5" operator="equal">
      <formula>"Leve"</formula>
    </cfRule>
  </conditionalFormatting>
  <dataValidations count="1">
    <dataValidation type="list" allowBlank="1" showInputMessage="1" showErrorMessage="1" sqref="M13:AE45" xr:uid="{1907CE45-1BC5-47D1-84D7-18B26AFC9660}">
      <formula1>"si,no"</formula1>
    </dataValidation>
  </dataValidations>
  <pageMargins left="0.7" right="0.7" top="0.75" bottom="0.75" header="0.3" footer="0.3"/>
  <drawing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BB585"/>
  <sheetViews>
    <sheetView topLeftCell="R285" zoomScale="80" zoomScaleNormal="80" workbookViewId="0">
      <selection activeCell="U297" sqref="U297"/>
    </sheetView>
  </sheetViews>
  <sheetFormatPr baseColWidth="10" defaultRowHeight="15"/>
  <cols>
    <col min="1" max="1" width="18.6640625" style="20" customWidth="1"/>
    <col min="2" max="2" width="27.1640625" style="20" customWidth="1"/>
    <col min="3" max="3" width="5.6640625" style="20" customWidth="1"/>
    <col min="4" max="4" width="15.83203125" style="20" customWidth="1"/>
    <col min="5" max="5" width="16.6640625" style="20" customWidth="1"/>
    <col min="6" max="6" width="34.1640625" style="20" customWidth="1"/>
    <col min="7" max="7" width="36.1640625" style="31" customWidth="1"/>
    <col min="8" max="8" width="37.1640625" style="20" customWidth="1"/>
    <col min="9" max="9" width="12.83203125" style="20" customWidth="1"/>
    <col min="10" max="10" width="6.33203125" style="20" customWidth="1"/>
    <col min="11" max="11" width="20" style="20" customWidth="1"/>
    <col min="12" max="13" width="12.83203125" style="20" customWidth="1"/>
    <col min="14" max="14" width="14.83203125" style="20" customWidth="1"/>
    <col min="15" max="15" width="12.83203125" style="20" customWidth="1"/>
    <col min="16" max="16" width="27.5" style="20" customWidth="1"/>
    <col min="17" max="17" width="28.1640625" style="20" customWidth="1"/>
    <col min="18" max="18" width="32.83203125" style="20" customWidth="1"/>
    <col min="19" max="19" width="19" style="20" customWidth="1"/>
    <col min="20" max="20" width="23.6640625" style="20" customWidth="1"/>
    <col min="21" max="21" width="36.33203125" style="39" customWidth="1"/>
    <col min="22" max="28" width="26.5" style="39" customWidth="1"/>
    <col min="29" max="246" width="11.5" style="20"/>
    <col min="247" max="247" width="27.1640625" style="20" customWidth="1"/>
    <col min="248" max="248" width="5.5" style="20" bestFit="1" customWidth="1"/>
    <col min="249" max="249" width="27.1640625" style="20" customWidth="1"/>
    <col min="250" max="250" width="12.33203125" style="20" customWidth="1"/>
    <col min="251" max="251" width="7.1640625" style="20" customWidth="1"/>
    <col min="252" max="252" width="16.6640625" style="20" customWidth="1"/>
    <col min="253" max="253" width="12.83203125" style="20" customWidth="1"/>
    <col min="254" max="254" width="39.1640625" style="20" customWidth="1"/>
    <col min="255" max="255" width="37.1640625" style="20" customWidth="1"/>
    <col min="256" max="256" width="30.5" style="20" customWidth="1"/>
    <col min="257" max="257" width="24.5" style="20" customWidth="1"/>
    <col min="258" max="258" width="9.6640625" style="20" customWidth="1"/>
    <col min="259" max="259" width="13.83203125" style="20" customWidth="1"/>
    <col min="260" max="260" width="20.6640625" style="20" customWidth="1"/>
    <col min="261" max="261" width="20.1640625" style="20" customWidth="1"/>
    <col min="262" max="263" width="29" style="20" customWidth="1"/>
    <col min="264" max="264" width="22.6640625" style="20" customWidth="1"/>
    <col min="265" max="265" width="23.1640625" style="20" customWidth="1"/>
    <col min="266" max="266" width="32.1640625" style="20" customWidth="1"/>
    <col min="267" max="267" width="20.33203125" style="20" customWidth="1"/>
    <col min="268" max="268" width="15.33203125" style="20" customWidth="1"/>
    <col min="269" max="269" width="24.83203125" style="20" customWidth="1"/>
    <col min="270" max="502" width="11.5" style="20"/>
    <col min="503" max="503" width="27.1640625" style="20" customWidth="1"/>
    <col min="504" max="504" width="5.5" style="20" bestFit="1" customWidth="1"/>
    <col min="505" max="505" width="27.1640625" style="20" customWidth="1"/>
    <col min="506" max="506" width="12.33203125" style="20" customWidth="1"/>
    <col min="507" max="507" width="7.1640625" style="20" customWidth="1"/>
    <col min="508" max="508" width="16.6640625" style="20" customWidth="1"/>
    <col min="509" max="509" width="12.83203125" style="20" customWidth="1"/>
    <col min="510" max="510" width="39.1640625" style="20" customWidth="1"/>
    <col min="511" max="511" width="37.1640625" style="20" customWidth="1"/>
    <col min="512" max="512" width="30.5" style="20" customWidth="1"/>
    <col min="513" max="513" width="24.5" style="20" customWidth="1"/>
    <col min="514" max="514" width="9.6640625" style="20" customWidth="1"/>
    <col min="515" max="515" width="13.83203125" style="20" customWidth="1"/>
    <col min="516" max="516" width="20.6640625" style="20" customWidth="1"/>
    <col min="517" max="517" width="20.1640625" style="20" customWidth="1"/>
    <col min="518" max="519" width="29" style="20" customWidth="1"/>
    <col min="520" max="520" width="22.6640625" style="20" customWidth="1"/>
    <col min="521" max="521" width="23.1640625" style="20" customWidth="1"/>
    <col min="522" max="522" width="32.1640625" style="20" customWidth="1"/>
    <col min="523" max="523" width="20.33203125" style="20" customWidth="1"/>
    <col min="524" max="524" width="15.33203125" style="20" customWidth="1"/>
    <col min="525" max="525" width="24.83203125" style="20" customWidth="1"/>
    <col min="526" max="758" width="11.5" style="20"/>
    <col min="759" max="759" width="27.1640625" style="20" customWidth="1"/>
    <col min="760" max="760" width="5.5" style="20" bestFit="1" customWidth="1"/>
    <col min="761" max="761" width="27.1640625" style="20" customWidth="1"/>
    <col min="762" max="762" width="12.33203125" style="20" customWidth="1"/>
    <col min="763" max="763" width="7.1640625" style="20" customWidth="1"/>
    <col min="764" max="764" width="16.6640625" style="20" customWidth="1"/>
    <col min="765" max="765" width="12.83203125" style="20" customWidth="1"/>
    <col min="766" max="766" width="39.1640625" style="20" customWidth="1"/>
    <col min="767" max="767" width="37.1640625" style="20" customWidth="1"/>
    <col min="768" max="768" width="30.5" style="20" customWidth="1"/>
    <col min="769" max="769" width="24.5" style="20" customWidth="1"/>
    <col min="770" max="770" width="9.6640625" style="20" customWidth="1"/>
    <col min="771" max="771" width="13.83203125" style="20" customWidth="1"/>
    <col min="772" max="772" width="20.6640625" style="20" customWidth="1"/>
    <col min="773" max="773" width="20.1640625" style="20" customWidth="1"/>
    <col min="774" max="775" width="29" style="20" customWidth="1"/>
    <col min="776" max="776" width="22.6640625" style="20" customWidth="1"/>
    <col min="777" max="777" width="23.1640625" style="20" customWidth="1"/>
    <col min="778" max="778" width="32.1640625" style="20" customWidth="1"/>
    <col min="779" max="779" width="20.33203125" style="20" customWidth="1"/>
    <col min="780" max="780" width="15.33203125" style="20" customWidth="1"/>
    <col min="781" max="781" width="24.83203125" style="20" customWidth="1"/>
    <col min="782" max="1014" width="11.5" style="20"/>
    <col min="1015" max="1015" width="27.1640625" style="20" customWidth="1"/>
    <col min="1016" max="1016" width="5.5" style="20" bestFit="1" customWidth="1"/>
    <col min="1017" max="1017" width="27.1640625" style="20" customWidth="1"/>
    <col min="1018" max="1018" width="12.33203125" style="20" customWidth="1"/>
    <col min="1019" max="1019" width="7.1640625" style="20" customWidth="1"/>
    <col min="1020" max="1020" width="16.6640625" style="20" customWidth="1"/>
    <col min="1021" max="1021" width="12.83203125" style="20" customWidth="1"/>
    <col min="1022" max="1022" width="39.1640625" style="20" customWidth="1"/>
    <col min="1023" max="1023" width="37.1640625" style="20" customWidth="1"/>
    <col min="1024" max="1024" width="30.5" style="20" customWidth="1"/>
    <col min="1025" max="1025" width="24.5" style="20" customWidth="1"/>
    <col min="1026" max="1026" width="9.6640625" style="20" customWidth="1"/>
    <col min="1027" max="1027" width="13.83203125" style="20" customWidth="1"/>
    <col min="1028" max="1028" width="20.6640625" style="20" customWidth="1"/>
    <col min="1029" max="1029" width="20.1640625" style="20" customWidth="1"/>
    <col min="1030" max="1031" width="29" style="20" customWidth="1"/>
    <col min="1032" max="1032" width="22.6640625" style="20" customWidth="1"/>
    <col min="1033" max="1033" width="23.1640625" style="20" customWidth="1"/>
    <col min="1034" max="1034" width="32.1640625" style="20" customWidth="1"/>
    <col min="1035" max="1035" width="20.33203125" style="20" customWidth="1"/>
    <col min="1036" max="1036" width="15.33203125" style="20" customWidth="1"/>
    <col min="1037" max="1037" width="24.83203125" style="20" customWidth="1"/>
    <col min="1038" max="1270" width="11.5" style="20"/>
    <col min="1271" max="1271" width="27.1640625" style="20" customWidth="1"/>
    <col min="1272" max="1272" width="5.5" style="20" bestFit="1" customWidth="1"/>
    <col min="1273" max="1273" width="27.1640625" style="20" customWidth="1"/>
    <col min="1274" max="1274" width="12.33203125" style="20" customWidth="1"/>
    <col min="1275" max="1275" width="7.1640625" style="20" customWidth="1"/>
    <col min="1276" max="1276" width="16.6640625" style="20" customWidth="1"/>
    <col min="1277" max="1277" width="12.83203125" style="20" customWidth="1"/>
    <col min="1278" max="1278" width="39.1640625" style="20" customWidth="1"/>
    <col min="1279" max="1279" width="37.1640625" style="20" customWidth="1"/>
    <col min="1280" max="1280" width="30.5" style="20" customWidth="1"/>
    <col min="1281" max="1281" width="24.5" style="20" customWidth="1"/>
    <col min="1282" max="1282" width="9.6640625" style="20" customWidth="1"/>
    <col min="1283" max="1283" width="13.83203125" style="20" customWidth="1"/>
    <col min="1284" max="1284" width="20.6640625" style="20" customWidth="1"/>
    <col min="1285" max="1285" width="20.1640625" style="20" customWidth="1"/>
    <col min="1286" max="1287" width="29" style="20" customWidth="1"/>
    <col min="1288" max="1288" width="22.6640625" style="20" customWidth="1"/>
    <col min="1289" max="1289" width="23.1640625" style="20" customWidth="1"/>
    <col min="1290" max="1290" width="32.1640625" style="20" customWidth="1"/>
    <col min="1291" max="1291" width="20.33203125" style="20" customWidth="1"/>
    <col min="1292" max="1292" width="15.33203125" style="20" customWidth="1"/>
    <col min="1293" max="1293" width="24.83203125" style="20" customWidth="1"/>
    <col min="1294" max="1526" width="11.5" style="20"/>
    <col min="1527" max="1527" width="27.1640625" style="20" customWidth="1"/>
    <col min="1528" max="1528" width="5.5" style="20" bestFit="1" customWidth="1"/>
    <col min="1529" max="1529" width="27.1640625" style="20" customWidth="1"/>
    <col min="1530" max="1530" width="12.33203125" style="20" customWidth="1"/>
    <col min="1531" max="1531" width="7.1640625" style="20" customWidth="1"/>
    <col min="1532" max="1532" width="16.6640625" style="20" customWidth="1"/>
    <col min="1533" max="1533" width="12.83203125" style="20" customWidth="1"/>
    <col min="1534" max="1534" width="39.1640625" style="20" customWidth="1"/>
    <col min="1535" max="1535" width="37.1640625" style="20" customWidth="1"/>
    <col min="1536" max="1536" width="30.5" style="20" customWidth="1"/>
    <col min="1537" max="1537" width="24.5" style="20" customWidth="1"/>
    <col min="1538" max="1538" width="9.6640625" style="20" customWidth="1"/>
    <col min="1539" max="1539" width="13.83203125" style="20" customWidth="1"/>
    <col min="1540" max="1540" width="20.6640625" style="20" customWidth="1"/>
    <col min="1541" max="1541" width="20.1640625" style="20" customWidth="1"/>
    <col min="1542" max="1543" width="29" style="20" customWidth="1"/>
    <col min="1544" max="1544" width="22.6640625" style="20" customWidth="1"/>
    <col min="1545" max="1545" width="23.1640625" style="20" customWidth="1"/>
    <col min="1546" max="1546" width="32.1640625" style="20" customWidth="1"/>
    <col min="1547" max="1547" width="20.33203125" style="20" customWidth="1"/>
    <col min="1548" max="1548" width="15.33203125" style="20" customWidth="1"/>
    <col min="1549" max="1549" width="24.83203125" style="20" customWidth="1"/>
    <col min="1550" max="1782" width="11.5" style="20"/>
    <col min="1783" max="1783" width="27.1640625" style="20" customWidth="1"/>
    <col min="1784" max="1784" width="5.5" style="20" bestFit="1" customWidth="1"/>
    <col min="1785" max="1785" width="27.1640625" style="20" customWidth="1"/>
    <col min="1786" max="1786" width="12.33203125" style="20" customWidth="1"/>
    <col min="1787" max="1787" width="7.1640625" style="20" customWidth="1"/>
    <col min="1788" max="1788" width="16.6640625" style="20" customWidth="1"/>
    <col min="1789" max="1789" width="12.83203125" style="20" customWidth="1"/>
    <col min="1790" max="1790" width="39.1640625" style="20" customWidth="1"/>
    <col min="1791" max="1791" width="37.1640625" style="20" customWidth="1"/>
    <col min="1792" max="1792" width="30.5" style="20" customWidth="1"/>
    <col min="1793" max="1793" width="24.5" style="20" customWidth="1"/>
    <col min="1794" max="1794" width="9.6640625" style="20" customWidth="1"/>
    <col min="1795" max="1795" width="13.83203125" style="20" customWidth="1"/>
    <col min="1796" max="1796" width="20.6640625" style="20" customWidth="1"/>
    <col min="1797" max="1797" width="20.1640625" style="20" customWidth="1"/>
    <col min="1798" max="1799" width="29" style="20" customWidth="1"/>
    <col min="1800" max="1800" width="22.6640625" style="20" customWidth="1"/>
    <col min="1801" max="1801" width="23.1640625" style="20" customWidth="1"/>
    <col min="1802" max="1802" width="32.1640625" style="20" customWidth="1"/>
    <col min="1803" max="1803" width="20.33203125" style="20" customWidth="1"/>
    <col min="1804" max="1804" width="15.33203125" style="20" customWidth="1"/>
    <col min="1805" max="1805" width="24.83203125" style="20" customWidth="1"/>
    <col min="1806" max="2038" width="11.5" style="20"/>
    <col min="2039" max="2039" width="27.1640625" style="20" customWidth="1"/>
    <col min="2040" max="2040" width="5.5" style="20" bestFit="1" customWidth="1"/>
    <col min="2041" max="2041" width="27.1640625" style="20" customWidth="1"/>
    <col min="2042" max="2042" width="12.33203125" style="20" customWidth="1"/>
    <col min="2043" max="2043" width="7.1640625" style="20" customWidth="1"/>
    <col min="2044" max="2044" width="16.6640625" style="20" customWidth="1"/>
    <col min="2045" max="2045" width="12.83203125" style="20" customWidth="1"/>
    <col min="2046" max="2046" width="39.1640625" style="20" customWidth="1"/>
    <col min="2047" max="2047" width="37.1640625" style="20" customWidth="1"/>
    <col min="2048" max="2048" width="30.5" style="20" customWidth="1"/>
    <col min="2049" max="2049" width="24.5" style="20" customWidth="1"/>
    <col min="2050" max="2050" width="9.6640625" style="20" customWidth="1"/>
    <col min="2051" max="2051" width="13.83203125" style="20" customWidth="1"/>
    <col min="2052" max="2052" width="20.6640625" style="20" customWidth="1"/>
    <col min="2053" max="2053" width="20.1640625" style="20" customWidth="1"/>
    <col min="2054" max="2055" width="29" style="20" customWidth="1"/>
    <col min="2056" max="2056" width="22.6640625" style="20" customWidth="1"/>
    <col min="2057" max="2057" width="23.1640625" style="20" customWidth="1"/>
    <col min="2058" max="2058" width="32.1640625" style="20" customWidth="1"/>
    <col min="2059" max="2059" width="20.33203125" style="20" customWidth="1"/>
    <col min="2060" max="2060" width="15.33203125" style="20" customWidth="1"/>
    <col min="2061" max="2061" width="24.83203125" style="20" customWidth="1"/>
    <col min="2062" max="2294" width="11.5" style="20"/>
    <col min="2295" max="2295" width="27.1640625" style="20" customWidth="1"/>
    <col min="2296" max="2296" width="5.5" style="20" bestFit="1" customWidth="1"/>
    <col min="2297" max="2297" width="27.1640625" style="20" customWidth="1"/>
    <col min="2298" max="2298" width="12.33203125" style="20" customWidth="1"/>
    <col min="2299" max="2299" width="7.1640625" style="20" customWidth="1"/>
    <col min="2300" max="2300" width="16.6640625" style="20" customWidth="1"/>
    <col min="2301" max="2301" width="12.83203125" style="20" customWidth="1"/>
    <col min="2302" max="2302" width="39.1640625" style="20" customWidth="1"/>
    <col min="2303" max="2303" width="37.1640625" style="20" customWidth="1"/>
    <col min="2304" max="2304" width="30.5" style="20" customWidth="1"/>
    <col min="2305" max="2305" width="24.5" style="20" customWidth="1"/>
    <col min="2306" max="2306" width="9.6640625" style="20" customWidth="1"/>
    <col min="2307" max="2307" width="13.83203125" style="20" customWidth="1"/>
    <col min="2308" max="2308" width="20.6640625" style="20" customWidth="1"/>
    <col min="2309" max="2309" width="20.1640625" style="20" customWidth="1"/>
    <col min="2310" max="2311" width="29" style="20" customWidth="1"/>
    <col min="2312" max="2312" width="22.6640625" style="20" customWidth="1"/>
    <col min="2313" max="2313" width="23.1640625" style="20" customWidth="1"/>
    <col min="2314" max="2314" width="32.1640625" style="20" customWidth="1"/>
    <col min="2315" max="2315" width="20.33203125" style="20" customWidth="1"/>
    <col min="2316" max="2316" width="15.33203125" style="20" customWidth="1"/>
    <col min="2317" max="2317" width="24.83203125" style="20" customWidth="1"/>
    <col min="2318" max="2550" width="11.5" style="20"/>
    <col min="2551" max="2551" width="27.1640625" style="20" customWidth="1"/>
    <col min="2552" max="2552" width="5.5" style="20" bestFit="1" customWidth="1"/>
    <col min="2553" max="2553" width="27.1640625" style="20" customWidth="1"/>
    <col min="2554" max="2554" width="12.33203125" style="20" customWidth="1"/>
    <col min="2555" max="2555" width="7.1640625" style="20" customWidth="1"/>
    <col min="2556" max="2556" width="16.6640625" style="20" customWidth="1"/>
    <col min="2557" max="2557" width="12.83203125" style="20" customWidth="1"/>
    <col min="2558" max="2558" width="39.1640625" style="20" customWidth="1"/>
    <col min="2559" max="2559" width="37.1640625" style="20" customWidth="1"/>
    <col min="2560" max="2560" width="30.5" style="20" customWidth="1"/>
    <col min="2561" max="2561" width="24.5" style="20" customWidth="1"/>
    <col min="2562" max="2562" width="9.6640625" style="20" customWidth="1"/>
    <col min="2563" max="2563" width="13.83203125" style="20" customWidth="1"/>
    <col min="2564" max="2564" width="20.6640625" style="20" customWidth="1"/>
    <col min="2565" max="2565" width="20.1640625" style="20" customWidth="1"/>
    <col min="2566" max="2567" width="29" style="20" customWidth="1"/>
    <col min="2568" max="2568" width="22.6640625" style="20" customWidth="1"/>
    <col min="2569" max="2569" width="23.1640625" style="20" customWidth="1"/>
    <col min="2570" max="2570" width="32.1640625" style="20" customWidth="1"/>
    <col min="2571" max="2571" width="20.33203125" style="20" customWidth="1"/>
    <col min="2572" max="2572" width="15.33203125" style="20" customWidth="1"/>
    <col min="2573" max="2573" width="24.83203125" style="20" customWidth="1"/>
    <col min="2574" max="2806" width="11.5" style="20"/>
    <col min="2807" max="2807" width="27.1640625" style="20" customWidth="1"/>
    <col min="2808" max="2808" width="5.5" style="20" bestFit="1" customWidth="1"/>
    <col min="2809" max="2809" width="27.1640625" style="20" customWidth="1"/>
    <col min="2810" max="2810" width="12.33203125" style="20" customWidth="1"/>
    <col min="2811" max="2811" width="7.1640625" style="20" customWidth="1"/>
    <col min="2812" max="2812" width="16.6640625" style="20" customWidth="1"/>
    <col min="2813" max="2813" width="12.83203125" style="20" customWidth="1"/>
    <col min="2814" max="2814" width="39.1640625" style="20" customWidth="1"/>
    <col min="2815" max="2815" width="37.1640625" style="20" customWidth="1"/>
    <col min="2816" max="2816" width="30.5" style="20" customWidth="1"/>
    <col min="2817" max="2817" width="24.5" style="20" customWidth="1"/>
    <col min="2818" max="2818" width="9.6640625" style="20" customWidth="1"/>
    <col min="2819" max="2819" width="13.83203125" style="20" customWidth="1"/>
    <col min="2820" max="2820" width="20.6640625" style="20" customWidth="1"/>
    <col min="2821" max="2821" width="20.1640625" style="20" customWidth="1"/>
    <col min="2822" max="2823" width="29" style="20" customWidth="1"/>
    <col min="2824" max="2824" width="22.6640625" style="20" customWidth="1"/>
    <col min="2825" max="2825" width="23.1640625" style="20" customWidth="1"/>
    <col min="2826" max="2826" width="32.1640625" style="20" customWidth="1"/>
    <col min="2827" max="2827" width="20.33203125" style="20" customWidth="1"/>
    <col min="2828" max="2828" width="15.33203125" style="20" customWidth="1"/>
    <col min="2829" max="2829" width="24.83203125" style="20" customWidth="1"/>
    <col min="2830" max="3062" width="11.5" style="20"/>
    <col min="3063" max="3063" width="27.1640625" style="20" customWidth="1"/>
    <col min="3064" max="3064" width="5.5" style="20" bestFit="1" customWidth="1"/>
    <col min="3065" max="3065" width="27.1640625" style="20" customWidth="1"/>
    <col min="3066" max="3066" width="12.33203125" style="20" customWidth="1"/>
    <col min="3067" max="3067" width="7.1640625" style="20" customWidth="1"/>
    <col min="3068" max="3068" width="16.6640625" style="20" customWidth="1"/>
    <col min="3069" max="3069" width="12.83203125" style="20" customWidth="1"/>
    <col min="3070" max="3070" width="39.1640625" style="20" customWidth="1"/>
    <col min="3071" max="3071" width="37.1640625" style="20" customWidth="1"/>
    <col min="3072" max="3072" width="30.5" style="20" customWidth="1"/>
    <col min="3073" max="3073" width="24.5" style="20" customWidth="1"/>
    <col min="3074" max="3074" width="9.6640625" style="20" customWidth="1"/>
    <col min="3075" max="3075" width="13.83203125" style="20" customWidth="1"/>
    <col min="3076" max="3076" width="20.6640625" style="20" customWidth="1"/>
    <col min="3077" max="3077" width="20.1640625" style="20" customWidth="1"/>
    <col min="3078" max="3079" width="29" style="20" customWidth="1"/>
    <col min="3080" max="3080" width="22.6640625" style="20" customWidth="1"/>
    <col min="3081" max="3081" width="23.1640625" style="20" customWidth="1"/>
    <col min="3082" max="3082" width="32.1640625" style="20" customWidth="1"/>
    <col min="3083" max="3083" width="20.33203125" style="20" customWidth="1"/>
    <col min="3084" max="3084" width="15.33203125" style="20" customWidth="1"/>
    <col min="3085" max="3085" width="24.83203125" style="20" customWidth="1"/>
    <col min="3086" max="3318" width="11.5" style="20"/>
    <col min="3319" max="3319" width="27.1640625" style="20" customWidth="1"/>
    <col min="3320" max="3320" width="5.5" style="20" bestFit="1" customWidth="1"/>
    <col min="3321" max="3321" width="27.1640625" style="20" customWidth="1"/>
    <col min="3322" max="3322" width="12.33203125" style="20" customWidth="1"/>
    <col min="3323" max="3323" width="7.1640625" style="20" customWidth="1"/>
    <col min="3324" max="3324" width="16.6640625" style="20" customWidth="1"/>
    <col min="3325" max="3325" width="12.83203125" style="20" customWidth="1"/>
    <col min="3326" max="3326" width="39.1640625" style="20" customWidth="1"/>
    <col min="3327" max="3327" width="37.1640625" style="20" customWidth="1"/>
    <col min="3328" max="3328" width="30.5" style="20" customWidth="1"/>
    <col min="3329" max="3329" width="24.5" style="20" customWidth="1"/>
    <col min="3330" max="3330" width="9.6640625" style="20" customWidth="1"/>
    <col min="3331" max="3331" width="13.83203125" style="20" customWidth="1"/>
    <col min="3332" max="3332" width="20.6640625" style="20" customWidth="1"/>
    <col min="3333" max="3333" width="20.1640625" style="20" customWidth="1"/>
    <col min="3334" max="3335" width="29" style="20" customWidth="1"/>
    <col min="3336" max="3336" width="22.6640625" style="20" customWidth="1"/>
    <col min="3337" max="3337" width="23.1640625" style="20" customWidth="1"/>
    <col min="3338" max="3338" width="32.1640625" style="20" customWidth="1"/>
    <col min="3339" max="3339" width="20.33203125" style="20" customWidth="1"/>
    <col min="3340" max="3340" width="15.33203125" style="20" customWidth="1"/>
    <col min="3341" max="3341" width="24.83203125" style="20" customWidth="1"/>
    <col min="3342" max="3574" width="11.5" style="20"/>
    <col min="3575" max="3575" width="27.1640625" style="20" customWidth="1"/>
    <col min="3576" max="3576" width="5.5" style="20" bestFit="1" customWidth="1"/>
    <col min="3577" max="3577" width="27.1640625" style="20" customWidth="1"/>
    <col min="3578" max="3578" width="12.33203125" style="20" customWidth="1"/>
    <col min="3579" max="3579" width="7.1640625" style="20" customWidth="1"/>
    <col min="3580" max="3580" width="16.6640625" style="20" customWidth="1"/>
    <col min="3581" max="3581" width="12.83203125" style="20" customWidth="1"/>
    <col min="3582" max="3582" width="39.1640625" style="20" customWidth="1"/>
    <col min="3583" max="3583" width="37.1640625" style="20" customWidth="1"/>
    <col min="3584" max="3584" width="30.5" style="20" customWidth="1"/>
    <col min="3585" max="3585" width="24.5" style="20" customWidth="1"/>
    <col min="3586" max="3586" width="9.6640625" style="20" customWidth="1"/>
    <col min="3587" max="3587" width="13.83203125" style="20" customWidth="1"/>
    <col min="3588" max="3588" width="20.6640625" style="20" customWidth="1"/>
    <col min="3589" max="3589" width="20.1640625" style="20" customWidth="1"/>
    <col min="3590" max="3591" width="29" style="20" customWidth="1"/>
    <col min="3592" max="3592" width="22.6640625" style="20" customWidth="1"/>
    <col min="3593" max="3593" width="23.1640625" style="20" customWidth="1"/>
    <col min="3594" max="3594" width="32.1640625" style="20" customWidth="1"/>
    <col min="3595" max="3595" width="20.33203125" style="20" customWidth="1"/>
    <col min="3596" max="3596" width="15.33203125" style="20" customWidth="1"/>
    <col min="3597" max="3597" width="24.83203125" style="20" customWidth="1"/>
    <col min="3598" max="3830" width="11.5" style="20"/>
    <col min="3831" max="3831" width="27.1640625" style="20" customWidth="1"/>
    <col min="3832" max="3832" width="5.5" style="20" bestFit="1" customWidth="1"/>
    <col min="3833" max="3833" width="27.1640625" style="20" customWidth="1"/>
    <col min="3834" max="3834" width="12.33203125" style="20" customWidth="1"/>
    <col min="3835" max="3835" width="7.1640625" style="20" customWidth="1"/>
    <col min="3836" max="3836" width="16.6640625" style="20" customWidth="1"/>
    <col min="3837" max="3837" width="12.83203125" style="20" customWidth="1"/>
    <col min="3838" max="3838" width="39.1640625" style="20" customWidth="1"/>
    <col min="3839" max="3839" width="37.1640625" style="20" customWidth="1"/>
    <col min="3840" max="3840" width="30.5" style="20" customWidth="1"/>
    <col min="3841" max="3841" width="24.5" style="20" customWidth="1"/>
    <col min="3842" max="3842" width="9.6640625" style="20" customWidth="1"/>
    <col min="3843" max="3843" width="13.83203125" style="20" customWidth="1"/>
    <col min="3844" max="3844" width="20.6640625" style="20" customWidth="1"/>
    <col min="3845" max="3845" width="20.1640625" style="20" customWidth="1"/>
    <col min="3846" max="3847" width="29" style="20" customWidth="1"/>
    <col min="3848" max="3848" width="22.6640625" style="20" customWidth="1"/>
    <col min="3849" max="3849" width="23.1640625" style="20" customWidth="1"/>
    <col min="3850" max="3850" width="32.1640625" style="20" customWidth="1"/>
    <col min="3851" max="3851" width="20.33203125" style="20" customWidth="1"/>
    <col min="3852" max="3852" width="15.33203125" style="20" customWidth="1"/>
    <col min="3853" max="3853" width="24.83203125" style="20" customWidth="1"/>
    <col min="3854" max="4086" width="11.5" style="20"/>
    <col min="4087" max="4087" width="27.1640625" style="20" customWidth="1"/>
    <col min="4088" max="4088" width="5.5" style="20" bestFit="1" customWidth="1"/>
    <col min="4089" max="4089" width="27.1640625" style="20" customWidth="1"/>
    <col min="4090" max="4090" width="12.33203125" style="20" customWidth="1"/>
    <col min="4091" max="4091" width="7.1640625" style="20" customWidth="1"/>
    <col min="4092" max="4092" width="16.6640625" style="20" customWidth="1"/>
    <col min="4093" max="4093" width="12.83203125" style="20" customWidth="1"/>
    <col min="4094" max="4094" width="39.1640625" style="20" customWidth="1"/>
    <col min="4095" max="4095" width="37.1640625" style="20" customWidth="1"/>
    <col min="4096" max="4096" width="30.5" style="20" customWidth="1"/>
    <col min="4097" max="4097" width="24.5" style="20" customWidth="1"/>
    <col min="4098" max="4098" width="9.6640625" style="20" customWidth="1"/>
    <col min="4099" max="4099" width="13.83203125" style="20" customWidth="1"/>
    <col min="4100" max="4100" width="20.6640625" style="20" customWidth="1"/>
    <col min="4101" max="4101" width="20.1640625" style="20" customWidth="1"/>
    <col min="4102" max="4103" width="29" style="20" customWidth="1"/>
    <col min="4104" max="4104" width="22.6640625" style="20" customWidth="1"/>
    <col min="4105" max="4105" width="23.1640625" style="20" customWidth="1"/>
    <col min="4106" max="4106" width="32.1640625" style="20" customWidth="1"/>
    <col min="4107" max="4107" width="20.33203125" style="20" customWidth="1"/>
    <col min="4108" max="4108" width="15.33203125" style="20" customWidth="1"/>
    <col min="4109" max="4109" width="24.83203125" style="20" customWidth="1"/>
    <col min="4110" max="4342" width="11.5" style="20"/>
    <col min="4343" max="4343" width="27.1640625" style="20" customWidth="1"/>
    <col min="4344" max="4344" width="5.5" style="20" bestFit="1" customWidth="1"/>
    <col min="4345" max="4345" width="27.1640625" style="20" customWidth="1"/>
    <col min="4346" max="4346" width="12.33203125" style="20" customWidth="1"/>
    <col min="4347" max="4347" width="7.1640625" style="20" customWidth="1"/>
    <col min="4348" max="4348" width="16.6640625" style="20" customWidth="1"/>
    <col min="4349" max="4349" width="12.83203125" style="20" customWidth="1"/>
    <col min="4350" max="4350" width="39.1640625" style="20" customWidth="1"/>
    <col min="4351" max="4351" width="37.1640625" style="20" customWidth="1"/>
    <col min="4352" max="4352" width="30.5" style="20" customWidth="1"/>
    <col min="4353" max="4353" width="24.5" style="20" customWidth="1"/>
    <col min="4354" max="4354" width="9.6640625" style="20" customWidth="1"/>
    <col min="4355" max="4355" width="13.83203125" style="20" customWidth="1"/>
    <col min="4356" max="4356" width="20.6640625" style="20" customWidth="1"/>
    <col min="4357" max="4357" width="20.1640625" style="20" customWidth="1"/>
    <col min="4358" max="4359" width="29" style="20" customWidth="1"/>
    <col min="4360" max="4360" width="22.6640625" style="20" customWidth="1"/>
    <col min="4361" max="4361" width="23.1640625" style="20" customWidth="1"/>
    <col min="4362" max="4362" width="32.1640625" style="20" customWidth="1"/>
    <col min="4363" max="4363" width="20.33203125" style="20" customWidth="1"/>
    <col min="4364" max="4364" width="15.33203125" style="20" customWidth="1"/>
    <col min="4365" max="4365" width="24.83203125" style="20" customWidth="1"/>
    <col min="4366" max="4598" width="11.5" style="20"/>
    <col min="4599" max="4599" width="27.1640625" style="20" customWidth="1"/>
    <col min="4600" max="4600" width="5.5" style="20" bestFit="1" customWidth="1"/>
    <col min="4601" max="4601" width="27.1640625" style="20" customWidth="1"/>
    <col min="4602" max="4602" width="12.33203125" style="20" customWidth="1"/>
    <col min="4603" max="4603" width="7.1640625" style="20" customWidth="1"/>
    <col min="4604" max="4604" width="16.6640625" style="20" customWidth="1"/>
    <col min="4605" max="4605" width="12.83203125" style="20" customWidth="1"/>
    <col min="4606" max="4606" width="39.1640625" style="20" customWidth="1"/>
    <col min="4607" max="4607" width="37.1640625" style="20" customWidth="1"/>
    <col min="4608" max="4608" width="30.5" style="20" customWidth="1"/>
    <col min="4609" max="4609" width="24.5" style="20" customWidth="1"/>
    <col min="4610" max="4610" width="9.6640625" style="20" customWidth="1"/>
    <col min="4611" max="4611" width="13.83203125" style="20" customWidth="1"/>
    <col min="4612" max="4612" width="20.6640625" style="20" customWidth="1"/>
    <col min="4613" max="4613" width="20.1640625" style="20" customWidth="1"/>
    <col min="4614" max="4615" width="29" style="20" customWidth="1"/>
    <col min="4616" max="4616" width="22.6640625" style="20" customWidth="1"/>
    <col min="4617" max="4617" width="23.1640625" style="20" customWidth="1"/>
    <col min="4618" max="4618" width="32.1640625" style="20" customWidth="1"/>
    <col min="4619" max="4619" width="20.33203125" style="20" customWidth="1"/>
    <col min="4620" max="4620" width="15.33203125" style="20" customWidth="1"/>
    <col min="4621" max="4621" width="24.83203125" style="20" customWidth="1"/>
    <col min="4622" max="4854" width="11.5" style="20"/>
    <col min="4855" max="4855" width="27.1640625" style="20" customWidth="1"/>
    <col min="4856" max="4856" width="5.5" style="20" bestFit="1" customWidth="1"/>
    <col min="4857" max="4857" width="27.1640625" style="20" customWidth="1"/>
    <col min="4858" max="4858" width="12.33203125" style="20" customWidth="1"/>
    <col min="4859" max="4859" width="7.1640625" style="20" customWidth="1"/>
    <col min="4860" max="4860" width="16.6640625" style="20" customWidth="1"/>
    <col min="4861" max="4861" width="12.83203125" style="20" customWidth="1"/>
    <col min="4862" max="4862" width="39.1640625" style="20" customWidth="1"/>
    <col min="4863" max="4863" width="37.1640625" style="20" customWidth="1"/>
    <col min="4864" max="4864" width="30.5" style="20" customWidth="1"/>
    <col min="4865" max="4865" width="24.5" style="20" customWidth="1"/>
    <col min="4866" max="4866" width="9.6640625" style="20" customWidth="1"/>
    <col min="4867" max="4867" width="13.83203125" style="20" customWidth="1"/>
    <col min="4868" max="4868" width="20.6640625" style="20" customWidth="1"/>
    <col min="4869" max="4869" width="20.1640625" style="20" customWidth="1"/>
    <col min="4870" max="4871" width="29" style="20" customWidth="1"/>
    <col min="4872" max="4872" width="22.6640625" style="20" customWidth="1"/>
    <col min="4873" max="4873" width="23.1640625" style="20" customWidth="1"/>
    <col min="4874" max="4874" width="32.1640625" style="20" customWidth="1"/>
    <col min="4875" max="4875" width="20.33203125" style="20" customWidth="1"/>
    <col min="4876" max="4876" width="15.33203125" style="20" customWidth="1"/>
    <col min="4877" max="4877" width="24.83203125" style="20" customWidth="1"/>
    <col min="4878" max="5110" width="11.5" style="20"/>
    <col min="5111" max="5111" width="27.1640625" style="20" customWidth="1"/>
    <col min="5112" max="5112" width="5.5" style="20" bestFit="1" customWidth="1"/>
    <col min="5113" max="5113" width="27.1640625" style="20" customWidth="1"/>
    <col min="5114" max="5114" width="12.33203125" style="20" customWidth="1"/>
    <col min="5115" max="5115" width="7.1640625" style="20" customWidth="1"/>
    <col min="5116" max="5116" width="16.6640625" style="20" customWidth="1"/>
    <col min="5117" max="5117" width="12.83203125" style="20" customWidth="1"/>
    <col min="5118" max="5118" width="39.1640625" style="20" customWidth="1"/>
    <col min="5119" max="5119" width="37.1640625" style="20" customWidth="1"/>
    <col min="5120" max="5120" width="30.5" style="20" customWidth="1"/>
    <col min="5121" max="5121" width="24.5" style="20" customWidth="1"/>
    <col min="5122" max="5122" width="9.6640625" style="20" customWidth="1"/>
    <col min="5123" max="5123" width="13.83203125" style="20" customWidth="1"/>
    <col min="5124" max="5124" width="20.6640625" style="20" customWidth="1"/>
    <col min="5125" max="5125" width="20.1640625" style="20" customWidth="1"/>
    <col min="5126" max="5127" width="29" style="20" customWidth="1"/>
    <col min="5128" max="5128" width="22.6640625" style="20" customWidth="1"/>
    <col min="5129" max="5129" width="23.1640625" style="20" customWidth="1"/>
    <col min="5130" max="5130" width="32.1640625" style="20" customWidth="1"/>
    <col min="5131" max="5131" width="20.33203125" style="20" customWidth="1"/>
    <col min="5132" max="5132" width="15.33203125" style="20" customWidth="1"/>
    <col min="5133" max="5133" width="24.83203125" style="20" customWidth="1"/>
    <col min="5134" max="5366" width="11.5" style="20"/>
    <col min="5367" max="5367" width="27.1640625" style="20" customWidth="1"/>
    <col min="5368" max="5368" width="5.5" style="20" bestFit="1" customWidth="1"/>
    <col min="5369" max="5369" width="27.1640625" style="20" customWidth="1"/>
    <col min="5370" max="5370" width="12.33203125" style="20" customWidth="1"/>
    <col min="5371" max="5371" width="7.1640625" style="20" customWidth="1"/>
    <col min="5372" max="5372" width="16.6640625" style="20" customWidth="1"/>
    <col min="5373" max="5373" width="12.83203125" style="20" customWidth="1"/>
    <col min="5374" max="5374" width="39.1640625" style="20" customWidth="1"/>
    <col min="5375" max="5375" width="37.1640625" style="20" customWidth="1"/>
    <col min="5376" max="5376" width="30.5" style="20" customWidth="1"/>
    <col min="5377" max="5377" width="24.5" style="20" customWidth="1"/>
    <col min="5378" max="5378" width="9.6640625" style="20" customWidth="1"/>
    <col min="5379" max="5379" width="13.83203125" style="20" customWidth="1"/>
    <col min="5380" max="5380" width="20.6640625" style="20" customWidth="1"/>
    <col min="5381" max="5381" width="20.1640625" style="20" customWidth="1"/>
    <col min="5382" max="5383" width="29" style="20" customWidth="1"/>
    <col min="5384" max="5384" width="22.6640625" style="20" customWidth="1"/>
    <col min="5385" max="5385" width="23.1640625" style="20" customWidth="1"/>
    <col min="5386" max="5386" width="32.1640625" style="20" customWidth="1"/>
    <col min="5387" max="5387" width="20.33203125" style="20" customWidth="1"/>
    <col min="5388" max="5388" width="15.33203125" style="20" customWidth="1"/>
    <col min="5389" max="5389" width="24.83203125" style="20" customWidth="1"/>
    <col min="5390" max="5622" width="11.5" style="20"/>
    <col min="5623" max="5623" width="27.1640625" style="20" customWidth="1"/>
    <col min="5624" max="5624" width="5.5" style="20" bestFit="1" customWidth="1"/>
    <col min="5625" max="5625" width="27.1640625" style="20" customWidth="1"/>
    <col min="5626" max="5626" width="12.33203125" style="20" customWidth="1"/>
    <col min="5627" max="5627" width="7.1640625" style="20" customWidth="1"/>
    <col min="5628" max="5628" width="16.6640625" style="20" customWidth="1"/>
    <col min="5629" max="5629" width="12.83203125" style="20" customWidth="1"/>
    <col min="5630" max="5630" width="39.1640625" style="20" customWidth="1"/>
    <col min="5631" max="5631" width="37.1640625" style="20" customWidth="1"/>
    <col min="5632" max="5632" width="30.5" style="20" customWidth="1"/>
    <col min="5633" max="5633" width="24.5" style="20" customWidth="1"/>
    <col min="5634" max="5634" width="9.6640625" style="20" customWidth="1"/>
    <col min="5635" max="5635" width="13.83203125" style="20" customWidth="1"/>
    <col min="5636" max="5636" width="20.6640625" style="20" customWidth="1"/>
    <col min="5637" max="5637" width="20.1640625" style="20" customWidth="1"/>
    <col min="5638" max="5639" width="29" style="20" customWidth="1"/>
    <col min="5640" max="5640" width="22.6640625" style="20" customWidth="1"/>
    <col min="5641" max="5641" width="23.1640625" style="20" customWidth="1"/>
    <col min="5642" max="5642" width="32.1640625" style="20" customWidth="1"/>
    <col min="5643" max="5643" width="20.33203125" style="20" customWidth="1"/>
    <col min="5644" max="5644" width="15.33203125" style="20" customWidth="1"/>
    <col min="5645" max="5645" width="24.83203125" style="20" customWidth="1"/>
    <col min="5646" max="5878" width="11.5" style="20"/>
    <col min="5879" max="5879" width="27.1640625" style="20" customWidth="1"/>
    <col min="5880" max="5880" width="5.5" style="20" bestFit="1" customWidth="1"/>
    <col min="5881" max="5881" width="27.1640625" style="20" customWidth="1"/>
    <col min="5882" max="5882" width="12.33203125" style="20" customWidth="1"/>
    <col min="5883" max="5883" width="7.1640625" style="20" customWidth="1"/>
    <col min="5884" max="5884" width="16.6640625" style="20" customWidth="1"/>
    <col min="5885" max="5885" width="12.83203125" style="20" customWidth="1"/>
    <col min="5886" max="5886" width="39.1640625" style="20" customWidth="1"/>
    <col min="5887" max="5887" width="37.1640625" style="20" customWidth="1"/>
    <col min="5888" max="5888" width="30.5" style="20" customWidth="1"/>
    <col min="5889" max="5889" width="24.5" style="20" customWidth="1"/>
    <col min="5890" max="5890" width="9.6640625" style="20" customWidth="1"/>
    <col min="5891" max="5891" width="13.83203125" style="20" customWidth="1"/>
    <col min="5892" max="5892" width="20.6640625" style="20" customWidth="1"/>
    <col min="5893" max="5893" width="20.1640625" style="20" customWidth="1"/>
    <col min="5894" max="5895" width="29" style="20" customWidth="1"/>
    <col min="5896" max="5896" width="22.6640625" style="20" customWidth="1"/>
    <col min="5897" max="5897" width="23.1640625" style="20" customWidth="1"/>
    <col min="5898" max="5898" width="32.1640625" style="20" customWidth="1"/>
    <col min="5899" max="5899" width="20.33203125" style="20" customWidth="1"/>
    <col min="5900" max="5900" width="15.33203125" style="20" customWidth="1"/>
    <col min="5901" max="5901" width="24.83203125" style="20" customWidth="1"/>
    <col min="5902" max="6134" width="11.5" style="20"/>
    <col min="6135" max="6135" width="27.1640625" style="20" customWidth="1"/>
    <col min="6136" max="6136" width="5.5" style="20" bestFit="1" customWidth="1"/>
    <col min="6137" max="6137" width="27.1640625" style="20" customWidth="1"/>
    <col min="6138" max="6138" width="12.33203125" style="20" customWidth="1"/>
    <col min="6139" max="6139" width="7.1640625" style="20" customWidth="1"/>
    <col min="6140" max="6140" width="16.6640625" style="20" customWidth="1"/>
    <col min="6141" max="6141" width="12.83203125" style="20" customWidth="1"/>
    <col min="6142" max="6142" width="39.1640625" style="20" customWidth="1"/>
    <col min="6143" max="6143" width="37.1640625" style="20" customWidth="1"/>
    <col min="6144" max="6144" width="30.5" style="20" customWidth="1"/>
    <col min="6145" max="6145" width="24.5" style="20" customWidth="1"/>
    <col min="6146" max="6146" width="9.6640625" style="20" customWidth="1"/>
    <col min="6147" max="6147" width="13.83203125" style="20" customWidth="1"/>
    <col min="6148" max="6148" width="20.6640625" style="20" customWidth="1"/>
    <col min="6149" max="6149" width="20.1640625" style="20" customWidth="1"/>
    <col min="6150" max="6151" width="29" style="20" customWidth="1"/>
    <col min="6152" max="6152" width="22.6640625" style="20" customWidth="1"/>
    <col min="6153" max="6153" width="23.1640625" style="20" customWidth="1"/>
    <col min="6154" max="6154" width="32.1640625" style="20" customWidth="1"/>
    <col min="6155" max="6155" width="20.33203125" style="20" customWidth="1"/>
    <col min="6156" max="6156" width="15.33203125" style="20" customWidth="1"/>
    <col min="6157" max="6157" width="24.83203125" style="20" customWidth="1"/>
    <col min="6158" max="6390" width="11.5" style="20"/>
    <col min="6391" max="6391" width="27.1640625" style="20" customWidth="1"/>
    <col min="6392" max="6392" width="5.5" style="20" bestFit="1" customWidth="1"/>
    <col min="6393" max="6393" width="27.1640625" style="20" customWidth="1"/>
    <col min="6394" max="6394" width="12.33203125" style="20" customWidth="1"/>
    <col min="6395" max="6395" width="7.1640625" style="20" customWidth="1"/>
    <col min="6396" max="6396" width="16.6640625" style="20" customWidth="1"/>
    <col min="6397" max="6397" width="12.83203125" style="20" customWidth="1"/>
    <col min="6398" max="6398" width="39.1640625" style="20" customWidth="1"/>
    <col min="6399" max="6399" width="37.1640625" style="20" customWidth="1"/>
    <col min="6400" max="6400" width="30.5" style="20" customWidth="1"/>
    <col min="6401" max="6401" width="24.5" style="20" customWidth="1"/>
    <col min="6402" max="6402" width="9.6640625" style="20" customWidth="1"/>
    <col min="6403" max="6403" width="13.83203125" style="20" customWidth="1"/>
    <col min="6404" max="6404" width="20.6640625" style="20" customWidth="1"/>
    <col min="6405" max="6405" width="20.1640625" style="20" customWidth="1"/>
    <col min="6406" max="6407" width="29" style="20" customWidth="1"/>
    <col min="6408" max="6408" width="22.6640625" style="20" customWidth="1"/>
    <col min="6409" max="6409" width="23.1640625" style="20" customWidth="1"/>
    <col min="6410" max="6410" width="32.1640625" style="20" customWidth="1"/>
    <col min="6411" max="6411" width="20.33203125" style="20" customWidth="1"/>
    <col min="6412" max="6412" width="15.33203125" style="20" customWidth="1"/>
    <col min="6413" max="6413" width="24.83203125" style="20" customWidth="1"/>
    <col min="6414" max="6646" width="11.5" style="20"/>
    <col min="6647" max="6647" width="27.1640625" style="20" customWidth="1"/>
    <col min="6648" max="6648" width="5.5" style="20" bestFit="1" customWidth="1"/>
    <col min="6649" max="6649" width="27.1640625" style="20" customWidth="1"/>
    <col min="6650" max="6650" width="12.33203125" style="20" customWidth="1"/>
    <col min="6651" max="6651" width="7.1640625" style="20" customWidth="1"/>
    <col min="6652" max="6652" width="16.6640625" style="20" customWidth="1"/>
    <col min="6653" max="6653" width="12.83203125" style="20" customWidth="1"/>
    <col min="6654" max="6654" width="39.1640625" style="20" customWidth="1"/>
    <col min="6655" max="6655" width="37.1640625" style="20" customWidth="1"/>
    <col min="6656" max="6656" width="30.5" style="20" customWidth="1"/>
    <col min="6657" max="6657" width="24.5" style="20" customWidth="1"/>
    <col min="6658" max="6658" width="9.6640625" style="20" customWidth="1"/>
    <col min="6659" max="6659" width="13.83203125" style="20" customWidth="1"/>
    <col min="6660" max="6660" width="20.6640625" style="20" customWidth="1"/>
    <col min="6661" max="6661" width="20.1640625" style="20" customWidth="1"/>
    <col min="6662" max="6663" width="29" style="20" customWidth="1"/>
    <col min="6664" max="6664" width="22.6640625" style="20" customWidth="1"/>
    <col min="6665" max="6665" width="23.1640625" style="20" customWidth="1"/>
    <col min="6666" max="6666" width="32.1640625" style="20" customWidth="1"/>
    <col min="6667" max="6667" width="20.33203125" style="20" customWidth="1"/>
    <col min="6668" max="6668" width="15.33203125" style="20" customWidth="1"/>
    <col min="6669" max="6669" width="24.83203125" style="20" customWidth="1"/>
    <col min="6670" max="6902" width="11.5" style="20"/>
    <col min="6903" max="6903" width="27.1640625" style="20" customWidth="1"/>
    <col min="6904" max="6904" width="5.5" style="20" bestFit="1" customWidth="1"/>
    <col min="6905" max="6905" width="27.1640625" style="20" customWidth="1"/>
    <col min="6906" max="6906" width="12.33203125" style="20" customWidth="1"/>
    <col min="6907" max="6907" width="7.1640625" style="20" customWidth="1"/>
    <col min="6908" max="6908" width="16.6640625" style="20" customWidth="1"/>
    <col min="6909" max="6909" width="12.83203125" style="20" customWidth="1"/>
    <col min="6910" max="6910" width="39.1640625" style="20" customWidth="1"/>
    <col min="6911" max="6911" width="37.1640625" style="20" customWidth="1"/>
    <col min="6912" max="6912" width="30.5" style="20" customWidth="1"/>
    <col min="6913" max="6913" width="24.5" style="20" customWidth="1"/>
    <col min="6914" max="6914" width="9.6640625" style="20" customWidth="1"/>
    <col min="6915" max="6915" width="13.83203125" style="20" customWidth="1"/>
    <col min="6916" max="6916" width="20.6640625" style="20" customWidth="1"/>
    <col min="6917" max="6917" width="20.1640625" style="20" customWidth="1"/>
    <col min="6918" max="6919" width="29" style="20" customWidth="1"/>
    <col min="6920" max="6920" width="22.6640625" style="20" customWidth="1"/>
    <col min="6921" max="6921" width="23.1640625" style="20" customWidth="1"/>
    <col min="6922" max="6922" width="32.1640625" style="20" customWidth="1"/>
    <col min="6923" max="6923" width="20.33203125" style="20" customWidth="1"/>
    <col min="6924" max="6924" width="15.33203125" style="20" customWidth="1"/>
    <col min="6925" max="6925" width="24.83203125" style="20" customWidth="1"/>
    <col min="6926" max="7158" width="11.5" style="20"/>
    <col min="7159" max="7159" width="27.1640625" style="20" customWidth="1"/>
    <col min="7160" max="7160" width="5.5" style="20" bestFit="1" customWidth="1"/>
    <col min="7161" max="7161" width="27.1640625" style="20" customWidth="1"/>
    <col min="7162" max="7162" width="12.33203125" style="20" customWidth="1"/>
    <col min="7163" max="7163" width="7.1640625" style="20" customWidth="1"/>
    <col min="7164" max="7164" width="16.6640625" style="20" customWidth="1"/>
    <col min="7165" max="7165" width="12.83203125" style="20" customWidth="1"/>
    <col min="7166" max="7166" width="39.1640625" style="20" customWidth="1"/>
    <col min="7167" max="7167" width="37.1640625" style="20" customWidth="1"/>
    <col min="7168" max="7168" width="30.5" style="20" customWidth="1"/>
    <col min="7169" max="7169" width="24.5" style="20" customWidth="1"/>
    <col min="7170" max="7170" width="9.6640625" style="20" customWidth="1"/>
    <col min="7171" max="7171" width="13.83203125" style="20" customWidth="1"/>
    <col min="7172" max="7172" width="20.6640625" style="20" customWidth="1"/>
    <col min="7173" max="7173" width="20.1640625" style="20" customWidth="1"/>
    <col min="7174" max="7175" width="29" style="20" customWidth="1"/>
    <col min="7176" max="7176" width="22.6640625" style="20" customWidth="1"/>
    <col min="7177" max="7177" width="23.1640625" style="20" customWidth="1"/>
    <col min="7178" max="7178" width="32.1640625" style="20" customWidth="1"/>
    <col min="7179" max="7179" width="20.33203125" style="20" customWidth="1"/>
    <col min="7180" max="7180" width="15.33203125" style="20" customWidth="1"/>
    <col min="7181" max="7181" width="24.83203125" style="20" customWidth="1"/>
    <col min="7182" max="7414" width="11.5" style="20"/>
    <col min="7415" max="7415" width="27.1640625" style="20" customWidth="1"/>
    <col min="7416" max="7416" width="5.5" style="20" bestFit="1" customWidth="1"/>
    <col min="7417" max="7417" width="27.1640625" style="20" customWidth="1"/>
    <col min="7418" max="7418" width="12.33203125" style="20" customWidth="1"/>
    <col min="7419" max="7419" width="7.1640625" style="20" customWidth="1"/>
    <col min="7420" max="7420" width="16.6640625" style="20" customWidth="1"/>
    <col min="7421" max="7421" width="12.83203125" style="20" customWidth="1"/>
    <col min="7422" max="7422" width="39.1640625" style="20" customWidth="1"/>
    <col min="7423" max="7423" width="37.1640625" style="20" customWidth="1"/>
    <col min="7424" max="7424" width="30.5" style="20" customWidth="1"/>
    <col min="7425" max="7425" width="24.5" style="20" customWidth="1"/>
    <col min="7426" max="7426" width="9.6640625" style="20" customWidth="1"/>
    <col min="7427" max="7427" width="13.83203125" style="20" customWidth="1"/>
    <col min="7428" max="7428" width="20.6640625" style="20" customWidth="1"/>
    <col min="7429" max="7429" width="20.1640625" style="20" customWidth="1"/>
    <col min="7430" max="7431" width="29" style="20" customWidth="1"/>
    <col min="7432" max="7432" width="22.6640625" style="20" customWidth="1"/>
    <col min="7433" max="7433" width="23.1640625" style="20" customWidth="1"/>
    <col min="7434" max="7434" width="32.1640625" style="20" customWidth="1"/>
    <col min="7435" max="7435" width="20.33203125" style="20" customWidth="1"/>
    <col min="7436" max="7436" width="15.33203125" style="20" customWidth="1"/>
    <col min="7437" max="7437" width="24.83203125" style="20" customWidth="1"/>
    <col min="7438" max="7670" width="11.5" style="20"/>
    <col min="7671" max="7671" width="27.1640625" style="20" customWidth="1"/>
    <col min="7672" max="7672" width="5.5" style="20" bestFit="1" customWidth="1"/>
    <col min="7673" max="7673" width="27.1640625" style="20" customWidth="1"/>
    <col min="7674" max="7674" width="12.33203125" style="20" customWidth="1"/>
    <col min="7675" max="7675" width="7.1640625" style="20" customWidth="1"/>
    <col min="7676" max="7676" width="16.6640625" style="20" customWidth="1"/>
    <col min="7677" max="7677" width="12.83203125" style="20" customWidth="1"/>
    <col min="7678" max="7678" width="39.1640625" style="20" customWidth="1"/>
    <col min="7679" max="7679" width="37.1640625" style="20" customWidth="1"/>
    <col min="7680" max="7680" width="30.5" style="20" customWidth="1"/>
    <col min="7681" max="7681" width="24.5" style="20" customWidth="1"/>
    <col min="7682" max="7682" width="9.6640625" style="20" customWidth="1"/>
    <col min="7683" max="7683" width="13.83203125" style="20" customWidth="1"/>
    <col min="7684" max="7684" width="20.6640625" style="20" customWidth="1"/>
    <col min="7685" max="7685" width="20.1640625" style="20" customWidth="1"/>
    <col min="7686" max="7687" width="29" style="20" customWidth="1"/>
    <col min="7688" max="7688" width="22.6640625" style="20" customWidth="1"/>
    <col min="7689" max="7689" width="23.1640625" style="20" customWidth="1"/>
    <col min="7690" max="7690" width="32.1640625" style="20" customWidth="1"/>
    <col min="7691" max="7691" width="20.33203125" style="20" customWidth="1"/>
    <col min="7692" max="7692" width="15.33203125" style="20" customWidth="1"/>
    <col min="7693" max="7693" width="24.83203125" style="20" customWidth="1"/>
    <col min="7694" max="7926" width="11.5" style="20"/>
    <col min="7927" max="7927" width="27.1640625" style="20" customWidth="1"/>
    <col min="7928" max="7928" width="5.5" style="20" bestFit="1" customWidth="1"/>
    <col min="7929" max="7929" width="27.1640625" style="20" customWidth="1"/>
    <col min="7930" max="7930" width="12.33203125" style="20" customWidth="1"/>
    <col min="7931" max="7931" width="7.1640625" style="20" customWidth="1"/>
    <col min="7932" max="7932" width="16.6640625" style="20" customWidth="1"/>
    <col min="7933" max="7933" width="12.83203125" style="20" customWidth="1"/>
    <col min="7934" max="7934" width="39.1640625" style="20" customWidth="1"/>
    <col min="7935" max="7935" width="37.1640625" style="20" customWidth="1"/>
    <col min="7936" max="7936" width="30.5" style="20" customWidth="1"/>
    <col min="7937" max="7937" width="24.5" style="20" customWidth="1"/>
    <col min="7938" max="7938" width="9.6640625" style="20" customWidth="1"/>
    <col min="7939" max="7939" width="13.83203125" style="20" customWidth="1"/>
    <col min="7940" max="7940" width="20.6640625" style="20" customWidth="1"/>
    <col min="7941" max="7941" width="20.1640625" style="20" customWidth="1"/>
    <col min="7942" max="7943" width="29" style="20" customWidth="1"/>
    <col min="7944" max="7944" width="22.6640625" style="20" customWidth="1"/>
    <col min="7945" max="7945" width="23.1640625" style="20" customWidth="1"/>
    <col min="7946" max="7946" width="32.1640625" style="20" customWidth="1"/>
    <col min="7947" max="7947" width="20.33203125" style="20" customWidth="1"/>
    <col min="7948" max="7948" width="15.33203125" style="20" customWidth="1"/>
    <col min="7949" max="7949" width="24.83203125" style="20" customWidth="1"/>
    <col min="7950" max="8182" width="11.5" style="20"/>
    <col min="8183" max="8183" width="27.1640625" style="20" customWidth="1"/>
    <col min="8184" max="8184" width="5.5" style="20" bestFit="1" customWidth="1"/>
    <col min="8185" max="8185" width="27.1640625" style="20" customWidth="1"/>
    <col min="8186" max="8186" width="12.33203125" style="20" customWidth="1"/>
    <col min="8187" max="8187" width="7.1640625" style="20" customWidth="1"/>
    <col min="8188" max="8188" width="16.6640625" style="20" customWidth="1"/>
    <col min="8189" max="8189" width="12.83203125" style="20" customWidth="1"/>
    <col min="8190" max="8190" width="39.1640625" style="20" customWidth="1"/>
    <col min="8191" max="8191" width="37.1640625" style="20" customWidth="1"/>
    <col min="8192" max="8192" width="30.5" style="20" customWidth="1"/>
    <col min="8193" max="8193" width="24.5" style="20" customWidth="1"/>
    <col min="8194" max="8194" width="9.6640625" style="20" customWidth="1"/>
    <col min="8195" max="8195" width="13.83203125" style="20" customWidth="1"/>
    <col min="8196" max="8196" width="20.6640625" style="20" customWidth="1"/>
    <col min="8197" max="8197" width="20.1640625" style="20" customWidth="1"/>
    <col min="8198" max="8199" width="29" style="20" customWidth="1"/>
    <col min="8200" max="8200" width="22.6640625" style="20" customWidth="1"/>
    <col min="8201" max="8201" width="23.1640625" style="20" customWidth="1"/>
    <col min="8202" max="8202" width="32.1640625" style="20" customWidth="1"/>
    <col min="8203" max="8203" width="20.33203125" style="20" customWidth="1"/>
    <col min="8204" max="8204" width="15.33203125" style="20" customWidth="1"/>
    <col min="8205" max="8205" width="24.83203125" style="20" customWidth="1"/>
    <col min="8206" max="8438" width="11.5" style="20"/>
    <col min="8439" max="8439" width="27.1640625" style="20" customWidth="1"/>
    <col min="8440" max="8440" width="5.5" style="20" bestFit="1" customWidth="1"/>
    <col min="8441" max="8441" width="27.1640625" style="20" customWidth="1"/>
    <col min="8442" max="8442" width="12.33203125" style="20" customWidth="1"/>
    <col min="8443" max="8443" width="7.1640625" style="20" customWidth="1"/>
    <col min="8444" max="8444" width="16.6640625" style="20" customWidth="1"/>
    <col min="8445" max="8445" width="12.83203125" style="20" customWidth="1"/>
    <col min="8446" max="8446" width="39.1640625" style="20" customWidth="1"/>
    <col min="8447" max="8447" width="37.1640625" style="20" customWidth="1"/>
    <col min="8448" max="8448" width="30.5" style="20" customWidth="1"/>
    <col min="8449" max="8449" width="24.5" style="20" customWidth="1"/>
    <col min="8450" max="8450" width="9.6640625" style="20" customWidth="1"/>
    <col min="8451" max="8451" width="13.83203125" style="20" customWidth="1"/>
    <col min="8452" max="8452" width="20.6640625" style="20" customWidth="1"/>
    <col min="8453" max="8453" width="20.1640625" style="20" customWidth="1"/>
    <col min="8454" max="8455" width="29" style="20" customWidth="1"/>
    <col min="8456" max="8456" width="22.6640625" style="20" customWidth="1"/>
    <col min="8457" max="8457" width="23.1640625" style="20" customWidth="1"/>
    <col min="8458" max="8458" width="32.1640625" style="20" customWidth="1"/>
    <col min="8459" max="8459" width="20.33203125" style="20" customWidth="1"/>
    <col min="8460" max="8460" width="15.33203125" style="20" customWidth="1"/>
    <col min="8461" max="8461" width="24.83203125" style="20" customWidth="1"/>
    <col min="8462" max="8694" width="11.5" style="20"/>
    <col min="8695" max="8695" width="27.1640625" style="20" customWidth="1"/>
    <col min="8696" max="8696" width="5.5" style="20" bestFit="1" customWidth="1"/>
    <col min="8697" max="8697" width="27.1640625" style="20" customWidth="1"/>
    <col min="8698" max="8698" width="12.33203125" style="20" customWidth="1"/>
    <col min="8699" max="8699" width="7.1640625" style="20" customWidth="1"/>
    <col min="8700" max="8700" width="16.6640625" style="20" customWidth="1"/>
    <col min="8701" max="8701" width="12.83203125" style="20" customWidth="1"/>
    <col min="8702" max="8702" width="39.1640625" style="20" customWidth="1"/>
    <col min="8703" max="8703" width="37.1640625" style="20" customWidth="1"/>
    <col min="8704" max="8704" width="30.5" style="20" customWidth="1"/>
    <col min="8705" max="8705" width="24.5" style="20" customWidth="1"/>
    <col min="8706" max="8706" width="9.6640625" style="20" customWidth="1"/>
    <col min="8707" max="8707" width="13.83203125" style="20" customWidth="1"/>
    <col min="8708" max="8708" width="20.6640625" style="20" customWidth="1"/>
    <col min="8709" max="8709" width="20.1640625" style="20" customWidth="1"/>
    <col min="8710" max="8711" width="29" style="20" customWidth="1"/>
    <col min="8712" max="8712" width="22.6640625" style="20" customWidth="1"/>
    <col min="8713" max="8713" width="23.1640625" style="20" customWidth="1"/>
    <col min="8714" max="8714" width="32.1640625" style="20" customWidth="1"/>
    <col min="8715" max="8715" width="20.33203125" style="20" customWidth="1"/>
    <col min="8716" max="8716" width="15.33203125" style="20" customWidth="1"/>
    <col min="8717" max="8717" width="24.83203125" style="20" customWidth="1"/>
    <col min="8718" max="8950" width="11.5" style="20"/>
    <col min="8951" max="8951" width="27.1640625" style="20" customWidth="1"/>
    <col min="8952" max="8952" width="5.5" style="20" bestFit="1" customWidth="1"/>
    <col min="8953" max="8953" width="27.1640625" style="20" customWidth="1"/>
    <col min="8954" max="8954" width="12.33203125" style="20" customWidth="1"/>
    <col min="8955" max="8955" width="7.1640625" style="20" customWidth="1"/>
    <col min="8956" max="8956" width="16.6640625" style="20" customWidth="1"/>
    <col min="8957" max="8957" width="12.83203125" style="20" customWidth="1"/>
    <col min="8958" max="8958" width="39.1640625" style="20" customWidth="1"/>
    <col min="8959" max="8959" width="37.1640625" style="20" customWidth="1"/>
    <col min="8960" max="8960" width="30.5" style="20" customWidth="1"/>
    <col min="8961" max="8961" width="24.5" style="20" customWidth="1"/>
    <col min="8962" max="8962" width="9.6640625" style="20" customWidth="1"/>
    <col min="8963" max="8963" width="13.83203125" style="20" customWidth="1"/>
    <col min="8964" max="8964" width="20.6640625" style="20" customWidth="1"/>
    <col min="8965" max="8965" width="20.1640625" style="20" customWidth="1"/>
    <col min="8966" max="8967" width="29" style="20" customWidth="1"/>
    <col min="8968" max="8968" width="22.6640625" style="20" customWidth="1"/>
    <col min="8969" max="8969" width="23.1640625" style="20" customWidth="1"/>
    <col min="8970" max="8970" width="32.1640625" style="20" customWidth="1"/>
    <col min="8971" max="8971" width="20.33203125" style="20" customWidth="1"/>
    <col min="8972" max="8972" width="15.33203125" style="20" customWidth="1"/>
    <col min="8973" max="8973" width="24.83203125" style="20" customWidth="1"/>
    <col min="8974" max="9206" width="11.5" style="20"/>
    <col min="9207" max="9207" width="27.1640625" style="20" customWidth="1"/>
    <col min="9208" max="9208" width="5.5" style="20" bestFit="1" customWidth="1"/>
    <col min="9209" max="9209" width="27.1640625" style="20" customWidth="1"/>
    <col min="9210" max="9210" width="12.33203125" style="20" customWidth="1"/>
    <col min="9211" max="9211" width="7.1640625" style="20" customWidth="1"/>
    <col min="9212" max="9212" width="16.6640625" style="20" customWidth="1"/>
    <col min="9213" max="9213" width="12.83203125" style="20" customWidth="1"/>
    <col min="9214" max="9214" width="39.1640625" style="20" customWidth="1"/>
    <col min="9215" max="9215" width="37.1640625" style="20" customWidth="1"/>
    <col min="9216" max="9216" width="30.5" style="20" customWidth="1"/>
    <col min="9217" max="9217" width="24.5" style="20" customWidth="1"/>
    <col min="9218" max="9218" width="9.6640625" style="20" customWidth="1"/>
    <col min="9219" max="9219" width="13.83203125" style="20" customWidth="1"/>
    <col min="9220" max="9220" width="20.6640625" style="20" customWidth="1"/>
    <col min="9221" max="9221" width="20.1640625" style="20" customWidth="1"/>
    <col min="9222" max="9223" width="29" style="20" customWidth="1"/>
    <col min="9224" max="9224" width="22.6640625" style="20" customWidth="1"/>
    <col min="9225" max="9225" width="23.1640625" style="20" customWidth="1"/>
    <col min="9226" max="9226" width="32.1640625" style="20" customWidth="1"/>
    <col min="9227" max="9227" width="20.33203125" style="20" customWidth="1"/>
    <col min="9228" max="9228" width="15.33203125" style="20" customWidth="1"/>
    <col min="9229" max="9229" width="24.83203125" style="20" customWidth="1"/>
    <col min="9230" max="9462" width="11.5" style="20"/>
    <col min="9463" max="9463" width="27.1640625" style="20" customWidth="1"/>
    <col min="9464" max="9464" width="5.5" style="20" bestFit="1" customWidth="1"/>
    <col min="9465" max="9465" width="27.1640625" style="20" customWidth="1"/>
    <col min="9466" max="9466" width="12.33203125" style="20" customWidth="1"/>
    <col min="9467" max="9467" width="7.1640625" style="20" customWidth="1"/>
    <col min="9468" max="9468" width="16.6640625" style="20" customWidth="1"/>
    <col min="9469" max="9469" width="12.83203125" style="20" customWidth="1"/>
    <col min="9470" max="9470" width="39.1640625" style="20" customWidth="1"/>
    <col min="9471" max="9471" width="37.1640625" style="20" customWidth="1"/>
    <col min="9472" max="9472" width="30.5" style="20" customWidth="1"/>
    <col min="9473" max="9473" width="24.5" style="20" customWidth="1"/>
    <col min="9474" max="9474" width="9.6640625" style="20" customWidth="1"/>
    <col min="9475" max="9475" width="13.83203125" style="20" customWidth="1"/>
    <col min="9476" max="9476" width="20.6640625" style="20" customWidth="1"/>
    <col min="9477" max="9477" width="20.1640625" style="20" customWidth="1"/>
    <col min="9478" max="9479" width="29" style="20" customWidth="1"/>
    <col min="9480" max="9480" width="22.6640625" style="20" customWidth="1"/>
    <col min="9481" max="9481" width="23.1640625" style="20" customWidth="1"/>
    <col min="9482" max="9482" width="32.1640625" style="20" customWidth="1"/>
    <col min="9483" max="9483" width="20.33203125" style="20" customWidth="1"/>
    <col min="9484" max="9484" width="15.33203125" style="20" customWidth="1"/>
    <col min="9485" max="9485" width="24.83203125" style="20" customWidth="1"/>
    <col min="9486" max="9718" width="11.5" style="20"/>
    <col min="9719" max="9719" width="27.1640625" style="20" customWidth="1"/>
    <col min="9720" max="9720" width="5.5" style="20" bestFit="1" customWidth="1"/>
    <col min="9721" max="9721" width="27.1640625" style="20" customWidth="1"/>
    <col min="9722" max="9722" width="12.33203125" style="20" customWidth="1"/>
    <col min="9723" max="9723" width="7.1640625" style="20" customWidth="1"/>
    <col min="9724" max="9724" width="16.6640625" style="20" customWidth="1"/>
    <col min="9725" max="9725" width="12.83203125" style="20" customWidth="1"/>
    <col min="9726" max="9726" width="39.1640625" style="20" customWidth="1"/>
    <col min="9727" max="9727" width="37.1640625" style="20" customWidth="1"/>
    <col min="9728" max="9728" width="30.5" style="20" customWidth="1"/>
    <col min="9729" max="9729" width="24.5" style="20" customWidth="1"/>
    <col min="9730" max="9730" width="9.6640625" style="20" customWidth="1"/>
    <col min="9731" max="9731" width="13.83203125" style="20" customWidth="1"/>
    <col min="9732" max="9732" width="20.6640625" style="20" customWidth="1"/>
    <col min="9733" max="9733" width="20.1640625" style="20" customWidth="1"/>
    <col min="9734" max="9735" width="29" style="20" customWidth="1"/>
    <col min="9736" max="9736" width="22.6640625" style="20" customWidth="1"/>
    <col min="9737" max="9737" width="23.1640625" style="20" customWidth="1"/>
    <col min="9738" max="9738" width="32.1640625" style="20" customWidth="1"/>
    <col min="9739" max="9739" width="20.33203125" style="20" customWidth="1"/>
    <col min="9740" max="9740" width="15.33203125" style="20" customWidth="1"/>
    <col min="9741" max="9741" width="24.83203125" style="20" customWidth="1"/>
    <col min="9742" max="9974" width="11.5" style="20"/>
    <col min="9975" max="9975" width="27.1640625" style="20" customWidth="1"/>
    <col min="9976" max="9976" width="5.5" style="20" bestFit="1" customWidth="1"/>
    <col min="9977" max="9977" width="27.1640625" style="20" customWidth="1"/>
    <col min="9978" max="9978" width="12.33203125" style="20" customWidth="1"/>
    <col min="9979" max="9979" width="7.1640625" style="20" customWidth="1"/>
    <col min="9980" max="9980" width="16.6640625" style="20" customWidth="1"/>
    <col min="9981" max="9981" width="12.83203125" style="20" customWidth="1"/>
    <col min="9982" max="9982" width="39.1640625" style="20" customWidth="1"/>
    <col min="9983" max="9983" width="37.1640625" style="20" customWidth="1"/>
    <col min="9984" max="9984" width="30.5" style="20" customWidth="1"/>
    <col min="9985" max="9985" width="24.5" style="20" customWidth="1"/>
    <col min="9986" max="9986" width="9.6640625" style="20" customWidth="1"/>
    <col min="9987" max="9987" width="13.83203125" style="20" customWidth="1"/>
    <col min="9988" max="9988" width="20.6640625" style="20" customWidth="1"/>
    <col min="9989" max="9989" width="20.1640625" style="20" customWidth="1"/>
    <col min="9990" max="9991" width="29" style="20" customWidth="1"/>
    <col min="9992" max="9992" width="22.6640625" style="20" customWidth="1"/>
    <col min="9993" max="9993" width="23.1640625" style="20" customWidth="1"/>
    <col min="9994" max="9994" width="32.1640625" style="20" customWidth="1"/>
    <col min="9995" max="9995" width="20.33203125" style="20" customWidth="1"/>
    <col min="9996" max="9996" width="15.33203125" style="20" customWidth="1"/>
    <col min="9997" max="9997" width="24.83203125" style="20" customWidth="1"/>
    <col min="9998" max="10230" width="11.5" style="20"/>
    <col min="10231" max="10231" width="27.1640625" style="20" customWidth="1"/>
    <col min="10232" max="10232" width="5.5" style="20" bestFit="1" customWidth="1"/>
    <col min="10233" max="10233" width="27.1640625" style="20" customWidth="1"/>
    <col min="10234" max="10234" width="12.33203125" style="20" customWidth="1"/>
    <col min="10235" max="10235" width="7.1640625" style="20" customWidth="1"/>
    <col min="10236" max="10236" width="16.6640625" style="20" customWidth="1"/>
    <col min="10237" max="10237" width="12.83203125" style="20" customWidth="1"/>
    <col min="10238" max="10238" width="39.1640625" style="20" customWidth="1"/>
    <col min="10239" max="10239" width="37.1640625" style="20" customWidth="1"/>
    <col min="10240" max="10240" width="30.5" style="20" customWidth="1"/>
    <col min="10241" max="10241" width="24.5" style="20" customWidth="1"/>
    <col min="10242" max="10242" width="9.6640625" style="20" customWidth="1"/>
    <col min="10243" max="10243" width="13.83203125" style="20" customWidth="1"/>
    <col min="10244" max="10244" width="20.6640625" style="20" customWidth="1"/>
    <col min="10245" max="10245" width="20.1640625" style="20" customWidth="1"/>
    <col min="10246" max="10247" width="29" style="20" customWidth="1"/>
    <col min="10248" max="10248" width="22.6640625" style="20" customWidth="1"/>
    <col min="10249" max="10249" width="23.1640625" style="20" customWidth="1"/>
    <col min="10250" max="10250" width="32.1640625" style="20" customWidth="1"/>
    <col min="10251" max="10251" width="20.33203125" style="20" customWidth="1"/>
    <col min="10252" max="10252" width="15.33203125" style="20" customWidth="1"/>
    <col min="10253" max="10253" width="24.83203125" style="20" customWidth="1"/>
    <col min="10254" max="10486" width="11.5" style="20"/>
    <col min="10487" max="10487" width="27.1640625" style="20" customWidth="1"/>
    <col min="10488" max="10488" width="5.5" style="20" bestFit="1" customWidth="1"/>
    <col min="10489" max="10489" width="27.1640625" style="20" customWidth="1"/>
    <col min="10490" max="10490" width="12.33203125" style="20" customWidth="1"/>
    <col min="10491" max="10491" width="7.1640625" style="20" customWidth="1"/>
    <col min="10492" max="10492" width="16.6640625" style="20" customWidth="1"/>
    <col min="10493" max="10493" width="12.83203125" style="20" customWidth="1"/>
    <col min="10494" max="10494" width="39.1640625" style="20" customWidth="1"/>
    <col min="10495" max="10495" width="37.1640625" style="20" customWidth="1"/>
    <col min="10496" max="10496" width="30.5" style="20" customWidth="1"/>
    <col min="10497" max="10497" width="24.5" style="20" customWidth="1"/>
    <col min="10498" max="10498" width="9.6640625" style="20" customWidth="1"/>
    <col min="10499" max="10499" width="13.83203125" style="20" customWidth="1"/>
    <col min="10500" max="10500" width="20.6640625" style="20" customWidth="1"/>
    <col min="10501" max="10501" width="20.1640625" style="20" customWidth="1"/>
    <col min="10502" max="10503" width="29" style="20" customWidth="1"/>
    <col min="10504" max="10504" width="22.6640625" style="20" customWidth="1"/>
    <col min="10505" max="10505" width="23.1640625" style="20" customWidth="1"/>
    <col min="10506" max="10506" width="32.1640625" style="20" customWidth="1"/>
    <col min="10507" max="10507" width="20.33203125" style="20" customWidth="1"/>
    <col min="10508" max="10508" width="15.33203125" style="20" customWidth="1"/>
    <col min="10509" max="10509" width="24.83203125" style="20" customWidth="1"/>
    <col min="10510" max="10742" width="11.5" style="20"/>
    <col min="10743" max="10743" width="27.1640625" style="20" customWidth="1"/>
    <col min="10744" max="10744" width="5.5" style="20" bestFit="1" customWidth="1"/>
    <col min="10745" max="10745" width="27.1640625" style="20" customWidth="1"/>
    <col min="10746" max="10746" width="12.33203125" style="20" customWidth="1"/>
    <col min="10747" max="10747" width="7.1640625" style="20" customWidth="1"/>
    <col min="10748" max="10748" width="16.6640625" style="20" customWidth="1"/>
    <col min="10749" max="10749" width="12.83203125" style="20" customWidth="1"/>
    <col min="10750" max="10750" width="39.1640625" style="20" customWidth="1"/>
    <col min="10751" max="10751" width="37.1640625" style="20" customWidth="1"/>
    <col min="10752" max="10752" width="30.5" style="20" customWidth="1"/>
    <col min="10753" max="10753" width="24.5" style="20" customWidth="1"/>
    <col min="10754" max="10754" width="9.6640625" style="20" customWidth="1"/>
    <col min="10755" max="10755" width="13.83203125" style="20" customWidth="1"/>
    <col min="10756" max="10756" width="20.6640625" style="20" customWidth="1"/>
    <col min="10757" max="10757" width="20.1640625" style="20" customWidth="1"/>
    <col min="10758" max="10759" width="29" style="20" customWidth="1"/>
    <col min="10760" max="10760" width="22.6640625" style="20" customWidth="1"/>
    <col min="10761" max="10761" width="23.1640625" style="20" customWidth="1"/>
    <col min="10762" max="10762" width="32.1640625" style="20" customWidth="1"/>
    <col min="10763" max="10763" width="20.33203125" style="20" customWidth="1"/>
    <col min="10764" max="10764" width="15.33203125" style="20" customWidth="1"/>
    <col min="10765" max="10765" width="24.83203125" style="20" customWidth="1"/>
    <col min="10766" max="10998" width="11.5" style="20"/>
    <col min="10999" max="10999" width="27.1640625" style="20" customWidth="1"/>
    <col min="11000" max="11000" width="5.5" style="20" bestFit="1" customWidth="1"/>
    <col min="11001" max="11001" width="27.1640625" style="20" customWidth="1"/>
    <col min="11002" max="11002" width="12.33203125" style="20" customWidth="1"/>
    <col min="11003" max="11003" width="7.1640625" style="20" customWidth="1"/>
    <col min="11004" max="11004" width="16.6640625" style="20" customWidth="1"/>
    <col min="11005" max="11005" width="12.83203125" style="20" customWidth="1"/>
    <col min="11006" max="11006" width="39.1640625" style="20" customWidth="1"/>
    <col min="11007" max="11007" width="37.1640625" style="20" customWidth="1"/>
    <col min="11008" max="11008" width="30.5" style="20" customWidth="1"/>
    <col min="11009" max="11009" width="24.5" style="20" customWidth="1"/>
    <col min="11010" max="11010" width="9.6640625" style="20" customWidth="1"/>
    <col min="11011" max="11011" width="13.83203125" style="20" customWidth="1"/>
    <col min="11012" max="11012" width="20.6640625" style="20" customWidth="1"/>
    <col min="11013" max="11013" width="20.1640625" style="20" customWidth="1"/>
    <col min="11014" max="11015" width="29" style="20" customWidth="1"/>
    <col min="11016" max="11016" width="22.6640625" style="20" customWidth="1"/>
    <col min="11017" max="11017" width="23.1640625" style="20" customWidth="1"/>
    <col min="11018" max="11018" width="32.1640625" style="20" customWidth="1"/>
    <col min="11019" max="11019" width="20.33203125" style="20" customWidth="1"/>
    <col min="11020" max="11020" width="15.33203125" style="20" customWidth="1"/>
    <col min="11021" max="11021" width="24.83203125" style="20" customWidth="1"/>
    <col min="11022" max="11254" width="11.5" style="20"/>
    <col min="11255" max="11255" width="27.1640625" style="20" customWidth="1"/>
    <col min="11256" max="11256" width="5.5" style="20" bestFit="1" customWidth="1"/>
    <col min="11257" max="11257" width="27.1640625" style="20" customWidth="1"/>
    <col min="11258" max="11258" width="12.33203125" style="20" customWidth="1"/>
    <col min="11259" max="11259" width="7.1640625" style="20" customWidth="1"/>
    <col min="11260" max="11260" width="16.6640625" style="20" customWidth="1"/>
    <col min="11261" max="11261" width="12.83203125" style="20" customWidth="1"/>
    <col min="11262" max="11262" width="39.1640625" style="20" customWidth="1"/>
    <col min="11263" max="11263" width="37.1640625" style="20" customWidth="1"/>
    <col min="11264" max="11264" width="30.5" style="20" customWidth="1"/>
    <col min="11265" max="11265" width="24.5" style="20" customWidth="1"/>
    <col min="11266" max="11266" width="9.6640625" style="20" customWidth="1"/>
    <col min="11267" max="11267" width="13.83203125" style="20" customWidth="1"/>
    <col min="11268" max="11268" width="20.6640625" style="20" customWidth="1"/>
    <col min="11269" max="11269" width="20.1640625" style="20" customWidth="1"/>
    <col min="11270" max="11271" width="29" style="20" customWidth="1"/>
    <col min="11272" max="11272" width="22.6640625" style="20" customWidth="1"/>
    <col min="11273" max="11273" width="23.1640625" style="20" customWidth="1"/>
    <col min="11274" max="11274" width="32.1640625" style="20" customWidth="1"/>
    <col min="11275" max="11275" width="20.33203125" style="20" customWidth="1"/>
    <col min="11276" max="11276" width="15.33203125" style="20" customWidth="1"/>
    <col min="11277" max="11277" width="24.83203125" style="20" customWidth="1"/>
    <col min="11278" max="11510" width="11.5" style="20"/>
    <col min="11511" max="11511" width="27.1640625" style="20" customWidth="1"/>
    <col min="11512" max="11512" width="5.5" style="20" bestFit="1" customWidth="1"/>
    <col min="11513" max="11513" width="27.1640625" style="20" customWidth="1"/>
    <col min="11514" max="11514" width="12.33203125" style="20" customWidth="1"/>
    <col min="11515" max="11515" width="7.1640625" style="20" customWidth="1"/>
    <col min="11516" max="11516" width="16.6640625" style="20" customWidth="1"/>
    <col min="11517" max="11517" width="12.83203125" style="20" customWidth="1"/>
    <col min="11518" max="11518" width="39.1640625" style="20" customWidth="1"/>
    <col min="11519" max="11519" width="37.1640625" style="20" customWidth="1"/>
    <col min="11520" max="11520" width="30.5" style="20" customWidth="1"/>
    <col min="11521" max="11521" width="24.5" style="20" customWidth="1"/>
    <col min="11522" max="11522" width="9.6640625" style="20" customWidth="1"/>
    <col min="11523" max="11523" width="13.83203125" style="20" customWidth="1"/>
    <col min="11524" max="11524" width="20.6640625" style="20" customWidth="1"/>
    <col min="11525" max="11525" width="20.1640625" style="20" customWidth="1"/>
    <col min="11526" max="11527" width="29" style="20" customWidth="1"/>
    <col min="11528" max="11528" width="22.6640625" style="20" customWidth="1"/>
    <col min="11529" max="11529" width="23.1640625" style="20" customWidth="1"/>
    <col min="11530" max="11530" width="32.1640625" style="20" customWidth="1"/>
    <col min="11531" max="11531" width="20.33203125" style="20" customWidth="1"/>
    <col min="11532" max="11532" width="15.33203125" style="20" customWidth="1"/>
    <col min="11533" max="11533" width="24.83203125" style="20" customWidth="1"/>
    <col min="11534" max="11766" width="11.5" style="20"/>
    <col min="11767" max="11767" width="27.1640625" style="20" customWidth="1"/>
    <col min="11768" max="11768" width="5.5" style="20" bestFit="1" customWidth="1"/>
    <col min="11769" max="11769" width="27.1640625" style="20" customWidth="1"/>
    <col min="11770" max="11770" width="12.33203125" style="20" customWidth="1"/>
    <col min="11771" max="11771" width="7.1640625" style="20" customWidth="1"/>
    <col min="11772" max="11772" width="16.6640625" style="20" customWidth="1"/>
    <col min="11773" max="11773" width="12.83203125" style="20" customWidth="1"/>
    <col min="11774" max="11774" width="39.1640625" style="20" customWidth="1"/>
    <col min="11775" max="11775" width="37.1640625" style="20" customWidth="1"/>
    <col min="11776" max="11776" width="30.5" style="20" customWidth="1"/>
    <col min="11777" max="11777" width="24.5" style="20" customWidth="1"/>
    <col min="11778" max="11778" width="9.6640625" style="20" customWidth="1"/>
    <col min="11779" max="11779" width="13.83203125" style="20" customWidth="1"/>
    <col min="11780" max="11780" width="20.6640625" style="20" customWidth="1"/>
    <col min="11781" max="11781" width="20.1640625" style="20" customWidth="1"/>
    <col min="11782" max="11783" width="29" style="20" customWidth="1"/>
    <col min="11784" max="11784" width="22.6640625" style="20" customWidth="1"/>
    <col min="11785" max="11785" width="23.1640625" style="20" customWidth="1"/>
    <col min="11786" max="11786" width="32.1640625" style="20" customWidth="1"/>
    <col min="11787" max="11787" width="20.33203125" style="20" customWidth="1"/>
    <col min="11788" max="11788" width="15.33203125" style="20" customWidth="1"/>
    <col min="11789" max="11789" width="24.83203125" style="20" customWidth="1"/>
    <col min="11790" max="12022" width="11.5" style="20"/>
    <col min="12023" max="12023" width="27.1640625" style="20" customWidth="1"/>
    <col min="12024" max="12024" width="5.5" style="20" bestFit="1" customWidth="1"/>
    <col min="12025" max="12025" width="27.1640625" style="20" customWidth="1"/>
    <col min="12026" max="12026" width="12.33203125" style="20" customWidth="1"/>
    <col min="12027" max="12027" width="7.1640625" style="20" customWidth="1"/>
    <col min="12028" max="12028" width="16.6640625" style="20" customWidth="1"/>
    <col min="12029" max="12029" width="12.83203125" style="20" customWidth="1"/>
    <col min="12030" max="12030" width="39.1640625" style="20" customWidth="1"/>
    <col min="12031" max="12031" width="37.1640625" style="20" customWidth="1"/>
    <col min="12032" max="12032" width="30.5" style="20" customWidth="1"/>
    <col min="12033" max="12033" width="24.5" style="20" customWidth="1"/>
    <col min="12034" max="12034" width="9.6640625" style="20" customWidth="1"/>
    <col min="12035" max="12035" width="13.83203125" style="20" customWidth="1"/>
    <col min="12036" max="12036" width="20.6640625" style="20" customWidth="1"/>
    <col min="12037" max="12037" width="20.1640625" style="20" customWidth="1"/>
    <col min="12038" max="12039" width="29" style="20" customWidth="1"/>
    <col min="12040" max="12040" width="22.6640625" style="20" customWidth="1"/>
    <col min="12041" max="12041" width="23.1640625" style="20" customWidth="1"/>
    <col min="12042" max="12042" width="32.1640625" style="20" customWidth="1"/>
    <col min="12043" max="12043" width="20.33203125" style="20" customWidth="1"/>
    <col min="12044" max="12044" width="15.33203125" style="20" customWidth="1"/>
    <col min="12045" max="12045" width="24.83203125" style="20" customWidth="1"/>
    <col min="12046" max="12278" width="11.5" style="20"/>
    <col min="12279" max="12279" width="27.1640625" style="20" customWidth="1"/>
    <col min="12280" max="12280" width="5.5" style="20" bestFit="1" customWidth="1"/>
    <col min="12281" max="12281" width="27.1640625" style="20" customWidth="1"/>
    <col min="12282" max="12282" width="12.33203125" style="20" customWidth="1"/>
    <col min="12283" max="12283" width="7.1640625" style="20" customWidth="1"/>
    <col min="12284" max="12284" width="16.6640625" style="20" customWidth="1"/>
    <col min="12285" max="12285" width="12.83203125" style="20" customWidth="1"/>
    <col min="12286" max="12286" width="39.1640625" style="20" customWidth="1"/>
    <col min="12287" max="12287" width="37.1640625" style="20" customWidth="1"/>
    <col min="12288" max="12288" width="30.5" style="20" customWidth="1"/>
    <col min="12289" max="12289" width="24.5" style="20" customWidth="1"/>
    <col min="12290" max="12290" width="9.6640625" style="20" customWidth="1"/>
    <col min="12291" max="12291" width="13.83203125" style="20" customWidth="1"/>
    <col min="12292" max="12292" width="20.6640625" style="20" customWidth="1"/>
    <col min="12293" max="12293" width="20.1640625" style="20" customWidth="1"/>
    <col min="12294" max="12295" width="29" style="20" customWidth="1"/>
    <col min="12296" max="12296" width="22.6640625" style="20" customWidth="1"/>
    <col min="12297" max="12297" width="23.1640625" style="20" customWidth="1"/>
    <col min="12298" max="12298" width="32.1640625" style="20" customWidth="1"/>
    <col min="12299" max="12299" width="20.33203125" style="20" customWidth="1"/>
    <col min="12300" max="12300" width="15.33203125" style="20" customWidth="1"/>
    <col min="12301" max="12301" width="24.83203125" style="20" customWidth="1"/>
    <col min="12302" max="12534" width="11.5" style="20"/>
    <col min="12535" max="12535" width="27.1640625" style="20" customWidth="1"/>
    <col min="12536" max="12536" width="5.5" style="20" bestFit="1" customWidth="1"/>
    <col min="12537" max="12537" width="27.1640625" style="20" customWidth="1"/>
    <col min="12538" max="12538" width="12.33203125" style="20" customWidth="1"/>
    <col min="12539" max="12539" width="7.1640625" style="20" customWidth="1"/>
    <col min="12540" max="12540" width="16.6640625" style="20" customWidth="1"/>
    <col min="12541" max="12541" width="12.83203125" style="20" customWidth="1"/>
    <col min="12542" max="12542" width="39.1640625" style="20" customWidth="1"/>
    <col min="12543" max="12543" width="37.1640625" style="20" customWidth="1"/>
    <col min="12544" max="12544" width="30.5" style="20" customWidth="1"/>
    <col min="12545" max="12545" width="24.5" style="20" customWidth="1"/>
    <col min="12546" max="12546" width="9.6640625" style="20" customWidth="1"/>
    <col min="12547" max="12547" width="13.83203125" style="20" customWidth="1"/>
    <col min="12548" max="12548" width="20.6640625" style="20" customWidth="1"/>
    <col min="12549" max="12549" width="20.1640625" style="20" customWidth="1"/>
    <col min="12550" max="12551" width="29" style="20" customWidth="1"/>
    <col min="12552" max="12552" width="22.6640625" style="20" customWidth="1"/>
    <col min="12553" max="12553" width="23.1640625" style="20" customWidth="1"/>
    <col min="12554" max="12554" width="32.1640625" style="20" customWidth="1"/>
    <col min="12555" max="12555" width="20.33203125" style="20" customWidth="1"/>
    <col min="12556" max="12556" width="15.33203125" style="20" customWidth="1"/>
    <col min="12557" max="12557" width="24.83203125" style="20" customWidth="1"/>
    <col min="12558" max="12790" width="11.5" style="20"/>
    <col min="12791" max="12791" width="27.1640625" style="20" customWidth="1"/>
    <col min="12792" max="12792" width="5.5" style="20" bestFit="1" customWidth="1"/>
    <col min="12793" max="12793" width="27.1640625" style="20" customWidth="1"/>
    <col min="12794" max="12794" width="12.33203125" style="20" customWidth="1"/>
    <col min="12795" max="12795" width="7.1640625" style="20" customWidth="1"/>
    <col min="12796" max="12796" width="16.6640625" style="20" customWidth="1"/>
    <col min="12797" max="12797" width="12.83203125" style="20" customWidth="1"/>
    <col min="12798" max="12798" width="39.1640625" style="20" customWidth="1"/>
    <col min="12799" max="12799" width="37.1640625" style="20" customWidth="1"/>
    <col min="12800" max="12800" width="30.5" style="20" customWidth="1"/>
    <col min="12801" max="12801" width="24.5" style="20" customWidth="1"/>
    <col min="12802" max="12802" width="9.6640625" style="20" customWidth="1"/>
    <col min="12803" max="12803" width="13.83203125" style="20" customWidth="1"/>
    <col min="12804" max="12804" width="20.6640625" style="20" customWidth="1"/>
    <col min="12805" max="12805" width="20.1640625" style="20" customWidth="1"/>
    <col min="12806" max="12807" width="29" style="20" customWidth="1"/>
    <col min="12808" max="12808" width="22.6640625" style="20" customWidth="1"/>
    <col min="12809" max="12809" width="23.1640625" style="20" customWidth="1"/>
    <col min="12810" max="12810" width="32.1640625" style="20" customWidth="1"/>
    <col min="12811" max="12811" width="20.33203125" style="20" customWidth="1"/>
    <col min="12812" max="12812" width="15.33203125" style="20" customWidth="1"/>
    <col min="12813" max="12813" width="24.83203125" style="20" customWidth="1"/>
    <col min="12814" max="13046" width="11.5" style="20"/>
    <col min="13047" max="13047" width="27.1640625" style="20" customWidth="1"/>
    <col min="13048" max="13048" width="5.5" style="20" bestFit="1" customWidth="1"/>
    <col min="13049" max="13049" width="27.1640625" style="20" customWidth="1"/>
    <col min="13050" max="13050" width="12.33203125" style="20" customWidth="1"/>
    <col min="13051" max="13051" width="7.1640625" style="20" customWidth="1"/>
    <col min="13052" max="13052" width="16.6640625" style="20" customWidth="1"/>
    <col min="13053" max="13053" width="12.83203125" style="20" customWidth="1"/>
    <col min="13054" max="13054" width="39.1640625" style="20" customWidth="1"/>
    <col min="13055" max="13055" width="37.1640625" style="20" customWidth="1"/>
    <col min="13056" max="13056" width="30.5" style="20" customWidth="1"/>
    <col min="13057" max="13057" width="24.5" style="20" customWidth="1"/>
    <col min="13058" max="13058" width="9.6640625" style="20" customWidth="1"/>
    <col min="13059" max="13059" width="13.83203125" style="20" customWidth="1"/>
    <col min="13060" max="13060" width="20.6640625" style="20" customWidth="1"/>
    <col min="13061" max="13061" width="20.1640625" style="20" customWidth="1"/>
    <col min="13062" max="13063" width="29" style="20" customWidth="1"/>
    <col min="13064" max="13064" width="22.6640625" style="20" customWidth="1"/>
    <col min="13065" max="13065" width="23.1640625" style="20" customWidth="1"/>
    <col min="13066" max="13066" width="32.1640625" style="20" customWidth="1"/>
    <col min="13067" max="13067" width="20.33203125" style="20" customWidth="1"/>
    <col min="13068" max="13068" width="15.33203125" style="20" customWidth="1"/>
    <col min="13069" max="13069" width="24.83203125" style="20" customWidth="1"/>
    <col min="13070" max="13302" width="11.5" style="20"/>
    <col min="13303" max="13303" width="27.1640625" style="20" customWidth="1"/>
    <col min="13304" max="13304" width="5.5" style="20" bestFit="1" customWidth="1"/>
    <col min="13305" max="13305" width="27.1640625" style="20" customWidth="1"/>
    <col min="13306" max="13306" width="12.33203125" style="20" customWidth="1"/>
    <col min="13307" max="13307" width="7.1640625" style="20" customWidth="1"/>
    <col min="13308" max="13308" width="16.6640625" style="20" customWidth="1"/>
    <col min="13309" max="13309" width="12.83203125" style="20" customWidth="1"/>
    <col min="13310" max="13310" width="39.1640625" style="20" customWidth="1"/>
    <col min="13311" max="13311" width="37.1640625" style="20" customWidth="1"/>
    <col min="13312" max="13312" width="30.5" style="20" customWidth="1"/>
    <col min="13313" max="13313" width="24.5" style="20" customWidth="1"/>
    <col min="13314" max="13314" width="9.6640625" style="20" customWidth="1"/>
    <col min="13315" max="13315" width="13.83203125" style="20" customWidth="1"/>
    <col min="13316" max="13316" width="20.6640625" style="20" customWidth="1"/>
    <col min="13317" max="13317" width="20.1640625" style="20" customWidth="1"/>
    <col min="13318" max="13319" width="29" style="20" customWidth="1"/>
    <col min="13320" max="13320" width="22.6640625" style="20" customWidth="1"/>
    <col min="13321" max="13321" width="23.1640625" style="20" customWidth="1"/>
    <col min="13322" max="13322" width="32.1640625" style="20" customWidth="1"/>
    <col min="13323" max="13323" width="20.33203125" style="20" customWidth="1"/>
    <col min="13324" max="13324" width="15.33203125" style="20" customWidth="1"/>
    <col min="13325" max="13325" width="24.83203125" style="20" customWidth="1"/>
    <col min="13326" max="13558" width="11.5" style="20"/>
    <col min="13559" max="13559" width="27.1640625" style="20" customWidth="1"/>
    <col min="13560" max="13560" width="5.5" style="20" bestFit="1" customWidth="1"/>
    <col min="13561" max="13561" width="27.1640625" style="20" customWidth="1"/>
    <col min="13562" max="13562" width="12.33203125" style="20" customWidth="1"/>
    <col min="13563" max="13563" width="7.1640625" style="20" customWidth="1"/>
    <col min="13564" max="13564" width="16.6640625" style="20" customWidth="1"/>
    <col min="13565" max="13565" width="12.83203125" style="20" customWidth="1"/>
    <col min="13566" max="13566" width="39.1640625" style="20" customWidth="1"/>
    <col min="13567" max="13567" width="37.1640625" style="20" customWidth="1"/>
    <col min="13568" max="13568" width="30.5" style="20" customWidth="1"/>
    <col min="13569" max="13569" width="24.5" style="20" customWidth="1"/>
    <col min="13570" max="13570" width="9.6640625" style="20" customWidth="1"/>
    <col min="13571" max="13571" width="13.83203125" style="20" customWidth="1"/>
    <col min="13572" max="13572" width="20.6640625" style="20" customWidth="1"/>
    <col min="13573" max="13573" width="20.1640625" style="20" customWidth="1"/>
    <col min="13574" max="13575" width="29" style="20" customWidth="1"/>
    <col min="13576" max="13576" width="22.6640625" style="20" customWidth="1"/>
    <col min="13577" max="13577" width="23.1640625" style="20" customWidth="1"/>
    <col min="13578" max="13578" width="32.1640625" style="20" customWidth="1"/>
    <col min="13579" max="13579" width="20.33203125" style="20" customWidth="1"/>
    <col min="13580" max="13580" width="15.33203125" style="20" customWidth="1"/>
    <col min="13581" max="13581" width="24.83203125" style="20" customWidth="1"/>
    <col min="13582" max="13814" width="11.5" style="20"/>
    <col min="13815" max="13815" width="27.1640625" style="20" customWidth="1"/>
    <col min="13816" max="13816" width="5.5" style="20" bestFit="1" customWidth="1"/>
    <col min="13817" max="13817" width="27.1640625" style="20" customWidth="1"/>
    <col min="13818" max="13818" width="12.33203125" style="20" customWidth="1"/>
    <col min="13819" max="13819" width="7.1640625" style="20" customWidth="1"/>
    <col min="13820" max="13820" width="16.6640625" style="20" customWidth="1"/>
    <col min="13821" max="13821" width="12.83203125" style="20" customWidth="1"/>
    <col min="13822" max="13822" width="39.1640625" style="20" customWidth="1"/>
    <col min="13823" max="13823" width="37.1640625" style="20" customWidth="1"/>
    <col min="13824" max="13824" width="30.5" style="20" customWidth="1"/>
    <col min="13825" max="13825" width="24.5" style="20" customWidth="1"/>
    <col min="13826" max="13826" width="9.6640625" style="20" customWidth="1"/>
    <col min="13827" max="13827" width="13.83203125" style="20" customWidth="1"/>
    <col min="13828" max="13828" width="20.6640625" style="20" customWidth="1"/>
    <col min="13829" max="13829" width="20.1640625" style="20" customWidth="1"/>
    <col min="13830" max="13831" width="29" style="20" customWidth="1"/>
    <col min="13832" max="13832" width="22.6640625" style="20" customWidth="1"/>
    <col min="13833" max="13833" width="23.1640625" style="20" customWidth="1"/>
    <col min="13834" max="13834" width="32.1640625" style="20" customWidth="1"/>
    <col min="13835" max="13835" width="20.33203125" style="20" customWidth="1"/>
    <col min="13836" max="13836" width="15.33203125" style="20" customWidth="1"/>
    <col min="13837" max="13837" width="24.83203125" style="20" customWidth="1"/>
    <col min="13838" max="14070" width="11.5" style="20"/>
    <col min="14071" max="14071" width="27.1640625" style="20" customWidth="1"/>
    <col min="14072" max="14072" width="5.5" style="20" bestFit="1" customWidth="1"/>
    <col min="14073" max="14073" width="27.1640625" style="20" customWidth="1"/>
    <col min="14074" max="14074" width="12.33203125" style="20" customWidth="1"/>
    <col min="14075" max="14075" width="7.1640625" style="20" customWidth="1"/>
    <col min="14076" max="14076" width="16.6640625" style="20" customWidth="1"/>
    <col min="14077" max="14077" width="12.83203125" style="20" customWidth="1"/>
    <col min="14078" max="14078" width="39.1640625" style="20" customWidth="1"/>
    <col min="14079" max="14079" width="37.1640625" style="20" customWidth="1"/>
    <col min="14080" max="14080" width="30.5" style="20" customWidth="1"/>
    <col min="14081" max="14081" width="24.5" style="20" customWidth="1"/>
    <col min="14082" max="14082" width="9.6640625" style="20" customWidth="1"/>
    <col min="14083" max="14083" width="13.83203125" style="20" customWidth="1"/>
    <col min="14084" max="14084" width="20.6640625" style="20" customWidth="1"/>
    <col min="14085" max="14085" width="20.1640625" style="20" customWidth="1"/>
    <col min="14086" max="14087" width="29" style="20" customWidth="1"/>
    <col min="14088" max="14088" width="22.6640625" style="20" customWidth="1"/>
    <col min="14089" max="14089" width="23.1640625" style="20" customWidth="1"/>
    <col min="14090" max="14090" width="32.1640625" style="20" customWidth="1"/>
    <col min="14091" max="14091" width="20.33203125" style="20" customWidth="1"/>
    <col min="14092" max="14092" width="15.33203125" style="20" customWidth="1"/>
    <col min="14093" max="14093" width="24.83203125" style="20" customWidth="1"/>
    <col min="14094" max="14326" width="11.5" style="20"/>
    <col min="14327" max="14327" width="27.1640625" style="20" customWidth="1"/>
    <col min="14328" max="14328" width="5.5" style="20" bestFit="1" customWidth="1"/>
    <col min="14329" max="14329" width="27.1640625" style="20" customWidth="1"/>
    <col min="14330" max="14330" width="12.33203125" style="20" customWidth="1"/>
    <col min="14331" max="14331" width="7.1640625" style="20" customWidth="1"/>
    <col min="14332" max="14332" width="16.6640625" style="20" customWidth="1"/>
    <col min="14333" max="14333" width="12.83203125" style="20" customWidth="1"/>
    <col min="14334" max="14334" width="39.1640625" style="20" customWidth="1"/>
    <col min="14335" max="14335" width="37.1640625" style="20" customWidth="1"/>
    <col min="14336" max="14336" width="30.5" style="20" customWidth="1"/>
    <col min="14337" max="14337" width="24.5" style="20" customWidth="1"/>
    <col min="14338" max="14338" width="9.6640625" style="20" customWidth="1"/>
    <col min="14339" max="14339" width="13.83203125" style="20" customWidth="1"/>
    <col min="14340" max="14340" width="20.6640625" style="20" customWidth="1"/>
    <col min="14341" max="14341" width="20.1640625" style="20" customWidth="1"/>
    <col min="14342" max="14343" width="29" style="20" customWidth="1"/>
    <col min="14344" max="14344" width="22.6640625" style="20" customWidth="1"/>
    <col min="14345" max="14345" width="23.1640625" style="20" customWidth="1"/>
    <col min="14346" max="14346" width="32.1640625" style="20" customWidth="1"/>
    <col min="14347" max="14347" width="20.33203125" style="20" customWidth="1"/>
    <col min="14348" max="14348" width="15.33203125" style="20" customWidth="1"/>
    <col min="14349" max="14349" width="24.83203125" style="20" customWidth="1"/>
    <col min="14350" max="14582" width="11.5" style="20"/>
    <col min="14583" max="14583" width="27.1640625" style="20" customWidth="1"/>
    <col min="14584" max="14584" width="5.5" style="20" bestFit="1" customWidth="1"/>
    <col min="14585" max="14585" width="27.1640625" style="20" customWidth="1"/>
    <col min="14586" max="14586" width="12.33203125" style="20" customWidth="1"/>
    <col min="14587" max="14587" width="7.1640625" style="20" customWidth="1"/>
    <col min="14588" max="14588" width="16.6640625" style="20" customWidth="1"/>
    <col min="14589" max="14589" width="12.83203125" style="20" customWidth="1"/>
    <col min="14590" max="14590" width="39.1640625" style="20" customWidth="1"/>
    <col min="14591" max="14591" width="37.1640625" style="20" customWidth="1"/>
    <col min="14592" max="14592" width="30.5" style="20" customWidth="1"/>
    <col min="14593" max="14593" width="24.5" style="20" customWidth="1"/>
    <col min="14594" max="14594" width="9.6640625" style="20" customWidth="1"/>
    <col min="14595" max="14595" width="13.83203125" style="20" customWidth="1"/>
    <col min="14596" max="14596" width="20.6640625" style="20" customWidth="1"/>
    <col min="14597" max="14597" width="20.1640625" style="20" customWidth="1"/>
    <col min="14598" max="14599" width="29" style="20" customWidth="1"/>
    <col min="14600" max="14600" width="22.6640625" style="20" customWidth="1"/>
    <col min="14601" max="14601" width="23.1640625" style="20" customWidth="1"/>
    <col min="14602" max="14602" width="32.1640625" style="20" customWidth="1"/>
    <col min="14603" max="14603" width="20.33203125" style="20" customWidth="1"/>
    <col min="14604" max="14604" width="15.33203125" style="20" customWidth="1"/>
    <col min="14605" max="14605" width="24.83203125" style="20" customWidth="1"/>
    <col min="14606" max="14838" width="11.5" style="20"/>
    <col min="14839" max="14839" width="27.1640625" style="20" customWidth="1"/>
    <col min="14840" max="14840" width="5.5" style="20" bestFit="1" customWidth="1"/>
    <col min="14841" max="14841" width="27.1640625" style="20" customWidth="1"/>
    <col min="14842" max="14842" width="12.33203125" style="20" customWidth="1"/>
    <col min="14843" max="14843" width="7.1640625" style="20" customWidth="1"/>
    <col min="14844" max="14844" width="16.6640625" style="20" customWidth="1"/>
    <col min="14845" max="14845" width="12.83203125" style="20" customWidth="1"/>
    <col min="14846" max="14846" width="39.1640625" style="20" customWidth="1"/>
    <col min="14847" max="14847" width="37.1640625" style="20" customWidth="1"/>
    <col min="14848" max="14848" width="30.5" style="20" customWidth="1"/>
    <col min="14849" max="14849" width="24.5" style="20" customWidth="1"/>
    <col min="14850" max="14850" width="9.6640625" style="20" customWidth="1"/>
    <col min="14851" max="14851" width="13.83203125" style="20" customWidth="1"/>
    <col min="14852" max="14852" width="20.6640625" style="20" customWidth="1"/>
    <col min="14853" max="14853" width="20.1640625" style="20" customWidth="1"/>
    <col min="14854" max="14855" width="29" style="20" customWidth="1"/>
    <col min="14856" max="14856" width="22.6640625" style="20" customWidth="1"/>
    <col min="14857" max="14857" width="23.1640625" style="20" customWidth="1"/>
    <col min="14858" max="14858" width="32.1640625" style="20" customWidth="1"/>
    <col min="14859" max="14859" width="20.33203125" style="20" customWidth="1"/>
    <col min="14860" max="14860" width="15.33203125" style="20" customWidth="1"/>
    <col min="14861" max="14861" width="24.83203125" style="20" customWidth="1"/>
    <col min="14862" max="15094" width="11.5" style="20"/>
    <col min="15095" max="15095" width="27.1640625" style="20" customWidth="1"/>
    <col min="15096" max="15096" width="5.5" style="20" bestFit="1" customWidth="1"/>
    <col min="15097" max="15097" width="27.1640625" style="20" customWidth="1"/>
    <col min="15098" max="15098" width="12.33203125" style="20" customWidth="1"/>
    <col min="15099" max="15099" width="7.1640625" style="20" customWidth="1"/>
    <col min="15100" max="15100" width="16.6640625" style="20" customWidth="1"/>
    <col min="15101" max="15101" width="12.83203125" style="20" customWidth="1"/>
    <col min="15102" max="15102" width="39.1640625" style="20" customWidth="1"/>
    <col min="15103" max="15103" width="37.1640625" style="20" customWidth="1"/>
    <col min="15104" max="15104" width="30.5" style="20" customWidth="1"/>
    <col min="15105" max="15105" width="24.5" style="20" customWidth="1"/>
    <col min="15106" max="15106" width="9.6640625" style="20" customWidth="1"/>
    <col min="15107" max="15107" width="13.83203125" style="20" customWidth="1"/>
    <col min="15108" max="15108" width="20.6640625" style="20" customWidth="1"/>
    <col min="15109" max="15109" width="20.1640625" style="20" customWidth="1"/>
    <col min="15110" max="15111" width="29" style="20" customWidth="1"/>
    <col min="15112" max="15112" width="22.6640625" style="20" customWidth="1"/>
    <col min="15113" max="15113" width="23.1640625" style="20" customWidth="1"/>
    <col min="15114" max="15114" width="32.1640625" style="20" customWidth="1"/>
    <col min="15115" max="15115" width="20.33203125" style="20" customWidth="1"/>
    <col min="15116" max="15116" width="15.33203125" style="20" customWidth="1"/>
    <col min="15117" max="15117" width="24.83203125" style="20" customWidth="1"/>
    <col min="15118" max="15350" width="11.5" style="20"/>
    <col min="15351" max="15351" width="27.1640625" style="20" customWidth="1"/>
    <col min="15352" max="15352" width="5.5" style="20" bestFit="1" customWidth="1"/>
    <col min="15353" max="15353" width="27.1640625" style="20" customWidth="1"/>
    <col min="15354" max="15354" width="12.33203125" style="20" customWidth="1"/>
    <col min="15355" max="15355" width="7.1640625" style="20" customWidth="1"/>
    <col min="15356" max="15356" width="16.6640625" style="20" customWidth="1"/>
    <col min="15357" max="15357" width="12.83203125" style="20" customWidth="1"/>
    <col min="15358" max="15358" width="39.1640625" style="20" customWidth="1"/>
    <col min="15359" max="15359" width="37.1640625" style="20" customWidth="1"/>
    <col min="15360" max="15360" width="30.5" style="20" customWidth="1"/>
    <col min="15361" max="15361" width="24.5" style="20" customWidth="1"/>
    <col min="15362" max="15362" width="9.6640625" style="20" customWidth="1"/>
    <col min="15363" max="15363" width="13.83203125" style="20" customWidth="1"/>
    <col min="15364" max="15364" width="20.6640625" style="20" customWidth="1"/>
    <col min="15365" max="15365" width="20.1640625" style="20" customWidth="1"/>
    <col min="15366" max="15367" width="29" style="20" customWidth="1"/>
    <col min="15368" max="15368" width="22.6640625" style="20" customWidth="1"/>
    <col min="15369" max="15369" width="23.1640625" style="20" customWidth="1"/>
    <col min="15370" max="15370" width="32.1640625" style="20" customWidth="1"/>
    <col min="15371" max="15371" width="20.33203125" style="20" customWidth="1"/>
    <col min="15372" max="15372" width="15.33203125" style="20" customWidth="1"/>
    <col min="15373" max="15373" width="24.83203125" style="20" customWidth="1"/>
    <col min="15374" max="15606" width="11.5" style="20"/>
    <col min="15607" max="15607" width="27.1640625" style="20" customWidth="1"/>
    <col min="15608" max="15608" width="5.5" style="20" bestFit="1" customWidth="1"/>
    <col min="15609" max="15609" width="27.1640625" style="20" customWidth="1"/>
    <col min="15610" max="15610" width="12.33203125" style="20" customWidth="1"/>
    <col min="15611" max="15611" width="7.1640625" style="20" customWidth="1"/>
    <col min="15612" max="15612" width="16.6640625" style="20" customWidth="1"/>
    <col min="15613" max="15613" width="12.83203125" style="20" customWidth="1"/>
    <col min="15614" max="15614" width="39.1640625" style="20" customWidth="1"/>
    <col min="15615" max="15615" width="37.1640625" style="20" customWidth="1"/>
    <col min="15616" max="15616" width="30.5" style="20" customWidth="1"/>
    <col min="15617" max="15617" width="24.5" style="20" customWidth="1"/>
    <col min="15618" max="15618" width="9.6640625" style="20" customWidth="1"/>
    <col min="15619" max="15619" width="13.83203125" style="20" customWidth="1"/>
    <col min="15620" max="15620" width="20.6640625" style="20" customWidth="1"/>
    <col min="15621" max="15621" width="20.1640625" style="20" customWidth="1"/>
    <col min="15622" max="15623" width="29" style="20" customWidth="1"/>
    <col min="15624" max="15624" width="22.6640625" style="20" customWidth="1"/>
    <col min="15625" max="15625" width="23.1640625" style="20" customWidth="1"/>
    <col min="15626" max="15626" width="32.1640625" style="20" customWidth="1"/>
    <col min="15627" max="15627" width="20.33203125" style="20" customWidth="1"/>
    <col min="15628" max="15628" width="15.33203125" style="20" customWidth="1"/>
    <col min="15629" max="15629" width="24.83203125" style="20" customWidth="1"/>
    <col min="15630" max="15862" width="11.5" style="20"/>
    <col min="15863" max="15863" width="27.1640625" style="20" customWidth="1"/>
    <col min="15864" max="15864" width="5.5" style="20" bestFit="1" customWidth="1"/>
    <col min="15865" max="15865" width="27.1640625" style="20" customWidth="1"/>
    <col min="15866" max="15866" width="12.33203125" style="20" customWidth="1"/>
    <col min="15867" max="15867" width="7.1640625" style="20" customWidth="1"/>
    <col min="15868" max="15868" width="16.6640625" style="20" customWidth="1"/>
    <col min="15869" max="15869" width="12.83203125" style="20" customWidth="1"/>
    <col min="15870" max="15870" width="39.1640625" style="20" customWidth="1"/>
    <col min="15871" max="15871" width="37.1640625" style="20" customWidth="1"/>
    <col min="15872" max="15872" width="30.5" style="20" customWidth="1"/>
    <col min="15873" max="15873" width="24.5" style="20" customWidth="1"/>
    <col min="15874" max="15874" width="9.6640625" style="20" customWidth="1"/>
    <col min="15875" max="15875" width="13.83203125" style="20" customWidth="1"/>
    <col min="15876" max="15876" width="20.6640625" style="20" customWidth="1"/>
    <col min="15877" max="15877" width="20.1640625" style="20" customWidth="1"/>
    <col min="15878" max="15879" width="29" style="20" customWidth="1"/>
    <col min="15880" max="15880" width="22.6640625" style="20" customWidth="1"/>
    <col min="15881" max="15881" width="23.1640625" style="20" customWidth="1"/>
    <col min="15882" max="15882" width="32.1640625" style="20" customWidth="1"/>
    <col min="15883" max="15883" width="20.33203125" style="20" customWidth="1"/>
    <col min="15884" max="15884" width="15.33203125" style="20" customWidth="1"/>
    <col min="15885" max="15885" width="24.83203125" style="20" customWidth="1"/>
    <col min="15886" max="16118" width="11.5" style="20"/>
    <col min="16119" max="16119" width="27.1640625" style="20" customWidth="1"/>
    <col min="16120" max="16120" width="5.5" style="20" bestFit="1" customWidth="1"/>
    <col min="16121" max="16121" width="27.1640625" style="20" customWidth="1"/>
    <col min="16122" max="16122" width="12.33203125" style="20" customWidth="1"/>
    <col min="16123" max="16123" width="7.1640625" style="20" customWidth="1"/>
    <col min="16124" max="16124" width="16.6640625" style="20" customWidth="1"/>
    <col min="16125" max="16125" width="12.83203125" style="20" customWidth="1"/>
    <col min="16126" max="16126" width="39.1640625" style="20" customWidth="1"/>
    <col min="16127" max="16127" width="37.1640625" style="20" customWidth="1"/>
    <col min="16128" max="16128" width="30.5" style="20" customWidth="1"/>
    <col min="16129" max="16129" width="24.5" style="20" customWidth="1"/>
    <col min="16130" max="16130" width="9.6640625" style="20" customWidth="1"/>
    <col min="16131" max="16131" width="13.83203125" style="20" customWidth="1"/>
    <col min="16132" max="16132" width="20.6640625" style="20" customWidth="1"/>
    <col min="16133" max="16133" width="20.1640625" style="20" customWidth="1"/>
    <col min="16134" max="16135" width="29" style="20" customWidth="1"/>
    <col min="16136" max="16136" width="22.6640625" style="20" customWidth="1"/>
    <col min="16137" max="16137" width="23.1640625" style="20" customWidth="1"/>
    <col min="16138" max="16138" width="32.1640625" style="20" customWidth="1"/>
    <col min="16139" max="16139" width="20.33203125" style="20" customWidth="1"/>
    <col min="16140" max="16140" width="15.33203125" style="20" customWidth="1"/>
    <col min="16141" max="16141" width="24.83203125" style="20" customWidth="1"/>
    <col min="16142" max="16374" width="11.5" style="20"/>
    <col min="16375" max="16384" width="27.1640625" style="20" customWidth="1"/>
  </cols>
  <sheetData>
    <row r="1" spans="1:54" hidden="1">
      <c r="A1" s="24"/>
      <c r="B1" s="21"/>
      <c r="C1" s="21"/>
      <c r="D1" s="21"/>
      <c r="E1" s="21"/>
      <c r="F1" s="21"/>
      <c r="G1" s="25"/>
    </row>
    <row r="2" spans="1:54" hidden="1">
      <c r="A2" s="24"/>
      <c r="B2" s="21"/>
      <c r="C2" s="21"/>
      <c r="D2" s="21"/>
      <c r="E2" s="21"/>
      <c r="F2" s="21"/>
      <c r="G2" s="25"/>
    </row>
    <row r="3" spans="1:54" ht="15" customHeight="1">
      <c r="A3" s="21"/>
      <c r="B3" s="21"/>
      <c r="C3" s="21"/>
      <c r="D3" s="21"/>
      <c r="E3" s="21"/>
      <c r="F3" s="21"/>
      <c r="G3" s="25"/>
    </row>
    <row r="4" spans="1:54" ht="7.5" customHeight="1" thickBot="1">
      <c r="A4" s="21"/>
      <c r="B4" s="21"/>
      <c r="C4" s="21"/>
      <c r="D4" s="21"/>
      <c r="E4" s="21"/>
      <c r="F4" s="21"/>
      <c r="G4" s="25"/>
    </row>
    <row r="5" spans="1:54" ht="27.5" customHeight="1" thickBot="1">
      <c r="A5" s="495"/>
      <c r="B5" s="495"/>
      <c r="C5" s="495"/>
      <c r="D5" s="495"/>
      <c r="E5" s="496"/>
      <c r="F5" s="499" t="s">
        <v>32</v>
      </c>
      <c r="G5" s="322"/>
      <c r="H5" s="322"/>
      <c r="I5" s="322"/>
      <c r="J5" s="322"/>
      <c r="K5" s="322"/>
      <c r="L5" s="322"/>
      <c r="M5" s="322"/>
      <c r="N5" s="322"/>
      <c r="O5" s="322"/>
      <c r="P5" s="322"/>
      <c r="Q5" s="322"/>
      <c r="R5" s="322"/>
      <c r="S5" s="323"/>
      <c r="T5" s="38" t="s">
        <v>324</v>
      </c>
    </row>
    <row r="6" spans="1:54" s="22" customFormat="1" ht="19.5" customHeight="1" thickBot="1">
      <c r="A6" s="497"/>
      <c r="B6" s="497"/>
      <c r="C6" s="497"/>
      <c r="D6" s="497"/>
      <c r="E6" s="498"/>
      <c r="F6" s="500"/>
      <c r="G6" s="324"/>
      <c r="H6" s="324"/>
      <c r="I6" s="324"/>
      <c r="J6" s="324"/>
      <c r="K6" s="324"/>
      <c r="L6" s="324"/>
      <c r="M6" s="324"/>
      <c r="N6" s="324"/>
      <c r="O6" s="324"/>
      <c r="P6" s="324"/>
      <c r="Q6" s="324"/>
      <c r="R6" s="324"/>
      <c r="S6" s="325"/>
      <c r="T6" s="38" t="s">
        <v>325</v>
      </c>
      <c r="U6" s="39"/>
      <c r="V6" s="39"/>
      <c r="W6" s="39"/>
      <c r="X6" s="39"/>
      <c r="Y6" s="39"/>
      <c r="Z6" s="39"/>
      <c r="AA6" s="39"/>
      <c r="AB6" s="39"/>
      <c r="AC6" s="26"/>
      <c r="AD6" s="26"/>
      <c r="AE6" s="26"/>
      <c r="AF6" s="26"/>
      <c r="AG6" s="26"/>
      <c r="AH6" s="26"/>
      <c r="AI6" s="26"/>
      <c r="AJ6" s="26"/>
      <c r="AK6" s="26"/>
      <c r="AL6" s="26"/>
      <c r="AM6" s="27"/>
      <c r="AN6" s="27"/>
      <c r="AO6" s="27"/>
      <c r="AP6" s="27"/>
      <c r="AQ6" s="27"/>
      <c r="AR6" s="27"/>
      <c r="AS6" s="27"/>
      <c r="AT6" s="27"/>
      <c r="AU6" s="27"/>
      <c r="AV6" s="27"/>
      <c r="AW6" s="27"/>
      <c r="AX6" s="27"/>
      <c r="AY6" s="27"/>
      <c r="AZ6" s="27"/>
      <c r="BA6" s="27"/>
      <c r="BB6" s="28"/>
    </row>
    <row r="7" spans="1:54" s="23" customFormat="1" ht="33.5" customHeight="1">
      <c r="A7" s="497"/>
      <c r="B7" s="497"/>
      <c r="C7" s="497"/>
      <c r="D7" s="497"/>
      <c r="E7" s="498"/>
      <c r="F7" s="499" t="s">
        <v>326</v>
      </c>
      <c r="G7" s="322"/>
      <c r="H7" s="322"/>
      <c r="I7" s="322"/>
      <c r="J7" s="322"/>
      <c r="K7" s="322"/>
      <c r="L7" s="322"/>
      <c r="M7" s="322"/>
      <c r="N7" s="322"/>
      <c r="O7" s="322"/>
      <c r="P7" s="322"/>
      <c r="Q7" s="322"/>
      <c r="R7" s="322"/>
      <c r="S7" s="323"/>
      <c r="T7" s="36" t="s">
        <v>327</v>
      </c>
      <c r="U7" s="39"/>
      <c r="V7" s="39"/>
      <c r="W7" s="39"/>
      <c r="X7" s="39"/>
      <c r="Y7" s="39"/>
      <c r="Z7" s="39"/>
      <c r="AA7" s="39"/>
      <c r="AB7" s="39"/>
    </row>
    <row r="8" spans="1:54" s="23" customFormat="1" ht="27" thickBot="1">
      <c r="A8" s="497"/>
      <c r="B8" s="497"/>
      <c r="C8" s="497"/>
      <c r="D8" s="497"/>
      <c r="E8" s="498"/>
      <c r="F8" s="501" t="s">
        <v>212</v>
      </c>
      <c r="G8" s="502"/>
      <c r="H8" s="502"/>
      <c r="I8" s="502"/>
      <c r="J8" s="502"/>
      <c r="K8" s="502"/>
      <c r="L8" s="502"/>
      <c r="M8" s="502"/>
      <c r="N8" s="502"/>
      <c r="O8" s="502"/>
      <c r="P8" s="502"/>
      <c r="Q8" s="502"/>
      <c r="R8" s="502"/>
      <c r="S8" s="503"/>
      <c r="T8" s="37"/>
      <c r="U8" s="39"/>
      <c r="V8" s="39"/>
      <c r="W8" s="39"/>
      <c r="X8" s="39"/>
      <c r="Y8" s="39"/>
      <c r="Z8" s="39"/>
      <c r="AA8" s="39"/>
      <c r="AB8" s="39"/>
    </row>
    <row r="9" spans="1:54" s="23" customFormat="1" ht="17" thickBot="1">
      <c r="A9" s="504" t="s">
        <v>213</v>
      </c>
      <c r="B9" s="504"/>
      <c r="C9" s="504"/>
      <c r="D9" s="504"/>
      <c r="E9" s="504"/>
      <c r="F9" s="504"/>
      <c r="G9" s="504"/>
      <c r="H9" s="504"/>
      <c r="I9" s="504"/>
      <c r="J9" s="504"/>
      <c r="K9" s="504"/>
      <c r="L9" s="504"/>
      <c r="M9" s="504"/>
      <c r="N9" s="504"/>
      <c r="U9" s="39"/>
      <c r="V9" s="39"/>
      <c r="W9" s="39"/>
      <c r="X9" s="39"/>
      <c r="Y9" s="39"/>
      <c r="Z9" s="39"/>
      <c r="AA9" s="39"/>
      <c r="AB9" s="39"/>
    </row>
    <row r="10" spans="1:54" s="23" customFormat="1" ht="17" thickBot="1">
      <c r="A10" s="505" t="s">
        <v>214</v>
      </c>
      <c r="B10" s="505"/>
      <c r="C10" s="505"/>
      <c r="D10" s="505"/>
      <c r="E10" s="506" t="s">
        <v>215</v>
      </c>
      <c r="F10" s="506"/>
      <c r="G10" s="506"/>
      <c r="H10" s="506"/>
      <c r="I10" s="506"/>
      <c r="J10" s="29"/>
      <c r="K10" s="30"/>
      <c r="L10" s="29"/>
      <c r="M10" s="29"/>
      <c r="N10" s="29"/>
      <c r="U10" s="39"/>
      <c r="V10" s="39"/>
      <c r="W10" s="39"/>
      <c r="X10" s="39"/>
      <c r="Y10" s="39"/>
      <c r="Z10" s="39"/>
      <c r="AA10" s="39"/>
      <c r="AB10" s="39"/>
    </row>
    <row r="11" spans="1:54" s="23" customFormat="1" ht="17" thickBot="1">
      <c r="A11" s="29"/>
      <c r="B11" s="29"/>
      <c r="C11" s="29"/>
      <c r="D11" s="29"/>
      <c r="E11" s="29"/>
      <c r="F11" s="29"/>
      <c r="G11" s="29"/>
      <c r="H11" s="29"/>
      <c r="I11" s="29"/>
      <c r="J11" s="29"/>
      <c r="K11" s="30"/>
      <c r="L11" s="29"/>
      <c r="M11" s="507" t="s">
        <v>216</v>
      </c>
      <c r="N11" s="508"/>
      <c r="O11" s="508"/>
      <c r="P11" s="509"/>
      <c r="Q11" s="35"/>
      <c r="R11" s="35"/>
      <c r="S11" s="35"/>
      <c r="U11" s="39"/>
      <c r="V11" s="39"/>
      <c r="W11" s="39"/>
      <c r="X11" s="39"/>
      <c r="Y11" s="39"/>
      <c r="Z11" s="39"/>
      <c r="AA11" s="39"/>
      <c r="AB11" s="39"/>
    </row>
    <row r="12" spans="1:54" s="23" customFormat="1" ht="17" thickBot="1">
      <c r="A12" s="505" t="s">
        <v>217</v>
      </c>
      <c r="B12" s="505"/>
      <c r="C12" s="505"/>
      <c r="D12" s="505"/>
      <c r="E12" s="506" t="s">
        <v>218</v>
      </c>
      <c r="F12" s="506"/>
      <c r="G12" s="506"/>
      <c r="H12" s="506"/>
      <c r="I12" s="506"/>
      <c r="J12" s="29"/>
      <c r="K12" s="30"/>
      <c r="L12" s="29"/>
      <c r="M12" s="510"/>
      <c r="N12" s="511"/>
      <c r="O12" s="511"/>
      <c r="P12" s="512"/>
      <c r="Q12" s="35"/>
      <c r="R12" s="35"/>
      <c r="S12" s="35"/>
      <c r="U12" s="39"/>
      <c r="V12" s="39"/>
      <c r="W12" s="39"/>
      <c r="X12" s="39"/>
      <c r="Y12" s="39"/>
      <c r="Z12" s="39"/>
      <c r="AA12" s="39"/>
      <c r="AB12" s="39"/>
    </row>
    <row r="13" spans="1:54" s="23" customFormat="1" ht="16" thickBot="1">
      <c r="A13" s="505"/>
      <c r="B13" s="505"/>
      <c r="C13" s="505"/>
      <c r="D13" s="505"/>
      <c r="E13" s="506"/>
      <c r="F13" s="506"/>
      <c r="G13" s="506"/>
      <c r="H13" s="506"/>
      <c r="I13" s="506"/>
      <c r="J13" s="29"/>
      <c r="K13" s="30"/>
      <c r="L13" s="29"/>
      <c r="M13" s="29"/>
      <c r="N13" s="29"/>
      <c r="U13" s="39"/>
      <c r="V13" s="39"/>
      <c r="W13" s="39"/>
      <c r="X13" s="39"/>
      <c r="Y13" s="39"/>
      <c r="Z13" s="39"/>
      <c r="AA13" s="39"/>
      <c r="AB13" s="39"/>
    </row>
    <row r="14" spans="1:54" s="23" customFormat="1" ht="17" thickBot="1">
      <c r="A14" s="29"/>
      <c r="B14" s="29"/>
      <c r="C14" s="29"/>
      <c r="D14" s="29"/>
      <c r="E14" s="29"/>
      <c r="F14" s="29"/>
      <c r="G14" s="29"/>
      <c r="H14" s="29"/>
      <c r="I14" s="29"/>
      <c r="J14" s="29"/>
      <c r="K14" s="30"/>
      <c r="L14" s="29"/>
      <c r="M14" s="507">
        <v>2021</v>
      </c>
      <c r="N14" s="508"/>
      <c r="O14" s="508"/>
      <c r="P14" s="509"/>
      <c r="Q14" s="35"/>
      <c r="R14" s="35"/>
      <c r="S14" s="35"/>
      <c r="U14" s="39"/>
      <c r="V14" s="39"/>
      <c r="W14" s="39"/>
      <c r="X14" s="39"/>
      <c r="Y14" s="39"/>
      <c r="Z14" s="39"/>
      <c r="AA14" s="39"/>
      <c r="AB14" s="39"/>
    </row>
    <row r="15" spans="1:54" ht="17" thickBot="1">
      <c r="A15" s="505" t="s">
        <v>219</v>
      </c>
      <c r="B15" s="505"/>
      <c r="C15" s="505"/>
      <c r="D15" s="505"/>
      <c r="E15" s="506" t="s">
        <v>220</v>
      </c>
      <c r="F15" s="506"/>
      <c r="G15" s="506"/>
      <c r="H15" s="506"/>
      <c r="I15" s="506"/>
      <c r="J15" s="29"/>
      <c r="K15" s="30"/>
      <c r="L15" s="29"/>
      <c r="M15" s="510"/>
      <c r="N15" s="511"/>
      <c r="O15" s="511"/>
      <c r="P15" s="512"/>
      <c r="Q15" s="35"/>
      <c r="R15" s="35"/>
      <c r="S15" s="35"/>
    </row>
    <row r="16" spans="1:54" ht="16" thickBot="1">
      <c r="A16" s="505"/>
      <c r="B16" s="505"/>
      <c r="C16" s="505"/>
      <c r="D16" s="505"/>
      <c r="E16" s="506"/>
      <c r="F16" s="506"/>
      <c r="G16" s="506"/>
      <c r="H16" s="506"/>
      <c r="I16" s="506"/>
      <c r="J16" s="29"/>
      <c r="K16" s="30"/>
      <c r="L16" s="29"/>
      <c r="M16" s="29"/>
      <c r="N16" s="29"/>
      <c r="O16" s="23"/>
      <c r="P16" s="23"/>
      <c r="Q16" s="23"/>
      <c r="R16" s="23"/>
      <c r="S16" s="23"/>
    </row>
    <row r="17" spans="1:28" ht="16" thickBot="1">
      <c r="A17" s="505"/>
      <c r="B17" s="505"/>
      <c r="C17" s="505"/>
      <c r="D17" s="505"/>
      <c r="E17" s="506"/>
      <c r="F17" s="506"/>
      <c r="G17" s="506"/>
      <c r="H17" s="506"/>
      <c r="I17" s="506"/>
      <c r="J17" s="29"/>
      <c r="K17" s="30"/>
      <c r="L17" s="29"/>
      <c r="M17" s="504"/>
      <c r="N17" s="504"/>
      <c r="O17" s="23"/>
      <c r="P17" s="23"/>
      <c r="Q17" s="23"/>
      <c r="R17" s="23"/>
      <c r="S17" s="23"/>
    </row>
    <row r="18" spans="1:28" ht="16" thickBot="1">
      <c r="A18" s="29"/>
      <c r="B18" s="29"/>
      <c r="C18" s="29"/>
      <c r="D18" s="29"/>
      <c r="E18" s="29"/>
      <c r="F18" s="29"/>
      <c r="G18" s="29"/>
      <c r="H18" s="29"/>
      <c r="I18" s="29"/>
      <c r="J18" s="29"/>
      <c r="K18" s="30"/>
      <c r="L18" s="29"/>
      <c r="M18" s="504"/>
      <c r="N18" s="504"/>
      <c r="O18" s="23"/>
      <c r="P18" s="23"/>
      <c r="Q18" s="23"/>
      <c r="R18" s="23"/>
      <c r="S18" s="23"/>
    </row>
    <row r="19" spans="1:28" ht="16" thickBot="1">
      <c r="A19" s="505" t="s">
        <v>221</v>
      </c>
      <c r="B19" s="505"/>
      <c r="C19" s="505"/>
      <c r="D19" s="505"/>
      <c r="E19" s="506" t="s">
        <v>222</v>
      </c>
      <c r="F19" s="506"/>
      <c r="G19" s="506"/>
      <c r="H19" s="506"/>
      <c r="I19" s="506"/>
      <c r="J19" s="29"/>
      <c r="K19" s="30"/>
      <c r="L19" s="29"/>
      <c r="M19" s="504"/>
      <c r="N19" s="504"/>
      <c r="O19" s="23"/>
      <c r="P19" s="23"/>
      <c r="Q19" s="23"/>
      <c r="R19" s="23"/>
      <c r="S19" s="23"/>
    </row>
    <row r="20" spans="1:28" ht="16" thickBot="1">
      <c r="A20" s="505"/>
      <c r="B20" s="505"/>
      <c r="C20" s="505"/>
      <c r="D20" s="505"/>
      <c r="E20" s="506"/>
      <c r="F20" s="506"/>
      <c r="G20" s="506"/>
      <c r="H20" s="506"/>
      <c r="I20" s="506"/>
      <c r="J20" s="29"/>
      <c r="K20" s="30"/>
      <c r="L20" s="29"/>
      <c r="M20" s="29"/>
      <c r="N20" s="29"/>
      <c r="O20" s="23"/>
      <c r="P20" s="23"/>
      <c r="Q20" s="23"/>
      <c r="R20" s="23"/>
      <c r="S20" s="23"/>
    </row>
    <row r="21" spans="1:28" ht="16">
      <c r="A21" s="504" t="s">
        <v>213</v>
      </c>
      <c r="B21" s="504"/>
      <c r="C21" s="504"/>
      <c r="D21" s="504"/>
      <c r="E21" s="504"/>
      <c r="F21" s="504"/>
      <c r="G21" s="504"/>
      <c r="H21" s="504"/>
      <c r="I21" s="504"/>
      <c r="J21" s="504"/>
      <c r="K21" s="504"/>
      <c r="L21" s="504"/>
      <c r="M21" s="504"/>
      <c r="N21" s="504"/>
      <c r="O21" s="23"/>
      <c r="P21" s="23"/>
      <c r="Q21" s="23"/>
      <c r="R21" s="23"/>
      <c r="S21" s="23"/>
    </row>
    <row r="22" spans="1:28" ht="26">
      <c r="A22" s="513" t="s">
        <v>328</v>
      </c>
      <c r="B22" s="514"/>
      <c r="C22" s="514"/>
      <c r="D22" s="514"/>
      <c r="E22" s="514"/>
      <c r="F22" s="514"/>
      <c r="G22" s="514"/>
      <c r="H22" s="514"/>
      <c r="I22" s="514"/>
      <c r="J22" s="514"/>
      <c r="K22" s="514"/>
      <c r="L22" s="514"/>
      <c r="M22" s="514"/>
      <c r="N22" s="514"/>
      <c r="O22" s="514"/>
      <c r="P22" s="514"/>
      <c r="Q22" s="514"/>
      <c r="R22" s="514"/>
      <c r="S22" s="514"/>
      <c r="T22" s="514"/>
    </row>
    <row r="23" spans="1:28" ht="21" thickBot="1">
      <c r="A23" s="515" t="s">
        <v>329</v>
      </c>
      <c r="B23" s="516"/>
      <c r="C23" s="516"/>
      <c r="D23" s="516"/>
      <c r="E23" s="516"/>
      <c r="F23" s="516"/>
      <c r="G23" s="516"/>
      <c r="H23" s="516"/>
      <c r="I23" s="516"/>
      <c r="J23" s="516"/>
      <c r="K23" s="516"/>
      <c r="L23" s="516"/>
      <c r="M23" s="516"/>
      <c r="N23" s="516"/>
      <c r="O23" s="516"/>
      <c r="P23" s="516"/>
      <c r="Q23" s="516"/>
      <c r="R23" s="516"/>
      <c r="S23" s="516"/>
      <c r="T23" s="516"/>
    </row>
    <row r="24" spans="1:28" ht="16.5" customHeight="1" thickBot="1">
      <c r="A24" s="487" t="s">
        <v>223</v>
      </c>
      <c r="B24" s="488"/>
      <c r="C24" s="488"/>
      <c r="D24" s="488"/>
      <c r="E24" s="489"/>
      <c r="F24" s="487" t="s">
        <v>224</v>
      </c>
      <c r="G24" s="488"/>
      <c r="H24" s="488"/>
      <c r="I24" s="488"/>
      <c r="J24" s="488"/>
      <c r="K24" s="488"/>
      <c r="L24" s="488"/>
      <c r="M24" s="489"/>
      <c r="N24" s="487" t="s">
        <v>225</v>
      </c>
      <c r="O24" s="490"/>
      <c r="P24" s="490"/>
      <c r="Q24" s="490"/>
      <c r="R24" s="491" t="s">
        <v>552</v>
      </c>
      <c r="S24" s="491" t="s">
        <v>38</v>
      </c>
      <c r="T24" s="493" t="s">
        <v>553</v>
      </c>
      <c r="U24" s="443" t="s">
        <v>584</v>
      </c>
      <c r="V24" s="443" t="s">
        <v>548</v>
      </c>
      <c r="W24" s="448" t="s">
        <v>770</v>
      </c>
      <c r="X24" s="448" t="s">
        <v>548</v>
      </c>
      <c r="Y24" s="445" t="s">
        <v>585</v>
      </c>
      <c r="Z24" s="445" t="s">
        <v>586</v>
      </c>
      <c r="AA24" s="445" t="s">
        <v>587</v>
      </c>
      <c r="AB24" s="445" t="s">
        <v>588</v>
      </c>
    </row>
    <row r="25" spans="1:28" ht="18" thickBot="1">
      <c r="A25" s="34" t="s">
        <v>226</v>
      </c>
      <c r="B25" s="487" t="s">
        <v>227</v>
      </c>
      <c r="C25" s="489"/>
      <c r="D25" s="34" t="s">
        <v>228</v>
      </c>
      <c r="E25" s="34" t="s">
        <v>229</v>
      </c>
      <c r="F25" s="34" t="s">
        <v>230</v>
      </c>
      <c r="G25" s="34" t="s">
        <v>477</v>
      </c>
      <c r="H25" s="487" t="s">
        <v>478</v>
      </c>
      <c r="I25" s="488"/>
      <c r="J25" s="489"/>
      <c r="K25" s="34" t="s">
        <v>330</v>
      </c>
      <c r="L25" s="487" t="s">
        <v>331</v>
      </c>
      <c r="M25" s="489"/>
      <c r="N25" s="34" t="s">
        <v>479</v>
      </c>
      <c r="O25" s="487" t="s">
        <v>332</v>
      </c>
      <c r="P25" s="489"/>
      <c r="Q25" s="34" t="s">
        <v>37</v>
      </c>
      <c r="R25" s="492"/>
      <c r="S25" s="492"/>
      <c r="T25" s="494"/>
      <c r="U25" s="444"/>
      <c r="V25" s="444"/>
      <c r="W25" s="448"/>
      <c r="X25" s="448"/>
      <c r="Y25" s="446"/>
      <c r="Z25" s="446"/>
      <c r="AA25" s="446"/>
      <c r="AB25" s="446"/>
    </row>
    <row r="26" spans="1:28" ht="15.75" customHeight="1">
      <c r="A26" s="478" t="s">
        <v>333</v>
      </c>
      <c r="B26" s="474" t="s">
        <v>480</v>
      </c>
      <c r="C26" s="455"/>
      <c r="D26" s="471" t="s">
        <v>481</v>
      </c>
      <c r="E26" s="471" t="s">
        <v>232</v>
      </c>
      <c r="F26" s="471" t="s">
        <v>482</v>
      </c>
      <c r="G26" s="471" t="s">
        <v>483</v>
      </c>
      <c r="H26" s="474" t="s">
        <v>484</v>
      </c>
      <c r="I26" s="475"/>
      <c r="J26" s="455"/>
      <c r="K26" s="471" t="s">
        <v>545</v>
      </c>
      <c r="L26" s="474" t="s">
        <v>339</v>
      </c>
      <c r="M26" s="455"/>
      <c r="N26" s="453">
        <v>44197</v>
      </c>
      <c r="O26" s="454" t="s">
        <v>485</v>
      </c>
      <c r="P26" s="455"/>
      <c r="Q26" s="452" t="s">
        <v>491</v>
      </c>
      <c r="R26" s="452" t="s">
        <v>561</v>
      </c>
      <c r="S26" s="449" t="s">
        <v>562</v>
      </c>
      <c r="T26" s="454" t="s">
        <v>558</v>
      </c>
      <c r="U26" s="447" t="s">
        <v>650</v>
      </c>
      <c r="V26" s="429" t="s">
        <v>651</v>
      </c>
      <c r="W26" s="440" t="s">
        <v>771</v>
      </c>
      <c r="X26" s="440"/>
      <c r="Y26" s="434">
        <v>1</v>
      </c>
      <c r="Z26" s="437">
        <v>0</v>
      </c>
      <c r="AA26" s="437"/>
      <c r="AB26" s="437">
        <f>+Y26+Z26+AA26</f>
        <v>1</v>
      </c>
    </row>
    <row r="27" spans="1:28" ht="15" customHeight="1">
      <c r="A27" s="479"/>
      <c r="B27" s="456"/>
      <c r="C27" s="457"/>
      <c r="D27" s="432"/>
      <c r="E27" s="432"/>
      <c r="F27" s="432"/>
      <c r="G27" s="432"/>
      <c r="H27" s="456"/>
      <c r="I27" s="476"/>
      <c r="J27" s="457"/>
      <c r="K27" s="432"/>
      <c r="L27" s="456"/>
      <c r="M27" s="457"/>
      <c r="N27" s="432"/>
      <c r="O27" s="456"/>
      <c r="P27" s="457"/>
      <c r="Q27" s="460"/>
      <c r="R27" s="450"/>
      <c r="S27" s="450"/>
      <c r="T27" s="462"/>
      <c r="U27" s="430"/>
      <c r="V27" s="432"/>
      <c r="W27" s="441"/>
      <c r="X27" s="441"/>
      <c r="Y27" s="435"/>
      <c r="Z27" s="438"/>
      <c r="AA27" s="438"/>
      <c r="AB27" s="438"/>
    </row>
    <row r="28" spans="1:28" ht="15" customHeight="1">
      <c r="A28" s="479"/>
      <c r="B28" s="456"/>
      <c r="C28" s="457"/>
      <c r="D28" s="432"/>
      <c r="E28" s="432"/>
      <c r="F28" s="432"/>
      <c r="G28" s="432"/>
      <c r="H28" s="456"/>
      <c r="I28" s="476"/>
      <c r="J28" s="457"/>
      <c r="K28" s="432"/>
      <c r="L28" s="456"/>
      <c r="M28" s="457"/>
      <c r="N28" s="432"/>
      <c r="O28" s="456"/>
      <c r="P28" s="457"/>
      <c r="Q28" s="460"/>
      <c r="R28" s="450"/>
      <c r="S28" s="450"/>
      <c r="T28" s="462"/>
      <c r="U28" s="430"/>
      <c r="V28" s="432"/>
      <c r="W28" s="441"/>
      <c r="X28" s="441"/>
      <c r="Y28" s="435"/>
      <c r="Z28" s="438"/>
      <c r="AA28" s="438"/>
      <c r="AB28" s="438"/>
    </row>
    <row r="29" spans="1:28" ht="15" customHeight="1">
      <c r="A29" s="479"/>
      <c r="B29" s="456"/>
      <c r="C29" s="457"/>
      <c r="D29" s="432"/>
      <c r="E29" s="432"/>
      <c r="F29" s="432"/>
      <c r="G29" s="432"/>
      <c r="H29" s="456"/>
      <c r="I29" s="476"/>
      <c r="J29" s="457"/>
      <c r="K29" s="432"/>
      <c r="L29" s="456"/>
      <c r="M29" s="457"/>
      <c r="N29" s="432"/>
      <c r="O29" s="456"/>
      <c r="P29" s="457"/>
      <c r="Q29" s="460"/>
      <c r="R29" s="450"/>
      <c r="S29" s="450"/>
      <c r="T29" s="462"/>
      <c r="U29" s="430"/>
      <c r="V29" s="432"/>
      <c r="W29" s="441"/>
      <c r="X29" s="441"/>
      <c r="Y29" s="435"/>
      <c r="Z29" s="438"/>
      <c r="AA29" s="438"/>
      <c r="AB29" s="438"/>
    </row>
    <row r="30" spans="1:28" ht="15" customHeight="1">
      <c r="A30" s="479"/>
      <c r="B30" s="456"/>
      <c r="C30" s="457"/>
      <c r="D30" s="432"/>
      <c r="E30" s="432"/>
      <c r="F30" s="432"/>
      <c r="G30" s="432"/>
      <c r="H30" s="456"/>
      <c r="I30" s="476"/>
      <c r="J30" s="457"/>
      <c r="K30" s="432"/>
      <c r="L30" s="456"/>
      <c r="M30" s="457"/>
      <c r="N30" s="432"/>
      <c r="O30" s="456"/>
      <c r="P30" s="457"/>
      <c r="Q30" s="460"/>
      <c r="R30" s="450"/>
      <c r="S30" s="450"/>
      <c r="T30" s="462"/>
      <c r="U30" s="430"/>
      <c r="V30" s="432"/>
      <c r="W30" s="441"/>
      <c r="X30" s="441"/>
      <c r="Y30" s="435"/>
      <c r="Z30" s="438"/>
      <c r="AA30" s="438"/>
      <c r="AB30" s="438"/>
    </row>
    <row r="31" spans="1:28" ht="15" customHeight="1">
      <c r="A31" s="479"/>
      <c r="B31" s="456"/>
      <c r="C31" s="457"/>
      <c r="D31" s="432"/>
      <c r="E31" s="432"/>
      <c r="F31" s="432"/>
      <c r="G31" s="432"/>
      <c r="H31" s="456"/>
      <c r="I31" s="476"/>
      <c r="J31" s="457"/>
      <c r="K31" s="432"/>
      <c r="L31" s="456"/>
      <c r="M31" s="457"/>
      <c r="N31" s="432"/>
      <c r="O31" s="456"/>
      <c r="P31" s="457"/>
      <c r="Q31" s="460"/>
      <c r="R31" s="450"/>
      <c r="S31" s="450"/>
      <c r="T31" s="462"/>
      <c r="U31" s="430"/>
      <c r="V31" s="432"/>
      <c r="W31" s="441"/>
      <c r="X31" s="441"/>
      <c r="Y31" s="435"/>
      <c r="Z31" s="438"/>
      <c r="AA31" s="438"/>
      <c r="AB31" s="438"/>
    </row>
    <row r="32" spans="1:28" ht="15.75" customHeight="1" thickBot="1">
      <c r="A32" s="480"/>
      <c r="B32" s="458"/>
      <c r="C32" s="459"/>
      <c r="D32" s="433"/>
      <c r="E32" s="433"/>
      <c r="F32" s="433"/>
      <c r="G32" s="433"/>
      <c r="H32" s="458"/>
      <c r="I32" s="477"/>
      <c r="J32" s="459"/>
      <c r="K32" s="433"/>
      <c r="L32" s="458"/>
      <c r="M32" s="459"/>
      <c r="N32" s="433"/>
      <c r="O32" s="458"/>
      <c r="P32" s="459"/>
      <c r="Q32" s="461"/>
      <c r="R32" s="451"/>
      <c r="S32" s="451"/>
      <c r="T32" s="463"/>
      <c r="U32" s="431"/>
      <c r="V32" s="433"/>
      <c r="W32" s="442"/>
      <c r="X32" s="442"/>
      <c r="Y32" s="436"/>
      <c r="Z32" s="439"/>
      <c r="AA32" s="439"/>
      <c r="AB32" s="439"/>
    </row>
    <row r="33" spans="1:28" ht="15.75" customHeight="1">
      <c r="A33" s="478" t="s">
        <v>333</v>
      </c>
      <c r="B33" s="474" t="s">
        <v>480</v>
      </c>
      <c r="C33" s="455"/>
      <c r="D33" s="471" t="s">
        <v>481</v>
      </c>
      <c r="E33" s="471" t="s">
        <v>232</v>
      </c>
      <c r="F33" s="471" t="s">
        <v>486</v>
      </c>
      <c r="G33" s="471" t="s">
        <v>487</v>
      </c>
      <c r="H33" s="474" t="s">
        <v>488</v>
      </c>
      <c r="I33" s="475"/>
      <c r="J33" s="455"/>
      <c r="K33" s="471" t="s">
        <v>489</v>
      </c>
      <c r="L33" s="474" t="s">
        <v>490</v>
      </c>
      <c r="M33" s="455"/>
      <c r="N33" s="453">
        <v>44197</v>
      </c>
      <c r="O33" s="454" t="s">
        <v>485</v>
      </c>
      <c r="P33" s="455"/>
      <c r="Q33" s="452" t="s">
        <v>491</v>
      </c>
      <c r="R33" s="452" t="s">
        <v>563</v>
      </c>
      <c r="S33" s="449" t="s">
        <v>562</v>
      </c>
      <c r="T33" s="454" t="s">
        <v>558</v>
      </c>
      <c r="U33" s="429" t="s">
        <v>652</v>
      </c>
      <c r="V33" s="429" t="s">
        <v>653</v>
      </c>
      <c r="W33" s="440" t="s">
        <v>771</v>
      </c>
      <c r="X33" s="440"/>
      <c r="Y33" s="434">
        <v>1</v>
      </c>
      <c r="Z33" s="437">
        <v>0</v>
      </c>
      <c r="AA33" s="437"/>
      <c r="AB33" s="437">
        <f t="shared" ref="AB33" si="0">+Y33+Z33+AA33</f>
        <v>1</v>
      </c>
    </row>
    <row r="34" spans="1:28" ht="15" customHeight="1">
      <c r="A34" s="479"/>
      <c r="B34" s="456"/>
      <c r="C34" s="457"/>
      <c r="D34" s="432"/>
      <c r="E34" s="432"/>
      <c r="F34" s="432"/>
      <c r="G34" s="432"/>
      <c r="H34" s="456"/>
      <c r="I34" s="476"/>
      <c r="J34" s="457"/>
      <c r="K34" s="432"/>
      <c r="L34" s="456"/>
      <c r="M34" s="457"/>
      <c r="N34" s="432"/>
      <c r="O34" s="456"/>
      <c r="P34" s="457"/>
      <c r="Q34" s="460"/>
      <c r="R34" s="450"/>
      <c r="S34" s="450"/>
      <c r="T34" s="462"/>
      <c r="U34" s="430"/>
      <c r="V34" s="432"/>
      <c r="W34" s="441"/>
      <c r="X34" s="441"/>
      <c r="Y34" s="435"/>
      <c r="Z34" s="438"/>
      <c r="AA34" s="438"/>
      <c r="AB34" s="438"/>
    </row>
    <row r="35" spans="1:28" ht="15" customHeight="1">
      <c r="A35" s="479"/>
      <c r="B35" s="456"/>
      <c r="C35" s="457"/>
      <c r="D35" s="432"/>
      <c r="E35" s="432"/>
      <c r="F35" s="432"/>
      <c r="G35" s="432"/>
      <c r="H35" s="456"/>
      <c r="I35" s="476"/>
      <c r="J35" s="457"/>
      <c r="K35" s="432"/>
      <c r="L35" s="456"/>
      <c r="M35" s="457"/>
      <c r="N35" s="432"/>
      <c r="O35" s="456"/>
      <c r="P35" s="457"/>
      <c r="Q35" s="460"/>
      <c r="R35" s="450"/>
      <c r="S35" s="450"/>
      <c r="T35" s="462"/>
      <c r="U35" s="430"/>
      <c r="V35" s="432"/>
      <c r="W35" s="441"/>
      <c r="X35" s="441"/>
      <c r="Y35" s="435"/>
      <c r="Z35" s="438"/>
      <c r="AA35" s="438"/>
      <c r="AB35" s="438"/>
    </row>
    <row r="36" spans="1:28" ht="15" customHeight="1">
      <c r="A36" s="479"/>
      <c r="B36" s="456"/>
      <c r="C36" s="457"/>
      <c r="D36" s="432"/>
      <c r="E36" s="432"/>
      <c r="F36" s="432"/>
      <c r="G36" s="432"/>
      <c r="H36" s="456"/>
      <c r="I36" s="476"/>
      <c r="J36" s="457"/>
      <c r="K36" s="432"/>
      <c r="L36" s="456"/>
      <c r="M36" s="457"/>
      <c r="N36" s="432"/>
      <c r="O36" s="456"/>
      <c r="P36" s="457"/>
      <c r="Q36" s="460"/>
      <c r="R36" s="450"/>
      <c r="S36" s="450"/>
      <c r="T36" s="462"/>
      <c r="U36" s="430"/>
      <c r="V36" s="432"/>
      <c r="W36" s="441"/>
      <c r="X36" s="441"/>
      <c r="Y36" s="435"/>
      <c r="Z36" s="438"/>
      <c r="AA36" s="438"/>
      <c r="AB36" s="438"/>
    </row>
    <row r="37" spans="1:28" ht="15" customHeight="1">
      <c r="A37" s="479"/>
      <c r="B37" s="456"/>
      <c r="C37" s="457"/>
      <c r="D37" s="432"/>
      <c r="E37" s="432"/>
      <c r="F37" s="432"/>
      <c r="G37" s="432"/>
      <c r="H37" s="456"/>
      <c r="I37" s="476"/>
      <c r="J37" s="457"/>
      <c r="K37" s="432"/>
      <c r="L37" s="456"/>
      <c r="M37" s="457"/>
      <c r="N37" s="432"/>
      <c r="O37" s="456"/>
      <c r="P37" s="457"/>
      <c r="Q37" s="460"/>
      <c r="R37" s="450"/>
      <c r="S37" s="450"/>
      <c r="T37" s="462"/>
      <c r="U37" s="430"/>
      <c r="V37" s="432"/>
      <c r="W37" s="441"/>
      <c r="X37" s="441"/>
      <c r="Y37" s="435"/>
      <c r="Z37" s="438"/>
      <c r="AA37" s="438"/>
      <c r="AB37" s="438"/>
    </row>
    <row r="38" spans="1:28" ht="15" customHeight="1">
      <c r="A38" s="479"/>
      <c r="B38" s="456"/>
      <c r="C38" s="457"/>
      <c r="D38" s="432"/>
      <c r="E38" s="432"/>
      <c r="F38" s="432"/>
      <c r="G38" s="432"/>
      <c r="H38" s="456"/>
      <c r="I38" s="476"/>
      <c r="J38" s="457"/>
      <c r="K38" s="432"/>
      <c r="L38" s="456"/>
      <c r="M38" s="457"/>
      <c r="N38" s="432"/>
      <c r="O38" s="456"/>
      <c r="P38" s="457"/>
      <c r="Q38" s="460"/>
      <c r="R38" s="450"/>
      <c r="S38" s="450"/>
      <c r="T38" s="462"/>
      <c r="U38" s="430"/>
      <c r="V38" s="432"/>
      <c r="W38" s="441"/>
      <c r="X38" s="441"/>
      <c r="Y38" s="435"/>
      <c r="Z38" s="438"/>
      <c r="AA38" s="438"/>
      <c r="AB38" s="438"/>
    </row>
    <row r="39" spans="1:28" ht="15.75" customHeight="1" thickBot="1">
      <c r="A39" s="480"/>
      <c r="B39" s="458"/>
      <c r="C39" s="459"/>
      <c r="D39" s="433"/>
      <c r="E39" s="433"/>
      <c r="F39" s="433"/>
      <c r="G39" s="433"/>
      <c r="H39" s="458"/>
      <c r="I39" s="477"/>
      <c r="J39" s="459"/>
      <c r="K39" s="433"/>
      <c r="L39" s="458"/>
      <c r="M39" s="459"/>
      <c r="N39" s="433"/>
      <c r="O39" s="458"/>
      <c r="P39" s="459"/>
      <c r="Q39" s="461"/>
      <c r="R39" s="451"/>
      <c r="S39" s="451"/>
      <c r="T39" s="463"/>
      <c r="U39" s="431"/>
      <c r="V39" s="433"/>
      <c r="W39" s="442"/>
      <c r="X39" s="442"/>
      <c r="Y39" s="436"/>
      <c r="Z39" s="439"/>
      <c r="AA39" s="439"/>
      <c r="AB39" s="439"/>
    </row>
    <row r="40" spans="1:28" ht="15.75" customHeight="1">
      <c r="A40" s="478" t="s">
        <v>333</v>
      </c>
      <c r="B40" s="474" t="s">
        <v>334</v>
      </c>
      <c r="C40" s="455"/>
      <c r="D40" s="471" t="s">
        <v>335</v>
      </c>
      <c r="E40" s="471" t="s">
        <v>232</v>
      </c>
      <c r="F40" s="471" t="s">
        <v>492</v>
      </c>
      <c r="G40" s="471" t="s">
        <v>493</v>
      </c>
      <c r="H40" s="474" t="s">
        <v>484</v>
      </c>
      <c r="I40" s="475"/>
      <c r="J40" s="455"/>
      <c r="K40" s="471" t="s">
        <v>494</v>
      </c>
      <c r="L40" s="474" t="s">
        <v>495</v>
      </c>
      <c r="M40" s="455"/>
      <c r="N40" s="453">
        <v>44197</v>
      </c>
      <c r="O40" s="454" t="s">
        <v>485</v>
      </c>
      <c r="P40" s="455"/>
      <c r="Q40" s="452" t="s">
        <v>491</v>
      </c>
      <c r="R40" s="452" t="s">
        <v>564</v>
      </c>
      <c r="S40" s="449" t="s">
        <v>562</v>
      </c>
      <c r="T40" s="454" t="s">
        <v>558</v>
      </c>
      <c r="U40" s="429" t="s">
        <v>654</v>
      </c>
      <c r="V40" s="429" t="s">
        <v>655</v>
      </c>
      <c r="W40" s="440" t="s">
        <v>771</v>
      </c>
      <c r="X40" s="440"/>
      <c r="Y40" s="434">
        <v>1</v>
      </c>
      <c r="Z40" s="437">
        <v>0</v>
      </c>
      <c r="AA40" s="437"/>
      <c r="AB40" s="437">
        <f t="shared" ref="AB40" si="1">+Y40+Z40+AA40</f>
        <v>1</v>
      </c>
    </row>
    <row r="41" spans="1:28" ht="15" customHeight="1">
      <c r="A41" s="479"/>
      <c r="B41" s="456"/>
      <c r="C41" s="457"/>
      <c r="D41" s="432"/>
      <c r="E41" s="432"/>
      <c r="F41" s="432"/>
      <c r="G41" s="432"/>
      <c r="H41" s="456"/>
      <c r="I41" s="476"/>
      <c r="J41" s="457"/>
      <c r="K41" s="432"/>
      <c r="L41" s="456"/>
      <c r="M41" s="457"/>
      <c r="N41" s="432"/>
      <c r="O41" s="456"/>
      <c r="P41" s="457"/>
      <c r="Q41" s="460"/>
      <c r="R41" s="450"/>
      <c r="S41" s="450"/>
      <c r="T41" s="462"/>
      <c r="U41" s="432"/>
      <c r="V41" s="432"/>
      <c r="W41" s="441"/>
      <c r="X41" s="441"/>
      <c r="Y41" s="435"/>
      <c r="Z41" s="438"/>
      <c r="AA41" s="438"/>
      <c r="AB41" s="438"/>
    </row>
    <row r="42" spans="1:28" ht="15" customHeight="1">
      <c r="A42" s="479"/>
      <c r="B42" s="456"/>
      <c r="C42" s="457"/>
      <c r="D42" s="432"/>
      <c r="E42" s="432"/>
      <c r="F42" s="432"/>
      <c r="G42" s="432"/>
      <c r="H42" s="456"/>
      <c r="I42" s="476"/>
      <c r="J42" s="457"/>
      <c r="K42" s="432"/>
      <c r="L42" s="456"/>
      <c r="M42" s="457"/>
      <c r="N42" s="432"/>
      <c r="O42" s="456"/>
      <c r="P42" s="457"/>
      <c r="Q42" s="460"/>
      <c r="R42" s="450"/>
      <c r="S42" s="450"/>
      <c r="T42" s="462"/>
      <c r="U42" s="432"/>
      <c r="V42" s="432"/>
      <c r="W42" s="441"/>
      <c r="X42" s="441"/>
      <c r="Y42" s="435"/>
      <c r="Z42" s="438"/>
      <c r="AA42" s="438"/>
      <c r="AB42" s="438"/>
    </row>
    <row r="43" spans="1:28" ht="15" customHeight="1">
      <c r="A43" s="479"/>
      <c r="B43" s="456"/>
      <c r="C43" s="457"/>
      <c r="D43" s="432"/>
      <c r="E43" s="432"/>
      <c r="F43" s="432"/>
      <c r="G43" s="432"/>
      <c r="H43" s="456"/>
      <c r="I43" s="476"/>
      <c r="J43" s="457"/>
      <c r="K43" s="432"/>
      <c r="L43" s="456"/>
      <c r="M43" s="457"/>
      <c r="N43" s="432"/>
      <c r="O43" s="456"/>
      <c r="P43" s="457"/>
      <c r="Q43" s="460"/>
      <c r="R43" s="450"/>
      <c r="S43" s="450"/>
      <c r="T43" s="462"/>
      <c r="U43" s="432"/>
      <c r="V43" s="432"/>
      <c r="W43" s="441"/>
      <c r="X43" s="441"/>
      <c r="Y43" s="435"/>
      <c r="Z43" s="438"/>
      <c r="AA43" s="438"/>
      <c r="AB43" s="438"/>
    </row>
    <row r="44" spans="1:28" ht="15" customHeight="1">
      <c r="A44" s="479"/>
      <c r="B44" s="456"/>
      <c r="C44" s="457"/>
      <c r="D44" s="432"/>
      <c r="E44" s="432"/>
      <c r="F44" s="432"/>
      <c r="G44" s="432"/>
      <c r="H44" s="456"/>
      <c r="I44" s="476"/>
      <c r="J44" s="457"/>
      <c r="K44" s="432"/>
      <c r="L44" s="456"/>
      <c r="M44" s="457"/>
      <c r="N44" s="432"/>
      <c r="O44" s="456"/>
      <c r="P44" s="457"/>
      <c r="Q44" s="460"/>
      <c r="R44" s="450"/>
      <c r="S44" s="450"/>
      <c r="T44" s="462"/>
      <c r="U44" s="432"/>
      <c r="V44" s="432"/>
      <c r="W44" s="441"/>
      <c r="X44" s="441"/>
      <c r="Y44" s="435"/>
      <c r="Z44" s="438"/>
      <c r="AA44" s="438"/>
      <c r="AB44" s="438"/>
    </row>
    <row r="45" spans="1:28" ht="15" customHeight="1">
      <c r="A45" s="479"/>
      <c r="B45" s="456"/>
      <c r="C45" s="457"/>
      <c r="D45" s="432"/>
      <c r="E45" s="432"/>
      <c r="F45" s="432"/>
      <c r="G45" s="432"/>
      <c r="H45" s="456"/>
      <c r="I45" s="476"/>
      <c r="J45" s="457"/>
      <c r="K45" s="432"/>
      <c r="L45" s="456"/>
      <c r="M45" s="457"/>
      <c r="N45" s="432"/>
      <c r="O45" s="456"/>
      <c r="P45" s="457"/>
      <c r="Q45" s="460"/>
      <c r="R45" s="450"/>
      <c r="S45" s="450"/>
      <c r="T45" s="462"/>
      <c r="U45" s="432"/>
      <c r="V45" s="432"/>
      <c r="W45" s="441"/>
      <c r="X45" s="441"/>
      <c r="Y45" s="435"/>
      <c r="Z45" s="438"/>
      <c r="AA45" s="438"/>
      <c r="AB45" s="438"/>
    </row>
    <row r="46" spans="1:28" ht="15.75" customHeight="1" thickBot="1">
      <c r="A46" s="480"/>
      <c r="B46" s="458"/>
      <c r="C46" s="459"/>
      <c r="D46" s="433"/>
      <c r="E46" s="433"/>
      <c r="F46" s="433"/>
      <c r="G46" s="433"/>
      <c r="H46" s="458"/>
      <c r="I46" s="477"/>
      <c r="J46" s="459"/>
      <c r="K46" s="433"/>
      <c r="L46" s="458"/>
      <c r="M46" s="459"/>
      <c r="N46" s="433"/>
      <c r="O46" s="458"/>
      <c r="P46" s="459"/>
      <c r="Q46" s="461"/>
      <c r="R46" s="451"/>
      <c r="S46" s="451"/>
      <c r="T46" s="463"/>
      <c r="U46" s="433"/>
      <c r="V46" s="433"/>
      <c r="W46" s="442"/>
      <c r="X46" s="442"/>
      <c r="Y46" s="436"/>
      <c r="Z46" s="439"/>
      <c r="AA46" s="439"/>
      <c r="AB46" s="439"/>
    </row>
    <row r="47" spans="1:28" ht="15.75" customHeight="1">
      <c r="A47" s="478" t="s">
        <v>333</v>
      </c>
      <c r="B47" s="474" t="s">
        <v>496</v>
      </c>
      <c r="C47" s="455"/>
      <c r="D47" s="471" t="s">
        <v>497</v>
      </c>
      <c r="E47" s="471" t="s">
        <v>232</v>
      </c>
      <c r="F47" s="471" t="s">
        <v>498</v>
      </c>
      <c r="G47" s="471" t="s">
        <v>499</v>
      </c>
      <c r="H47" s="474" t="s">
        <v>484</v>
      </c>
      <c r="I47" s="475"/>
      <c r="J47" s="455"/>
      <c r="K47" s="471" t="s">
        <v>233</v>
      </c>
      <c r="L47" s="474" t="s">
        <v>339</v>
      </c>
      <c r="M47" s="455"/>
      <c r="N47" s="453">
        <v>44197</v>
      </c>
      <c r="O47" s="454" t="s">
        <v>485</v>
      </c>
      <c r="P47" s="455"/>
      <c r="Q47" s="452" t="s">
        <v>491</v>
      </c>
      <c r="R47" s="452" t="s">
        <v>561</v>
      </c>
      <c r="S47" s="449" t="s">
        <v>562</v>
      </c>
      <c r="T47" s="454" t="s">
        <v>558</v>
      </c>
      <c r="U47" s="429" t="s">
        <v>656</v>
      </c>
      <c r="V47" s="429" t="s">
        <v>657</v>
      </c>
      <c r="W47" s="440" t="s">
        <v>771</v>
      </c>
      <c r="X47" s="440"/>
      <c r="Y47" s="434">
        <v>1</v>
      </c>
      <c r="Z47" s="437">
        <v>0</v>
      </c>
      <c r="AA47" s="437"/>
      <c r="AB47" s="437">
        <f t="shared" ref="AB47" si="2">+Y47+Z47+AA47</f>
        <v>1</v>
      </c>
    </row>
    <row r="48" spans="1:28" ht="15" customHeight="1">
      <c r="A48" s="479"/>
      <c r="B48" s="456"/>
      <c r="C48" s="457"/>
      <c r="D48" s="432"/>
      <c r="E48" s="432"/>
      <c r="F48" s="432"/>
      <c r="G48" s="432"/>
      <c r="H48" s="456"/>
      <c r="I48" s="476"/>
      <c r="J48" s="457"/>
      <c r="K48" s="432"/>
      <c r="L48" s="456"/>
      <c r="M48" s="457"/>
      <c r="N48" s="432"/>
      <c r="O48" s="456"/>
      <c r="P48" s="457"/>
      <c r="Q48" s="460"/>
      <c r="R48" s="450"/>
      <c r="S48" s="450"/>
      <c r="T48" s="462"/>
      <c r="U48" s="432"/>
      <c r="V48" s="432"/>
      <c r="W48" s="441"/>
      <c r="X48" s="441"/>
      <c r="Y48" s="435"/>
      <c r="Z48" s="438"/>
      <c r="AA48" s="438"/>
      <c r="AB48" s="438"/>
    </row>
    <row r="49" spans="1:28" ht="15" customHeight="1">
      <c r="A49" s="479"/>
      <c r="B49" s="456"/>
      <c r="C49" s="457"/>
      <c r="D49" s="432"/>
      <c r="E49" s="432"/>
      <c r="F49" s="432"/>
      <c r="G49" s="432"/>
      <c r="H49" s="456"/>
      <c r="I49" s="476"/>
      <c r="J49" s="457"/>
      <c r="K49" s="432"/>
      <c r="L49" s="456"/>
      <c r="M49" s="457"/>
      <c r="N49" s="432"/>
      <c r="O49" s="456"/>
      <c r="P49" s="457"/>
      <c r="Q49" s="460"/>
      <c r="R49" s="450"/>
      <c r="S49" s="450"/>
      <c r="T49" s="462"/>
      <c r="U49" s="432"/>
      <c r="V49" s="432"/>
      <c r="W49" s="441"/>
      <c r="X49" s="441"/>
      <c r="Y49" s="435"/>
      <c r="Z49" s="438"/>
      <c r="AA49" s="438"/>
      <c r="AB49" s="438"/>
    </row>
    <row r="50" spans="1:28" ht="15" customHeight="1">
      <c r="A50" s="479"/>
      <c r="B50" s="456"/>
      <c r="C50" s="457"/>
      <c r="D50" s="432"/>
      <c r="E50" s="432"/>
      <c r="F50" s="432"/>
      <c r="G50" s="432"/>
      <c r="H50" s="456"/>
      <c r="I50" s="476"/>
      <c r="J50" s="457"/>
      <c r="K50" s="432"/>
      <c r="L50" s="456"/>
      <c r="M50" s="457"/>
      <c r="N50" s="432"/>
      <c r="O50" s="456"/>
      <c r="P50" s="457"/>
      <c r="Q50" s="460"/>
      <c r="R50" s="450"/>
      <c r="S50" s="450"/>
      <c r="T50" s="462"/>
      <c r="U50" s="432"/>
      <c r="V50" s="432"/>
      <c r="W50" s="441"/>
      <c r="X50" s="441"/>
      <c r="Y50" s="435"/>
      <c r="Z50" s="438"/>
      <c r="AA50" s="438"/>
      <c r="AB50" s="438"/>
    </row>
    <row r="51" spans="1:28" ht="15" customHeight="1">
      <c r="A51" s="479"/>
      <c r="B51" s="456"/>
      <c r="C51" s="457"/>
      <c r="D51" s="432"/>
      <c r="E51" s="432"/>
      <c r="F51" s="432"/>
      <c r="G51" s="432"/>
      <c r="H51" s="456"/>
      <c r="I51" s="476"/>
      <c r="J51" s="457"/>
      <c r="K51" s="432"/>
      <c r="L51" s="456"/>
      <c r="M51" s="457"/>
      <c r="N51" s="432"/>
      <c r="O51" s="456"/>
      <c r="P51" s="457"/>
      <c r="Q51" s="460"/>
      <c r="R51" s="450"/>
      <c r="S51" s="450"/>
      <c r="T51" s="462"/>
      <c r="U51" s="432"/>
      <c r="V51" s="432"/>
      <c r="W51" s="441"/>
      <c r="X51" s="441"/>
      <c r="Y51" s="435"/>
      <c r="Z51" s="438"/>
      <c r="AA51" s="438"/>
      <c r="AB51" s="438"/>
    </row>
    <row r="52" spans="1:28" ht="15" customHeight="1">
      <c r="A52" s="479"/>
      <c r="B52" s="456"/>
      <c r="C52" s="457"/>
      <c r="D52" s="432"/>
      <c r="E52" s="432"/>
      <c r="F52" s="432"/>
      <c r="G52" s="432"/>
      <c r="H52" s="456"/>
      <c r="I52" s="476"/>
      <c r="J52" s="457"/>
      <c r="K52" s="432"/>
      <c r="L52" s="456"/>
      <c r="M52" s="457"/>
      <c r="N52" s="432"/>
      <c r="O52" s="456"/>
      <c r="P52" s="457"/>
      <c r="Q52" s="460"/>
      <c r="R52" s="450"/>
      <c r="S52" s="450"/>
      <c r="T52" s="462"/>
      <c r="U52" s="432"/>
      <c r="V52" s="432"/>
      <c r="W52" s="441"/>
      <c r="X52" s="441"/>
      <c r="Y52" s="435"/>
      <c r="Z52" s="438"/>
      <c r="AA52" s="438"/>
      <c r="AB52" s="438"/>
    </row>
    <row r="53" spans="1:28" ht="15.75" customHeight="1" thickBot="1">
      <c r="A53" s="480"/>
      <c r="B53" s="458"/>
      <c r="C53" s="459"/>
      <c r="D53" s="433"/>
      <c r="E53" s="433"/>
      <c r="F53" s="433"/>
      <c r="G53" s="433"/>
      <c r="H53" s="458"/>
      <c r="I53" s="477"/>
      <c r="J53" s="459"/>
      <c r="K53" s="433"/>
      <c r="L53" s="458"/>
      <c r="M53" s="459"/>
      <c r="N53" s="433"/>
      <c r="O53" s="458"/>
      <c r="P53" s="459"/>
      <c r="Q53" s="461"/>
      <c r="R53" s="451"/>
      <c r="S53" s="451"/>
      <c r="T53" s="463"/>
      <c r="U53" s="433"/>
      <c r="V53" s="433"/>
      <c r="W53" s="442"/>
      <c r="X53" s="442"/>
      <c r="Y53" s="436"/>
      <c r="Z53" s="439"/>
      <c r="AA53" s="439"/>
      <c r="AB53" s="439"/>
    </row>
    <row r="54" spans="1:28" ht="15.75" customHeight="1">
      <c r="A54" s="478" t="s">
        <v>333</v>
      </c>
      <c r="B54" s="474" t="s">
        <v>500</v>
      </c>
      <c r="C54" s="455"/>
      <c r="D54" s="471" t="s">
        <v>501</v>
      </c>
      <c r="E54" s="471" t="s">
        <v>232</v>
      </c>
      <c r="F54" s="471" t="s">
        <v>498</v>
      </c>
      <c r="G54" s="471" t="s">
        <v>499</v>
      </c>
      <c r="H54" s="474" t="s">
        <v>484</v>
      </c>
      <c r="I54" s="475"/>
      <c r="J54" s="455"/>
      <c r="K54" s="471" t="s">
        <v>233</v>
      </c>
      <c r="L54" s="474" t="s">
        <v>339</v>
      </c>
      <c r="M54" s="455"/>
      <c r="N54" s="453">
        <v>44197</v>
      </c>
      <c r="O54" s="454" t="s">
        <v>485</v>
      </c>
      <c r="P54" s="455"/>
      <c r="Q54" s="452" t="s">
        <v>491</v>
      </c>
      <c r="R54" s="452" t="s">
        <v>561</v>
      </c>
      <c r="S54" s="449" t="s">
        <v>562</v>
      </c>
      <c r="T54" s="454" t="s">
        <v>558</v>
      </c>
      <c r="U54" s="429" t="s">
        <v>656</v>
      </c>
      <c r="V54" s="429" t="s">
        <v>658</v>
      </c>
      <c r="W54" s="440" t="s">
        <v>771</v>
      </c>
      <c r="X54" s="440"/>
      <c r="Y54" s="434">
        <v>1</v>
      </c>
      <c r="Z54" s="437">
        <v>0</v>
      </c>
      <c r="AA54" s="437"/>
      <c r="AB54" s="437">
        <f t="shared" ref="AB54" si="3">+Y54+Z54+AA54</f>
        <v>1</v>
      </c>
    </row>
    <row r="55" spans="1:28" ht="15" customHeight="1">
      <c r="A55" s="479"/>
      <c r="B55" s="456"/>
      <c r="C55" s="457"/>
      <c r="D55" s="432"/>
      <c r="E55" s="432"/>
      <c r="F55" s="432"/>
      <c r="G55" s="432"/>
      <c r="H55" s="456"/>
      <c r="I55" s="476"/>
      <c r="J55" s="457"/>
      <c r="K55" s="432"/>
      <c r="L55" s="456"/>
      <c r="M55" s="457"/>
      <c r="N55" s="432"/>
      <c r="O55" s="456"/>
      <c r="P55" s="457"/>
      <c r="Q55" s="460"/>
      <c r="R55" s="450"/>
      <c r="S55" s="450"/>
      <c r="T55" s="462"/>
      <c r="U55" s="432"/>
      <c r="V55" s="432"/>
      <c r="W55" s="441"/>
      <c r="X55" s="441"/>
      <c r="Y55" s="435"/>
      <c r="Z55" s="438"/>
      <c r="AA55" s="438"/>
      <c r="AB55" s="438"/>
    </row>
    <row r="56" spans="1:28" ht="15" customHeight="1">
      <c r="A56" s="479"/>
      <c r="B56" s="456"/>
      <c r="C56" s="457"/>
      <c r="D56" s="432"/>
      <c r="E56" s="432"/>
      <c r="F56" s="432"/>
      <c r="G56" s="432"/>
      <c r="H56" s="456"/>
      <c r="I56" s="476"/>
      <c r="J56" s="457"/>
      <c r="K56" s="432"/>
      <c r="L56" s="456"/>
      <c r="M56" s="457"/>
      <c r="N56" s="432"/>
      <c r="O56" s="456"/>
      <c r="P56" s="457"/>
      <c r="Q56" s="460"/>
      <c r="R56" s="450"/>
      <c r="S56" s="450"/>
      <c r="T56" s="462"/>
      <c r="U56" s="432"/>
      <c r="V56" s="432"/>
      <c r="W56" s="441"/>
      <c r="X56" s="441"/>
      <c r="Y56" s="435"/>
      <c r="Z56" s="438"/>
      <c r="AA56" s="438"/>
      <c r="AB56" s="438"/>
    </row>
    <row r="57" spans="1:28" ht="15" customHeight="1">
      <c r="A57" s="479"/>
      <c r="B57" s="456"/>
      <c r="C57" s="457"/>
      <c r="D57" s="432"/>
      <c r="E57" s="432"/>
      <c r="F57" s="432"/>
      <c r="G57" s="432"/>
      <c r="H57" s="456"/>
      <c r="I57" s="476"/>
      <c r="J57" s="457"/>
      <c r="K57" s="432"/>
      <c r="L57" s="456"/>
      <c r="M57" s="457"/>
      <c r="N57" s="432"/>
      <c r="O57" s="456"/>
      <c r="P57" s="457"/>
      <c r="Q57" s="460"/>
      <c r="R57" s="450"/>
      <c r="S57" s="450"/>
      <c r="T57" s="462"/>
      <c r="U57" s="432"/>
      <c r="V57" s="432"/>
      <c r="W57" s="441"/>
      <c r="X57" s="441"/>
      <c r="Y57" s="435"/>
      <c r="Z57" s="438"/>
      <c r="AA57" s="438"/>
      <c r="AB57" s="438"/>
    </row>
    <row r="58" spans="1:28" ht="15" customHeight="1">
      <c r="A58" s="479"/>
      <c r="B58" s="456"/>
      <c r="C58" s="457"/>
      <c r="D58" s="432"/>
      <c r="E58" s="432"/>
      <c r="F58" s="432"/>
      <c r="G58" s="432"/>
      <c r="H58" s="456"/>
      <c r="I58" s="476"/>
      <c r="J58" s="457"/>
      <c r="K58" s="432"/>
      <c r="L58" s="456"/>
      <c r="M58" s="457"/>
      <c r="N58" s="432"/>
      <c r="O58" s="456"/>
      <c r="P58" s="457"/>
      <c r="Q58" s="460"/>
      <c r="R58" s="450"/>
      <c r="S58" s="450"/>
      <c r="T58" s="462"/>
      <c r="U58" s="432"/>
      <c r="V58" s="432"/>
      <c r="W58" s="441"/>
      <c r="X58" s="441"/>
      <c r="Y58" s="435"/>
      <c r="Z58" s="438"/>
      <c r="AA58" s="438"/>
      <c r="AB58" s="438"/>
    </row>
    <row r="59" spans="1:28" ht="15" customHeight="1">
      <c r="A59" s="479"/>
      <c r="B59" s="456"/>
      <c r="C59" s="457"/>
      <c r="D59" s="432"/>
      <c r="E59" s="432"/>
      <c r="F59" s="432"/>
      <c r="G59" s="432"/>
      <c r="H59" s="456"/>
      <c r="I59" s="476"/>
      <c r="J59" s="457"/>
      <c r="K59" s="432"/>
      <c r="L59" s="456"/>
      <c r="M59" s="457"/>
      <c r="N59" s="432"/>
      <c r="O59" s="456"/>
      <c r="P59" s="457"/>
      <c r="Q59" s="460"/>
      <c r="R59" s="450"/>
      <c r="S59" s="450"/>
      <c r="T59" s="462"/>
      <c r="U59" s="432"/>
      <c r="V59" s="432"/>
      <c r="W59" s="441"/>
      <c r="X59" s="441"/>
      <c r="Y59" s="435"/>
      <c r="Z59" s="438"/>
      <c r="AA59" s="438"/>
      <c r="AB59" s="438"/>
    </row>
    <row r="60" spans="1:28" ht="15.75" customHeight="1" thickBot="1">
      <c r="A60" s="480"/>
      <c r="B60" s="458"/>
      <c r="C60" s="459"/>
      <c r="D60" s="433"/>
      <c r="E60" s="433"/>
      <c r="F60" s="433"/>
      <c r="G60" s="433"/>
      <c r="H60" s="458"/>
      <c r="I60" s="477"/>
      <c r="J60" s="459"/>
      <c r="K60" s="433"/>
      <c r="L60" s="458"/>
      <c r="M60" s="459"/>
      <c r="N60" s="433"/>
      <c r="O60" s="458"/>
      <c r="P60" s="459"/>
      <c r="Q60" s="461"/>
      <c r="R60" s="451"/>
      <c r="S60" s="451"/>
      <c r="T60" s="463"/>
      <c r="U60" s="433"/>
      <c r="V60" s="433"/>
      <c r="W60" s="442"/>
      <c r="X60" s="442"/>
      <c r="Y60" s="436"/>
      <c r="Z60" s="439"/>
      <c r="AA60" s="439"/>
      <c r="AB60" s="439"/>
    </row>
    <row r="61" spans="1:28" ht="15.75" customHeight="1">
      <c r="A61" s="478" t="s">
        <v>333</v>
      </c>
      <c r="B61" s="474" t="s">
        <v>502</v>
      </c>
      <c r="C61" s="455"/>
      <c r="D61" s="471" t="s">
        <v>503</v>
      </c>
      <c r="E61" s="471" t="s">
        <v>232</v>
      </c>
      <c r="F61" s="471" t="s">
        <v>498</v>
      </c>
      <c r="G61" s="471" t="s">
        <v>499</v>
      </c>
      <c r="H61" s="474" t="s">
        <v>484</v>
      </c>
      <c r="I61" s="475"/>
      <c r="J61" s="455"/>
      <c r="K61" s="471" t="s">
        <v>233</v>
      </c>
      <c r="L61" s="474" t="s">
        <v>339</v>
      </c>
      <c r="M61" s="455"/>
      <c r="N61" s="453">
        <v>44197</v>
      </c>
      <c r="O61" s="454" t="s">
        <v>485</v>
      </c>
      <c r="P61" s="455"/>
      <c r="Q61" s="452" t="s">
        <v>491</v>
      </c>
      <c r="R61" s="452" t="s">
        <v>561</v>
      </c>
      <c r="S61" s="449" t="s">
        <v>562</v>
      </c>
      <c r="T61" s="454" t="s">
        <v>558</v>
      </c>
      <c r="U61" s="429" t="s">
        <v>656</v>
      </c>
      <c r="V61" s="429" t="s">
        <v>659</v>
      </c>
      <c r="W61" s="440" t="s">
        <v>771</v>
      </c>
      <c r="X61" s="440"/>
      <c r="Y61" s="434">
        <v>1</v>
      </c>
      <c r="Z61" s="437">
        <v>0</v>
      </c>
      <c r="AA61" s="437"/>
      <c r="AB61" s="437">
        <f t="shared" ref="AB61" si="4">+Y61+Z61+AA61</f>
        <v>1</v>
      </c>
    </row>
    <row r="62" spans="1:28" ht="15" customHeight="1">
      <c r="A62" s="479"/>
      <c r="B62" s="456"/>
      <c r="C62" s="457"/>
      <c r="D62" s="432"/>
      <c r="E62" s="432"/>
      <c r="F62" s="432"/>
      <c r="G62" s="432"/>
      <c r="H62" s="456"/>
      <c r="I62" s="476"/>
      <c r="J62" s="457"/>
      <c r="K62" s="432"/>
      <c r="L62" s="456"/>
      <c r="M62" s="457"/>
      <c r="N62" s="432"/>
      <c r="O62" s="456"/>
      <c r="P62" s="457"/>
      <c r="Q62" s="460"/>
      <c r="R62" s="450"/>
      <c r="S62" s="450"/>
      <c r="T62" s="462"/>
      <c r="U62" s="432"/>
      <c r="V62" s="432"/>
      <c r="W62" s="441"/>
      <c r="X62" s="441"/>
      <c r="Y62" s="435"/>
      <c r="Z62" s="438"/>
      <c r="AA62" s="438"/>
      <c r="AB62" s="438"/>
    </row>
    <row r="63" spans="1:28" ht="15" customHeight="1">
      <c r="A63" s="479"/>
      <c r="B63" s="456"/>
      <c r="C63" s="457"/>
      <c r="D63" s="432"/>
      <c r="E63" s="432"/>
      <c r="F63" s="432"/>
      <c r="G63" s="432"/>
      <c r="H63" s="456"/>
      <c r="I63" s="476"/>
      <c r="J63" s="457"/>
      <c r="K63" s="432"/>
      <c r="L63" s="456"/>
      <c r="M63" s="457"/>
      <c r="N63" s="432"/>
      <c r="O63" s="456"/>
      <c r="P63" s="457"/>
      <c r="Q63" s="460"/>
      <c r="R63" s="450"/>
      <c r="S63" s="450"/>
      <c r="T63" s="462"/>
      <c r="U63" s="432"/>
      <c r="V63" s="432"/>
      <c r="W63" s="441"/>
      <c r="X63" s="441"/>
      <c r="Y63" s="435"/>
      <c r="Z63" s="438"/>
      <c r="AA63" s="438"/>
      <c r="AB63" s="438"/>
    </row>
    <row r="64" spans="1:28" ht="15" customHeight="1">
      <c r="A64" s="479"/>
      <c r="B64" s="456"/>
      <c r="C64" s="457"/>
      <c r="D64" s="432"/>
      <c r="E64" s="432"/>
      <c r="F64" s="432"/>
      <c r="G64" s="432"/>
      <c r="H64" s="456"/>
      <c r="I64" s="476"/>
      <c r="J64" s="457"/>
      <c r="K64" s="432"/>
      <c r="L64" s="456"/>
      <c r="M64" s="457"/>
      <c r="N64" s="432"/>
      <c r="O64" s="456"/>
      <c r="P64" s="457"/>
      <c r="Q64" s="460"/>
      <c r="R64" s="450"/>
      <c r="S64" s="450"/>
      <c r="T64" s="462"/>
      <c r="U64" s="432"/>
      <c r="V64" s="432"/>
      <c r="W64" s="441"/>
      <c r="X64" s="441"/>
      <c r="Y64" s="435"/>
      <c r="Z64" s="438"/>
      <c r="AA64" s="438"/>
      <c r="AB64" s="438"/>
    </row>
    <row r="65" spans="1:28" ht="15" customHeight="1">
      <c r="A65" s="479"/>
      <c r="B65" s="456"/>
      <c r="C65" s="457"/>
      <c r="D65" s="432"/>
      <c r="E65" s="432"/>
      <c r="F65" s="432"/>
      <c r="G65" s="432"/>
      <c r="H65" s="456"/>
      <c r="I65" s="476"/>
      <c r="J65" s="457"/>
      <c r="K65" s="432"/>
      <c r="L65" s="456"/>
      <c r="M65" s="457"/>
      <c r="N65" s="432"/>
      <c r="O65" s="456"/>
      <c r="P65" s="457"/>
      <c r="Q65" s="460"/>
      <c r="R65" s="450"/>
      <c r="S65" s="450"/>
      <c r="T65" s="462"/>
      <c r="U65" s="432"/>
      <c r="V65" s="432"/>
      <c r="W65" s="441"/>
      <c r="X65" s="441"/>
      <c r="Y65" s="435"/>
      <c r="Z65" s="438"/>
      <c r="AA65" s="438"/>
      <c r="AB65" s="438"/>
    </row>
    <row r="66" spans="1:28" ht="15" customHeight="1">
      <c r="A66" s="479"/>
      <c r="B66" s="456"/>
      <c r="C66" s="457"/>
      <c r="D66" s="432"/>
      <c r="E66" s="432"/>
      <c r="F66" s="432"/>
      <c r="G66" s="432"/>
      <c r="H66" s="456"/>
      <c r="I66" s="476"/>
      <c r="J66" s="457"/>
      <c r="K66" s="432"/>
      <c r="L66" s="456"/>
      <c r="M66" s="457"/>
      <c r="N66" s="432"/>
      <c r="O66" s="456"/>
      <c r="P66" s="457"/>
      <c r="Q66" s="460"/>
      <c r="R66" s="450"/>
      <c r="S66" s="450"/>
      <c r="T66" s="462"/>
      <c r="U66" s="432"/>
      <c r="V66" s="432"/>
      <c r="W66" s="441"/>
      <c r="X66" s="441"/>
      <c r="Y66" s="435"/>
      <c r="Z66" s="438"/>
      <c r="AA66" s="438"/>
      <c r="AB66" s="438"/>
    </row>
    <row r="67" spans="1:28" ht="15.75" customHeight="1" thickBot="1">
      <c r="A67" s="480"/>
      <c r="B67" s="458"/>
      <c r="C67" s="459"/>
      <c r="D67" s="433"/>
      <c r="E67" s="433"/>
      <c r="F67" s="433"/>
      <c r="G67" s="433"/>
      <c r="H67" s="458"/>
      <c r="I67" s="477"/>
      <c r="J67" s="459"/>
      <c r="K67" s="433"/>
      <c r="L67" s="458"/>
      <c r="M67" s="459"/>
      <c r="N67" s="433"/>
      <c r="O67" s="458"/>
      <c r="P67" s="459"/>
      <c r="Q67" s="461"/>
      <c r="R67" s="451"/>
      <c r="S67" s="451"/>
      <c r="T67" s="463"/>
      <c r="U67" s="433"/>
      <c r="V67" s="433"/>
      <c r="W67" s="442"/>
      <c r="X67" s="442"/>
      <c r="Y67" s="436"/>
      <c r="Z67" s="439"/>
      <c r="AA67" s="439"/>
      <c r="AB67" s="439"/>
    </row>
    <row r="68" spans="1:28" ht="15.75" customHeight="1">
      <c r="A68" s="478" t="s">
        <v>231</v>
      </c>
      <c r="B68" s="474" t="s">
        <v>337</v>
      </c>
      <c r="C68" s="455"/>
      <c r="D68" s="471" t="s">
        <v>338</v>
      </c>
      <c r="E68" s="471" t="s">
        <v>232</v>
      </c>
      <c r="F68" s="471" t="s">
        <v>498</v>
      </c>
      <c r="G68" s="471" t="s">
        <v>499</v>
      </c>
      <c r="H68" s="474" t="s">
        <v>484</v>
      </c>
      <c r="I68" s="475"/>
      <c r="J68" s="455"/>
      <c r="K68" s="471" t="s">
        <v>233</v>
      </c>
      <c r="L68" s="474" t="s">
        <v>339</v>
      </c>
      <c r="M68" s="455"/>
      <c r="N68" s="453">
        <v>44197</v>
      </c>
      <c r="O68" s="454" t="s">
        <v>485</v>
      </c>
      <c r="P68" s="455"/>
      <c r="Q68" s="452" t="s">
        <v>491</v>
      </c>
      <c r="R68" s="452" t="s">
        <v>561</v>
      </c>
      <c r="S68" s="449" t="s">
        <v>562</v>
      </c>
      <c r="T68" s="454" t="s">
        <v>558</v>
      </c>
      <c r="U68" s="429" t="s">
        <v>656</v>
      </c>
      <c r="V68" s="429" t="s">
        <v>659</v>
      </c>
      <c r="W68" s="440" t="s">
        <v>771</v>
      </c>
      <c r="X68" s="440"/>
      <c r="Y68" s="434">
        <v>1</v>
      </c>
      <c r="Z68" s="437">
        <v>0</v>
      </c>
      <c r="AA68" s="437"/>
      <c r="AB68" s="437">
        <f t="shared" ref="AB68" si="5">+Y68+Z68+AA68</f>
        <v>1</v>
      </c>
    </row>
    <row r="69" spans="1:28" ht="15" customHeight="1">
      <c r="A69" s="479"/>
      <c r="B69" s="456"/>
      <c r="C69" s="457"/>
      <c r="D69" s="432"/>
      <c r="E69" s="432"/>
      <c r="F69" s="432"/>
      <c r="G69" s="432"/>
      <c r="H69" s="456"/>
      <c r="I69" s="476"/>
      <c r="J69" s="457"/>
      <c r="K69" s="432"/>
      <c r="L69" s="456"/>
      <c r="M69" s="457"/>
      <c r="N69" s="432"/>
      <c r="O69" s="456"/>
      <c r="P69" s="457"/>
      <c r="Q69" s="460"/>
      <c r="R69" s="450"/>
      <c r="S69" s="450"/>
      <c r="T69" s="462"/>
      <c r="U69" s="432"/>
      <c r="V69" s="432"/>
      <c r="W69" s="441"/>
      <c r="X69" s="441"/>
      <c r="Y69" s="435"/>
      <c r="Z69" s="438"/>
      <c r="AA69" s="438"/>
      <c r="AB69" s="438"/>
    </row>
    <row r="70" spans="1:28" ht="15" customHeight="1">
      <c r="A70" s="479"/>
      <c r="B70" s="456"/>
      <c r="C70" s="457"/>
      <c r="D70" s="432"/>
      <c r="E70" s="432"/>
      <c r="F70" s="432"/>
      <c r="G70" s="432"/>
      <c r="H70" s="456"/>
      <c r="I70" s="476"/>
      <c r="J70" s="457"/>
      <c r="K70" s="432"/>
      <c r="L70" s="456"/>
      <c r="M70" s="457"/>
      <c r="N70" s="432"/>
      <c r="O70" s="456"/>
      <c r="P70" s="457"/>
      <c r="Q70" s="460"/>
      <c r="R70" s="450"/>
      <c r="S70" s="450"/>
      <c r="T70" s="462"/>
      <c r="U70" s="432"/>
      <c r="V70" s="432"/>
      <c r="W70" s="441"/>
      <c r="X70" s="441"/>
      <c r="Y70" s="435"/>
      <c r="Z70" s="438"/>
      <c r="AA70" s="438"/>
      <c r="AB70" s="438"/>
    </row>
    <row r="71" spans="1:28" ht="15" customHeight="1">
      <c r="A71" s="479"/>
      <c r="B71" s="456"/>
      <c r="C71" s="457"/>
      <c r="D71" s="432"/>
      <c r="E71" s="432"/>
      <c r="F71" s="432"/>
      <c r="G71" s="432"/>
      <c r="H71" s="456"/>
      <c r="I71" s="476"/>
      <c r="J71" s="457"/>
      <c r="K71" s="432"/>
      <c r="L71" s="456"/>
      <c r="M71" s="457"/>
      <c r="N71" s="432"/>
      <c r="O71" s="456"/>
      <c r="P71" s="457"/>
      <c r="Q71" s="460"/>
      <c r="R71" s="450"/>
      <c r="S71" s="450"/>
      <c r="T71" s="462"/>
      <c r="U71" s="432"/>
      <c r="V71" s="432"/>
      <c r="W71" s="441"/>
      <c r="X71" s="441"/>
      <c r="Y71" s="435"/>
      <c r="Z71" s="438"/>
      <c r="AA71" s="438"/>
      <c r="AB71" s="438"/>
    </row>
    <row r="72" spans="1:28" ht="15" customHeight="1">
      <c r="A72" s="479"/>
      <c r="B72" s="456"/>
      <c r="C72" s="457"/>
      <c r="D72" s="432"/>
      <c r="E72" s="432"/>
      <c r="F72" s="432"/>
      <c r="G72" s="432"/>
      <c r="H72" s="456"/>
      <c r="I72" s="476"/>
      <c r="J72" s="457"/>
      <c r="K72" s="432"/>
      <c r="L72" s="456"/>
      <c r="M72" s="457"/>
      <c r="N72" s="432"/>
      <c r="O72" s="456"/>
      <c r="P72" s="457"/>
      <c r="Q72" s="460"/>
      <c r="R72" s="450"/>
      <c r="S72" s="450"/>
      <c r="T72" s="462"/>
      <c r="U72" s="432"/>
      <c r="V72" s="432"/>
      <c r="W72" s="441"/>
      <c r="X72" s="441"/>
      <c r="Y72" s="435"/>
      <c r="Z72" s="438"/>
      <c r="AA72" s="438"/>
      <c r="AB72" s="438"/>
    </row>
    <row r="73" spans="1:28" ht="15" customHeight="1">
      <c r="A73" s="479"/>
      <c r="B73" s="456"/>
      <c r="C73" s="457"/>
      <c r="D73" s="432"/>
      <c r="E73" s="432"/>
      <c r="F73" s="432"/>
      <c r="G73" s="432"/>
      <c r="H73" s="456"/>
      <c r="I73" s="476"/>
      <c r="J73" s="457"/>
      <c r="K73" s="432"/>
      <c r="L73" s="456"/>
      <c r="M73" s="457"/>
      <c r="N73" s="432"/>
      <c r="O73" s="456"/>
      <c r="P73" s="457"/>
      <c r="Q73" s="460"/>
      <c r="R73" s="450"/>
      <c r="S73" s="450"/>
      <c r="T73" s="462"/>
      <c r="U73" s="432"/>
      <c r="V73" s="432"/>
      <c r="W73" s="441"/>
      <c r="X73" s="441"/>
      <c r="Y73" s="435"/>
      <c r="Z73" s="438"/>
      <c r="AA73" s="438"/>
      <c r="AB73" s="438"/>
    </row>
    <row r="74" spans="1:28" ht="15.75" customHeight="1" thickBot="1">
      <c r="A74" s="480"/>
      <c r="B74" s="458"/>
      <c r="C74" s="459"/>
      <c r="D74" s="433"/>
      <c r="E74" s="433"/>
      <c r="F74" s="433"/>
      <c r="G74" s="433"/>
      <c r="H74" s="458"/>
      <c r="I74" s="477"/>
      <c r="J74" s="459"/>
      <c r="K74" s="433"/>
      <c r="L74" s="458"/>
      <c r="M74" s="459"/>
      <c r="N74" s="433"/>
      <c r="O74" s="458"/>
      <c r="P74" s="459"/>
      <c r="Q74" s="461"/>
      <c r="R74" s="451"/>
      <c r="S74" s="451"/>
      <c r="T74" s="463"/>
      <c r="U74" s="433"/>
      <c r="V74" s="433"/>
      <c r="W74" s="442"/>
      <c r="X74" s="442"/>
      <c r="Y74" s="436"/>
      <c r="Z74" s="439"/>
      <c r="AA74" s="439"/>
      <c r="AB74" s="439"/>
    </row>
    <row r="75" spans="1:28" ht="15.75" customHeight="1">
      <c r="A75" s="478" t="s">
        <v>231</v>
      </c>
      <c r="B75" s="474" t="s">
        <v>504</v>
      </c>
      <c r="C75" s="455"/>
      <c r="D75" s="471" t="s">
        <v>505</v>
      </c>
      <c r="E75" s="471" t="s">
        <v>232</v>
      </c>
      <c r="F75" s="471" t="s">
        <v>506</v>
      </c>
      <c r="G75" s="471" t="s">
        <v>507</v>
      </c>
      <c r="H75" s="474" t="s">
        <v>508</v>
      </c>
      <c r="I75" s="475"/>
      <c r="J75" s="455"/>
      <c r="K75" s="471" t="s">
        <v>233</v>
      </c>
      <c r="L75" s="474" t="s">
        <v>336</v>
      </c>
      <c r="M75" s="455"/>
      <c r="N75" s="453">
        <v>44197</v>
      </c>
      <c r="O75" s="454" t="s">
        <v>485</v>
      </c>
      <c r="P75" s="455"/>
      <c r="Q75" s="452" t="s">
        <v>491</v>
      </c>
      <c r="R75" s="452" t="s">
        <v>565</v>
      </c>
      <c r="S75" s="449" t="s">
        <v>562</v>
      </c>
      <c r="T75" s="454" t="s">
        <v>558</v>
      </c>
      <c r="U75" s="429" t="s">
        <v>660</v>
      </c>
      <c r="V75" s="429" t="s">
        <v>661</v>
      </c>
      <c r="W75" s="440" t="s">
        <v>771</v>
      </c>
      <c r="X75" s="440"/>
      <c r="Y75" s="434">
        <v>1</v>
      </c>
      <c r="Z75" s="437">
        <v>0</v>
      </c>
      <c r="AA75" s="437"/>
      <c r="AB75" s="437">
        <f t="shared" ref="AB75" si="6">+Y75+Z75+AA75</f>
        <v>1</v>
      </c>
    </row>
    <row r="76" spans="1:28" ht="15" customHeight="1">
      <c r="A76" s="479"/>
      <c r="B76" s="456"/>
      <c r="C76" s="457"/>
      <c r="D76" s="432"/>
      <c r="E76" s="432"/>
      <c r="F76" s="432"/>
      <c r="G76" s="432"/>
      <c r="H76" s="456"/>
      <c r="I76" s="476"/>
      <c r="J76" s="457"/>
      <c r="K76" s="432"/>
      <c r="L76" s="456"/>
      <c r="M76" s="457"/>
      <c r="N76" s="432"/>
      <c r="O76" s="456"/>
      <c r="P76" s="457"/>
      <c r="Q76" s="460"/>
      <c r="R76" s="450"/>
      <c r="S76" s="450"/>
      <c r="T76" s="462"/>
      <c r="U76" s="432"/>
      <c r="V76" s="432"/>
      <c r="W76" s="441"/>
      <c r="X76" s="441"/>
      <c r="Y76" s="435"/>
      <c r="Z76" s="438"/>
      <c r="AA76" s="438"/>
      <c r="AB76" s="438"/>
    </row>
    <row r="77" spans="1:28" ht="15" customHeight="1">
      <c r="A77" s="479"/>
      <c r="B77" s="456"/>
      <c r="C77" s="457"/>
      <c r="D77" s="432"/>
      <c r="E77" s="432"/>
      <c r="F77" s="432"/>
      <c r="G77" s="432"/>
      <c r="H77" s="456"/>
      <c r="I77" s="476"/>
      <c r="J77" s="457"/>
      <c r="K77" s="432"/>
      <c r="L77" s="456"/>
      <c r="M77" s="457"/>
      <c r="N77" s="432"/>
      <c r="O77" s="456"/>
      <c r="P77" s="457"/>
      <c r="Q77" s="460"/>
      <c r="R77" s="450"/>
      <c r="S77" s="450"/>
      <c r="T77" s="462"/>
      <c r="U77" s="432"/>
      <c r="V77" s="432"/>
      <c r="W77" s="441"/>
      <c r="X77" s="441"/>
      <c r="Y77" s="435"/>
      <c r="Z77" s="438"/>
      <c r="AA77" s="438"/>
      <c r="AB77" s="438"/>
    </row>
    <row r="78" spans="1:28" ht="15" customHeight="1">
      <c r="A78" s="479"/>
      <c r="B78" s="456"/>
      <c r="C78" s="457"/>
      <c r="D78" s="432"/>
      <c r="E78" s="432"/>
      <c r="F78" s="432"/>
      <c r="G78" s="432"/>
      <c r="H78" s="456"/>
      <c r="I78" s="476"/>
      <c r="J78" s="457"/>
      <c r="K78" s="432"/>
      <c r="L78" s="456"/>
      <c r="M78" s="457"/>
      <c r="N78" s="432"/>
      <c r="O78" s="456"/>
      <c r="P78" s="457"/>
      <c r="Q78" s="460"/>
      <c r="R78" s="450"/>
      <c r="S78" s="450"/>
      <c r="T78" s="462"/>
      <c r="U78" s="432"/>
      <c r="V78" s="432"/>
      <c r="W78" s="441"/>
      <c r="X78" s="441"/>
      <c r="Y78" s="435"/>
      <c r="Z78" s="438"/>
      <c r="AA78" s="438"/>
      <c r="AB78" s="438"/>
    </row>
    <row r="79" spans="1:28" ht="15" customHeight="1">
      <c r="A79" s="479"/>
      <c r="B79" s="456"/>
      <c r="C79" s="457"/>
      <c r="D79" s="432"/>
      <c r="E79" s="432"/>
      <c r="F79" s="432"/>
      <c r="G79" s="432"/>
      <c r="H79" s="456"/>
      <c r="I79" s="476"/>
      <c r="J79" s="457"/>
      <c r="K79" s="432"/>
      <c r="L79" s="456"/>
      <c r="M79" s="457"/>
      <c r="N79" s="432"/>
      <c r="O79" s="456"/>
      <c r="P79" s="457"/>
      <c r="Q79" s="460"/>
      <c r="R79" s="450"/>
      <c r="S79" s="450"/>
      <c r="T79" s="462"/>
      <c r="U79" s="432"/>
      <c r="V79" s="432"/>
      <c r="W79" s="441"/>
      <c r="X79" s="441"/>
      <c r="Y79" s="435"/>
      <c r="Z79" s="438"/>
      <c r="AA79" s="438"/>
      <c r="AB79" s="438"/>
    </row>
    <row r="80" spans="1:28" ht="15" customHeight="1">
      <c r="A80" s="479"/>
      <c r="B80" s="456"/>
      <c r="C80" s="457"/>
      <c r="D80" s="432"/>
      <c r="E80" s="432"/>
      <c r="F80" s="432"/>
      <c r="G80" s="432"/>
      <c r="H80" s="456"/>
      <c r="I80" s="476"/>
      <c r="J80" s="457"/>
      <c r="K80" s="432"/>
      <c r="L80" s="456"/>
      <c r="M80" s="457"/>
      <c r="N80" s="432"/>
      <c r="O80" s="456"/>
      <c r="P80" s="457"/>
      <c r="Q80" s="460"/>
      <c r="R80" s="450"/>
      <c r="S80" s="450"/>
      <c r="T80" s="462"/>
      <c r="U80" s="432"/>
      <c r="V80" s="432"/>
      <c r="W80" s="441"/>
      <c r="X80" s="441"/>
      <c r="Y80" s="435"/>
      <c r="Z80" s="438"/>
      <c r="AA80" s="438"/>
      <c r="AB80" s="438"/>
    </row>
    <row r="81" spans="1:28" ht="15.75" customHeight="1" thickBot="1">
      <c r="A81" s="480"/>
      <c r="B81" s="458"/>
      <c r="C81" s="459"/>
      <c r="D81" s="433"/>
      <c r="E81" s="433"/>
      <c r="F81" s="433"/>
      <c r="G81" s="433"/>
      <c r="H81" s="458"/>
      <c r="I81" s="477"/>
      <c r="J81" s="459"/>
      <c r="K81" s="433"/>
      <c r="L81" s="458"/>
      <c r="M81" s="459"/>
      <c r="N81" s="433"/>
      <c r="O81" s="458"/>
      <c r="P81" s="459"/>
      <c r="Q81" s="461"/>
      <c r="R81" s="451"/>
      <c r="S81" s="451"/>
      <c r="T81" s="463"/>
      <c r="U81" s="433"/>
      <c r="V81" s="433"/>
      <c r="W81" s="442"/>
      <c r="X81" s="442"/>
      <c r="Y81" s="436"/>
      <c r="Z81" s="439"/>
      <c r="AA81" s="439"/>
      <c r="AB81" s="439"/>
    </row>
    <row r="82" spans="1:28" ht="15.75" customHeight="1">
      <c r="A82" s="478" t="s">
        <v>231</v>
      </c>
      <c r="B82" s="474" t="s">
        <v>504</v>
      </c>
      <c r="C82" s="455"/>
      <c r="D82" s="471" t="s">
        <v>505</v>
      </c>
      <c r="E82" s="471" t="s">
        <v>232</v>
      </c>
      <c r="F82" s="471" t="s">
        <v>498</v>
      </c>
      <c r="G82" s="471" t="s">
        <v>499</v>
      </c>
      <c r="H82" s="474" t="s">
        <v>484</v>
      </c>
      <c r="I82" s="475"/>
      <c r="J82" s="455"/>
      <c r="K82" s="471" t="s">
        <v>233</v>
      </c>
      <c r="L82" s="474" t="s">
        <v>339</v>
      </c>
      <c r="M82" s="455"/>
      <c r="N82" s="453">
        <v>44197</v>
      </c>
      <c r="O82" s="454" t="s">
        <v>485</v>
      </c>
      <c r="P82" s="455"/>
      <c r="Q82" s="452" t="s">
        <v>491</v>
      </c>
      <c r="R82" s="452" t="s">
        <v>561</v>
      </c>
      <c r="S82" s="449" t="s">
        <v>562</v>
      </c>
      <c r="T82" s="454" t="s">
        <v>558</v>
      </c>
      <c r="U82" s="429" t="s">
        <v>656</v>
      </c>
      <c r="V82" s="429" t="s">
        <v>662</v>
      </c>
      <c r="W82" s="440" t="s">
        <v>771</v>
      </c>
      <c r="X82" s="440"/>
      <c r="Y82" s="434">
        <v>1</v>
      </c>
      <c r="Z82" s="437">
        <v>0</v>
      </c>
      <c r="AA82" s="437"/>
      <c r="AB82" s="437">
        <f t="shared" ref="AB82" si="7">+Y82+Z82+AA82</f>
        <v>1</v>
      </c>
    </row>
    <row r="83" spans="1:28" ht="15" customHeight="1">
      <c r="A83" s="479"/>
      <c r="B83" s="456"/>
      <c r="C83" s="457"/>
      <c r="D83" s="432"/>
      <c r="E83" s="432"/>
      <c r="F83" s="432"/>
      <c r="G83" s="432"/>
      <c r="H83" s="456"/>
      <c r="I83" s="476"/>
      <c r="J83" s="457"/>
      <c r="K83" s="432"/>
      <c r="L83" s="456"/>
      <c r="M83" s="457"/>
      <c r="N83" s="432"/>
      <c r="O83" s="456"/>
      <c r="P83" s="457"/>
      <c r="Q83" s="460"/>
      <c r="R83" s="450"/>
      <c r="S83" s="450"/>
      <c r="T83" s="462"/>
      <c r="U83" s="432"/>
      <c r="V83" s="432"/>
      <c r="W83" s="441"/>
      <c r="X83" s="441"/>
      <c r="Y83" s="435"/>
      <c r="Z83" s="438"/>
      <c r="AA83" s="438"/>
      <c r="AB83" s="438"/>
    </row>
    <row r="84" spans="1:28" ht="15" customHeight="1">
      <c r="A84" s="479"/>
      <c r="B84" s="456"/>
      <c r="C84" s="457"/>
      <c r="D84" s="432"/>
      <c r="E84" s="432"/>
      <c r="F84" s="432"/>
      <c r="G84" s="432"/>
      <c r="H84" s="456"/>
      <c r="I84" s="476"/>
      <c r="J84" s="457"/>
      <c r="K84" s="432"/>
      <c r="L84" s="456"/>
      <c r="M84" s="457"/>
      <c r="N84" s="432"/>
      <c r="O84" s="456"/>
      <c r="P84" s="457"/>
      <c r="Q84" s="460"/>
      <c r="R84" s="450"/>
      <c r="S84" s="450"/>
      <c r="T84" s="462"/>
      <c r="U84" s="432"/>
      <c r="V84" s="432"/>
      <c r="W84" s="441"/>
      <c r="X84" s="441"/>
      <c r="Y84" s="435"/>
      <c r="Z84" s="438"/>
      <c r="AA84" s="438"/>
      <c r="AB84" s="438"/>
    </row>
    <row r="85" spans="1:28" ht="15" customHeight="1">
      <c r="A85" s="479"/>
      <c r="B85" s="456"/>
      <c r="C85" s="457"/>
      <c r="D85" s="432"/>
      <c r="E85" s="432"/>
      <c r="F85" s="432"/>
      <c r="G85" s="432"/>
      <c r="H85" s="456"/>
      <c r="I85" s="476"/>
      <c r="J85" s="457"/>
      <c r="K85" s="432"/>
      <c r="L85" s="456"/>
      <c r="M85" s="457"/>
      <c r="N85" s="432"/>
      <c r="O85" s="456"/>
      <c r="P85" s="457"/>
      <c r="Q85" s="460"/>
      <c r="R85" s="450"/>
      <c r="S85" s="450"/>
      <c r="T85" s="462"/>
      <c r="U85" s="432"/>
      <c r="V85" s="432"/>
      <c r="W85" s="441"/>
      <c r="X85" s="441"/>
      <c r="Y85" s="435"/>
      <c r="Z85" s="438"/>
      <c r="AA85" s="438"/>
      <c r="AB85" s="438"/>
    </row>
    <row r="86" spans="1:28" ht="15" customHeight="1">
      <c r="A86" s="479"/>
      <c r="B86" s="456"/>
      <c r="C86" s="457"/>
      <c r="D86" s="432"/>
      <c r="E86" s="432"/>
      <c r="F86" s="432"/>
      <c r="G86" s="432"/>
      <c r="H86" s="456"/>
      <c r="I86" s="476"/>
      <c r="J86" s="457"/>
      <c r="K86" s="432"/>
      <c r="L86" s="456"/>
      <c r="M86" s="457"/>
      <c r="N86" s="432"/>
      <c r="O86" s="456"/>
      <c r="P86" s="457"/>
      <c r="Q86" s="460"/>
      <c r="R86" s="450"/>
      <c r="S86" s="450"/>
      <c r="T86" s="462"/>
      <c r="U86" s="432"/>
      <c r="V86" s="432"/>
      <c r="W86" s="441"/>
      <c r="X86" s="441"/>
      <c r="Y86" s="435"/>
      <c r="Z86" s="438"/>
      <c r="AA86" s="438"/>
      <c r="AB86" s="438"/>
    </row>
    <row r="87" spans="1:28" ht="15" customHeight="1">
      <c r="A87" s="479"/>
      <c r="B87" s="456"/>
      <c r="C87" s="457"/>
      <c r="D87" s="432"/>
      <c r="E87" s="432"/>
      <c r="F87" s="432"/>
      <c r="G87" s="432"/>
      <c r="H87" s="456"/>
      <c r="I87" s="476"/>
      <c r="J87" s="457"/>
      <c r="K87" s="432"/>
      <c r="L87" s="456"/>
      <c r="M87" s="457"/>
      <c r="N87" s="432"/>
      <c r="O87" s="456"/>
      <c r="P87" s="457"/>
      <c r="Q87" s="460"/>
      <c r="R87" s="450"/>
      <c r="S87" s="450"/>
      <c r="T87" s="462"/>
      <c r="U87" s="432"/>
      <c r="V87" s="432"/>
      <c r="W87" s="441"/>
      <c r="X87" s="441"/>
      <c r="Y87" s="435"/>
      <c r="Z87" s="438"/>
      <c r="AA87" s="438"/>
      <c r="AB87" s="438"/>
    </row>
    <row r="88" spans="1:28" ht="15.75" customHeight="1" thickBot="1">
      <c r="A88" s="480"/>
      <c r="B88" s="458"/>
      <c r="C88" s="459"/>
      <c r="D88" s="433"/>
      <c r="E88" s="433"/>
      <c r="F88" s="433"/>
      <c r="G88" s="433"/>
      <c r="H88" s="458"/>
      <c r="I88" s="477"/>
      <c r="J88" s="459"/>
      <c r="K88" s="433"/>
      <c r="L88" s="458"/>
      <c r="M88" s="459"/>
      <c r="N88" s="433"/>
      <c r="O88" s="458"/>
      <c r="P88" s="459"/>
      <c r="Q88" s="461"/>
      <c r="R88" s="451"/>
      <c r="S88" s="451"/>
      <c r="T88" s="463"/>
      <c r="U88" s="433"/>
      <c r="V88" s="433"/>
      <c r="W88" s="442"/>
      <c r="X88" s="442"/>
      <c r="Y88" s="436"/>
      <c r="Z88" s="439"/>
      <c r="AA88" s="439"/>
      <c r="AB88" s="439"/>
    </row>
    <row r="89" spans="1:28" ht="15.75" customHeight="1">
      <c r="A89" s="478" t="s">
        <v>231</v>
      </c>
      <c r="B89" s="474" t="s">
        <v>509</v>
      </c>
      <c r="C89" s="455"/>
      <c r="D89" s="471" t="s">
        <v>510</v>
      </c>
      <c r="E89" s="471" t="s">
        <v>232</v>
      </c>
      <c r="F89" s="471" t="s">
        <v>498</v>
      </c>
      <c r="G89" s="471" t="s">
        <v>499</v>
      </c>
      <c r="H89" s="474" t="s">
        <v>484</v>
      </c>
      <c r="I89" s="475"/>
      <c r="J89" s="455"/>
      <c r="K89" s="471" t="s">
        <v>233</v>
      </c>
      <c r="L89" s="474" t="s">
        <v>339</v>
      </c>
      <c r="M89" s="455"/>
      <c r="N89" s="453">
        <v>44197</v>
      </c>
      <c r="O89" s="454" t="s">
        <v>485</v>
      </c>
      <c r="P89" s="455"/>
      <c r="Q89" s="452" t="s">
        <v>491</v>
      </c>
      <c r="R89" s="452" t="s">
        <v>561</v>
      </c>
      <c r="S89" s="449" t="s">
        <v>562</v>
      </c>
      <c r="T89" s="454" t="s">
        <v>558</v>
      </c>
      <c r="U89" s="429" t="s">
        <v>656</v>
      </c>
      <c r="V89" s="429" t="s">
        <v>663</v>
      </c>
      <c r="W89" s="440" t="s">
        <v>771</v>
      </c>
      <c r="X89" s="440"/>
      <c r="Y89" s="434">
        <v>1</v>
      </c>
      <c r="Z89" s="437">
        <v>0</v>
      </c>
      <c r="AA89" s="437"/>
      <c r="AB89" s="437">
        <f t="shared" ref="AB89" si="8">+Y89+Z89+AA89</f>
        <v>1</v>
      </c>
    </row>
    <row r="90" spans="1:28" ht="15" customHeight="1">
      <c r="A90" s="479"/>
      <c r="B90" s="456"/>
      <c r="C90" s="457"/>
      <c r="D90" s="432"/>
      <c r="E90" s="432"/>
      <c r="F90" s="432"/>
      <c r="G90" s="432"/>
      <c r="H90" s="456"/>
      <c r="I90" s="476"/>
      <c r="J90" s="457"/>
      <c r="K90" s="432"/>
      <c r="L90" s="456"/>
      <c r="M90" s="457"/>
      <c r="N90" s="432"/>
      <c r="O90" s="456"/>
      <c r="P90" s="457"/>
      <c r="Q90" s="460"/>
      <c r="R90" s="450"/>
      <c r="S90" s="450"/>
      <c r="T90" s="462"/>
      <c r="U90" s="432"/>
      <c r="V90" s="432"/>
      <c r="W90" s="441"/>
      <c r="X90" s="441"/>
      <c r="Y90" s="435"/>
      <c r="Z90" s="438"/>
      <c r="AA90" s="438"/>
      <c r="AB90" s="438"/>
    </row>
    <row r="91" spans="1:28" ht="15" customHeight="1">
      <c r="A91" s="479"/>
      <c r="B91" s="456"/>
      <c r="C91" s="457"/>
      <c r="D91" s="432"/>
      <c r="E91" s="432"/>
      <c r="F91" s="432"/>
      <c r="G91" s="432"/>
      <c r="H91" s="456"/>
      <c r="I91" s="476"/>
      <c r="J91" s="457"/>
      <c r="K91" s="432"/>
      <c r="L91" s="456"/>
      <c r="M91" s="457"/>
      <c r="N91" s="432"/>
      <c r="O91" s="456"/>
      <c r="P91" s="457"/>
      <c r="Q91" s="460"/>
      <c r="R91" s="450"/>
      <c r="S91" s="450"/>
      <c r="T91" s="462"/>
      <c r="U91" s="432"/>
      <c r="V91" s="432"/>
      <c r="W91" s="441"/>
      <c r="X91" s="441"/>
      <c r="Y91" s="435"/>
      <c r="Z91" s="438"/>
      <c r="AA91" s="438"/>
      <c r="AB91" s="438"/>
    </row>
    <row r="92" spans="1:28" ht="15" customHeight="1">
      <c r="A92" s="479"/>
      <c r="B92" s="456"/>
      <c r="C92" s="457"/>
      <c r="D92" s="432"/>
      <c r="E92" s="432"/>
      <c r="F92" s="432"/>
      <c r="G92" s="432"/>
      <c r="H92" s="456"/>
      <c r="I92" s="476"/>
      <c r="J92" s="457"/>
      <c r="K92" s="432"/>
      <c r="L92" s="456"/>
      <c r="M92" s="457"/>
      <c r="N92" s="432"/>
      <c r="O92" s="456"/>
      <c r="P92" s="457"/>
      <c r="Q92" s="460"/>
      <c r="R92" s="450"/>
      <c r="S92" s="450"/>
      <c r="T92" s="462"/>
      <c r="U92" s="432"/>
      <c r="V92" s="432"/>
      <c r="W92" s="441"/>
      <c r="X92" s="441"/>
      <c r="Y92" s="435"/>
      <c r="Z92" s="438"/>
      <c r="AA92" s="438"/>
      <c r="AB92" s="438"/>
    </row>
    <row r="93" spans="1:28" ht="15" customHeight="1">
      <c r="A93" s="479"/>
      <c r="B93" s="456"/>
      <c r="C93" s="457"/>
      <c r="D93" s="432"/>
      <c r="E93" s="432"/>
      <c r="F93" s="432"/>
      <c r="G93" s="432"/>
      <c r="H93" s="456"/>
      <c r="I93" s="476"/>
      <c r="J93" s="457"/>
      <c r="K93" s="432"/>
      <c r="L93" s="456"/>
      <c r="M93" s="457"/>
      <c r="N93" s="432"/>
      <c r="O93" s="456"/>
      <c r="P93" s="457"/>
      <c r="Q93" s="460"/>
      <c r="R93" s="450"/>
      <c r="S93" s="450"/>
      <c r="T93" s="462"/>
      <c r="U93" s="432"/>
      <c r="V93" s="432"/>
      <c r="W93" s="441"/>
      <c r="X93" s="441"/>
      <c r="Y93" s="435"/>
      <c r="Z93" s="438"/>
      <c r="AA93" s="438"/>
      <c r="AB93" s="438"/>
    </row>
    <row r="94" spans="1:28" ht="15" customHeight="1">
      <c r="A94" s="479"/>
      <c r="B94" s="456"/>
      <c r="C94" s="457"/>
      <c r="D94" s="432"/>
      <c r="E94" s="432"/>
      <c r="F94" s="432"/>
      <c r="G94" s="432"/>
      <c r="H94" s="456"/>
      <c r="I94" s="476"/>
      <c r="J94" s="457"/>
      <c r="K94" s="432"/>
      <c r="L94" s="456"/>
      <c r="M94" s="457"/>
      <c r="N94" s="432"/>
      <c r="O94" s="456"/>
      <c r="P94" s="457"/>
      <c r="Q94" s="460"/>
      <c r="R94" s="450"/>
      <c r="S94" s="450"/>
      <c r="T94" s="462"/>
      <c r="U94" s="432"/>
      <c r="V94" s="432"/>
      <c r="W94" s="441"/>
      <c r="X94" s="441"/>
      <c r="Y94" s="435"/>
      <c r="Z94" s="438"/>
      <c r="AA94" s="438"/>
      <c r="AB94" s="438"/>
    </row>
    <row r="95" spans="1:28" ht="15.75" customHeight="1" thickBot="1">
      <c r="A95" s="480"/>
      <c r="B95" s="458"/>
      <c r="C95" s="459"/>
      <c r="D95" s="433"/>
      <c r="E95" s="433"/>
      <c r="F95" s="433"/>
      <c r="G95" s="433"/>
      <c r="H95" s="458"/>
      <c r="I95" s="477"/>
      <c r="J95" s="459"/>
      <c r="K95" s="433"/>
      <c r="L95" s="458"/>
      <c r="M95" s="459"/>
      <c r="N95" s="433"/>
      <c r="O95" s="458"/>
      <c r="P95" s="459"/>
      <c r="Q95" s="461"/>
      <c r="R95" s="451"/>
      <c r="S95" s="451"/>
      <c r="T95" s="463"/>
      <c r="U95" s="433"/>
      <c r="V95" s="433"/>
      <c r="W95" s="442"/>
      <c r="X95" s="442"/>
      <c r="Y95" s="436"/>
      <c r="Z95" s="439"/>
      <c r="AA95" s="439"/>
      <c r="AB95" s="439"/>
    </row>
    <row r="96" spans="1:28" ht="15.75" customHeight="1">
      <c r="A96" s="478" t="s">
        <v>333</v>
      </c>
      <c r="B96" s="474" t="s">
        <v>511</v>
      </c>
      <c r="C96" s="455"/>
      <c r="D96" s="471" t="s">
        <v>512</v>
      </c>
      <c r="E96" s="471" t="s">
        <v>232</v>
      </c>
      <c r="F96" s="471" t="s">
        <v>492</v>
      </c>
      <c r="G96" s="471" t="s">
        <v>513</v>
      </c>
      <c r="H96" s="474" t="s">
        <v>484</v>
      </c>
      <c r="I96" s="475"/>
      <c r="J96" s="455"/>
      <c r="K96" s="471" t="s">
        <v>494</v>
      </c>
      <c r="L96" s="474" t="s">
        <v>495</v>
      </c>
      <c r="M96" s="455"/>
      <c r="N96" s="453">
        <v>44197</v>
      </c>
      <c r="O96" s="454" t="s">
        <v>485</v>
      </c>
      <c r="P96" s="455"/>
      <c r="Q96" s="452" t="s">
        <v>491</v>
      </c>
      <c r="R96" s="452" t="s">
        <v>564</v>
      </c>
      <c r="S96" s="449" t="s">
        <v>562</v>
      </c>
      <c r="T96" s="454" t="s">
        <v>558</v>
      </c>
      <c r="U96" s="429" t="s">
        <v>664</v>
      </c>
      <c r="V96" s="429" t="s">
        <v>665</v>
      </c>
      <c r="W96" s="440" t="s">
        <v>771</v>
      </c>
      <c r="X96" s="440"/>
      <c r="Y96" s="434">
        <v>1</v>
      </c>
      <c r="Z96" s="437">
        <v>0</v>
      </c>
      <c r="AA96" s="437"/>
      <c r="AB96" s="437">
        <f t="shared" ref="AB96" si="9">+Y96+Z96+AA96</f>
        <v>1</v>
      </c>
    </row>
    <row r="97" spans="1:28" ht="15" customHeight="1">
      <c r="A97" s="479"/>
      <c r="B97" s="456"/>
      <c r="C97" s="457"/>
      <c r="D97" s="432"/>
      <c r="E97" s="432"/>
      <c r="F97" s="432"/>
      <c r="G97" s="432"/>
      <c r="H97" s="456"/>
      <c r="I97" s="476"/>
      <c r="J97" s="457"/>
      <c r="K97" s="432"/>
      <c r="L97" s="456"/>
      <c r="M97" s="457"/>
      <c r="N97" s="432"/>
      <c r="O97" s="456"/>
      <c r="P97" s="457"/>
      <c r="Q97" s="460"/>
      <c r="R97" s="450"/>
      <c r="S97" s="450"/>
      <c r="T97" s="462"/>
      <c r="U97" s="432"/>
      <c r="V97" s="432"/>
      <c r="W97" s="441"/>
      <c r="X97" s="441"/>
      <c r="Y97" s="435"/>
      <c r="Z97" s="438"/>
      <c r="AA97" s="438"/>
      <c r="AB97" s="438"/>
    </row>
    <row r="98" spans="1:28" ht="15" customHeight="1">
      <c r="A98" s="479"/>
      <c r="B98" s="456"/>
      <c r="C98" s="457"/>
      <c r="D98" s="432"/>
      <c r="E98" s="432"/>
      <c r="F98" s="432"/>
      <c r="G98" s="432"/>
      <c r="H98" s="456"/>
      <c r="I98" s="476"/>
      <c r="J98" s="457"/>
      <c r="K98" s="432"/>
      <c r="L98" s="456"/>
      <c r="M98" s="457"/>
      <c r="N98" s="432"/>
      <c r="O98" s="456"/>
      <c r="P98" s="457"/>
      <c r="Q98" s="460"/>
      <c r="R98" s="450"/>
      <c r="S98" s="450"/>
      <c r="T98" s="462"/>
      <c r="U98" s="432"/>
      <c r="V98" s="432"/>
      <c r="W98" s="441"/>
      <c r="X98" s="441"/>
      <c r="Y98" s="435"/>
      <c r="Z98" s="438"/>
      <c r="AA98" s="438"/>
      <c r="AB98" s="438"/>
    </row>
    <row r="99" spans="1:28" ht="15" customHeight="1">
      <c r="A99" s="479"/>
      <c r="B99" s="456"/>
      <c r="C99" s="457"/>
      <c r="D99" s="432"/>
      <c r="E99" s="432"/>
      <c r="F99" s="432"/>
      <c r="G99" s="432"/>
      <c r="H99" s="456"/>
      <c r="I99" s="476"/>
      <c r="J99" s="457"/>
      <c r="K99" s="432"/>
      <c r="L99" s="456"/>
      <c r="M99" s="457"/>
      <c r="N99" s="432"/>
      <c r="O99" s="456"/>
      <c r="P99" s="457"/>
      <c r="Q99" s="460"/>
      <c r="R99" s="450"/>
      <c r="S99" s="450"/>
      <c r="T99" s="462"/>
      <c r="U99" s="432"/>
      <c r="V99" s="432"/>
      <c r="W99" s="441"/>
      <c r="X99" s="441"/>
      <c r="Y99" s="435"/>
      <c r="Z99" s="438"/>
      <c r="AA99" s="438"/>
      <c r="AB99" s="438"/>
    </row>
    <row r="100" spans="1:28" ht="15" customHeight="1">
      <c r="A100" s="479"/>
      <c r="B100" s="456"/>
      <c r="C100" s="457"/>
      <c r="D100" s="432"/>
      <c r="E100" s="432"/>
      <c r="F100" s="432"/>
      <c r="G100" s="432"/>
      <c r="H100" s="456"/>
      <c r="I100" s="476"/>
      <c r="J100" s="457"/>
      <c r="K100" s="432"/>
      <c r="L100" s="456"/>
      <c r="M100" s="457"/>
      <c r="N100" s="432"/>
      <c r="O100" s="456"/>
      <c r="P100" s="457"/>
      <c r="Q100" s="460"/>
      <c r="R100" s="450"/>
      <c r="S100" s="450"/>
      <c r="T100" s="462"/>
      <c r="U100" s="432"/>
      <c r="V100" s="432"/>
      <c r="W100" s="441"/>
      <c r="X100" s="441"/>
      <c r="Y100" s="435"/>
      <c r="Z100" s="438"/>
      <c r="AA100" s="438"/>
      <c r="AB100" s="438"/>
    </row>
    <row r="101" spans="1:28" ht="15" customHeight="1">
      <c r="A101" s="479"/>
      <c r="B101" s="456"/>
      <c r="C101" s="457"/>
      <c r="D101" s="432"/>
      <c r="E101" s="432"/>
      <c r="F101" s="432"/>
      <c r="G101" s="432"/>
      <c r="H101" s="456"/>
      <c r="I101" s="476"/>
      <c r="J101" s="457"/>
      <c r="K101" s="432"/>
      <c r="L101" s="456"/>
      <c r="M101" s="457"/>
      <c r="N101" s="432"/>
      <c r="O101" s="456"/>
      <c r="P101" s="457"/>
      <c r="Q101" s="460"/>
      <c r="R101" s="450"/>
      <c r="S101" s="450"/>
      <c r="T101" s="462"/>
      <c r="U101" s="432"/>
      <c r="V101" s="432"/>
      <c r="W101" s="441"/>
      <c r="X101" s="441"/>
      <c r="Y101" s="435"/>
      <c r="Z101" s="438"/>
      <c r="AA101" s="438"/>
      <c r="AB101" s="438"/>
    </row>
    <row r="102" spans="1:28" ht="15.75" customHeight="1" thickBot="1">
      <c r="A102" s="480"/>
      <c r="B102" s="458"/>
      <c r="C102" s="459"/>
      <c r="D102" s="433"/>
      <c r="E102" s="433"/>
      <c r="F102" s="433"/>
      <c r="G102" s="433"/>
      <c r="H102" s="458"/>
      <c r="I102" s="477"/>
      <c r="J102" s="459"/>
      <c r="K102" s="433"/>
      <c r="L102" s="458"/>
      <c r="M102" s="459"/>
      <c r="N102" s="433"/>
      <c r="O102" s="458"/>
      <c r="P102" s="459"/>
      <c r="Q102" s="461"/>
      <c r="R102" s="451"/>
      <c r="S102" s="451"/>
      <c r="T102" s="463"/>
      <c r="U102" s="433"/>
      <c r="V102" s="433"/>
      <c r="W102" s="442"/>
      <c r="X102" s="442"/>
      <c r="Y102" s="436"/>
      <c r="Z102" s="439"/>
      <c r="AA102" s="439"/>
      <c r="AB102" s="439"/>
    </row>
    <row r="103" spans="1:28" ht="15.75" customHeight="1">
      <c r="A103" s="478" t="s">
        <v>333</v>
      </c>
      <c r="B103" s="474" t="s">
        <v>511</v>
      </c>
      <c r="C103" s="455"/>
      <c r="D103" s="471" t="s">
        <v>512</v>
      </c>
      <c r="E103" s="471" t="s">
        <v>232</v>
      </c>
      <c r="F103" s="471" t="s">
        <v>498</v>
      </c>
      <c r="G103" s="471" t="s">
        <v>499</v>
      </c>
      <c r="H103" s="474" t="s">
        <v>484</v>
      </c>
      <c r="I103" s="475"/>
      <c r="J103" s="455"/>
      <c r="K103" s="471" t="s">
        <v>233</v>
      </c>
      <c r="L103" s="474" t="s">
        <v>339</v>
      </c>
      <c r="M103" s="455"/>
      <c r="N103" s="453">
        <v>44197</v>
      </c>
      <c r="O103" s="454" t="s">
        <v>485</v>
      </c>
      <c r="P103" s="455"/>
      <c r="Q103" s="452" t="s">
        <v>491</v>
      </c>
      <c r="R103" s="452" t="s">
        <v>561</v>
      </c>
      <c r="S103" s="449" t="s">
        <v>562</v>
      </c>
      <c r="T103" s="454" t="s">
        <v>558</v>
      </c>
      <c r="U103" s="429" t="s">
        <v>666</v>
      </c>
      <c r="V103" s="429" t="s">
        <v>667</v>
      </c>
      <c r="W103" s="440" t="s">
        <v>771</v>
      </c>
      <c r="X103" s="440"/>
      <c r="Y103" s="434">
        <v>1</v>
      </c>
      <c r="Z103" s="437">
        <v>0</v>
      </c>
      <c r="AA103" s="437"/>
      <c r="AB103" s="437">
        <f t="shared" ref="AB103" si="10">+Y103+Z103+AA103</f>
        <v>1</v>
      </c>
    </row>
    <row r="104" spans="1:28" ht="15" customHeight="1">
      <c r="A104" s="479"/>
      <c r="B104" s="456"/>
      <c r="C104" s="457"/>
      <c r="D104" s="432"/>
      <c r="E104" s="432"/>
      <c r="F104" s="432"/>
      <c r="G104" s="432"/>
      <c r="H104" s="456"/>
      <c r="I104" s="476"/>
      <c r="J104" s="457"/>
      <c r="K104" s="432"/>
      <c r="L104" s="456"/>
      <c r="M104" s="457"/>
      <c r="N104" s="432"/>
      <c r="O104" s="456"/>
      <c r="P104" s="457"/>
      <c r="Q104" s="460"/>
      <c r="R104" s="450"/>
      <c r="S104" s="450"/>
      <c r="T104" s="462"/>
      <c r="U104" s="432"/>
      <c r="V104" s="432"/>
      <c r="W104" s="441"/>
      <c r="X104" s="441"/>
      <c r="Y104" s="435"/>
      <c r="Z104" s="438"/>
      <c r="AA104" s="438"/>
      <c r="AB104" s="438"/>
    </row>
    <row r="105" spans="1:28" ht="15" customHeight="1">
      <c r="A105" s="479"/>
      <c r="B105" s="456"/>
      <c r="C105" s="457"/>
      <c r="D105" s="432"/>
      <c r="E105" s="432"/>
      <c r="F105" s="432"/>
      <c r="G105" s="432"/>
      <c r="H105" s="456"/>
      <c r="I105" s="476"/>
      <c r="J105" s="457"/>
      <c r="K105" s="432"/>
      <c r="L105" s="456"/>
      <c r="M105" s="457"/>
      <c r="N105" s="432"/>
      <c r="O105" s="456"/>
      <c r="P105" s="457"/>
      <c r="Q105" s="460"/>
      <c r="R105" s="450"/>
      <c r="S105" s="450"/>
      <c r="T105" s="462"/>
      <c r="U105" s="432"/>
      <c r="V105" s="432"/>
      <c r="W105" s="441"/>
      <c r="X105" s="441"/>
      <c r="Y105" s="435"/>
      <c r="Z105" s="438"/>
      <c r="AA105" s="438"/>
      <c r="AB105" s="438"/>
    </row>
    <row r="106" spans="1:28" ht="15" customHeight="1">
      <c r="A106" s="479"/>
      <c r="B106" s="456"/>
      <c r="C106" s="457"/>
      <c r="D106" s="432"/>
      <c r="E106" s="432"/>
      <c r="F106" s="432"/>
      <c r="G106" s="432"/>
      <c r="H106" s="456"/>
      <c r="I106" s="476"/>
      <c r="J106" s="457"/>
      <c r="K106" s="432"/>
      <c r="L106" s="456"/>
      <c r="M106" s="457"/>
      <c r="N106" s="432"/>
      <c r="O106" s="456"/>
      <c r="P106" s="457"/>
      <c r="Q106" s="460"/>
      <c r="R106" s="450"/>
      <c r="S106" s="450"/>
      <c r="T106" s="462"/>
      <c r="U106" s="432"/>
      <c r="V106" s="432"/>
      <c r="W106" s="441"/>
      <c r="X106" s="441"/>
      <c r="Y106" s="435"/>
      <c r="Z106" s="438"/>
      <c r="AA106" s="438"/>
      <c r="AB106" s="438"/>
    </row>
    <row r="107" spans="1:28" ht="15" customHeight="1">
      <c r="A107" s="479"/>
      <c r="B107" s="456"/>
      <c r="C107" s="457"/>
      <c r="D107" s="432"/>
      <c r="E107" s="432"/>
      <c r="F107" s="432"/>
      <c r="G107" s="432"/>
      <c r="H107" s="456"/>
      <c r="I107" s="476"/>
      <c r="J107" s="457"/>
      <c r="K107" s="432"/>
      <c r="L107" s="456"/>
      <c r="M107" s="457"/>
      <c r="N107" s="432"/>
      <c r="O107" s="456"/>
      <c r="P107" s="457"/>
      <c r="Q107" s="460"/>
      <c r="R107" s="450"/>
      <c r="S107" s="450"/>
      <c r="T107" s="462"/>
      <c r="U107" s="432"/>
      <c r="V107" s="432"/>
      <c r="W107" s="441"/>
      <c r="X107" s="441"/>
      <c r="Y107" s="435"/>
      <c r="Z107" s="438"/>
      <c r="AA107" s="438"/>
      <c r="AB107" s="438"/>
    </row>
    <row r="108" spans="1:28" ht="15" customHeight="1">
      <c r="A108" s="479"/>
      <c r="B108" s="456"/>
      <c r="C108" s="457"/>
      <c r="D108" s="432"/>
      <c r="E108" s="432"/>
      <c r="F108" s="432"/>
      <c r="G108" s="432"/>
      <c r="H108" s="456"/>
      <c r="I108" s="476"/>
      <c r="J108" s="457"/>
      <c r="K108" s="432"/>
      <c r="L108" s="456"/>
      <c r="M108" s="457"/>
      <c r="N108" s="432"/>
      <c r="O108" s="456"/>
      <c r="P108" s="457"/>
      <c r="Q108" s="460"/>
      <c r="R108" s="450"/>
      <c r="S108" s="450"/>
      <c r="T108" s="462"/>
      <c r="U108" s="432"/>
      <c r="V108" s="432"/>
      <c r="W108" s="441"/>
      <c r="X108" s="441"/>
      <c r="Y108" s="435"/>
      <c r="Z108" s="438"/>
      <c r="AA108" s="438"/>
      <c r="AB108" s="438"/>
    </row>
    <row r="109" spans="1:28" ht="15.75" customHeight="1" thickBot="1">
      <c r="A109" s="480"/>
      <c r="B109" s="458"/>
      <c r="C109" s="459"/>
      <c r="D109" s="433"/>
      <c r="E109" s="433"/>
      <c r="F109" s="433"/>
      <c r="G109" s="433"/>
      <c r="H109" s="458"/>
      <c r="I109" s="477"/>
      <c r="J109" s="459"/>
      <c r="K109" s="433"/>
      <c r="L109" s="458"/>
      <c r="M109" s="459"/>
      <c r="N109" s="433"/>
      <c r="O109" s="458"/>
      <c r="P109" s="459"/>
      <c r="Q109" s="461"/>
      <c r="R109" s="451"/>
      <c r="S109" s="451"/>
      <c r="T109" s="463"/>
      <c r="U109" s="433"/>
      <c r="V109" s="433"/>
      <c r="W109" s="442"/>
      <c r="X109" s="442"/>
      <c r="Y109" s="436"/>
      <c r="Z109" s="439"/>
      <c r="AA109" s="439"/>
      <c r="AB109" s="439"/>
    </row>
    <row r="110" spans="1:28" ht="15.75" customHeight="1">
      <c r="A110" s="478" t="s">
        <v>231</v>
      </c>
      <c r="B110" s="474" t="s">
        <v>514</v>
      </c>
      <c r="C110" s="455"/>
      <c r="D110" s="471" t="s">
        <v>515</v>
      </c>
      <c r="E110" s="471" t="s">
        <v>232</v>
      </c>
      <c r="F110" s="471" t="s">
        <v>498</v>
      </c>
      <c r="G110" s="471" t="s">
        <v>499</v>
      </c>
      <c r="H110" s="474" t="s">
        <v>484</v>
      </c>
      <c r="I110" s="475"/>
      <c r="J110" s="455"/>
      <c r="K110" s="471" t="s">
        <v>233</v>
      </c>
      <c r="L110" s="474" t="s">
        <v>339</v>
      </c>
      <c r="M110" s="455"/>
      <c r="N110" s="453">
        <v>44197</v>
      </c>
      <c r="O110" s="454" t="s">
        <v>485</v>
      </c>
      <c r="P110" s="455"/>
      <c r="Q110" s="452" t="s">
        <v>491</v>
      </c>
      <c r="R110" s="452" t="s">
        <v>561</v>
      </c>
      <c r="S110" s="449" t="s">
        <v>562</v>
      </c>
      <c r="T110" s="454" t="s">
        <v>558</v>
      </c>
      <c r="U110" s="429" t="s">
        <v>656</v>
      </c>
      <c r="V110" s="429" t="s">
        <v>668</v>
      </c>
      <c r="W110" s="440" t="s">
        <v>771</v>
      </c>
      <c r="X110" s="440"/>
      <c r="Y110" s="434">
        <v>1</v>
      </c>
      <c r="Z110" s="437">
        <v>0</v>
      </c>
      <c r="AA110" s="437"/>
      <c r="AB110" s="437">
        <f t="shared" ref="AB110" si="11">+Y110+Z110+AA110</f>
        <v>1</v>
      </c>
    </row>
    <row r="111" spans="1:28" ht="15" customHeight="1">
      <c r="A111" s="479"/>
      <c r="B111" s="456"/>
      <c r="C111" s="457"/>
      <c r="D111" s="432"/>
      <c r="E111" s="432"/>
      <c r="F111" s="432"/>
      <c r="G111" s="432"/>
      <c r="H111" s="456"/>
      <c r="I111" s="476"/>
      <c r="J111" s="457"/>
      <c r="K111" s="432"/>
      <c r="L111" s="456"/>
      <c r="M111" s="457"/>
      <c r="N111" s="432"/>
      <c r="O111" s="456"/>
      <c r="P111" s="457"/>
      <c r="Q111" s="460"/>
      <c r="R111" s="450"/>
      <c r="S111" s="450"/>
      <c r="T111" s="462"/>
      <c r="U111" s="432"/>
      <c r="V111" s="432"/>
      <c r="W111" s="441"/>
      <c r="X111" s="441"/>
      <c r="Y111" s="435"/>
      <c r="Z111" s="438"/>
      <c r="AA111" s="438"/>
      <c r="AB111" s="438"/>
    </row>
    <row r="112" spans="1:28" ht="15" customHeight="1">
      <c r="A112" s="479"/>
      <c r="B112" s="456"/>
      <c r="C112" s="457"/>
      <c r="D112" s="432"/>
      <c r="E112" s="432"/>
      <c r="F112" s="432"/>
      <c r="G112" s="432"/>
      <c r="H112" s="456"/>
      <c r="I112" s="476"/>
      <c r="J112" s="457"/>
      <c r="K112" s="432"/>
      <c r="L112" s="456"/>
      <c r="M112" s="457"/>
      <c r="N112" s="432"/>
      <c r="O112" s="456"/>
      <c r="P112" s="457"/>
      <c r="Q112" s="460"/>
      <c r="R112" s="450"/>
      <c r="S112" s="450"/>
      <c r="T112" s="462"/>
      <c r="U112" s="432"/>
      <c r="V112" s="432"/>
      <c r="W112" s="441"/>
      <c r="X112" s="441"/>
      <c r="Y112" s="435"/>
      <c r="Z112" s="438"/>
      <c r="AA112" s="438"/>
      <c r="AB112" s="438"/>
    </row>
    <row r="113" spans="1:28" ht="15" customHeight="1">
      <c r="A113" s="479"/>
      <c r="B113" s="456"/>
      <c r="C113" s="457"/>
      <c r="D113" s="432"/>
      <c r="E113" s="432"/>
      <c r="F113" s="432"/>
      <c r="G113" s="432"/>
      <c r="H113" s="456"/>
      <c r="I113" s="476"/>
      <c r="J113" s="457"/>
      <c r="K113" s="432"/>
      <c r="L113" s="456"/>
      <c r="M113" s="457"/>
      <c r="N113" s="432"/>
      <c r="O113" s="456"/>
      <c r="P113" s="457"/>
      <c r="Q113" s="460"/>
      <c r="R113" s="450"/>
      <c r="S113" s="450"/>
      <c r="T113" s="462"/>
      <c r="U113" s="432"/>
      <c r="V113" s="432"/>
      <c r="W113" s="441"/>
      <c r="X113" s="441"/>
      <c r="Y113" s="435"/>
      <c r="Z113" s="438"/>
      <c r="AA113" s="438"/>
      <c r="AB113" s="438"/>
    </row>
    <row r="114" spans="1:28" ht="15" customHeight="1">
      <c r="A114" s="479"/>
      <c r="B114" s="456"/>
      <c r="C114" s="457"/>
      <c r="D114" s="432"/>
      <c r="E114" s="432"/>
      <c r="F114" s="432"/>
      <c r="G114" s="432"/>
      <c r="H114" s="456"/>
      <c r="I114" s="476"/>
      <c r="J114" s="457"/>
      <c r="K114" s="432"/>
      <c r="L114" s="456"/>
      <c r="M114" s="457"/>
      <c r="N114" s="432"/>
      <c r="O114" s="456"/>
      <c r="P114" s="457"/>
      <c r="Q114" s="460"/>
      <c r="R114" s="450"/>
      <c r="S114" s="450"/>
      <c r="T114" s="462"/>
      <c r="U114" s="432"/>
      <c r="V114" s="432"/>
      <c r="W114" s="441"/>
      <c r="X114" s="441"/>
      <c r="Y114" s="435"/>
      <c r="Z114" s="438"/>
      <c r="AA114" s="438"/>
      <c r="AB114" s="438"/>
    </row>
    <row r="115" spans="1:28" ht="15" customHeight="1">
      <c r="A115" s="479"/>
      <c r="B115" s="456"/>
      <c r="C115" s="457"/>
      <c r="D115" s="432"/>
      <c r="E115" s="432"/>
      <c r="F115" s="432"/>
      <c r="G115" s="432"/>
      <c r="H115" s="456"/>
      <c r="I115" s="476"/>
      <c r="J115" s="457"/>
      <c r="K115" s="432"/>
      <c r="L115" s="456"/>
      <c r="M115" s="457"/>
      <c r="N115" s="432"/>
      <c r="O115" s="456"/>
      <c r="P115" s="457"/>
      <c r="Q115" s="460"/>
      <c r="R115" s="450"/>
      <c r="S115" s="450"/>
      <c r="T115" s="462"/>
      <c r="U115" s="432"/>
      <c r="V115" s="432"/>
      <c r="W115" s="441"/>
      <c r="X115" s="441"/>
      <c r="Y115" s="435"/>
      <c r="Z115" s="438"/>
      <c r="AA115" s="438"/>
      <c r="AB115" s="438"/>
    </row>
    <row r="116" spans="1:28" ht="15.75" customHeight="1" thickBot="1">
      <c r="A116" s="480"/>
      <c r="B116" s="458"/>
      <c r="C116" s="459"/>
      <c r="D116" s="433"/>
      <c r="E116" s="433"/>
      <c r="F116" s="433"/>
      <c r="G116" s="433"/>
      <c r="H116" s="458"/>
      <c r="I116" s="477"/>
      <c r="J116" s="459"/>
      <c r="K116" s="433"/>
      <c r="L116" s="458"/>
      <c r="M116" s="459"/>
      <c r="N116" s="433"/>
      <c r="O116" s="458"/>
      <c r="P116" s="459"/>
      <c r="Q116" s="461"/>
      <c r="R116" s="451"/>
      <c r="S116" s="451"/>
      <c r="T116" s="463"/>
      <c r="U116" s="433"/>
      <c r="V116" s="433"/>
      <c r="W116" s="442"/>
      <c r="X116" s="442"/>
      <c r="Y116" s="436"/>
      <c r="Z116" s="439"/>
      <c r="AA116" s="439"/>
      <c r="AB116" s="439"/>
    </row>
    <row r="117" spans="1:28" ht="15.75" customHeight="1">
      <c r="A117" s="478" t="s">
        <v>231</v>
      </c>
      <c r="B117" s="474" t="s">
        <v>516</v>
      </c>
      <c r="C117" s="455"/>
      <c r="D117" s="471" t="s">
        <v>517</v>
      </c>
      <c r="E117" s="471" t="s">
        <v>232</v>
      </c>
      <c r="F117" s="471" t="s">
        <v>498</v>
      </c>
      <c r="G117" s="471" t="s">
        <v>499</v>
      </c>
      <c r="H117" s="474" t="s">
        <v>484</v>
      </c>
      <c r="I117" s="475"/>
      <c r="J117" s="455"/>
      <c r="K117" s="471" t="s">
        <v>233</v>
      </c>
      <c r="L117" s="474" t="s">
        <v>339</v>
      </c>
      <c r="M117" s="455"/>
      <c r="N117" s="453">
        <v>44197</v>
      </c>
      <c r="O117" s="454" t="s">
        <v>485</v>
      </c>
      <c r="P117" s="455"/>
      <c r="Q117" s="452" t="s">
        <v>491</v>
      </c>
      <c r="R117" s="452" t="s">
        <v>561</v>
      </c>
      <c r="S117" s="449" t="s">
        <v>562</v>
      </c>
      <c r="T117" s="454" t="s">
        <v>558</v>
      </c>
      <c r="U117" s="429" t="s">
        <v>656</v>
      </c>
      <c r="V117" s="429" t="s">
        <v>669</v>
      </c>
      <c r="W117" s="440" t="s">
        <v>771</v>
      </c>
      <c r="X117" s="440"/>
      <c r="Y117" s="434">
        <v>1</v>
      </c>
      <c r="Z117" s="437">
        <v>0</v>
      </c>
      <c r="AA117" s="437"/>
      <c r="AB117" s="437">
        <f t="shared" ref="AB117" si="12">+Y117+Z117+AA117</f>
        <v>1</v>
      </c>
    </row>
    <row r="118" spans="1:28" ht="15" customHeight="1">
      <c r="A118" s="479"/>
      <c r="B118" s="456"/>
      <c r="C118" s="457"/>
      <c r="D118" s="432"/>
      <c r="E118" s="432"/>
      <c r="F118" s="432"/>
      <c r="G118" s="432"/>
      <c r="H118" s="456"/>
      <c r="I118" s="476"/>
      <c r="J118" s="457"/>
      <c r="K118" s="432"/>
      <c r="L118" s="456"/>
      <c r="M118" s="457"/>
      <c r="N118" s="432"/>
      <c r="O118" s="456"/>
      <c r="P118" s="457"/>
      <c r="Q118" s="460"/>
      <c r="R118" s="450"/>
      <c r="S118" s="450"/>
      <c r="T118" s="462"/>
      <c r="U118" s="432"/>
      <c r="V118" s="432"/>
      <c r="W118" s="441"/>
      <c r="X118" s="441"/>
      <c r="Y118" s="435"/>
      <c r="Z118" s="438"/>
      <c r="AA118" s="438"/>
      <c r="AB118" s="438"/>
    </row>
    <row r="119" spans="1:28" ht="15" customHeight="1">
      <c r="A119" s="479"/>
      <c r="B119" s="456"/>
      <c r="C119" s="457"/>
      <c r="D119" s="432"/>
      <c r="E119" s="432"/>
      <c r="F119" s="432"/>
      <c r="G119" s="432"/>
      <c r="H119" s="456"/>
      <c r="I119" s="476"/>
      <c r="J119" s="457"/>
      <c r="K119" s="432"/>
      <c r="L119" s="456"/>
      <c r="M119" s="457"/>
      <c r="N119" s="432"/>
      <c r="O119" s="456"/>
      <c r="P119" s="457"/>
      <c r="Q119" s="460"/>
      <c r="R119" s="450"/>
      <c r="S119" s="450"/>
      <c r="T119" s="462"/>
      <c r="U119" s="432"/>
      <c r="V119" s="432"/>
      <c r="W119" s="441"/>
      <c r="X119" s="441"/>
      <c r="Y119" s="435"/>
      <c r="Z119" s="438"/>
      <c r="AA119" s="438"/>
      <c r="AB119" s="438"/>
    </row>
    <row r="120" spans="1:28" ht="15" customHeight="1">
      <c r="A120" s="479"/>
      <c r="B120" s="456"/>
      <c r="C120" s="457"/>
      <c r="D120" s="432"/>
      <c r="E120" s="432"/>
      <c r="F120" s="432"/>
      <c r="G120" s="432"/>
      <c r="H120" s="456"/>
      <c r="I120" s="476"/>
      <c r="J120" s="457"/>
      <c r="K120" s="432"/>
      <c r="L120" s="456"/>
      <c r="M120" s="457"/>
      <c r="N120" s="432"/>
      <c r="O120" s="456"/>
      <c r="P120" s="457"/>
      <c r="Q120" s="460"/>
      <c r="R120" s="450"/>
      <c r="S120" s="450"/>
      <c r="T120" s="462"/>
      <c r="U120" s="432"/>
      <c r="V120" s="432"/>
      <c r="W120" s="441"/>
      <c r="X120" s="441"/>
      <c r="Y120" s="435"/>
      <c r="Z120" s="438"/>
      <c r="AA120" s="438"/>
      <c r="AB120" s="438"/>
    </row>
    <row r="121" spans="1:28" ht="15" customHeight="1">
      <c r="A121" s="479"/>
      <c r="B121" s="456"/>
      <c r="C121" s="457"/>
      <c r="D121" s="432"/>
      <c r="E121" s="432"/>
      <c r="F121" s="432"/>
      <c r="G121" s="432"/>
      <c r="H121" s="456"/>
      <c r="I121" s="476"/>
      <c r="J121" s="457"/>
      <c r="K121" s="432"/>
      <c r="L121" s="456"/>
      <c r="M121" s="457"/>
      <c r="N121" s="432"/>
      <c r="O121" s="456"/>
      <c r="P121" s="457"/>
      <c r="Q121" s="460"/>
      <c r="R121" s="450"/>
      <c r="S121" s="450"/>
      <c r="T121" s="462"/>
      <c r="U121" s="432"/>
      <c r="V121" s="432"/>
      <c r="W121" s="441"/>
      <c r="X121" s="441"/>
      <c r="Y121" s="435"/>
      <c r="Z121" s="438"/>
      <c r="AA121" s="438"/>
      <c r="AB121" s="438"/>
    </row>
    <row r="122" spans="1:28" ht="15" customHeight="1">
      <c r="A122" s="479"/>
      <c r="B122" s="456"/>
      <c r="C122" s="457"/>
      <c r="D122" s="432"/>
      <c r="E122" s="432"/>
      <c r="F122" s="432"/>
      <c r="G122" s="432"/>
      <c r="H122" s="456"/>
      <c r="I122" s="476"/>
      <c r="J122" s="457"/>
      <c r="K122" s="432"/>
      <c r="L122" s="456"/>
      <c r="M122" s="457"/>
      <c r="N122" s="432"/>
      <c r="O122" s="456"/>
      <c r="P122" s="457"/>
      <c r="Q122" s="460"/>
      <c r="R122" s="450"/>
      <c r="S122" s="450"/>
      <c r="T122" s="462"/>
      <c r="U122" s="432"/>
      <c r="V122" s="432"/>
      <c r="W122" s="441"/>
      <c r="X122" s="441"/>
      <c r="Y122" s="435"/>
      <c r="Z122" s="438"/>
      <c r="AA122" s="438"/>
      <c r="AB122" s="438"/>
    </row>
    <row r="123" spans="1:28" ht="15.75" customHeight="1" thickBot="1">
      <c r="A123" s="480"/>
      <c r="B123" s="458"/>
      <c r="C123" s="459"/>
      <c r="D123" s="433"/>
      <c r="E123" s="433"/>
      <c r="F123" s="433"/>
      <c r="G123" s="433"/>
      <c r="H123" s="458"/>
      <c r="I123" s="477"/>
      <c r="J123" s="459"/>
      <c r="K123" s="433"/>
      <c r="L123" s="458"/>
      <c r="M123" s="459"/>
      <c r="N123" s="433"/>
      <c r="O123" s="458"/>
      <c r="P123" s="459"/>
      <c r="Q123" s="461"/>
      <c r="R123" s="451"/>
      <c r="S123" s="451"/>
      <c r="T123" s="463"/>
      <c r="U123" s="433"/>
      <c r="V123" s="433"/>
      <c r="W123" s="442"/>
      <c r="X123" s="442"/>
      <c r="Y123" s="436"/>
      <c r="Z123" s="439"/>
      <c r="AA123" s="439"/>
      <c r="AB123" s="439"/>
    </row>
    <row r="124" spans="1:28" ht="15.75" customHeight="1">
      <c r="A124" s="478" t="s">
        <v>231</v>
      </c>
      <c r="B124" s="474" t="s">
        <v>518</v>
      </c>
      <c r="C124" s="455"/>
      <c r="D124" s="471" t="s">
        <v>519</v>
      </c>
      <c r="E124" s="471" t="s">
        <v>232</v>
      </c>
      <c r="F124" s="471" t="s">
        <v>498</v>
      </c>
      <c r="G124" s="471" t="s">
        <v>499</v>
      </c>
      <c r="H124" s="474" t="s">
        <v>484</v>
      </c>
      <c r="I124" s="475"/>
      <c r="J124" s="455"/>
      <c r="K124" s="471" t="s">
        <v>233</v>
      </c>
      <c r="L124" s="474" t="s">
        <v>339</v>
      </c>
      <c r="M124" s="455"/>
      <c r="N124" s="453">
        <v>44197</v>
      </c>
      <c r="O124" s="454" t="s">
        <v>485</v>
      </c>
      <c r="P124" s="455"/>
      <c r="Q124" s="452" t="s">
        <v>491</v>
      </c>
      <c r="R124" s="452" t="s">
        <v>561</v>
      </c>
      <c r="S124" s="449" t="s">
        <v>562</v>
      </c>
      <c r="T124" s="454" t="s">
        <v>558</v>
      </c>
      <c r="U124" s="429" t="s">
        <v>656</v>
      </c>
      <c r="V124" s="429" t="s">
        <v>670</v>
      </c>
      <c r="W124" s="440" t="s">
        <v>771</v>
      </c>
      <c r="X124" s="440"/>
      <c r="Y124" s="434">
        <v>1</v>
      </c>
      <c r="Z124" s="437">
        <v>0</v>
      </c>
      <c r="AA124" s="437"/>
      <c r="AB124" s="437">
        <f t="shared" ref="AB124" si="13">+Y124+Z124+AA124</f>
        <v>1</v>
      </c>
    </row>
    <row r="125" spans="1:28" ht="15" customHeight="1">
      <c r="A125" s="479"/>
      <c r="B125" s="456"/>
      <c r="C125" s="457"/>
      <c r="D125" s="432"/>
      <c r="E125" s="432"/>
      <c r="F125" s="432"/>
      <c r="G125" s="432"/>
      <c r="H125" s="456"/>
      <c r="I125" s="476"/>
      <c r="J125" s="457"/>
      <c r="K125" s="432"/>
      <c r="L125" s="456"/>
      <c r="M125" s="457"/>
      <c r="N125" s="432"/>
      <c r="O125" s="456"/>
      <c r="P125" s="457"/>
      <c r="Q125" s="460"/>
      <c r="R125" s="450"/>
      <c r="S125" s="450"/>
      <c r="T125" s="462"/>
      <c r="U125" s="432"/>
      <c r="V125" s="432"/>
      <c r="W125" s="441"/>
      <c r="X125" s="441"/>
      <c r="Y125" s="435"/>
      <c r="Z125" s="438"/>
      <c r="AA125" s="438"/>
      <c r="AB125" s="438"/>
    </row>
    <row r="126" spans="1:28" ht="15" customHeight="1">
      <c r="A126" s="479"/>
      <c r="B126" s="456"/>
      <c r="C126" s="457"/>
      <c r="D126" s="432"/>
      <c r="E126" s="432"/>
      <c r="F126" s="432"/>
      <c r="G126" s="432"/>
      <c r="H126" s="456"/>
      <c r="I126" s="476"/>
      <c r="J126" s="457"/>
      <c r="K126" s="432"/>
      <c r="L126" s="456"/>
      <c r="M126" s="457"/>
      <c r="N126" s="432"/>
      <c r="O126" s="456"/>
      <c r="P126" s="457"/>
      <c r="Q126" s="460"/>
      <c r="R126" s="450"/>
      <c r="S126" s="450"/>
      <c r="T126" s="462"/>
      <c r="U126" s="432"/>
      <c r="V126" s="432"/>
      <c r="W126" s="441"/>
      <c r="X126" s="441"/>
      <c r="Y126" s="435"/>
      <c r="Z126" s="438"/>
      <c r="AA126" s="438"/>
      <c r="AB126" s="438"/>
    </row>
    <row r="127" spans="1:28" ht="15" customHeight="1">
      <c r="A127" s="479"/>
      <c r="B127" s="456"/>
      <c r="C127" s="457"/>
      <c r="D127" s="432"/>
      <c r="E127" s="432"/>
      <c r="F127" s="432"/>
      <c r="G127" s="432"/>
      <c r="H127" s="456"/>
      <c r="I127" s="476"/>
      <c r="J127" s="457"/>
      <c r="K127" s="432"/>
      <c r="L127" s="456"/>
      <c r="M127" s="457"/>
      <c r="N127" s="432"/>
      <c r="O127" s="456"/>
      <c r="P127" s="457"/>
      <c r="Q127" s="460"/>
      <c r="R127" s="450"/>
      <c r="S127" s="450"/>
      <c r="T127" s="462"/>
      <c r="U127" s="432"/>
      <c r="V127" s="432"/>
      <c r="W127" s="441"/>
      <c r="X127" s="441"/>
      <c r="Y127" s="435"/>
      <c r="Z127" s="438"/>
      <c r="AA127" s="438"/>
      <c r="AB127" s="438"/>
    </row>
    <row r="128" spans="1:28" ht="15" customHeight="1">
      <c r="A128" s="479"/>
      <c r="B128" s="456"/>
      <c r="C128" s="457"/>
      <c r="D128" s="432"/>
      <c r="E128" s="432"/>
      <c r="F128" s="432"/>
      <c r="G128" s="432"/>
      <c r="H128" s="456"/>
      <c r="I128" s="476"/>
      <c r="J128" s="457"/>
      <c r="K128" s="432"/>
      <c r="L128" s="456"/>
      <c r="M128" s="457"/>
      <c r="N128" s="432"/>
      <c r="O128" s="456"/>
      <c r="P128" s="457"/>
      <c r="Q128" s="460"/>
      <c r="R128" s="450"/>
      <c r="S128" s="450"/>
      <c r="T128" s="462"/>
      <c r="U128" s="432"/>
      <c r="V128" s="432"/>
      <c r="W128" s="441"/>
      <c r="X128" s="441"/>
      <c r="Y128" s="435"/>
      <c r="Z128" s="438"/>
      <c r="AA128" s="438"/>
      <c r="AB128" s="438"/>
    </row>
    <row r="129" spans="1:28" ht="15" customHeight="1">
      <c r="A129" s="479"/>
      <c r="B129" s="456"/>
      <c r="C129" s="457"/>
      <c r="D129" s="432"/>
      <c r="E129" s="432"/>
      <c r="F129" s="432"/>
      <c r="G129" s="432"/>
      <c r="H129" s="456"/>
      <c r="I129" s="476"/>
      <c r="J129" s="457"/>
      <c r="K129" s="432"/>
      <c r="L129" s="456"/>
      <c r="M129" s="457"/>
      <c r="N129" s="432"/>
      <c r="O129" s="456"/>
      <c r="P129" s="457"/>
      <c r="Q129" s="460"/>
      <c r="R129" s="450"/>
      <c r="S129" s="450"/>
      <c r="T129" s="462"/>
      <c r="U129" s="432"/>
      <c r="V129" s="432"/>
      <c r="W129" s="441"/>
      <c r="X129" s="441"/>
      <c r="Y129" s="435"/>
      <c r="Z129" s="438"/>
      <c r="AA129" s="438"/>
      <c r="AB129" s="438"/>
    </row>
    <row r="130" spans="1:28" ht="24" customHeight="1" thickBot="1">
      <c r="A130" s="480"/>
      <c r="B130" s="458"/>
      <c r="C130" s="459"/>
      <c r="D130" s="433"/>
      <c r="E130" s="433"/>
      <c r="F130" s="433"/>
      <c r="G130" s="433"/>
      <c r="H130" s="458"/>
      <c r="I130" s="477"/>
      <c r="J130" s="459"/>
      <c r="K130" s="433"/>
      <c r="L130" s="458"/>
      <c r="M130" s="459"/>
      <c r="N130" s="433"/>
      <c r="O130" s="458"/>
      <c r="P130" s="459"/>
      <c r="Q130" s="461"/>
      <c r="R130" s="451"/>
      <c r="S130" s="451"/>
      <c r="T130" s="463"/>
      <c r="U130" s="433"/>
      <c r="V130" s="433"/>
      <c r="W130" s="442"/>
      <c r="X130" s="442"/>
      <c r="Y130" s="436"/>
      <c r="Z130" s="439"/>
      <c r="AA130" s="439"/>
      <c r="AB130" s="439"/>
    </row>
    <row r="131" spans="1:28" ht="15.75" customHeight="1">
      <c r="A131" s="478" t="s">
        <v>333</v>
      </c>
      <c r="B131" s="474" t="s">
        <v>520</v>
      </c>
      <c r="C131" s="455"/>
      <c r="D131" s="471" t="s">
        <v>521</v>
      </c>
      <c r="E131" s="471" t="s">
        <v>232</v>
      </c>
      <c r="F131" s="471" t="s">
        <v>506</v>
      </c>
      <c r="G131" s="471" t="s">
        <v>507</v>
      </c>
      <c r="H131" s="474" t="s">
        <v>522</v>
      </c>
      <c r="I131" s="475"/>
      <c r="J131" s="455"/>
      <c r="K131" s="471" t="s">
        <v>233</v>
      </c>
      <c r="L131" s="474" t="s">
        <v>336</v>
      </c>
      <c r="M131" s="455"/>
      <c r="N131" s="453">
        <v>44197</v>
      </c>
      <c r="O131" s="454" t="s">
        <v>485</v>
      </c>
      <c r="P131" s="455"/>
      <c r="Q131" s="452" t="s">
        <v>491</v>
      </c>
      <c r="R131" s="452" t="s">
        <v>565</v>
      </c>
      <c r="S131" s="449" t="s">
        <v>562</v>
      </c>
      <c r="T131" s="454" t="s">
        <v>558</v>
      </c>
      <c r="U131" s="429" t="s">
        <v>660</v>
      </c>
      <c r="V131" s="429" t="s">
        <v>661</v>
      </c>
      <c r="W131" s="440" t="s">
        <v>771</v>
      </c>
      <c r="X131" s="440"/>
      <c r="Y131" s="434">
        <v>1</v>
      </c>
      <c r="Z131" s="437">
        <v>0</v>
      </c>
      <c r="AA131" s="437"/>
      <c r="AB131" s="437">
        <f t="shared" ref="AB131" si="14">+Y131+Z131+AA131</f>
        <v>1</v>
      </c>
    </row>
    <row r="132" spans="1:28" ht="15" customHeight="1">
      <c r="A132" s="479"/>
      <c r="B132" s="456"/>
      <c r="C132" s="457"/>
      <c r="D132" s="432"/>
      <c r="E132" s="432"/>
      <c r="F132" s="432"/>
      <c r="G132" s="432"/>
      <c r="H132" s="456"/>
      <c r="I132" s="476"/>
      <c r="J132" s="457"/>
      <c r="K132" s="432"/>
      <c r="L132" s="456"/>
      <c r="M132" s="457"/>
      <c r="N132" s="432"/>
      <c r="O132" s="456"/>
      <c r="P132" s="457"/>
      <c r="Q132" s="460"/>
      <c r="R132" s="450"/>
      <c r="S132" s="450"/>
      <c r="T132" s="462"/>
      <c r="U132" s="432"/>
      <c r="V132" s="432"/>
      <c r="W132" s="441"/>
      <c r="X132" s="441"/>
      <c r="Y132" s="435"/>
      <c r="Z132" s="438"/>
      <c r="AA132" s="438"/>
      <c r="AB132" s="438"/>
    </row>
    <row r="133" spans="1:28" ht="15" customHeight="1">
      <c r="A133" s="479"/>
      <c r="B133" s="456"/>
      <c r="C133" s="457"/>
      <c r="D133" s="432"/>
      <c r="E133" s="432"/>
      <c r="F133" s="432"/>
      <c r="G133" s="432"/>
      <c r="H133" s="456"/>
      <c r="I133" s="476"/>
      <c r="J133" s="457"/>
      <c r="K133" s="432"/>
      <c r="L133" s="456"/>
      <c r="M133" s="457"/>
      <c r="N133" s="432"/>
      <c r="O133" s="456"/>
      <c r="P133" s="457"/>
      <c r="Q133" s="460"/>
      <c r="R133" s="450"/>
      <c r="S133" s="450"/>
      <c r="T133" s="462"/>
      <c r="U133" s="432"/>
      <c r="V133" s="432"/>
      <c r="W133" s="441"/>
      <c r="X133" s="441"/>
      <c r="Y133" s="435"/>
      <c r="Z133" s="438"/>
      <c r="AA133" s="438"/>
      <c r="AB133" s="438"/>
    </row>
    <row r="134" spans="1:28" ht="15" customHeight="1">
      <c r="A134" s="479"/>
      <c r="B134" s="456"/>
      <c r="C134" s="457"/>
      <c r="D134" s="432"/>
      <c r="E134" s="432"/>
      <c r="F134" s="432"/>
      <c r="G134" s="432"/>
      <c r="H134" s="456"/>
      <c r="I134" s="476"/>
      <c r="J134" s="457"/>
      <c r="K134" s="432"/>
      <c r="L134" s="456"/>
      <c r="M134" s="457"/>
      <c r="N134" s="432"/>
      <c r="O134" s="456"/>
      <c r="P134" s="457"/>
      <c r="Q134" s="460"/>
      <c r="R134" s="450"/>
      <c r="S134" s="450"/>
      <c r="T134" s="462"/>
      <c r="U134" s="432"/>
      <c r="V134" s="432"/>
      <c r="W134" s="441"/>
      <c r="X134" s="441"/>
      <c r="Y134" s="435"/>
      <c r="Z134" s="438"/>
      <c r="AA134" s="438"/>
      <c r="AB134" s="438"/>
    </row>
    <row r="135" spans="1:28" ht="15" customHeight="1">
      <c r="A135" s="479"/>
      <c r="B135" s="456"/>
      <c r="C135" s="457"/>
      <c r="D135" s="432"/>
      <c r="E135" s="432"/>
      <c r="F135" s="432"/>
      <c r="G135" s="432"/>
      <c r="H135" s="456"/>
      <c r="I135" s="476"/>
      <c r="J135" s="457"/>
      <c r="K135" s="432"/>
      <c r="L135" s="456"/>
      <c r="M135" s="457"/>
      <c r="N135" s="432"/>
      <c r="O135" s="456"/>
      <c r="P135" s="457"/>
      <c r="Q135" s="460"/>
      <c r="R135" s="450"/>
      <c r="S135" s="450"/>
      <c r="T135" s="462"/>
      <c r="U135" s="432"/>
      <c r="V135" s="432"/>
      <c r="W135" s="441"/>
      <c r="X135" s="441"/>
      <c r="Y135" s="435"/>
      <c r="Z135" s="438"/>
      <c r="AA135" s="438"/>
      <c r="AB135" s="438"/>
    </row>
    <row r="136" spans="1:28" ht="15" customHeight="1">
      <c r="A136" s="479"/>
      <c r="B136" s="456"/>
      <c r="C136" s="457"/>
      <c r="D136" s="432"/>
      <c r="E136" s="432"/>
      <c r="F136" s="432"/>
      <c r="G136" s="432"/>
      <c r="H136" s="456"/>
      <c r="I136" s="476"/>
      <c r="J136" s="457"/>
      <c r="K136" s="432"/>
      <c r="L136" s="456"/>
      <c r="M136" s="457"/>
      <c r="N136" s="432"/>
      <c r="O136" s="456"/>
      <c r="P136" s="457"/>
      <c r="Q136" s="460"/>
      <c r="R136" s="450"/>
      <c r="S136" s="450"/>
      <c r="T136" s="462"/>
      <c r="U136" s="432"/>
      <c r="V136" s="432"/>
      <c r="W136" s="441"/>
      <c r="X136" s="441"/>
      <c r="Y136" s="435"/>
      <c r="Z136" s="438"/>
      <c r="AA136" s="438"/>
      <c r="AB136" s="438"/>
    </row>
    <row r="137" spans="1:28" ht="15.75" customHeight="1" thickBot="1">
      <c r="A137" s="480"/>
      <c r="B137" s="458"/>
      <c r="C137" s="459"/>
      <c r="D137" s="433"/>
      <c r="E137" s="433"/>
      <c r="F137" s="433"/>
      <c r="G137" s="433"/>
      <c r="H137" s="458"/>
      <c r="I137" s="477"/>
      <c r="J137" s="459"/>
      <c r="K137" s="433"/>
      <c r="L137" s="458"/>
      <c r="M137" s="459"/>
      <c r="N137" s="433"/>
      <c r="O137" s="458"/>
      <c r="P137" s="459"/>
      <c r="Q137" s="461"/>
      <c r="R137" s="451"/>
      <c r="S137" s="451"/>
      <c r="T137" s="463"/>
      <c r="U137" s="433"/>
      <c r="V137" s="433"/>
      <c r="W137" s="442"/>
      <c r="X137" s="442"/>
      <c r="Y137" s="436"/>
      <c r="Z137" s="439"/>
      <c r="AA137" s="439"/>
      <c r="AB137" s="439"/>
    </row>
    <row r="138" spans="1:28" ht="15.75" customHeight="1">
      <c r="A138" s="478" t="s">
        <v>333</v>
      </c>
      <c r="B138" s="474" t="s">
        <v>520</v>
      </c>
      <c r="C138" s="455"/>
      <c r="D138" s="471" t="s">
        <v>521</v>
      </c>
      <c r="E138" s="471" t="s">
        <v>232</v>
      </c>
      <c r="F138" s="471" t="s">
        <v>498</v>
      </c>
      <c r="G138" s="471" t="s">
        <v>499</v>
      </c>
      <c r="H138" s="474" t="s">
        <v>484</v>
      </c>
      <c r="I138" s="475"/>
      <c r="J138" s="455"/>
      <c r="K138" s="471" t="s">
        <v>233</v>
      </c>
      <c r="L138" s="474" t="s">
        <v>339</v>
      </c>
      <c r="M138" s="455"/>
      <c r="N138" s="453">
        <v>44197</v>
      </c>
      <c r="O138" s="454" t="s">
        <v>485</v>
      </c>
      <c r="P138" s="455"/>
      <c r="Q138" s="452" t="s">
        <v>491</v>
      </c>
      <c r="R138" s="452" t="s">
        <v>561</v>
      </c>
      <c r="S138" s="449" t="s">
        <v>562</v>
      </c>
      <c r="T138" s="454" t="s">
        <v>558</v>
      </c>
      <c r="U138" s="429" t="s">
        <v>656</v>
      </c>
      <c r="V138" s="429" t="s">
        <v>671</v>
      </c>
      <c r="W138" s="440" t="s">
        <v>771</v>
      </c>
      <c r="X138" s="440"/>
      <c r="Y138" s="434">
        <v>1</v>
      </c>
      <c r="Z138" s="437">
        <v>0</v>
      </c>
      <c r="AA138" s="437"/>
      <c r="AB138" s="437">
        <f t="shared" ref="AB138" si="15">+Y138+Z138+AA138</f>
        <v>1</v>
      </c>
    </row>
    <row r="139" spans="1:28" ht="15" customHeight="1">
      <c r="A139" s="479"/>
      <c r="B139" s="456"/>
      <c r="C139" s="457"/>
      <c r="D139" s="432"/>
      <c r="E139" s="432"/>
      <c r="F139" s="432"/>
      <c r="G139" s="432"/>
      <c r="H139" s="456"/>
      <c r="I139" s="476"/>
      <c r="J139" s="457"/>
      <c r="K139" s="432"/>
      <c r="L139" s="456"/>
      <c r="M139" s="457"/>
      <c r="N139" s="432"/>
      <c r="O139" s="456"/>
      <c r="P139" s="457"/>
      <c r="Q139" s="460"/>
      <c r="R139" s="450"/>
      <c r="S139" s="450"/>
      <c r="T139" s="462"/>
      <c r="U139" s="432"/>
      <c r="V139" s="432"/>
      <c r="W139" s="441"/>
      <c r="X139" s="441"/>
      <c r="Y139" s="435"/>
      <c r="Z139" s="438"/>
      <c r="AA139" s="438"/>
      <c r="AB139" s="438"/>
    </row>
    <row r="140" spans="1:28" ht="15" customHeight="1">
      <c r="A140" s="479"/>
      <c r="B140" s="456"/>
      <c r="C140" s="457"/>
      <c r="D140" s="432"/>
      <c r="E140" s="432"/>
      <c r="F140" s="432"/>
      <c r="G140" s="432"/>
      <c r="H140" s="456"/>
      <c r="I140" s="476"/>
      <c r="J140" s="457"/>
      <c r="K140" s="432"/>
      <c r="L140" s="456"/>
      <c r="M140" s="457"/>
      <c r="N140" s="432"/>
      <c r="O140" s="456"/>
      <c r="P140" s="457"/>
      <c r="Q140" s="460"/>
      <c r="R140" s="450"/>
      <c r="S140" s="450"/>
      <c r="T140" s="462"/>
      <c r="U140" s="432"/>
      <c r="V140" s="432"/>
      <c r="W140" s="441"/>
      <c r="X140" s="441"/>
      <c r="Y140" s="435"/>
      <c r="Z140" s="438"/>
      <c r="AA140" s="438"/>
      <c r="AB140" s="438"/>
    </row>
    <row r="141" spans="1:28" ht="15" customHeight="1">
      <c r="A141" s="479"/>
      <c r="B141" s="456"/>
      <c r="C141" s="457"/>
      <c r="D141" s="432"/>
      <c r="E141" s="432"/>
      <c r="F141" s="432"/>
      <c r="G141" s="432"/>
      <c r="H141" s="456"/>
      <c r="I141" s="476"/>
      <c r="J141" s="457"/>
      <c r="K141" s="432"/>
      <c r="L141" s="456"/>
      <c r="M141" s="457"/>
      <c r="N141" s="432"/>
      <c r="O141" s="456"/>
      <c r="P141" s="457"/>
      <c r="Q141" s="460"/>
      <c r="R141" s="450"/>
      <c r="S141" s="450"/>
      <c r="T141" s="462"/>
      <c r="U141" s="432"/>
      <c r="V141" s="432"/>
      <c r="W141" s="441"/>
      <c r="X141" s="441"/>
      <c r="Y141" s="435"/>
      <c r="Z141" s="438"/>
      <c r="AA141" s="438"/>
      <c r="AB141" s="438"/>
    </row>
    <row r="142" spans="1:28" ht="15" customHeight="1">
      <c r="A142" s="479"/>
      <c r="B142" s="456"/>
      <c r="C142" s="457"/>
      <c r="D142" s="432"/>
      <c r="E142" s="432"/>
      <c r="F142" s="432"/>
      <c r="G142" s="432"/>
      <c r="H142" s="456"/>
      <c r="I142" s="476"/>
      <c r="J142" s="457"/>
      <c r="K142" s="432"/>
      <c r="L142" s="456"/>
      <c r="M142" s="457"/>
      <c r="N142" s="432"/>
      <c r="O142" s="456"/>
      <c r="P142" s="457"/>
      <c r="Q142" s="460"/>
      <c r="R142" s="450"/>
      <c r="S142" s="450"/>
      <c r="T142" s="462"/>
      <c r="U142" s="432"/>
      <c r="V142" s="432"/>
      <c r="W142" s="441"/>
      <c r="X142" s="441"/>
      <c r="Y142" s="435"/>
      <c r="Z142" s="438"/>
      <c r="AA142" s="438"/>
      <c r="AB142" s="438"/>
    </row>
    <row r="143" spans="1:28" ht="15" customHeight="1">
      <c r="A143" s="479"/>
      <c r="B143" s="456"/>
      <c r="C143" s="457"/>
      <c r="D143" s="432"/>
      <c r="E143" s="432"/>
      <c r="F143" s="432"/>
      <c r="G143" s="432"/>
      <c r="H143" s="456"/>
      <c r="I143" s="476"/>
      <c r="J143" s="457"/>
      <c r="K143" s="432"/>
      <c r="L143" s="456"/>
      <c r="M143" s="457"/>
      <c r="N143" s="432"/>
      <c r="O143" s="456"/>
      <c r="P143" s="457"/>
      <c r="Q143" s="460"/>
      <c r="R143" s="450"/>
      <c r="S143" s="450"/>
      <c r="T143" s="462"/>
      <c r="U143" s="432"/>
      <c r="V143" s="432"/>
      <c r="W143" s="441"/>
      <c r="X143" s="441"/>
      <c r="Y143" s="435"/>
      <c r="Z143" s="438"/>
      <c r="AA143" s="438"/>
      <c r="AB143" s="438"/>
    </row>
    <row r="144" spans="1:28" ht="15.75" customHeight="1" thickBot="1">
      <c r="A144" s="480"/>
      <c r="B144" s="458"/>
      <c r="C144" s="459"/>
      <c r="D144" s="433"/>
      <c r="E144" s="433"/>
      <c r="F144" s="433"/>
      <c r="G144" s="433"/>
      <c r="H144" s="458"/>
      <c r="I144" s="477"/>
      <c r="J144" s="459"/>
      <c r="K144" s="433"/>
      <c r="L144" s="458"/>
      <c r="M144" s="459"/>
      <c r="N144" s="433"/>
      <c r="O144" s="458"/>
      <c r="P144" s="459"/>
      <c r="Q144" s="461"/>
      <c r="R144" s="451"/>
      <c r="S144" s="451"/>
      <c r="T144" s="463"/>
      <c r="U144" s="433"/>
      <c r="V144" s="433"/>
      <c r="W144" s="442"/>
      <c r="X144" s="442"/>
      <c r="Y144" s="436"/>
      <c r="Z144" s="439"/>
      <c r="AA144" s="439"/>
      <c r="AB144" s="439"/>
    </row>
    <row r="145" spans="1:28" ht="15.75" customHeight="1">
      <c r="A145" s="478" t="s">
        <v>333</v>
      </c>
      <c r="B145" s="474" t="s">
        <v>523</v>
      </c>
      <c r="C145" s="455"/>
      <c r="D145" s="471" t="s">
        <v>524</v>
      </c>
      <c r="E145" s="471" t="s">
        <v>232</v>
      </c>
      <c r="F145" s="471" t="s">
        <v>498</v>
      </c>
      <c r="G145" s="471" t="s">
        <v>499</v>
      </c>
      <c r="H145" s="474" t="s">
        <v>484</v>
      </c>
      <c r="I145" s="475"/>
      <c r="J145" s="455"/>
      <c r="K145" s="471" t="s">
        <v>233</v>
      </c>
      <c r="L145" s="474" t="s">
        <v>339</v>
      </c>
      <c r="M145" s="455"/>
      <c r="N145" s="453">
        <v>44197</v>
      </c>
      <c r="O145" s="454" t="s">
        <v>485</v>
      </c>
      <c r="P145" s="455"/>
      <c r="Q145" s="452" t="s">
        <v>491</v>
      </c>
      <c r="R145" s="452" t="s">
        <v>561</v>
      </c>
      <c r="S145" s="449" t="s">
        <v>562</v>
      </c>
      <c r="T145" s="454" t="s">
        <v>558</v>
      </c>
      <c r="U145" s="429" t="s">
        <v>656</v>
      </c>
      <c r="V145" s="429" t="s">
        <v>668</v>
      </c>
      <c r="W145" s="440" t="s">
        <v>771</v>
      </c>
      <c r="X145" s="440"/>
      <c r="Y145" s="434">
        <v>1</v>
      </c>
      <c r="Z145" s="437">
        <v>0</v>
      </c>
      <c r="AA145" s="437"/>
      <c r="AB145" s="437">
        <f t="shared" ref="AB145" si="16">+Y145+Z145+AA145</f>
        <v>1</v>
      </c>
    </row>
    <row r="146" spans="1:28" ht="15" customHeight="1">
      <c r="A146" s="479"/>
      <c r="B146" s="456"/>
      <c r="C146" s="457"/>
      <c r="D146" s="432"/>
      <c r="E146" s="432"/>
      <c r="F146" s="432"/>
      <c r="G146" s="432"/>
      <c r="H146" s="456"/>
      <c r="I146" s="476"/>
      <c r="J146" s="457"/>
      <c r="K146" s="432"/>
      <c r="L146" s="456"/>
      <c r="M146" s="457"/>
      <c r="N146" s="432"/>
      <c r="O146" s="456"/>
      <c r="P146" s="457"/>
      <c r="Q146" s="460"/>
      <c r="R146" s="450"/>
      <c r="S146" s="450"/>
      <c r="T146" s="462"/>
      <c r="U146" s="432"/>
      <c r="V146" s="432"/>
      <c r="W146" s="441"/>
      <c r="X146" s="441"/>
      <c r="Y146" s="435"/>
      <c r="Z146" s="438"/>
      <c r="AA146" s="438"/>
      <c r="AB146" s="438"/>
    </row>
    <row r="147" spans="1:28" ht="15" customHeight="1">
      <c r="A147" s="479"/>
      <c r="B147" s="456"/>
      <c r="C147" s="457"/>
      <c r="D147" s="432"/>
      <c r="E147" s="432"/>
      <c r="F147" s="432"/>
      <c r="G147" s="432"/>
      <c r="H147" s="456"/>
      <c r="I147" s="476"/>
      <c r="J147" s="457"/>
      <c r="K147" s="432"/>
      <c r="L147" s="456"/>
      <c r="M147" s="457"/>
      <c r="N147" s="432"/>
      <c r="O147" s="456"/>
      <c r="P147" s="457"/>
      <c r="Q147" s="460"/>
      <c r="R147" s="450"/>
      <c r="S147" s="450"/>
      <c r="T147" s="462"/>
      <c r="U147" s="432"/>
      <c r="V147" s="432"/>
      <c r="W147" s="441"/>
      <c r="X147" s="441"/>
      <c r="Y147" s="435"/>
      <c r="Z147" s="438"/>
      <c r="AA147" s="438"/>
      <c r="AB147" s="438"/>
    </row>
    <row r="148" spans="1:28" ht="15" customHeight="1">
      <c r="A148" s="479"/>
      <c r="B148" s="456"/>
      <c r="C148" s="457"/>
      <c r="D148" s="432"/>
      <c r="E148" s="432"/>
      <c r="F148" s="432"/>
      <c r="G148" s="432"/>
      <c r="H148" s="456"/>
      <c r="I148" s="476"/>
      <c r="J148" s="457"/>
      <c r="K148" s="432"/>
      <c r="L148" s="456"/>
      <c r="M148" s="457"/>
      <c r="N148" s="432"/>
      <c r="O148" s="456"/>
      <c r="P148" s="457"/>
      <c r="Q148" s="460"/>
      <c r="R148" s="450"/>
      <c r="S148" s="450"/>
      <c r="T148" s="462"/>
      <c r="U148" s="432"/>
      <c r="V148" s="432"/>
      <c r="W148" s="441"/>
      <c r="X148" s="441"/>
      <c r="Y148" s="435"/>
      <c r="Z148" s="438"/>
      <c r="AA148" s="438"/>
      <c r="AB148" s="438"/>
    </row>
    <row r="149" spans="1:28" ht="15" customHeight="1">
      <c r="A149" s="479"/>
      <c r="B149" s="456"/>
      <c r="C149" s="457"/>
      <c r="D149" s="432"/>
      <c r="E149" s="432"/>
      <c r="F149" s="432"/>
      <c r="G149" s="432"/>
      <c r="H149" s="456"/>
      <c r="I149" s="476"/>
      <c r="J149" s="457"/>
      <c r="K149" s="432"/>
      <c r="L149" s="456"/>
      <c r="M149" s="457"/>
      <c r="N149" s="432"/>
      <c r="O149" s="456"/>
      <c r="P149" s="457"/>
      <c r="Q149" s="460"/>
      <c r="R149" s="450"/>
      <c r="S149" s="450"/>
      <c r="T149" s="462"/>
      <c r="U149" s="432"/>
      <c r="V149" s="432"/>
      <c r="W149" s="441"/>
      <c r="X149" s="441"/>
      <c r="Y149" s="435"/>
      <c r="Z149" s="438"/>
      <c r="AA149" s="438"/>
      <c r="AB149" s="438"/>
    </row>
    <row r="150" spans="1:28" ht="15" customHeight="1">
      <c r="A150" s="479"/>
      <c r="B150" s="456"/>
      <c r="C150" s="457"/>
      <c r="D150" s="432"/>
      <c r="E150" s="432"/>
      <c r="F150" s="432"/>
      <c r="G150" s="432"/>
      <c r="H150" s="456"/>
      <c r="I150" s="476"/>
      <c r="J150" s="457"/>
      <c r="K150" s="432"/>
      <c r="L150" s="456"/>
      <c r="M150" s="457"/>
      <c r="N150" s="432"/>
      <c r="O150" s="456"/>
      <c r="P150" s="457"/>
      <c r="Q150" s="460"/>
      <c r="R150" s="450"/>
      <c r="S150" s="450"/>
      <c r="T150" s="462"/>
      <c r="U150" s="432"/>
      <c r="V150" s="432"/>
      <c r="W150" s="441"/>
      <c r="X150" s="441"/>
      <c r="Y150" s="435"/>
      <c r="Z150" s="438"/>
      <c r="AA150" s="438"/>
      <c r="AB150" s="438"/>
    </row>
    <row r="151" spans="1:28" ht="15.75" customHeight="1" thickBot="1">
      <c r="A151" s="480"/>
      <c r="B151" s="458"/>
      <c r="C151" s="459"/>
      <c r="D151" s="433"/>
      <c r="E151" s="433"/>
      <c r="F151" s="433"/>
      <c r="G151" s="433"/>
      <c r="H151" s="458"/>
      <c r="I151" s="477"/>
      <c r="J151" s="459"/>
      <c r="K151" s="433"/>
      <c r="L151" s="458"/>
      <c r="M151" s="459"/>
      <c r="N151" s="433"/>
      <c r="O151" s="458"/>
      <c r="P151" s="459"/>
      <c r="Q151" s="461"/>
      <c r="R151" s="451"/>
      <c r="S151" s="451"/>
      <c r="T151" s="463"/>
      <c r="U151" s="433"/>
      <c r="V151" s="433"/>
      <c r="W151" s="442"/>
      <c r="X151" s="442"/>
      <c r="Y151" s="436"/>
      <c r="Z151" s="439"/>
      <c r="AA151" s="439"/>
      <c r="AB151" s="439"/>
    </row>
    <row r="152" spans="1:28" ht="15.75" customHeight="1">
      <c r="A152" s="478" t="s">
        <v>333</v>
      </c>
      <c r="B152" s="474" t="s">
        <v>523</v>
      </c>
      <c r="C152" s="455"/>
      <c r="D152" s="471" t="s">
        <v>524</v>
      </c>
      <c r="E152" s="471" t="s">
        <v>232</v>
      </c>
      <c r="F152" s="471" t="s">
        <v>506</v>
      </c>
      <c r="G152" s="471" t="s">
        <v>507</v>
      </c>
      <c r="H152" s="474" t="s">
        <v>522</v>
      </c>
      <c r="I152" s="475"/>
      <c r="J152" s="455"/>
      <c r="K152" s="471" t="s">
        <v>233</v>
      </c>
      <c r="L152" s="474" t="s">
        <v>336</v>
      </c>
      <c r="M152" s="455"/>
      <c r="N152" s="453">
        <v>44197</v>
      </c>
      <c r="O152" s="454" t="s">
        <v>485</v>
      </c>
      <c r="P152" s="455"/>
      <c r="Q152" s="452" t="s">
        <v>491</v>
      </c>
      <c r="R152" s="452" t="s">
        <v>565</v>
      </c>
      <c r="S152" s="449" t="s">
        <v>562</v>
      </c>
      <c r="T152" s="454" t="s">
        <v>558</v>
      </c>
      <c r="U152" s="429" t="s">
        <v>660</v>
      </c>
      <c r="V152" s="429" t="s">
        <v>661</v>
      </c>
      <c r="W152" s="440" t="s">
        <v>771</v>
      </c>
      <c r="X152" s="440"/>
      <c r="Y152" s="434">
        <v>1</v>
      </c>
      <c r="Z152" s="437">
        <v>0</v>
      </c>
      <c r="AA152" s="437"/>
      <c r="AB152" s="437">
        <f t="shared" ref="AB152" si="17">+Y152+Z152+AA152</f>
        <v>1</v>
      </c>
    </row>
    <row r="153" spans="1:28" ht="15" customHeight="1">
      <c r="A153" s="479"/>
      <c r="B153" s="456"/>
      <c r="C153" s="457"/>
      <c r="D153" s="432"/>
      <c r="E153" s="432"/>
      <c r="F153" s="432"/>
      <c r="G153" s="432"/>
      <c r="H153" s="456"/>
      <c r="I153" s="476"/>
      <c r="J153" s="457"/>
      <c r="K153" s="432"/>
      <c r="L153" s="456"/>
      <c r="M153" s="457"/>
      <c r="N153" s="432"/>
      <c r="O153" s="456"/>
      <c r="P153" s="457"/>
      <c r="Q153" s="460"/>
      <c r="R153" s="450"/>
      <c r="S153" s="450"/>
      <c r="T153" s="462"/>
      <c r="U153" s="432"/>
      <c r="V153" s="432"/>
      <c r="W153" s="441"/>
      <c r="X153" s="441"/>
      <c r="Y153" s="435"/>
      <c r="Z153" s="438"/>
      <c r="AA153" s="438"/>
      <c r="AB153" s="438"/>
    </row>
    <row r="154" spans="1:28" ht="15" customHeight="1">
      <c r="A154" s="479"/>
      <c r="B154" s="456"/>
      <c r="C154" s="457"/>
      <c r="D154" s="432"/>
      <c r="E154" s="432"/>
      <c r="F154" s="432"/>
      <c r="G154" s="432"/>
      <c r="H154" s="456"/>
      <c r="I154" s="476"/>
      <c r="J154" s="457"/>
      <c r="K154" s="432"/>
      <c r="L154" s="456"/>
      <c r="M154" s="457"/>
      <c r="N154" s="432"/>
      <c r="O154" s="456"/>
      <c r="P154" s="457"/>
      <c r="Q154" s="460"/>
      <c r="R154" s="450"/>
      <c r="S154" s="450"/>
      <c r="T154" s="462"/>
      <c r="U154" s="432"/>
      <c r="V154" s="432"/>
      <c r="W154" s="441"/>
      <c r="X154" s="441"/>
      <c r="Y154" s="435"/>
      <c r="Z154" s="438"/>
      <c r="AA154" s="438"/>
      <c r="AB154" s="438"/>
    </row>
    <row r="155" spans="1:28" ht="15" customHeight="1">
      <c r="A155" s="479"/>
      <c r="B155" s="456"/>
      <c r="C155" s="457"/>
      <c r="D155" s="432"/>
      <c r="E155" s="432"/>
      <c r="F155" s="432"/>
      <c r="G155" s="432"/>
      <c r="H155" s="456"/>
      <c r="I155" s="476"/>
      <c r="J155" s="457"/>
      <c r="K155" s="432"/>
      <c r="L155" s="456"/>
      <c r="M155" s="457"/>
      <c r="N155" s="432"/>
      <c r="O155" s="456"/>
      <c r="P155" s="457"/>
      <c r="Q155" s="460"/>
      <c r="R155" s="450"/>
      <c r="S155" s="450"/>
      <c r="T155" s="462"/>
      <c r="U155" s="432"/>
      <c r="V155" s="432"/>
      <c r="W155" s="441"/>
      <c r="X155" s="441"/>
      <c r="Y155" s="435"/>
      <c r="Z155" s="438"/>
      <c r="AA155" s="438"/>
      <c r="AB155" s="438"/>
    </row>
    <row r="156" spans="1:28" ht="15" customHeight="1">
      <c r="A156" s="479"/>
      <c r="B156" s="456"/>
      <c r="C156" s="457"/>
      <c r="D156" s="432"/>
      <c r="E156" s="432"/>
      <c r="F156" s="432"/>
      <c r="G156" s="432"/>
      <c r="H156" s="456"/>
      <c r="I156" s="476"/>
      <c r="J156" s="457"/>
      <c r="K156" s="432"/>
      <c r="L156" s="456"/>
      <c r="M156" s="457"/>
      <c r="N156" s="432"/>
      <c r="O156" s="456"/>
      <c r="P156" s="457"/>
      <c r="Q156" s="460"/>
      <c r="R156" s="450"/>
      <c r="S156" s="450"/>
      <c r="T156" s="462"/>
      <c r="U156" s="432"/>
      <c r="V156" s="432"/>
      <c r="W156" s="441"/>
      <c r="X156" s="441"/>
      <c r="Y156" s="435"/>
      <c r="Z156" s="438"/>
      <c r="AA156" s="438"/>
      <c r="AB156" s="438"/>
    </row>
    <row r="157" spans="1:28" ht="15" customHeight="1">
      <c r="A157" s="479"/>
      <c r="B157" s="456"/>
      <c r="C157" s="457"/>
      <c r="D157" s="432"/>
      <c r="E157" s="432"/>
      <c r="F157" s="432"/>
      <c r="G157" s="432"/>
      <c r="H157" s="456"/>
      <c r="I157" s="476"/>
      <c r="J157" s="457"/>
      <c r="K157" s="432"/>
      <c r="L157" s="456"/>
      <c r="M157" s="457"/>
      <c r="N157" s="432"/>
      <c r="O157" s="456"/>
      <c r="P157" s="457"/>
      <c r="Q157" s="460"/>
      <c r="R157" s="450"/>
      <c r="S157" s="450"/>
      <c r="T157" s="462"/>
      <c r="U157" s="432"/>
      <c r="V157" s="432"/>
      <c r="W157" s="441"/>
      <c r="X157" s="441"/>
      <c r="Y157" s="435"/>
      <c r="Z157" s="438"/>
      <c r="AA157" s="438"/>
      <c r="AB157" s="438"/>
    </row>
    <row r="158" spans="1:28" ht="15.75" customHeight="1" thickBot="1">
      <c r="A158" s="480"/>
      <c r="B158" s="458"/>
      <c r="C158" s="459"/>
      <c r="D158" s="433"/>
      <c r="E158" s="433"/>
      <c r="F158" s="433"/>
      <c r="G158" s="433"/>
      <c r="H158" s="458"/>
      <c r="I158" s="477"/>
      <c r="J158" s="459"/>
      <c r="K158" s="433"/>
      <c r="L158" s="458"/>
      <c r="M158" s="459"/>
      <c r="N158" s="433"/>
      <c r="O158" s="458"/>
      <c r="P158" s="459"/>
      <c r="Q158" s="461"/>
      <c r="R158" s="451"/>
      <c r="S158" s="451"/>
      <c r="T158" s="463"/>
      <c r="U158" s="433"/>
      <c r="V158" s="433"/>
      <c r="W158" s="442"/>
      <c r="X158" s="442"/>
      <c r="Y158" s="436"/>
      <c r="Z158" s="439"/>
      <c r="AA158" s="439"/>
      <c r="AB158" s="439"/>
    </row>
    <row r="159" spans="1:28" ht="15.75" customHeight="1">
      <c r="A159" s="478" t="s">
        <v>333</v>
      </c>
      <c r="B159" s="474" t="s">
        <v>525</v>
      </c>
      <c r="C159" s="455"/>
      <c r="D159" s="471" t="s">
        <v>526</v>
      </c>
      <c r="E159" s="471" t="s">
        <v>232</v>
      </c>
      <c r="F159" s="471" t="s">
        <v>498</v>
      </c>
      <c r="G159" s="471" t="s">
        <v>499</v>
      </c>
      <c r="H159" s="474" t="s">
        <v>484</v>
      </c>
      <c r="I159" s="475"/>
      <c r="J159" s="455"/>
      <c r="K159" s="471" t="s">
        <v>233</v>
      </c>
      <c r="L159" s="474" t="s">
        <v>339</v>
      </c>
      <c r="M159" s="455"/>
      <c r="N159" s="453">
        <v>44197</v>
      </c>
      <c r="O159" s="454" t="s">
        <v>485</v>
      </c>
      <c r="P159" s="455"/>
      <c r="Q159" s="452" t="s">
        <v>491</v>
      </c>
      <c r="R159" s="452" t="s">
        <v>561</v>
      </c>
      <c r="S159" s="449" t="s">
        <v>562</v>
      </c>
      <c r="T159" s="454" t="s">
        <v>558</v>
      </c>
      <c r="U159" s="429" t="s">
        <v>656</v>
      </c>
      <c r="V159" s="429" t="s">
        <v>672</v>
      </c>
      <c r="W159" s="440" t="s">
        <v>771</v>
      </c>
      <c r="X159" s="440"/>
      <c r="Y159" s="434">
        <v>1</v>
      </c>
      <c r="Z159" s="437">
        <v>0</v>
      </c>
      <c r="AA159" s="437"/>
      <c r="AB159" s="437">
        <f t="shared" ref="AB159" si="18">+Y159+Z159+AA159</f>
        <v>1</v>
      </c>
    </row>
    <row r="160" spans="1:28" ht="15" customHeight="1">
      <c r="A160" s="479"/>
      <c r="B160" s="456"/>
      <c r="C160" s="457"/>
      <c r="D160" s="432"/>
      <c r="E160" s="432"/>
      <c r="F160" s="432"/>
      <c r="G160" s="432"/>
      <c r="H160" s="456"/>
      <c r="I160" s="476"/>
      <c r="J160" s="457"/>
      <c r="K160" s="432"/>
      <c r="L160" s="456"/>
      <c r="M160" s="457"/>
      <c r="N160" s="432"/>
      <c r="O160" s="456"/>
      <c r="P160" s="457"/>
      <c r="Q160" s="460"/>
      <c r="R160" s="450"/>
      <c r="S160" s="450"/>
      <c r="T160" s="462"/>
      <c r="U160" s="432"/>
      <c r="V160" s="432"/>
      <c r="W160" s="441"/>
      <c r="X160" s="441"/>
      <c r="Y160" s="435"/>
      <c r="Z160" s="438"/>
      <c r="AA160" s="438"/>
      <c r="AB160" s="438"/>
    </row>
    <row r="161" spans="1:28" ht="15" customHeight="1">
      <c r="A161" s="479"/>
      <c r="B161" s="456"/>
      <c r="C161" s="457"/>
      <c r="D161" s="432"/>
      <c r="E161" s="432"/>
      <c r="F161" s="432"/>
      <c r="G161" s="432"/>
      <c r="H161" s="456"/>
      <c r="I161" s="476"/>
      <c r="J161" s="457"/>
      <c r="K161" s="432"/>
      <c r="L161" s="456"/>
      <c r="M161" s="457"/>
      <c r="N161" s="432"/>
      <c r="O161" s="456"/>
      <c r="P161" s="457"/>
      <c r="Q161" s="460"/>
      <c r="R161" s="450"/>
      <c r="S161" s="450"/>
      <c r="T161" s="462"/>
      <c r="U161" s="432"/>
      <c r="V161" s="432"/>
      <c r="W161" s="441"/>
      <c r="X161" s="441"/>
      <c r="Y161" s="435"/>
      <c r="Z161" s="438"/>
      <c r="AA161" s="438"/>
      <c r="AB161" s="438"/>
    </row>
    <row r="162" spans="1:28" ht="15" customHeight="1">
      <c r="A162" s="479"/>
      <c r="B162" s="456"/>
      <c r="C162" s="457"/>
      <c r="D162" s="432"/>
      <c r="E162" s="432"/>
      <c r="F162" s="432"/>
      <c r="G162" s="432"/>
      <c r="H162" s="456"/>
      <c r="I162" s="476"/>
      <c r="J162" s="457"/>
      <c r="K162" s="432"/>
      <c r="L162" s="456"/>
      <c r="M162" s="457"/>
      <c r="N162" s="432"/>
      <c r="O162" s="456"/>
      <c r="P162" s="457"/>
      <c r="Q162" s="460"/>
      <c r="R162" s="450"/>
      <c r="S162" s="450"/>
      <c r="T162" s="462"/>
      <c r="U162" s="432"/>
      <c r="V162" s="432"/>
      <c r="W162" s="441"/>
      <c r="X162" s="441"/>
      <c r="Y162" s="435"/>
      <c r="Z162" s="438"/>
      <c r="AA162" s="438"/>
      <c r="AB162" s="438"/>
    </row>
    <row r="163" spans="1:28" ht="15" customHeight="1">
      <c r="A163" s="479"/>
      <c r="B163" s="456"/>
      <c r="C163" s="457"/>
      <c r="D163" s="432"/>
      <c r="E163" s="432"/>
      <c r="F163" s="432"/>
      <c r="G163" s="432"/>
      <c r="H163" s="456"/>
      <c r="I163" s="476"/>
      <c r="J163" s="457"/>
      <c r="K163" s="432"/>
      <c r="L163" s="456"/>
      <c r="M163" s="457"/>
      <c r="N163" s="432"/>
      <c r="O163" s="456"/>
      <c r="P163" s="457"/>
      <c r="Q163" s="460"/>
      <c r="R163" s="450"/>
      <c r="S163" s="450"/>
      <c r="T163" s="462"/>
      <c r="U163" s="432"/>
      <c r="V163" s="432"/>
      <c r="W163" s="441"/>
      <c r="X163" s="441"/>
      <c r="Y163" s="435"/>
      <c r="Z163" s="438"/>
      <c r="AA163" s="438"/>
      <c r="AB163" s="438"/>
    </row>
    <row r="164" spans="1:28" ht="15" customHeight="1">
      <c r="A164" s="479"/>
      <c r="B164" s="456"/>
      <c r="C164" s="457"/>
      <c r="D164" s="432"/>
      <c r="E164" s="432"/>
      <c r="F164" s="432"/>
      <c r="G164" s="432"/>
      <c r="H164" s="456"/>
      <c r="I164" s="476"/>
      <c r="J164" s="457"/>
      <c r="K164" s="432"/>
      <c r="L164" s="456"/>
      <c r="M164" s="457"/>
      <c r="N164" s="432"/>
      <c r="O164" s="456"/>
      <c r="P164" s="457"/>
      <c r="Q164" s="460"/>
      <c r="R164" s="450"/>
      <c r="S164" s="450"/>
      <c r="T164" s="462"/>
      <c r="U164" s="432"/>
      <c r="V164" s="432"/>
      <c r="W164" s="441"/>
      <c r="X164" s="441"/>
      <c r="Y164" s="435"/>
      <c r="Z164" s="438"/>
      <c r="AA164" s="438"/>
      <c r="AB164" s="438"/>
    </row>
    <row r="165" spans="1:28" ht="15.75" customHeight="1" thickBot="1">
      <c r="A165" s="480"/>
      <c r="B165" s="458"/>
      <c r="C165" s="459"/>
      <c r="D165" s="433"/>
      <c r="E165" s="433"/>
      <c r="F165" s="433"/>
      <c r="G165" s="433"/>
      <c r="H165" s="458"/>
      <c r="I165" s="477"/>
      <c r="J165" s="459"/>
      <c r="K165" s="433"/>
      <c r="L165" s="458"/>
      <c r="M165" s="459"/>
      <c r="N165" s="433"/>
      <c r="O165" s="458"/>
      <c r="P165" s="459"/>
      <c r="Q165" s="461"/>
      <c r="R165" s="451"/>
      <c r="S165" s="451"/>
      <c r="T165" s="463"/>
      <c r="U165" s="433"/>
      <c r="V165" s="433"/>
      <c r="W165" s="442"/>
      <c r="X165" s="442"/>
      <c r="Y165" s="436"/>
      <c r="Z165" s="439"/>
      <c r="AA165" s="439"/>
      <c r="AB165" s="439"/>
    </row>
    <row r="166" spans="1:28" ht="15.75" customHeight="1">
      <c r="A166" s="478" t="s">
        <v>333</v>
      </c>
      <c r="B166" s="474" t="s">
        <v>527</v>
      </c>
      <c r="C166" s="455"/>
      <c r="D166" s="471" t="s">
        <v>528</v>
      </c>
      <c r="E166" s="471" t="s">
        <v>232</v>
      </c>
      <c r="F166" s="471" t="s">
        <v>498</v>
      </c>
      <c r="G166" s="471" t="s">
        <v>499</v>
      </c>
      <c r="H166" s="474" t="s">
        <v>484</v>
      </c>
      <c r="I166" s="475"/>
      <c r="J166" s="455"/>
      <c r="K166" s="471" t="s">
        <v>233</v>
      </c>
      <c r="L166" s="474" t="s">
        <v>339</v>
      </c>
      <c r="M166" s="455"/>
      <c r="N166" s="453">
        <v>44197</v>
      </c>
      <c r="O166" s="454" t="s">
        <v>485</v>
      </c>
      <c r="P166" s="455"/>
      <c r="Q166" s="452" t="s">
        <v>491</v>
      </c>
      <c r="R166" s="452" t="s">
        <v>561</v>
      </c>
      <c r="S166" s="449" t="s">
        <v>562</v>
      </c>
      <c r="T166" s="454" t="s">
        <v>558</v>
      </c>
      <c r="U166" s="429" t="s">
        <v>656</v>
      </c>
      <c r="V166" s="429" t="s">
        <v>672</v>
      </c>
      <c r="W166" s="440" t="s">
        <v>771</v>
      </c>
      <c r="X166" s="440"/>
      <c r="Y166" s="434">
        <v>1</v>
      </c>
      <c r="Z166" s="437">
        <v>0</v>
      </c>
      <c r="AA166" s="437"/>
      <c r="AB166" s="437">
        <f t="shared" ref="AB166" si="19">+Y166+Z166+AA166</f>
        <v>1</v>
      </c>
    </row>
    <row r="167" spans="1:28" ht="15" customHeight="1">
      <c r="A167" s="479"/>
      <c r="B167" s="456"/>
      <c r="C167" s="457"/>
      <c r="D167" s="432"/>
      <c r="E167" s="432"/>
      <c r="F167" s="432"/>
      <c r="G167" s="432"/>
      <c r="H167" s="456"/>
      <c r="I167" s="476"/>
      <c r="J167" s="457"/>
      <c r="K167" s="432"/>
      <c r="L167" s="456"/>
      <c r="M167" s="457"/>
      <c r="N167" s="432"/>
      <c r="O167" s="456"/>
      <c r="P167" s="457"/>
      <c r="Q167" s="460"/>
      <c r="R167" s="450"/>
      <c r="S167" s="450"/>
      <c r="T167" s="462"/>
      <c r="U167" s="432"/>
      <c r="V167" s="432"/>
      <c r="W167" s="441"/>
      <c r="X167" s="441"/>
      <c r="Y167" s="435"/>
      <c r="Z167" s="438"/>
      <c r="AA167" s="438"/>
      <c r="AB167" s="438"/>
    </row>
    <row r="168" spans="1:28" ht="15" customHeight="1">
      <c r="A168" s="479"/>
      <c r="B168" s="456"/>
      <c r="C168" s="457"/>
      <c r="D168" s="432"/>
      <c r="E168" s="432"/>
      <c r="F168" s="432"/>
      <c r="G168" s="432"/>
      <c r="H168" s="456"/>
      <c r="I168" s="476"/>
      <c r="J168" s="457"/>
      <c r="K168" s="432"/>
      <c r="L168" s="456"/>
      <c r="M168" s="457"/>
      <c r="N168" s="432"/>
      <c r="O168" s="456"/>
      <c r="P168" s="457"/>
      <c r="Q168" s="460"/>
      <c r="R168" s="450"/>
      <c r="S168" s="450"/>
      <c r="T168" s="462"/>
      <c r="U168" s="432"/>
      <c r="V168" s="432"/>
      <c r="W168" s="441"/>
      <c r="X168" s="441"/>
      <c r="Y168" s="435"/>
      <c r="Z168" s="438"/>
      <c r="AA168" s="438"/>
      <c r="AB168" s="438"/>
    </row>
    <row r="169" spans="1:28" ht="15" customHeight="1">
      <c r="A169" s="479"/>
      <c r="B169" s="456"/>
      <c r="C169" s="457"/>
      <c r="D169" s="432"/>
      <c r="E169" s="432"/>
      <c r="F169" s="432"/>
      <c r="G169" s="432"/>
      <c r="H169" s="456"/>
      <c r="I169" s="476"/>
      <c r="J169" s="457"/>
      <c r="K169" s="432"/>
      <c r="L169" s="456"/>
      <c r="M169" s="457"/>
      <c r="N169" s="432"/>
      <c r="O169" s="456"/>
      <c r="P169" s="457"/>
      <c r="Q169" s="460"/>
      <c r="R169" s="450"/>
      <c r="S169" s="450"/>
      <c r="T169" s="462"/>
      <c r="U169" s="432"/>
      <c r="V169" s="432"/>
      <c r="W169" s="441"/>
      <c r="X169" s="441"/>
      <c r="Y169" s="435"/>
      <c r="Z169" s="438"/>
      <c r="AA169" s="438"/>
      <c r="AB169" s="438"/>
    </row>
    <row r="170" spans="1:28" ht="15" customHeight="1">
      <c r="A170" s="479"/>
      <c r="B170" s="456"/>
      <c r="C170" s="457"/>
      <c r="D170" s="432"/>
      <c r="E170" s="432"/>
      <c r="F170" s="432"/>
      <c r="G170" s="432"/>
      <c r="H170" s="456"/>
      <c r="I170" s="476"/>
      <c r="J170" s="457"/>
      <c r="K170" s="432"/>
      <c r="L170" s="456"/>
      <c r="M170" s="457"/>
      <c r="N170" s="432"/>
      <c r="O170" s="456"/>
      <c r="P170" s="457"/>
      <c r="Q170" s="460"/>
      <c r="R170" s="450"/>
      <c r="S170" s="450"/>
      <c r="T170" s="462"/>
      <c r="U170" s="432"/>
      <c r="V170" s="432"/>
      <c r="W170" s="441"/>
      <c r="X170" s="441"/>
      <c r="Y170" s="435"/>
      <c r="Z170" s="438"/>
      <c r="AA170" s="438"/>
      <c r="AB170" s="438"/>
    </row>
    <row r="171" spans="1:28" ht="15" customHeight="1">
      <c r="A171" s="479"/>
      <c r="B171" s="456"/>
      <c r="C171" s="457"/>
      <c r="D171" s="432"/>
      <c r="E171" s="432"/>
      <c r="F171" s="432"/>
      <c r="G171" s="432"/>
      <c r="H171" s="456"/>
      <c r="I171" s="476"/>
      <c r="J171" s="457"/>
      <c r="K171" s="432"/>
      <c r="L171" s="456"/>
      <c r="M171" s="457"/>
      <c r="N171" s="432"/>
      <c r="O171" s="456"/>
      <c r="P171" s="457"/>
      <c r="Q171" s="460"/>
      <c r="R171" s="450"/>
      <c r="S171" s="450"/>
      <c r="T171" s="462"/>
      <c r="U171" s="432"/>
      <c r="V171" s="432"/>
      <c r="W171" s="441"/>
      <c r="X171" s="441"/>
      <c r="Y171" s="435"/>
      <c r="Z171" s="438"/>
      <c r="AA171" s="438"/>
      <c r="AB171" s="438"/>
    </row>
    <row r="172" spans="1:28" ht="15.75" customHeight="1" thickBot="1">
      <c r="A172" s="480"/>
      <c r="B172" s="458"/>
      <c r="C172" s="459"/>
      <c r="D172" s="433"/>
      <c r="E172" s="433"/>
      <c r="F172" s="433"/>
      <c r="G172" s="433"/>
      <c r="H172" s="458"/>
      <c r="I172" s="477"/>
      <c r="J172" s="459"/>
      <c r="K172" s="433"/>
      <c r="L172" s="458"/>
      <c r="M172" s="459"/>
      <c r="N172" s="433"/>
      <c r="O172" s="458"/>
      <c r="P172" s="459"/>
      <c r="Q172" s="461"/>
      <c r="R172" s="450"/>
      <c r="S172" s="451"/>
      <c r="T172" s="463"/>
      <c r="U172" s="433"/>
      <c r="V172" s="433"/>
      <c r="W172" s="442"/>
      <c r="X172" s="442"/>
      <c r="Y172" s="436"/>
      <c r="Z172" s="439"/>
      <c r="AA172" s="439"/>
      <c r="AB172" s="439"/>
    </row>
    <row r="173" spans="1:28" ht="32.25" customHeight="1">
      <c r="A173" s="478" t="s">
        <v>333</v>
      </c>
      <c r="B173" s="474" t="s">
        <v>527</v>
      </c>
      <c r="C173" s="455"/>
      <c r="D173" s="471" t="s">
        <v>528</v>
      </c>
      <c r="E173" s="471" t="s">
        <v>232</v>
      </c>
      <c r="F173" s="471" t="s">
        <v>529</v>
      </c>
      <c r="G173" s="471" t="s">
        <v>487</v>
      </c>
      <c r="H173" s="474" t="s">
        <v>488</v>
      </c>
      <c r="I173" s="475"/>
      <c r="J173" s="455"/>
      <c r="K173" s="471" t="s">
        <v>489</v>
      </c>
      <c r="L173" s="474" t="s">
        <v>490</v>
      </c>
      <c r="M173" s="455"/>
      <c r="N173" s="453">
        <v>44197</v>
      </c>
      <c r="O173" s="454" t="s">
        <v>485</v>
      </c>
      <c r="P173" s="455"/>
      <c r="Q173" s="454" t="s">
        <v>491</v>
      </c>
      <c r="R173" s="464" t="s">
        <v>563</v>
      </c>
      <c r="S173" s="468" t="s">
        <v>562</v>
      </c>
      <c r="T173" s="454" t="s">
        <v>558</v>
      </c>
      <c r="U173" s="429" t="s">
        <v>652</v>
      </c>
      <c r="V173" s="429" t="s">
        <v>653</v>
      </c>
      <c r="W173" s="440" t="s">
        <v>771</v>
      </c>
      <c r="X173" s="440"/>
      <c r="Y173" s="434">
        <v>1</v>
      </c>
      <c r="Z173" s="437">
        <v>0</v>
      </c>
      <c r="AA173" s="437"/>
      <c r="AB173" s="437">
        <f t="shared" ref="AB173" si="20">+Y173+Z173+AA173</f>
        <v>1</v>
      </c>
    </row>
    <row r="174" spans="1:28" ht="15" customHeight="1">
      <c r="A174" s="479"/>
      <c r="B174" s="456"/>
      <c r="C174" s="457"/>
      <c r="D174" s="432"/>
      <c r="E174" s="432"/>
      <c r="F174" s="432"/>
      <c r="G174" s="432"/>
      <c r="H174" s="456"/>
      <c r="I174" s="476"/>
      <c r="J174" s="457"/>
      <c r="K174" s="432"/>
      <c r="L174" s="456"/>
      <c r="M174" s="457"/>
      <c r="N174" s="432"/>
      <c r="O174" s="456"/>
      <c r="P174" s="457"/>
      <c r="Q174" s="462"/>
      <c r="R174" s="465"/>
      <c r="S174" s="469"/>
      <c r="T174" s="462"/>
      <c r="U174" s="430"/>
      <c r="V174" s="432"/>
      <c r="W174" s="441"/>
      <c r="X174" s="441"/>
      <c r="Y174" s="435"/>
      <c r="Z174" s="438"/>
      <c r="AA174" s="438"/>
      <c r="AB174" s="438"/>
    </row>
    <row r="175" spans="1:28" ht="15" customHeight="1">
      <c r="A175" s="479"/>
      <c r="B175" s="456"/>
      <c r="C175" s="457"/>
      <c r="D175" s="432"/>
      <c r="E175" s="432"/>
      <c r="F175" s="432"/>
      <c r="G175" s="432"/>
      <c r="H175" s="456"/>
      <c r="I175" s="476"/>
      <c r="J175" s="457"/>
      <c r="K175" s="432"/>
      <c r="L175" s="456"/>
      <c r="M175" s="457"/>
      <c r="N175" s="432"/>
      <c r="O175" s="456"/>
      <c r="P175" s="457"/>
      <c r="Q175" s="462"/>
      <c r="R175" s="465"/>
      <c r="S175" s="469"/>
      <c r="T175" s="462"/>
      <c r="U175" s="430"/>
      <c r="V175" s="432"/>
      <c r="W175" s="441"/>
      <c r="X175" s="441"/>
      <c r="Y175" s="435"/>
      <c r="Z175" s="438"/>
      <c r="AA175" s="438"/>
      <c r="AB175" s="438"/>
    </row>
    <row r="176" spans="1:28" ht="15" customHeight="1">
      <c r="A176" s="479"/>
      <c r="B176" s="456"/>
      <c r="C176" s="457"/>
      <c r="D176" s="432"/>
      <c r="E176" s="432"/>
      <c r="F176" s="432"/>
      <c r="G176" s="432"/>
      <c r="H176" s="456"/>
      <c r="I176" s="476"/>
      <c r="J176" s="457"/>
      <c r="K176" s="432"/>
      <c r="L176" s="456"/>
      <c r="M176" s="457"/>
      <c r="N176" s="432"/>
      <c r="O176" s="456"/>
      <c r="P176" s="457"/>
      <c r="Q176" s="462"/>
      <c r="R176" s="465"/>
      <c r="S176" s="469"/>
      <c r="T176" s="462"/>
      <c r="U176" s="430"/>
      <c r="V176" s="432"/>
      <c r="W176" s="441"/>
      <c r="X176" s="441"/>
      <c r="Y176" s="435"/>
      <c r="Z176" s="438"/>
      <c r="AA176" s="438"/>
      <c r="AB176" s="438"/>
    </row>
    <row r="177" spans="1:28" ht="15" customHeight="1">
      <c r="A177" s="479"/>
      <c r="B177" s="456"/>
      <c r="C177" s="457"/>
      <c r="D177" s="432"/>
      <c r="E177" s="432"/>
      <c r="F177" s="432"/>
      <c r="G177" s="432"/>
      <c r="H177" s="456"/>
      <c r="I177" s="476"/>
      <c r="J177" s="457"/>
      <c r="K177" s="432"/>
      <c r="L177" s="456"/>
      <c r="M177" s="457"/>
      <c r="N177" s="432"/>
      <c r="O177" s="456"/>
      <c r="P177" s="457"/>
      <c r="Q177" s="462"/>
      <c r="R177" s="465"/>
      <c r="S177" s="469"/>
      <c r="T177" s="462"/>
      <c r="U177" s="430"/>
      <c r="V177" s="432"/>
      <c r="W177" s="441"/>
      <c r="X177" s="441"/>
      <c r="Y177" s="435"/>
      <c r="Z177" s="438"/>
      <c r="AA177" s="438"/>
      <c r="AB177" s="438"/>
    </row>
    <row r="178" spans="1:28" ht="15" customHeight="1">
      <c r="A178" s="479"/>
      <c r="B178" s="456"/>
      <c r="C178" s="457"/>
      <c r="D178" s="432"/>
      <c r="E178" s="432"/>
      <c r="F178" s="432"/>
      <c r="G178" s="432"/>
      <c r="H178" s="456"/>
      <c r="I178" s="476"/>
      <c r="J178" s="457"/>
      <c r="K178" s="432"/>
      <c r="L178" s="456"/>
      <c r="M178" s="457"/>
      <c r="N178" s="432"/>
      <c r="O178" s="456"/>
      <c r="P178" s="457"/>
      <c r="Q178" s="462"/>
      <c r="R178" s="465"/>
      <c r="S178" s="469"/>
      <c r="T178" s="462"/>
      <c r="U178" s="430"/>
      <c r="V178" s="432"/>
      <c r="W178" s="441"/>
      <c r="X178" s="441"/>
      <c r="Y178" s="435"/>
      <c r="Z178" s="438"/>
      <c r="AA178" s="438"/>
      <c r="AB178" s="438"/>
    </row>
    <row r="179" spans="1:28" ht="15.75" customHeight="1" thickBot="1">
      <c r="A179" s="480"/>
      <c r="B179" s="458"/>
      <c r="C179" s="459"/>
      <c r="D179" s="433"/>
      <c r="E179" s="433"/>
      <c r="F179" s="433"/>
      <c r="G179" s="433"/>
      <c r="H179" s="458"/>
      <c r="I179" s="477"/>
      <c r="J179" s="459"/>
      <c r="K179" s="433"/>
      <c r="L179" s="458"/>
      <c r="M179" s="459"/>
      <c r="N179" s="433"/>
      <c r="O179" s="458"/>
      <c r="P179" s="459"/>
      <c r="Q179" s="463"/>
      <c r="R179" s="466"/>
      <c r="S179" s="470"/>
      <c r="T179" s="463"/>
      <c r="U179" s="431"/>
      <c r="V179" s="433"/>
      <c r="W179" s="442"/>
      <c r="X179" s="442"/>
      <c r="Y179" s="436"/>
      <c r="Z179" s="439"/>
      <c r="AA179" s="439"/>
      <c r="AB179" s="439"/>
    </row>
    <row r="180" spans="1:28" ht="32.25" customHeight="1">
      <c r="A180" s="478" t="s">
        <v>333</v>
      </c>
      <c r="B180" s="474" t="s">
        <v>530</v>
      </c>
      <c r="C180" s="455"/>
      <c r="D180" s="471" t="s">
        <v>531</v>
      </c>
      <c r="E180" s="471" t="s">
        <v>232</v>
      </c>
      <c r="F180" s="471" t="s">
        <v>529</v>
      </c>
      <c r="G180" s="471" t="s">
        <v>487</v>
      </c>
      <c r="H180" s="474" t="s">
        <v>488</v>
      </c>
      <c r="I180" s="475"/>
      <c r="J180" s="455"/>
      <c r="K180" s="471" t="s">
        <v>489</v>
      </c>
      <c r="L180" s="474" t="s">
        <v>490</v>
      </c>
      <c r="M180" s="455"/>
      <c r="N180" s="453">
        <v>44197</v>
      </c>
      <c r="O180" s="454" t="s">
        <v>485</v>
      </c>
      <c r="P180" s="455"/>
      <c r="Q180" s="454" t="s">
        <v>491</v>
      </c>
      <c r="R180" s="464" t="s">
        <v>563</v>
      </c>
      <c r="S180" s="468" t="s">
        <v>562</v>
      </c>
      <c r="T180" s="454" t="s">
        <v>558</v>
      </c>
      <c r="U180" s="429" t="s">
        <v>652</v>
      </c>
      <c r="V180" s="429" t="s">
        <v>653</v>
      </c>
      <c r="W180" s="440" t="s">
        <v>771</v>
      </c>
      <c r="X180" s="440"/>
      <c r="Y180" s="434">
        <v>1</v>
      </c>
      <c r="Z180" s="437">
        <v>0</v>
      </c>
      <c r="AA180" s="437"/>
      <c r="AB180" s="437">
        <f t="shared" ref="AB180" si="21">+Y180+Z180+AA180</f>
        <v>1</v>
      </c>
    </row>
    <row r="181" spans="1:28" ht="15" customHeight="1">
      <c r="A181" s="479"/>
      <c r="B181" s="456"/>
      <c r="C181" s="457"/>
      <c r="D181" s="432"/>
      <c r="E181" s="432"/>
      <c r="F181" s="432"/>
      <c r="G181" s="432"/>
      <c r="H181" s="456"/>
      <c r="I181" s="476"/>
      <c r="J181" s="457"/>
      <c r="K181" s="432"/>
      <c r="L181" s="456"/>
      <c r="M181" s="457"/>
      <c r="N181" s="432"/>
      <c r="O181" s="456"/>
      <c r="P181" s="457"/>
      <c r="Q181" s="462"/>
      <c r="R181" s="465"/>
      <c r="S181" s="469"/>
      <c r="T181" s="462"/>
      <c r="U181" s="430"/>
      <c r="V181" s="432"/>
      <c r="W181" s="441"/>
      <c r="X181" s="441"/>
      <c r="Y181" s="435"/>
      <c r="Z181" s="438"/>
      <c r="AA181" s="438"/>
      <c r="AB181" s="438"/>
    </row>
    <row r="182" spans="1:28" ht="15" customHeight="1">
      <c r="A182" s="479"/>
      <c r="B182" s="456"/>
      <c r="C182" s="457"/>
      <c r="D182" s="432"/>
      <c r="E182" s="432"/>
      <c r="F182" s="432"/>
      <c r="G182" s="432"/>
      <c r="H182" s="456"/>
      <c r="I182" s="476"/>
      <c r="J182" s="457"/>
      <c r="K182" s="432"/>
      <c r="L182" s="456"/>
      <c r="M182" s="457"/>
      <c r="N182" s="432"/>
      <c r="O182" s="456"/>
      <c r="P182" s="457"/>
      <c r="Q182" s="462"/>
      <c r="R182" s="465"/>
      <c r="S182" s="469"/>
      <c r="T182" s="462"/>
      <c r="U182" s="430"/>
      <c r="V182" s="432"/>
      <c r="W182" s="441"/>
      <c r="X182" s="441"/>
      <c r="Y182" s="435"/>
      <c r="Z182" s="438"/>
      <c r="AA182" s="438"/>
      <c r="AB182" s="438"/>
    </row>
    <row r="183" spans="1:28" ht="15" customHeight="1">
      <c r="A183" s="479"/>
      <c r="B183" s="456"/>
      <c r="C183" s="457"/>
      <c r="D183" s="432"/>
      <c r="E183" s="432"/>
      <c r="F183" s="432"/>
      <c r="G183" s="432"/>
      <c r="H183" s="456"/>
      <c r="I183" s="476"/>
      <c r="J183" s="457"/>
      <c r="K183" s="432"/>
      <c r="L183" s="456"/>
      <c r="M183" s="457"/>
      <c r="N183" s="432"/>
      <c r="O183" s="456"/>
      <c r="P183" s="457"/>
      <c r="Q183" s="462"/>
      <c r="R183" s="465"/>
      <c r="S183" s="469"/>
      <c r="T183" s="462"/>
      <c r="U183" s="430"/>
      <c r="V183" s="432"/>
      <c r="W183" s="441"/>
      <c r="X183" s="441"/>
      <c r="Y183" s="435"/>
      <c r="Z183" s="438"/>
      <c r="AA183" s="438"/>
      <c r="AB183" s="438"/>
    </row>
    <row r="184" spans="1:28" ht="15" customHeight="1">
      <c r="A184" s="479"/>
      <c r="B184" s="456"/>
      <c r="C184" s="457"/>
      <c r="D184" s="432"/>
      <c r="E184" s="432"/>
      <c r="F184" s="432"/>
      <c r="G184" s="432"/>
      <c r="H184" s="456"/>
      <c r="I184" s="476"/>
      <c r="J184" s="457"/>
      <c r="K184" s="432"/>
      <c r="L184" s="456"/>
      <c r="M184" s="457"/>
      <c r="N184" s="432"/>
      <c r="O184" s="456"/>
      <c r="P184" s="457"/>
      <c r="Q184" s="462"/>
      <c r="R184" s="465"/>
      <c r="S184" s="469"/>
      <c r="T184" s="462"/>
      <c r="U184" s="430"/>
      <c r="V184" s="432"/>
      <c r="W184" s="441"/>
      <c r="X184" s="441"/>
      <c r="Y184" s="435"/>
      <c r="Z184" s="438"/>
      <c r="AA184" s="438"/>
      <c r="AB184" s="438"/>
    </row>
    <row r="185" spans="1:28" ht="15" customHeight="1">
      <c r="A185" s="479"/>
      <c r="B185" s="456"/>
      <c r="C185" s="457"/>
      <c r="D185" s="432"/>
      <c r="E185" s="432"/>
      <c r="F185" s="432"/>
      <c r="G185" s="432"/>
      <c r="H185" s="456"/>
      <c r="I185" s="476"/>
      <c r="J185" s="457"/>
      <c r="K185" s="432"/>
      <c r="L185" s="456"/>
      <c r="M185" s="457"/>
      <c r="N185" s="432"/>
      <c r="O185" s="456"/>
      <c r="P185" s="457"/>
      <c r="Q185" s="462"/>
      <c r="R185" s="465"/>
      <c r="S185" s="469"/>
      <c r="T185" s="462"/>
      <c r="U185" s="430"/>
      <c r="V185" s="432"/>
      <c r="W185" s="441"/>
      <c r="X185" s="441"/>
      <c r="Y185" s="435"/>
      <c r="Z185" s="438"/>
      <c r="AA185" s="438"/>
      <c r="AB185" s="438"/>
    </row>
    <row r="186" spans="1:28" ht="15.75" customHeight="1" thickBot="1">
      <c r="A186" s="480"/>
      <c r="B186" s="458"/>
      <c r="C186" s="459"/>
      <c r="D186" s="433"/>
      <c r="E186" s="433"/>
      <c r="F186" s="433"/>
      <c r="G186" s="433"/>
      <c r="H186" s="458"/>
      <c r="I186" s="477"/>
      <c r="J186" s="459"/>
      <c r="K186" s="433"/>
      <c r="L186" s="458"/>
      <c r="M186" s="459"/>
      <c r="N186" s="433"/>
      <c r="O186" s="458"/>
      <c r="P186" s="459"/>
      <c r="Q186" s="463"/>
      <c r="R186" s="466"/>
      <c r="S186" s="470"/>
      <c r="T186" s="463"/>
      <c r="U186" s="431"/>
      <c r="V186" s="433"/>
      <c r="W186" s="442"/>
      <c r="X186" s="442"/>
      <c r="Y186" s="436"/>
      <c r="Z186" s="439"/>
      <c r="AA186" s="439"/>
      <c r="AB186" s="439"/>
    </row>
    <row r="187" spans="1:28" ht="32.25" customHeight="1">
      <c r="A187" s="478" t="s">
        <v>234</v>
      </c>
      <c r="B187" s="474" t="s">
        <v>532</v>
      </c>
      <c r="C187" s="455"/>
      <c r="D187" s="471" t="s">
        <v>533</v>
      </c>
      <c r="E187" s="471" t="s">
        <v>232</v>
      </c>
      <c r="F187" s="471" t="s">
        <v>529</v>
      </c>
      <c r="G187" s="471" t="s">
        <v>487</v>
      </c>
      <c r="H187" s="474" t="s">
        <v>488</v>
      </c>
      <c r="I187" s="475"/>
      <c r="J187" s="455"/>
      <c r="K187" s="471" t="s">
        <v>489</v>
      </c>
      <c r="L187" s="474" t="s">
        <v>490</v>
      </c>
      <c r="M187" s="455"/>
      <c r="N187" s="453">
        <v>44197</v>
      </c>
      <c r="O187" s="454" t="s">
        <v>485</v>
      </c>
      <c r="P187" s="455"/>
      <c r="Q187" s="454" t="s">
        <v>491</v>
      </c>
      <c r="R187" s="464" t="s">
        <v>563</v>
      </c>
      <c r="S187" s="468" t="s">
        <v>562</v>
      </c>
      <c r="T187" s="454" t="s">
        <v>558</v>
      </c>
      <c r="U187" s="429" t="s">
        <v>652</v>
      </c>
      <c r="V187" s="429" t="s">
        <v>653</v>
      </c>
      <c r="W187" s="440" t="s">
        <v>771</v>
      </c>
      <c r="X187" s="440"/>
      <c r="Y187" s="434">
        <v>1</v>
      </c>
      <c r="Z187" s="437">
        <v>0</v>
      </c>
      <c r="AA187" s="437"/>
      <c r="AB187" s="437">
        <f t="shared" ref="AB187" si="22">+Y187+Z187+AA187</f>
        <v>1</v>
      </c>
    </row>
    <row r="188" spans="1:28" ht="15" customHeight="1">
      <c r="A188" s="479"/>
      <c r="B188" s="456"/>
      <c r="C188" s="457"/>
      <c r="D188" s="432"/>
      <c r="E188" s="432"/>
      <c r="F188" s="432"/>
      <c r="G188" s="432"/>
      <c r="H188" s="456"/>
      <c r="I188" s="476"/>
      <c r="J188" s="457"/>
      <c r="K188" s="432"/>
      <c r="L188" s="456"/>
      <c r="M188" s="457"/>
      <c r="N188" s="432"/>
      <c r="O188" s="456"/>
      <c r="P188" s="457"/>
      <c r="Q188" s="462"/>
      <c r="R188" s="465"/>
      <c r="S188" s="469"/>
      <c r="T188" s="462"/>
      <c r="U188" s="430"/>
      <c r="V188" s="432"/>
      <c r="W188" s="441"/>
      <c r="X188" s="441"/>
      <c r="Y188" s="435"/>
      <c r="Z188" s="438"/>
      <c r="AA188" s="438"/>
      <c r="AB188" s="438"/>
    </row>
    <row r="189" spans="1:28" ht="15" customHeight="1">
      <c r="A189" s="479"/>
      <c r="B189" s="456"/>
      <c r="C189" s="457"/>
      <c r="D189" s="432"/>
      <c r="E189" s="432"/>
      <c r="F189" s="432"/>
      <c r="G189" s="432"/>
      <c r="H189" s="456"/>
      <c r="I189" s="476"/>
      <c r="J189" s="457"/>
      <c r="K189" s="432"/>
      <c r="L189" s="456"/>
      <c r="M189" s="457"/>
      <c r="N189" s="432"/>
      <c r="O189" s="456"/>
      <c r="P189" s="457"/>
      <c r="Q189" s="462"/>
      <c r="R189" s="465"/>
      <c r="S189" s="469"/>
      <c r="T189" s="462"/>
      <c r="U189" s="430"/>
      <c r="V189" s="432"/>
      <c r="W189" s="441"/>
      <c r="X189" s="441"/>
      <c r="Y189" s="435"/>
      <c r="Z189" s="438"/>
      <c r="AA189" s="438"/>
      <c r="AB189" s="438"/>
    </row>
    <row r="190" spans="1:28" ht="15" customHeight="1">
      <c r="A190" s="479"/>
      <c r="B190" s="456"/>
      <c r="C190" s="457"/>
      <c r="D190" s="432"/>
      <c r="E190" s="432"/>
      <c r="F190" s="432"/>
      <c r="G190" s="432"/>
      <c r="H190" s="456"/>
      <c r="I190" s="476"/>
      <c r="J190" s="457"/>
      <c r="K190" s="432"/>
      <c r="L190" s="456"/>
      <c r="M190" s="457"/>
      <c r="N190" s="432"/>
      <c r="O190" s="456"/>
      <c r="P190" s="457"/>
      <c r="Q190" s="462"/>
      <c r="R190" s="465"/>
      <c r="S190" s="469"/>
      <c r="T190" s="462"/>
      <c r="U190" s="430"/>
      <c r="V190" s="432"/>
      <c r="W190" s="441"/>
      <c r="X190" s="441"/>
      <c r="Y190" s="435"/>
      <c r="Z190" s="438"/>
      <c r="AA190" s="438"/>
      <c r="AB190" s="438"/>
    </row>
    <row r="191" spans="1:28" ht="15" customHeight="1">
      <c r="A191" s="479"/>
      <c r="B191" s="456"/>
      <c r="C191" s="457"/>
      <c r="D191" s="432"/>
      <c r="E191" s="432"/>
      <c r="F191" s="432"/>
      <c r="G191" s="432"/>
      <c r="H191" s="456"/>
      <c r="I191" s="476"/>
      <c r="J191" s="457"/>
      <c r="K191" s="432"/>
      <c r="L191" s="456"/>
      <c r="M191" s="457"/>
      <c r="N191" s="432"/>
      <c r="O191" s="456"/>
      <c r="P191" s="457"/>
      <c r="Q191" s="462"/>
      <c r="R191" s="465"/>
      <c r="S191" s="469"/>
      <c r="T191" s="462"/>
      <c r="U191" s="430"/>
      <c r="V191" s="432"/>
      <c r="W191" s="441"/>
      <c r="X191" s="441"/>
      <c r="Y191" s="435"/>
      <c r="Z191" s="438"/>
      <c r="AA191" s="438"/>
      <c r="AB191" s="438"/>
    </row>
    <row r="192" spans="1:28" ht="15" customHeight="1">
      <c r="A192" s="479"/>
      <c r="B192" s="456"/>
      <c r="C192" s="457"/>
      <c r="D192" s="432"/>
      <c r="E192" s="432"/>
      <c r="F192" s="432"/>
      <c r="G192" s="432"/>
      <c r="H192" s="456"/>
      <c r="I192" s="476"/>
      <c r="J192" s="457"/>
      <c r="K192" s="432"/>
      <c r="L192" s="456"/>
      <c r="M192" s="457"/>
      <c r="N192" s="432"/>
      <c r="O192" s="456"/>
      <c r="P192" s="457"/>
      <c r="Q192" s="462"/>
      <c r="R192" s="465"/>
      <c r="S192" s="469"/>
      <c r="T192" s="462"/>
      <c r="U192" s="430"/>
      <c r="V192" s="432"/>
      <c r="W192" s="441"/>
      <c r="X192" s="441"/>
      <c r="Y192" s="435"/>
      <c r="Z192" s="438"/>
      <c r="AA192" s="438"/>
      <c r="AB192" s="438"/>
    </row>
    <row r="193" spans="1:28" ht="15.75" customHeight="1" thickBot="1">
      <c r="A193" s="480"/>
      <c r="B193" s="458"/>
      <c r="C193" s="459"/>
      <c r="D193" s="433"/>
      <c r="E193" s="433"/>
      <c r="F193" s="433"/>
      <c r="G193" s="433"/>
      <c r="H193" s="458"/>
      <c r="I193" s="477"/>
      <c r="J193" s="459"/>
      <c r="K193" s="433"/>
      <c r="L193" s="458"/>
      <c r="M193" s="459"/>
      <c r="N193" s="433"/>
      <c r="O193" s="458"/>
      <c r="P193" s="459"/>
      <c r="Q193" s="463"/>
      <c r="R193" s="466"/>
      <c r="S193" s="470"/>
      <c r="T193" s="463"/>
      <c r="U193" s="431"/>
      <c r="V193" s="433"/>
      <c r="W193" s="442"/>
      <c r="X193" s="442"/>
      <c r="Y193" s="436"/>
      <c r="Z193" s="439"/>
      <c r="AA193" s="439"/>
      <c r="AB193" s="439"/>
    </row>
    <row r="194" spans="1:28" ht="47.25" customHeight="1">
      <c r="A194" s="478" t="s">
        <v>234</v>
      </c>
      <c r="B194" s="474" t="s">
        <v>532</v>
      </c>
      <c r="C194" s="455"/>
      <c r="D194" s="471" t="s">
        <v>533</v>
      </c>
      <c r="E194" s="471" t="s">
        <v>232</v>
      </c>
      <c r="F194" s="471" t="s">
        <v>498</v>
      </c>
      <c r="G194" s="471" t="s">
        <v>499</v>
      </c>
      <c r="H194" s="474" t="s">
        <v>484</v>
      </c>
      <c r="I194" s="475"/>
      <c r="J194" s="455"/>
      <c r="K194" s="471" t="s">
        <v>233</v>
      </c>
      <c r="L194" s="474" t="s">
        <v>339</v>
      </c>
      <c r="M194" s="455"/>
      <c r="N194" s="453">
        <v>44197</v>
      </c>
      <c r="O194" s="454" t="s">
        <v>485</v>
      </c>
      <c r="P194" s="455"/>
      <c r="Q194" s="454" t="s">
        <v>491</v>
      </c>
      <c r="R194" s="464" t="s">
        <v>561</v>
      </c>
      <c r="S194" s="468" t="s">
        <v>562</v>
      </c>
      <c r="T194" s="454" t="s">
        <v>558</v>
      </c>
      <c r="U194" s="429" t="s">
        <v>656</v>
      </c>
      <c r="V194" s="429" t="s">
        <v>672</v>
      </c>
      <c r="W194" s="440" t="s">
        <v>771</v>
      </c>
      <c r="X194" s="440"/>
      <c r="Y194" s="434">
        <v>1</v>
      </c>
      <c r="Z194" s="437">
        <v>0</v>
      </c>
      <c r="AA194" s="437"/>
      <c r="AB194" s="437">
        <f t="shared" ref="AB194" si="23">+Y194+Z194+AA194</f>
        <v>1</v>
      </c>
    </row>
    <row r="195" spans="1:28" ht="15" customHeight="1">
      <c r="A195" s="479"/>
      <c r="B195" s="456"/>
      <c r="C195" s="457"/>
      <c r="D195" s="432"/>
      <c r="E195" s="432"/>
      <c r="F195" s="432"/>
      <c r="G195" s="432"/>
      <c r="H195" s="456"/>
      <c r="I195" s="476"/>
      <c r="J195" s="457"/>
      <c r="K195" s="432"/>
      <c r="L195" s="456"/>
      <c r="M195" s="457"/>
      <c r="N195" s="432"/>
      <c r="O195" s="456"/>
      <c r="P195" s="457"/>
      <c r="Q195" s="462"/>
      <c r="R195" s="465"/>
      <c r="S195" s="469"/>
      <c r="T195" s="462"/>
      <c r="U195" s="432"/>
      <c r="V195" s="432"/>
      <c r="W195" s="441"/>
      <c r="X195" s="441"/>
      <c r="Y195" s="435"/>
      <c r="Z195" s="438"/>
      <c r="AA195" s="438"/>
      <c r="AB195" s="438"/>
    </row>
    <row r="196" spans="1:28" ht="15" customHeight="1">
      <c r="A196" s="479"/>
      <c r="B196" s="456"/>
      <c r="C196" s="457"/>
      <c r="D196" s="432"/>
      <c r="E196" s="432"/>
      <c r="F196" s="432"/>
      <c r="G196" s="432"/>
      <c r="H196" s="456"/>
      <c r="I196" s="476"/>
      <c r="J196" s="457"/>
      <c r="K196" s="432"/>
      <c r="L196" s="456"/>
      <c r="M196" s="457"/>
      <c r="N196" s="432"/>
      <c r="O196" s="456"/>
      <c r="P196" s="457"/>
      <c r="Q196" s="462"/>
      <c r="R196" s="465"/>
      <c r="S196" s="469"/>
      <c r="T196" s="462"/>
      <c r="U196" s="432"/>
      <c r="V196" s="432"/>
      <c r="W196" s="441"/>
      <c r="X196" s="441"/>
      <c r="Y196" s="435"/>
      <c r="Z196" s="438"/>
      <c r="AA196" s="438"/>
      <c r="AB196" s="438"/>
    </row>
    <row r="197" spans="1:28" ht="15" customHeight="1">
      <c r="A197" s="479"/>
      <c r="B197" s="456"/>
      <c r="C197" s="457"/>
      <c r="D197" s="432"/>
      <c r="E197" s="432"/>
      <c r="F197" s="432"/>
      <c r="G197" s="432"/>
      <c r="H197" s="456"/>
      <c r="I197" s="476"/>
      <c r="J197" s="457"/>
      <c r="K197" s="432"/>
      <c r="L197" s="456"/>
      <c r="M197" s="457"/>
      <c r="N197" s="432"/>
      <c r="O197" s="456"/>
      <c r="P197" s="457"/>
      <c r="Q197" s="462"/>
      <c r="R197" s="465"/>
      <c r="S197" s="469"/>
      <c r="T197" s="462"/>
      <c r="U197" s="432"/>
      <c r="V197" s="432"/>
      <c r="W197" s="441"/>
      <c r="X197" s="441"/>
      <c r="Y197" s="435"/>
      <c r="Z197" s="438"/>
      <c r="AA197" s="438"/>
      <c r="AB197" s="438"/>
    </row>
    <row r="198" spans="1:28" ht="15" customHeight="1">
      <c r="A198" s="479"/>
      <c r="B198" s="456"/>
      <c r="C198" s="457"/>
      <c r="D198" s="432"/>
      <c r="E198" s="432"/>
      <c r="F198" s="432"/>
      <c r="G198" s="432"/>
      <c r="H198" s="456"/>
      <c r="I198" s="476"/>
      <c r="J198" s="457"/>
      <c r="K198" s="432"/>
      <c r="L198" s="456"/>
      <c r="M198" s="457"/>
      <c r="N198" s="432"/>
      <c r="O198" s="456"/>
      <c r="P198" s="457"/>
      <c r="Q198" s="462"/>
      <c r="R198" s="465"/>
      <c r="S198" s="469"/>
      <c r="T198" s="462"/>
      <c r="U198" s="432"/>
      <c r="V198" s="432"/>
      <c r="W198" s="441"/>
      <c r="X198" s="441"/>
      <c r="Y198" s="435"/>
      <c r="Z198" s="438"/>
      <c r="AA198" s="438"/>
      <c r="AB198" s="438"/>
    </row>
    <row r="199" spans="1:28" ht="15" customHeight="1">
      <c r="A199" s="479"/>
      <c r="B199" s="456"/>
      <c r="C199" s="457"/>
      <c r="D199" s="432"/>
      <c r="E199" s="432"/>
      <c r="F199" s="432"/>
      <c r="G199" s="432"/>
      <c r="H199" s="456"/>
      <c r="I199" s="476"/>
      <c r="J199" s="457"/>
      <c r="K199" s="432"/>
      <c r="L199" s="456"/>
      <c r="M199" s="457"/>
      <c r="N199" s="432"/>
      <c r="O199" s="456"/>
      <c r="P199" s="457"/>
      <c r="Q199" s="462"/>
      <c r="R199" s="465"/>
      <c r="S199" s="469"/>
      <c r="T199" s="462"/>
      <c r="U199" s="432"/>
      <c r="V199" s="432"/>
      <c r="W199" s="441"/>
      <c r="X199" s="441"/>
      <c r="Y199" s="435"/>
      <c r="Z199" s="438"/>
      <c r="AA199" s="438"/>
      <c r="AB199" s="438"/>
    </row>
    <row r="200" spans="1:28" ht="15.75" customHeight="1" thickBot="1">
      <c r="A200" s="480"/>
      <c r="B200" s="458"/>
      <c r="C200" s="459"/>
      <c r="D200" s="433"/>
      <c r="E200" s="433"/>
      <c r="F200" s="433"/>
      <c r="G200" s="433"/>
      <c r="H200" s="458"/>
      <c r="I200" s="477"/>
      <c r="J200" s="459"/>
      <c r="K200" s="433"/>
      <c r="L200" s="458"/>
      <c r="M200" s="459"/>
      <c r="N200" s="433"/>
      <c r="O200" s="458"/>
      <c r="P200" s="459"/>
      <c r="Q200" s="463"/>
      <c r="R200" s="466"/>
      <c r="S200" s="470"/>
      <c r="T200" s="463"/>
      <c r="U200" s="433"/>
      <c r="V200" s="433"/>
      <c r="W200" s="442"/>
      <c r="X200" s="442"/>
      <c r="Y200" s="436"/>
      <c r="Z200" s="439"/>
      <c r="AA200" s="439"/>
      <c r="AB200" s="439"/>
    </row>
    <row r="201" spans="1:28" ht="47.25" customHeight="1">
      <c r="A201" s="478" t="s">
        <v>234</v>
      </c>
      <c r="B201" s="474" t="s">
        <v>534</v>
      </c>
      <c r="C201" s="455"/>
      <c r="D201" s="471" t="s">
        <v>535</v>
      </c>
      <c r="E201" s="471" t="s">
        <v>232</v>
      </c>
      <c r="F201" s="471" t="s">
        <v>498</v>
      </c>
      <c r="G201" s="471" t="s">
        <v>499</v>
      </c>
      <c r="H201" s="474" t="s">
        <v>484</v>
      </c>
      <c r="I201" s="475"/>
      <c r="J201" s="455"/>
      <c r="K201" s="471" t="s">
        <v>233</v>
      </c>
      <c r="L201" s="474" t="s">
        <v>339</v>
      </c>
      <c r="M201" s="455"/>
      <c r="N201" s="453">
        <v>44197</v>
      </c>
      <c r="O201" s="454" t="s">
        <v>485</v>
      </c>
      <c r="P201" s="455"/>
      <c r="Q201" s="454" t="s">
        <v>491</v>
      </c>
      <c r="R201" s="464" t="s">
        <v>561</v>
      </c>
      <c r="S201" s="468" t="s">
        <v>562</v>
      </c>
      <c r="T201" s="454" t="s">
        <v>558</v>
      </c>
      <c r="U201" s="429" t="s">
        <v>656</v>
      </c>
      <c r="V201" s="429" t="s">
        <v>672</v>
      </c>
      <c r="W201" s="440" t="s">
        <v>771</v>
      </c>
      <c r="X201" s="440"/>
      <c r="Y201" s="434">
        <v>1</v>
      </c>
      <c r="Z201" s="437">
        <v>0</v>
      </c>
      <c r="AA201" s="437"/>
      <c r="AB201" s="437">
        <f t="shared" ref="AB201" si="24">+Y201+Z201+AA201</f>
        <v>1</v>
      </c>
    </row>
    <row r="202" spans="1:28" ht="15" customHeight="1">
      <c r="A202" s="479"/>
      <c r="B202" s="456"/>
      <c r="C202" s="457"/>
      <c r="D202" s="432"/>
      <c r="E202" s="432"/>
      <c r="F202" s="432"/>
      <c r="G202" s="432"/>
      <c r="H202" s="456"/>
      <c r="I202" s="476"/>
      <c r="J202" s="457"/>
      <c r="K202" s="432"/>
      <c r="L202" s="456"/>
      <c r="M202" s="457"/>
      <c r="N202" s="432"/>
      <c r="O202" s="456"/>
      <c r="P202" s="457"/>
      <c r="Q202" s="462"/>
      <c r="R202" s="465"/>
      <c r="S202" s="469"/>
      <c r="T202" s="462"/>
      <c r="U202" s="432"/>
      <c r="V202" s="432"/>
      <c r="W202" s="441"/>
      <c r="X202" s="441"/>
      <c r="Y202" s="435"/>
      <c r="Z202" s="438"/>
      <c r="AA202" s="438"/>
      <c r="AB202" s="438"/>
    </row>
    <row r="203" spans="1:28" ht="15" customHeight="1">
      <c r="A203" s="479"/>
      <c r="B203" s="456"/>
      <c r="C203" s="457"/>
      <c r="D203" s="432"/>
      <c r="E203" s="432"/>
      <c r="F203" s="432"/>
      <c r="G203" s="432"/>
      <c r="H203" s="456"/>
      <c r="I203" s="476"/>
      <c r="J203" s="457"/>
      <c r="K203" s="432"/>
      <c r="L203" s="456"/>
      <c r="M203" s="457"/>
      <c r="N203" s="432"/>
      <c r="O203" s="456"/>
      <c r="P203" s="457"/>
      <c r="Q203" s="462"/>
      <c r="R203" s="465"/>
      <c r="S203" s="469"/>
      <c r="T203" s="462"/>
      <c r="U203" s="432"/>
      <c r="V203" s="432"/>
      <c r="W203" s="441"/>
      <c r="X203" s="441"/>
      <c r="Y203" s="435"/>
      <c r="Z203" s="438"/>
      <c r="AA203" s="438"/>
      <c r="AB203" s="438"/>
    </row>
    <row r="204" spans="1:28" ht="15" customHeight="1">
      <c r="A204" s="479"/>
      <c r="B204" s="456"/>
      <c r="C204" s="457"/>
      <c r="D204" s="432"/>
      <c r="E204" s="432"/>
      <c r="F204" s="432"/>
      <c r="G204" s="432"/>
      <c r="H204" s="456"/>
      <c r="I204" s="476"/>
      <c r="J204" s="457"/>
      <c r="K204" s="432"/>
      <c r="L204" s="456"/>
      <c r="M204" s="457"/>
      <c r="N204" s="432"/>
      <c r="O204" s="456"/>
      <c r="P204" s="457"/>
      <c r="Q204" s="462"/>
      <c r="R204" s="465"/>
      <c r="S204" s="469"/>
      <c r="T204" s="462"/>
      <c r="U204" s="432"/>
      <c r="V204" s="432"/>
      <c r="W204" s="441"/>
      <c r="X204" s="441"/>
      <c r="Y204" s="435"/>
      <c r="Z204" s="438"/>
      <c r="AA204" s="438"/>
      <c r="AB204" s="438"/>
    </row>
    <row r="205" spans="1:28" ht="15" customHeight="1">
      <c r="A205" s="479"/>
      <c r="B205" s="456"/>
      <c r="C205" s="457"/>
      <c r="D205" s="432"/>
      <c r="E205" s="432"/>
      <c r="F205" s="432"/>
      <c r="G205" s="432"/>
      <c r="H205" s="456"/>
      <c r="I205" s="476"/>
      <c r="J205" s="457"/>
      <c r="K205" s="432"/>
      <c r="L205" s="456"/>
      <c r="M205" s="457"/>
      <c r="N205" s="432"/>
      <c r="O205" s="456"/>
      <c r="P205" s="457"/>
      <c r="Q205" s="462"/>
      <c r="R205" s="465"/>
      <c r="S205" s="469"/>
      <c r="T205" s="462"/>
      <c r="U205" s="432"/>
      <c r="V205" s="432"/>
      <c r="W205" s="441"/>
      <c r="X205" s="441"/>
      <c r="Y205" s="435"/>
      <c r="Z205" s="438"/>
      <c r="AA205" s="438"/>
      <c r="AB205" s="438"/>
    </row>
    <row r="206" spans="1:28" ht="15" customHeight="1">
      <c r="A206" s="479"/>
      <c r="B206" s="456"/>
      <c r="C206" s="457"/>
      <c r="D206" s="432"/>
      <c r="E206" s="432"/>
      <c r="F206" s="432"/>
      <c r="G206" s="432"/>
      <c r="H206" s="456"/>
      <c r="I206" s="476"/>
      <c r="J206" s="457"/>
      <c r="K206" s="432"/>
      <c r="L206" s="456"/>
      <c r="M206" s="457"/>
      <c r="N206" s="432"/>
      <c r="O206" s="456"/>
      <c r="P206" s="457"/>
      <c r="Q206" s="462"/>
      <c r="R206" s="465"/>
      <c r="S206" s="469"/>
      <c r="T206" s="462"/>
      <c r="U206" s="432"/>
      <c r="V206" s="432"/>
      <c r="W206" s="441"/>
      <c r="X206" s="441"/>
      <c r="Y206" s="435"/>
      <c r="Z206" s="438"/>
      <c r="AA206" s="438"/>
      <c r="AB206" s="438"/>
    </row>
    <row r="207" spans="1:28" ht="15.75" customHeight="1" thickBot="1">
      <c r="A207" s="480"/>
      <c r="B207" s="458"/>
      <c r="C207" s="459"/>
      <c r="D207" s="433"/>
      <c r="E207" s="433"/>
      <c r="F207" s="433"/>
      <c r="G207" s="433"/>
      <c r="H207" s="458"/>
      <c r="I207" s="477"/>
      <c r="J207" s="459"/>
      <c r="K207" s="433"/>
      <c r="L207" s="458"/>
      <c r="M207" s="459"/>
      <c r="N207" s="433"/>
      <c r="O207" s="458"/>
      <c r="P207" s="459"/>
      <c r="Q207" s="463"/>
      <c r="R207" s="466"/>
      <c r="S207" s="470"/>
      <c r="T207" s="463"/>
      <c r="U207" s="433"/>
      <c r="V207" s="433"/>
      <c r="W207" s="442"/>
      <c r="X207" s="442"/>
      <c r="Y207" s="436"/>
      <c r="Z207" s="439"/>
      <c r="AA207" s="439"/>
      <c r="AB207" s="439"/>
    </row>
    <row r="208" spans="1:28" ht="32.25" customHeight="1">
      <c r="A208" s="478" t="s">
        <v>234</v>
      </c>
      <c r="B208" s="474" t="s">
        <v>534</v>
      </c>
      <c r="C208" s="455"/>
      <c r="D208" s="471" t="s">
        <v>535</v>
      </c>
      <c r="E208" s="471" t="s">
        <v>232</v>
      </c>
      <c r="F208" s="471" t="s">
        <v>529</v>
      </c>
      <c r="G208" s="471" t="s">
        <v>536</v>
      </c>
      <c r="H208" s="474" t="s">
        <v>488</v>
      </c>
      <c r="I208" s="475"/>
      <c r="J208" s="455"/>
      <c r="K208" s="471" t="s">
        <v>489</v>
      </c>
      <c r="L208" s="474" t="s">
        <v>490</v>
      </c>
      <c r="M208" s="455"/>
      <c r="N208" s="453">
        <v>44197</v>
      </c>
      <c r="O208" s="454" t="s">
        <v>485</v>
      </c>
      <c r="P208" s="455"/>
      <c r="Q208" s="454" t="s">
        <v>491</v>
      </c>
      <c r="R208" s="464" t="s">
        <v>563</v>
      </c>
      <c r="S208" s="468" t="s">
        <v>562</v>
      </c>
      <c r="T208" s="454" t="s">
        <v>558</v>
      </c>
      <c r="U208" s="429" t="s">
        <v>652</v>
      </c>
      <c r="V208" s="429" t="s">
        <v>653</v>
      </c>
      <c r="W208" s="440" t="s">
        <v>771</v>
      </c>
      <c r="X208" s="440"/>
      <c r="Y208" s="434">
        <v>1</v>
      </c>
      <c r="Z208" s="437">
        <v>0</v>
      </c>
      <c r="AA208" s="437"/>
      <c r="AB208" s="437">
        <f t="shared" ref="AB208" si="25">+Y208+Z208+AA208</f>
        <v>1</v>
      </c>
    </row>
    <row r="209" spans="1:28" ht="15" customHeight="1">
      <c r="A209" s="479"/>
      <c r="B209" s="456"/>
      <c r="C209" s="457"/>
      <c r="D209" s="432"/>
      <c r="E209" s="432"/>
      <c r="F209" s="432"/>
      <c r="G209" s="432"/>
      <c r="H209" s="456"/>
      <c r="I209" s="476"/>
      <c r="J209" s="457"/>
      <c r="K209" s="432"/>
      <c r="L209" s="456"/>
      <c r="M209" s="457"/>
      <c r="N209" s="432"/>
      <c r="O209" s="456"/>
      <c r="P209" s="457"/>
      <c r="Q209" s="462"/>
      <c r="R209" s="465"/>
      <c r="S209" s="469"/>
      <c r="T209" s="462"/>
      <c r="U209" s="430"/>
      <c r="V209" s="432"/>
      <c r="W209" s="441"/>
      <c r="X209" s="441"/>
      <c r="Y209" s="435"/>
      <c r="Z209" s="438"/>
      <c r="AA209" s="438"/>
      <c r="AB209" s="438"/>
    </row>
    <row r="210" spans="1:28" ht="15" customHeight="1">
      <c r="A210" s="479"/>
      <c r="B210" s="456"/>
      <c r="C210" s="457"/>
      <c r="D210" s="432"/>
      <c r="E210" s="432"/>
      <c r="F210" s="432"/>
      <c r="G210" s="432"/>
      <c r="H210" s="456"/>
      <c r="I210" s="476"/>
      <c r="J210" s="457"/>
      <c r="K210" s="432"/>
      <c r="L210" s="456"/>
      <c r="M210" s="457"/>
      <c r="N210" s="432"/>
      <c r="O210" s="456"/>
      <c r="P210" s="457"/>
      <c r="Q210" s="462"/>
      <c r="R210" s="465"/>
      <c r="S210" s="469"/>
      <c r="T210" s="462"/>
      <c r="U210" s="430"/>
      <c r="V210" s="432"/>
      <c r="W210" s="441"/>
      <c r="X210" s="441"/>
      <c r="Y210" s="435"/>
      <c r="Z210" s="438"/>
      <c r="AA210" s="438"/>
      <c r="AB210" s="438"/>
    </row>
    <row r="211" spans="1:28" ht="15" customHeight="1">
      <c r="A211" s="479"/>
      <c r="B211" s="456"/>
      <c r="C211" s="457"/>
      <c r="D211" s="432"/>
      <c r="E211" s="432"/>
      <c r="F211" s="432"/>
      <c r="G211" s="432"/>
      <c r="H211" s="456"/>
      <c r="I211" s="476"/>
      <c r="J211" s="457"/>
      <c r="K211" s="432"/>
      <c r="L211" s="456"/>
      <c r="M211" s="457"/>
      <c r="N211" s="432"/>
      <c r="O211" s="456"/>
      <c r="P211" s="457"/>
      <c r="Q211" s="462"/>
      <c r="R211" s="465"/>
      <c r="S211" s="469"/>
      <c r="T211" s="462"/>
      <c r="U211" s="430"/>
      <c r="V211" s="432"/>
      <c r="W211" s="441"/>
      <c r="X211" s="441"/>
      <c r="Y211" s="435"/>
      <c r="Z211" s="438"/>
      <c r="AA211" s="438"/>
      <c r="AB211" s="438"/>
    </row>
    <row r="212" spans="1:28" ht="15" customHeight="1">
      <c r="A212" s="479"/>
      <c r="B212" s="456"/>
      <c r="C212" s="457"/>
      <c r="D212" s="432"/>
      <c r="E212" s="432"/>
      <c r="F212" s="432"/>
      <c r="G212" s="432"/>
      <c r="H212" s="456"/>
      <c r="I212" s="476"/>
      <c r="J212" s="457"/>
      <c r="K212" s="432"/>
      <c r="L212" s="456"/>
      <c r="M212" s="457"/>
      <c r="N212" s="432"/>
      <c r="O212" s="456"/>
      <c r="P212" s="457"/>
      <c r="Q212" s="462"/>
      <c r="R212" s="465"/>
      <c r="S212" s="469"/>
      <c r="T212" s="462"/>
      <c r="U212" s="430"/>
      <c r="V212" s="432"/>
      <c r="W212" s="441"/>
      <c r="X212" s="441"/>
      <c r="Y212" s="435"/>
      <c r="Z212" s="438"/>
      <c r="AA212" s="438"/>
      <c r="AB212" s="438"/>
    </row>
    <row r="213" spans="1:28" ht="15" customHeight="1">
      <c r="A213" s="479"/>
      <c r="B213" s="456"/>
      <c r="C213" s="457"/>
      <c r="D213" s="432"/>
      <c r="E213" s="432"/>
      <c r="F213" s="432"/>
      <c r="G213" s="432"/>
      <c r="H213" s="456"/>
      <c r="I213" s="476"/>
      <c r="J213" s="457"/>
      <c r="K213" s="432"/>
      <c r="L213" s="456"/>
      <c r="M213" s="457"/>
      <c r="N213" s="432"/>
      <c r="O213" s="456"/>
      <c r="P213" s="457"/>
      <c r="Q213" s="462"/>
      <c r="R213" s="465"/>
      <c r="S213" s="469"/>
      <c r="T213" s="462"/>
      <c r="U213" s="430"/>
      <c r="V213" s="432"/>
      <c r="W213" s="441"/>
      <c r="X213" s="441"/>
      <c r="Y213" s="435"/>
      <c r="Z213" s="438"/>
      <c r="AA213" s="438"/>
      <c r="AB213" s="438"/>
    </row>
    <row r="214" spans="1:28" ht="15.75" customHeight="1" thickBot="1">
      <c r="A214" s="480"/>
      <c r="B214" s="458"/>
      <c r="C214" s="459"/>
      <c r="D214" s="433"/>
      <c r="E214" s="433"/>
      <c r="F214" s="433"/>
      <c r="G214" s="433"/>
      <c r="H214" s="458"/>
      <c r="I214" s="477"/>
      <c r="J214" s="459"/>
      <c r="K214" s="433"/>
      <c r="L214" s="458"/>
      <c r="M214" s="459"/>
      <c r="N214" s="433"/>
      <c r="O214" s="458"/>
      <c r="P214" s="459"/>
      <c r="Q214" s="463"/>
      <c r="R214" s="466"/>
      <c r="S214" s="470"/>
      <c r="T214" s="463"/>
      <c r="U214" s="431"/>
      <c r="V214" s="433"/>
      <c r="W214" s="442"/>
      <c r="X214" s="442"/>
      <c r="Y214" s="436"/>
      <c r="Z214" s="439"/>
      <c r="AA214" s="439"/>
      <c r="AB214" s="439"/>
    </row>
    <row r="215" spans="1:28" ht="47.25" customHeight="1">
      <c r="A215" s="478" t="s">
        <v>234</v>
      </c>
      <c r="B215" s="474" t="s">
        <v>537</v>
      </c>
      <c r="C215" s="455"/>
      <c r="D215" s="471" t="s">
        <v>538</v>
      </c>
      <c r="E215" s="471" t="s">
        <v>232</v>
      </c>
      <c r="F215" s="471" t="s">
        <v>498</v>
      </c>
      <c r="G215" s="471" t="s">
        <v>499</v>
      </c>
      <c r="H215" s="474" t="s">
        <v>484</v>
      </c>
      <c r="I215" s="475"/>
      <c r="J215" s="455"/>
      <c r="K215" s="471" t="s">
        <v>233</v>
      </c>
      <c r="L215" s="474" t="s">
        <v>339</v>
      </c>
      <c r="M215" s="455"/>
      <c r="N215" s="453">
        <v>44197</v>
      </c>
      <c r="O215" s="454" t="s">
        <v>485</v>
      </c>
      <c r="P215" s="455"/>
      <c r="Q215" s="454" t="s">
        <v>491</v>
      </c>
      <c r="R215" s="464" t="s">
        <v>561</v>
      </c>
      <c r="S215" s="468" t="s">
        <v>562</v>
      </c>
      <c r="T215" s="454" t="s">
        <v>558</v>
      </c>
      <c r="U215" s="429" t="s">
        <v>656</v>
      </c>
      <c r="V215" s="429" t="s">
        <v>672</v>
      </c>
      <c r="W215" s="440" t="s">
        <v>771</v>
      </c>
      <c r="X215" s="440"/>
      <c r="Y215" s="434">
        <v>1</v>
      </c>
      <c r="Z215" s="437">
        <v>0</v>
      </c>
      <c r="AA215" s="437"/>
      <c r="AB215" s="437">
        <f t="shared" ref="AB215" si="26">+Y215+Z215+AA215</f>
        <v>1</v>
      </c>
    </row>
    <row r="216" spans="1:28" ht="15" customHeight="1">
      <c r="A216" s="479"/>
      <c r="B216" s="456"/>
      <c r="C216" s="457"/>
      <c r="D216" s="432"/>
      <c r="E216" s="432"/>
      <c r="F216" s="432"/>
      <c r="G216" s="432"/>
      <c r="H216" s="456"/>
      <c r="I216" s="476"/>
      <c r="J216" s="457"/>
      <c r="K216" s="432"/>
      <c r="L216" s="456"/>
      <c r="M216" s="457"/>
      <c r="N216" s="432"/>
      <c r="O216" s="456"/>
      <c r="P216" s="457"/>
      <c r="Q216" s="462"/>
      <c r="R216" s="465"/>
      <c r="S216" s="469"/>
      <c r="T216" s="462"/>
      <c r="U216" s="432"/>
      <c r="V216" s="432"/>
      <c r="W216" s="441"/>
      <c r="X216" s="441"/>
      <c r="Y216" s="435"/>
      <c r="Z216" s="438"/>
      <c r="AA216" s="438"/>
      <c r="AB216" s="438"/>
    </row>
    <row r="217" spans="1:28" ht="15" customHeight="1">
      <c r="A217" s="479"/>
      <c r="B217" s="456"/>
      <c r="C217" s="457"/>
      <c r="D217" s="432"/>
      <c r="E217" s="432"/>
      <c r="F217" s="432"/>
      <c r="G217" s="432"/>
      <c r="H217" s="456"/>
      <c r="I217" s="476"/>
      <c r="J217" s="457"/>
      <c r="K217" s="432"/>
      <c r="L217" s="456"/>
      <c r="M217" s="457"/>
      <c r="N217" s="432"/>
      <c r="O217" s="456"/>
      <c r="P217" s="457"/>
      <c r="Q217" s="462"/>
      <c r="R217" s="465"/>
      <c r="S217" s="469"/>
      <c r="T217" s="462"/>
      <c r="U217" s="432"/>
      <c r="V217" s="432"/>
      <c r="W217" s="441"/>
      <c r="X217" s="441"/>
      <c r="Y217" s="435"/>
      <c r="Z217" s="438"/>
      <c r="AA217" s="438"/>
      <c r="AB217" s="438"/>
    </row>
    <row r="218" spans="1:28" ht="15" customHeight="1">
      <c r="A218" s="479"/>
      <c r="B218" s="456"/>
      <c r="C218" s="457"/>
      <c r="D218" s="432"/>
      <c r="E218" s="432"/>
      <c r="F218" s="432"/>
      <c r="G218" s="432"/>
      <c r="H218" s="456"/>
      <c r="I218" s="476"/>
      <c r="J218" s="457"/>
      <c r="K218" s="432"/>
      <c r="L218" s="456"/>
      <c r="M218" s="457"/>
      <c r="N218" s="432"/>
      <c r="O218" s="456"/>
      <c r="P218" s="457"/>
      <c r="Q218" s="462"/>
      <c r="R218" s="465"/>
      <c r="S218" s="469"/>
      <c r="T218" s="462"/>
      <c r="U218" s="432"/>
      <c r="V218" s="432"/>
      <c r="W218" s="441"/>
      <c r="X218" s="441"/>
      <c r="Y218" s="435"/>
      <c r="Z218" s="438"/>
      <c r="AA218" s="438"/>
      <c r="AB218" s="438"/>
    </row>
    <row r="219" spans="1:28" ht="15" customHeight="1">
      <c r="A219" s="479"/>
      <c r="B219" s="456"/>
      <c r="C219" s="457"/>
      <c r="D219" s="432"/>
      <c r="E219" s="432"/>
      <c r="F219" s="432"/>
      <c r="G219" s="432"/>
      <c r="H219" s="456"/>
      <c r="I219" s="476"/>
      <c r="J219" s="457"/>
      <c r="K219" s="432"/>
      <c r="L219" s="456"/>
      <c r="M219" s="457"/>
      <c r="N219" s="432"/>
      <c r="O219" s="456"/>
      <c r="P219" s="457"/>
      <c r="Q219" s="462"/>
      <c r="R219" s="465"/>
      <c r="S219" s="469"/>
      <c r="T219" s="462"/>
      <c r="U219" s="432"/>
      <c r="V219" s="432"/>
      <c r="W219" s="441"/>
      <c r="X219" s="441"/>
      <c r="Y219" s="435"/>
      <c r="Z219" s="438"/>
      <c r="AA219" s="438"/>
      <c r="AB219" s="438"/>
    </row>
    <row r="220" spans="1:28" ht="15" customHeight="1">
      <c r="A220" s="479"/>
      <c r="B220" s="456"/>
      <c r="C220" s="457"/>
      <c r="D220" s="432"/>
      <c r="E220" s="432"/>
      <c r="F220" s="432"/>
      <c r="G220" s="432"/>
      <c r="H220" s="456"/>
      <c r="I220" s="476"/>
      <c r="J220" s="457"/>
      <c r="K220" s="432"/>
      <c r="L220" s="456"/>
      <c r="M220" s="457"/>
      <c r="N220" s="432"/>
      <c r="O220" s="456"/>
      <c r="P220" s="457"/>
      <c r="Q220" s="462"/>
      <c r="R220" s="465"/>
      <c r="S220" s="469"/>
      <c r="T220" s="462"/>
      <c r="U220" s="432"/>
      <c r="V220" s="432"/>
      <c r="W220" s="441"/>
      <c r="X220" s="441"/>
      <c r="Y220" s="435"/>
      <c r="Z220" s="438"/>
      <c r="AA220" s="438"/>
      <c r="AB220" s="438"/>
    </row>
    <row r="221" spans="1:28" ht="15.75" customHeight="1" thickBot="1">
      <c r="A221" s="480"/>
      <c r="B221" s="458"/>
      <c r="C221" s="459"/>
      <c r="D221" s="433"/>
      <c r="E221" s="433"/>
      <c r="F221" s="433"/>
      <c r="G221" s="433"/>
      <c r="H221" s="458"/>
      <c r="I221" s="477"/>
      <c r="J221" s="459"/>
      <c r="K221" s="433"/>
      <c r="L221" s="458"/>
      <c r="M221" s="459"/>
      <c r="N221" s="433"/>
      <c r="O221" s="458"/>
      <c r="P221" s="459"/>
      <c r="Q221" s="463"/>
      <c r="R221" s="466"/>
      <c r="S221" s="470"/>
      <c r="T221" s="463"/>
      <c r="U221" s="433"/>
      <c r="V221" s="433"/>
      <c r="W221" s="442"/>
      <c r="X221" s="442"/>
      <c r="Y221" s="436"/>
      <c r="Z221" s="439"/>
      <c r="AA221" s="439"/>
      <c r="AB221" s="439"/>
    </row>
    <row r="222" spans="1:28" ht="32.25" customHeight="1">
      <c r="A222" s="478" t="s">
        <v>234</v>
      </c>
      <c r="B222" s="474" t="s">
        <v>539</v>
      </c>
      <c r="C222" s="455"/>
      <c r="D222" s="471" t="s">
        <v>540</v>
      </c>
      <c r="E222" s="471" t="s">
        <v>232</v>
      </c>
      <c r="F222" s="471" t="s">
        <v>529</v>
      </c>
      <c r="G222" s="471" t="s">
        <v>487</v>
      </c>
      <c r="H222" s="474" t="s">
        <v>488</v>
      </c>
      <c r="I222" s="475"/>
      <c r="J222" s="455"/>
      <c r="K222" s="471" t="s">
        <v>489</v>
      </c>
      <c r="L222" s="474" t="s">
        <v>490</v>
      </c>
      <c r="M222" s="455"/>
      <c r="N222" s="453">
        <v>44197</v>
      </c>
      <c r="O222" s="454" t="s">
        <v>485</v>
      </c>
      <c r="P222" s="455"/>
      <c r="Q222" s="454" t="s">
        <v>491</v>
      </c>
      <c r="R222" s="464" t="s">
        <v>563</v>
      </c>
      <c r="S222" s="468" t="s">
        <v>562</v>
      </c>
      <c r="T222" s="454" t="s">
        <v>558</v>
      </c>
      <c r="U222" s="429" t="s">
        <v>652</v>
      </c>
      <c r="V222" s="429" t="s">
        <v>653</v>
      </c>
      <c r="W222" s="440" t="s">
        <v>771</v>
      </c>
      <c r="X222" s="440"/>
      <c r="Y222" s="434">
        <v>1</v>
      </c>
      <c r="Z222" s="437">
        <v>0</v>
      </c>
      <c r="AA222" s="437"/>
      <c r="AB222" s="437">
        <f t="shared" ref="AB222" si="27">+Y222+Z222+AA222</f>
        <v>1</v>
      </c>
    </row>
    <row r="223" spans="1:28" ht="15" customHeight="1">
      <c r="A223" s="479"/>
      <c r="B223" s="456"/>
      <c r="C223" s="457"/>
      <c r="D223" s="432"/>
      <c r="E223" s="432"/>
      <c r="F223" s="432"/>
      <c r="G223" s="432"/>
      <c r="H223" s="456"/>
      <c r="I223" s="476"/>
      <c r="J223" s="457"/>
      <c r="K223" s="432"/>
      <c r="L223" s="456"/>
      <c r="M223" s="457"/>
      <c r="N223" s="432"/>
      <c r="O223" s="456"/>
      <c r="P223" s="457"/>
      <c r="Q223" s="462"/>
      <c r="R223" s="465"/>
      <c r="S223" s="469"/>
      <c r="T223" s="462"/>
      <c r="U223" s="430"/>
      <c r="V223" s="432"/>
      <c r="W223" s="441"/>
      <c r="X223" s="441"/>
      <c r="Y223" s="435"/>
      <c r="Z223" s="438"/>
      <c r="AA223" s="438"/>
      <c r="AB223" s="438"/>
    </row>
    <row r="224" spans="1:28" ht="15" customHeight="1">
      <c r="A224" s="479"/>
      <c r="B224" s="456"/>
      <c r="C224" s="457"/>
      <c r="D224" s="432"/>
      <c r="E224" s="432"/>
      <c r="F224" s="432"/>
      <c r="G224" s="432"/>
      <c r="H224" s="456"/>
      <c r="I224" s="476"/>
      <c r="J224" s="457"/>
      <c r="K224" s="432"/>
      <c r="L224" s="456"/>
      <c r="M224" s="457"/>
      <c r="N224" s="432"/>
      <c r="O224" s="456"/>
      <c r="P224" s="457"/>
      <c r="Q224" s="462"/>
      <c r="R224" s="465"/>
      <c r="S224" s="469"/>
      <c r="T224" s="462"/>
      <c r="U224" s="430"/>
      <c r="V224" s="432"/>
      <c r="W224" s="441"/>
      <c r="X224" s="441"/>
      <c r="Y224" s="435"/>
      <c r="Z224" s="438"/>
      <c r="AA224" s="438"/>
      <c r="AB224" s="438"/>
    </row>
    <row r="225" spans="1:28" ht="15" customHeight="1">
      <c r="A225" s="479"/>
      <c r="B225" s="456"/>
      <c r="C225" s="457"/>
      <c r="D225" s="432"/>
      <c r="E225" s="432"/>
      <c r="F225" s="432"/>
      <c r="G225" s="432"/>
      <c r="H225" s="456"/>
      <c r="I225" s="476"/>
      <c r="J225" s="457"/>
      <c r="K225" s="432"/>
      <c r="L225" s="456"/>
      <c r="M225" s="457"/>
      <c r="N225" s="432"/>
      <c r="O225" s="456"/>
      <c r="P225" s="457"/>
      <c r="Q225" s="462"/>
      <c r="R225" s="465"/>
      <c r="S225" s="469"/>
      <c r="T225" s="462"/>
      <c r="U225" s="430"/>
      <c r="V225" s="432"/>
      <c r="W225" s="441"/>
      <c r="X225" s="441"/>
      <c r="Y225" s="435"/>
      <c r="Z225" s="438"/>
      <c r="AA225" s="438"/>
      <c r="AB225" s="438"/>
    </row>
    <row r="226" spans="1:28" ht="15" customHeight="1">
      <c r="A226" s="479"/>
      <c r="B226" s="456"/>
      <c r="C226" s="457"/>
      <c r="D226" s="432"/>
      <c r="E226" s="432"/>
      <c r="F226" s="432"/>
      <c r="G226" s="432"/>
      <c r="H226" s="456"/>
      <c r="I226" s="476"/>
      <c r="J226" s="457"/>
      <c r="K226" s="432"/>
      <c r="L226" s="456"/>
      <c r="M226" s="457"/>
      <c r="N226" s="432"/>
      <c r="O226" s="456"/>
      <c r="P226" s="457"/>
      <c r="Q226" s="462"/>
      <c r="R226" s="465"/>
      <c r="S226" s="469"/>
      <c r="T226" s="462"/>
      <c r="U226" s="430"/>
      <c r="V226" s="432"/>
      <c r="W226" s="441"/>
      <c r="X226" s="441"/>
      <c r="Y226" s="435"/>
      <c r="Z226" s="438"/>
      <c r="AA226" s="438"/>
      <c r="AB226" s="438"/>
    </row>
    <row r="227" spans="1:28" ht="15" customHeight="1">
      <c r="A227" s="479"/>
      <c r="B227" s="456"/>
      <c r="C227" s="457"/>
      <c r="D227" s="432"/>
      <c r="E227" s="432"/>
      <c r="F227" s="432"/>
      <c r="G227" s="432"/>
      <c r="H227" s="456"/>
      <c r="I227" s="476"/>
      <c r="J227" s="457"/>
      <c r="K227" s="432"/>
      <c r="L227" s="456"/>
      <c r="M227" s="457"/>
      <c r="N227" s="432"/>
      <c r="O227" s="456"/>
      <c r="P227" s="457"/>
      <c r="Q227" s="462"/>
      <c r="R227" s="465"/>
      <c r="S227" s="469"/>
      <c r="T227" s="462"/>
      <c r="U227" s="430"/>
      <c r="V227" s="432"/>
      <c r="W227" s="441"/>
      <c r="X227" s="441"/>
      <c r="Y227" s="435"/>
      <c r="Z227" s="438"/>
      <c r="AA227" s="438"/>
      <c r="AB227" s="438"/>
    </row>
    <row r="228" spans="1:28" ht="15.75" customHeight="1" thickBot="1">
      <c r="A228" s="480"/>
      <c r="B228" s="458"/>
      <c r="C228" s="459"/>
      <c r="D228" s="433"/>
      <c r="E228" s="433"/>
      <c r="F228" s="433"/>
      <c r="G228" s="433"/>
      <c r="H228" s="458"/>
      <c r="I228" s="477"/>
      <c r="J228" s="459"/>
      <c r="K228" s="433"/>
      <c r="L228" s="458"/>
      <c r="M228" s="459"/>
      <c r="N228" s="433"/>
      <c r="O228" s="458"/>
      <c r="P228" s="459"/>
      <c r="Q228" s="463"/>
      <c r="R228" s="466"/>
      <c r="S228" s="470"/>
      <c r="T228" s="463"/>
      <c r="U228" s="431"/>
      <c r="V228" s="433"/>
      <c r="W228" s="442"/>
      <c r="X228" s="442"/>
      <c r="Y228" s="436"/>
      <c r="Z228" s="439"/>
      <c r="AA228" s="439"/>
      <c r="AB228" s="439"/>
    </row>
    <row r="229" spans="1:28" ht="47.25" customHeight="1">
      <c r="A229" s="478" t="s">
        <v>234</v>
      </c>
      <c r="B229" s="474" t="s">
        <v>539</v>
      </c>
      <c r="C229" s="455"/>
      <c r="D229" s="471" t="s">
        <v>540</v>
      </c>
      <c r="E229" s="471" t="s">
        <v>232</v>
      </c>
      <c r="F229" s="471" t="s">
        <v>498</v>
      </c>
      <c r="G229" s="471" t="s">
        <v>499</v>
      </c>
      <c r="H229" s="474" t="s">
        <v>484</v>
      </c>
      <c r="I229" s="475"/>
      <c r="J229" s="455"/>
      <c r="K229" s="471" t="s">
        <v>233</v>
      </c>
      <c r="L229" s="474" t="s">
        <v>339</v>
      </c>
      <c r="M229" s="455"/>
      <c r="N229" s="453">
        <v>44197</v>
      </c>
      <c r="O229" s="454" t="s">
        <v>485</v>
      </c>
      <c r="P229" s="455"/>
      <c r="Q229" s="452" t="s">
        <v>491</v>
      </c>
      <c r="R229" s="450" t="s">
        <v>561</v>
      </c>
      <c r="S229" s="449" t="s">
        <v>562</v>
      </c>
      <c r="T229" s="454" t="s">
        <v>558</v>
      </c>
      <c r="U229" s="429" t="s">
        <v>656</v>
      </c>
      <c r="V229" s="429" t="s">
        <v>672</v>
      </c>
      <c r="W229" s="440" t="s">
        <v>771</v>
      </c>
      <c r="X229" s="440"/>
      <c r="Y229" s="434">
        <v>1</v>
      </c>
      <c r="Z229" s="437">
        <v>0</v>
      </c>
      <c r="AA229" s="437"/>
      <c r="AB229" s="437">
        <f t="shared" ref="AB229" si="28">+Y229+Z229+AA229</f>
        <v>1</v>
      </c>
    </row>
    <row r="230" spans="1:28" ht="15" customHeight="1">
      <c r="A230" s="479"/>
      <c r="B230" s="456"/>
      <c r="C230" s="457"/>
      <c r="D230" s="432"/>
      <c r="E230" s="432"/>
      <c r="F230" s="432"/>
      <c r="G230" s="432"/>
      <c r="H230" s="456"/>
      <c r="I230" s="476"/>
      <c r="J230" s="457"/>
      <c r="K230" s="432"/>
      <c r="L230" s="456"/>
      <c r="M230" s="457"/>
      <c r="N230" s="432"/>
      <c r="O230" s="456"/>
      <c r="P230" s="457"/>
      <c r="Q230" s="460"/>
      <c r="R230" s="450"/>
      <c r="S230" s="450"/>
      <c r="T230" s="462"/>
      <c r="U230" s="432"/>
      <c r="V230" s="432"/>
      <c r="W230" s="441"/>
      <c r="X230" s="441"/>
      <c r="Y230" s="435"/>
      <c r="Z230" s="438"/>
      <c r="AA230" s="438"/>
      <c r="AB230" s="438"/>
    </row>
    <row r="231" spans="1:28" ht="15" customHeight="1">
      <c r="A231" s="479"/>
      <c r="B231" s="456"/>
      <c r="C231" s="457"/>
      <c r="D231" s="432"/>
      <c r="E231" s="432"/>
      <c r="F231" s="432"/>
      <c r="G231" s="432"/>
      <c r="H231" s="456"/>
      <c r="I231" s="476"/>
      <c r="J231" s="457"/>
      <c r="K231" s="432"/>
      <c r="L231" s="456"/>
      <c r="M231" s="457"/>
      <c r="N231" s="432"/>
      <c r="O231" s="456"/>
      <c r="P231" s="457"/>
      <c r="Q231" s="460"/>
      <c r="R231" s="450"/>
      <c r="S231" s="450"/>
      <c r="T231" s="462"/>
      <c r="U231" s="432"/>
      <c r="V231" s="432"/>
      <c r="W231" s="441"/>
      <c r="X231" s="441"/>
      <c r="Y231" s="435"/>
      <c r="Z231" s="438"/>
      <c r="AA231" s="438"/>
      <c r="AB231" s="438"/>
    </row>
    <row r="232" spans="1:28" ht="15" customHeight="1">
      <c r="A232" s="479"/>
      <c r="B232" s="456"/>
      <c r="C232" s="457"/>
      <c r="D232" s="432"/>
      <c r="E232" s="432"/>
      <c r="F232" s="432"/>
      <c r="G232" s="432"/>
      <c r="H232" s="456"/>
      <c r="I232" s="476"/>
      <c r="J232" s="457"/>
      <c r="K232" s="432"/>
      <c r="L232" s="456"/>
      <c r="M232" s="457"/>
      <c r="N232" s="432"/>
      <c r="O232" s="456"/>
      <c r="P232" s="457"/>
      <c r="Q232" s="460"/>
      <c r="R232" s="450"/>
      <c r="S232" s="450"/>
      <c r="T232" s="462"/>
      <c r="U232" s="432"/>
      <c r="V232" s="432"/>
      <c r="W232" s="441"/>
      <c r="X232" s="441"/>
      <c r="Y232" s="435"/>
      <c r="Z232" s="438"/>
      <c r="AA232" s="438"/>
      <c r="AB232" s="438"/>
    </row>
    <row r="233" spans="1:28" ht="15" customHeight="1">
      <c r="A233" s="479"/>
      <c r="B233" s="456"/>
      <c r="C233" s="457"/>
      <c r="D233" s="432"/>
      <c r="E233" s="432"/>
      <c r="F233" s="432"/>
      <c r="G233" s="432"/>
      <c r="H233" s="456"/>
      <c r="I233" s="476"/>
      <c r="J233" s="457"/>
      <c r="K233" s="432"/>
      <c r="L233" s="456"/>
      <c r="M233" s="457"/>
      <c r="N233" s="432"/>
      <c r="O233" s="456"/>
      <c r="P233" s="457"/>
      <c r="Q233" s="460"/>
      <c r="R233" s="450"/>
      <c r="S233" s="450"/>
      <c r="T233" s="462"/>
      <c r="U233" s="432"/>
      <c r="V233" s="432"/>
      <c r="W233" s="441"/>
      <c r="X233" s="441"/>
      <c r="Y233" s="435"/>
      <c r="Z233" s="438"/>
      <c r="AA233" s="438"/>
      <c r="AB233" s="438"/>
    </row>
    <row r="234" spans="1:28" ht="15" customHeight="1">
      <c r="A234" s="479"/>
      <c r="B234" s="456"/>
      <c r="C234" s="457"/>
      <c r="D234" s="432"/>
      <c r="E234" s="432"/>
      <c r="F234" s="432"/>
      <c r="G234" s="432"/>
      <c r="H234" s="456"/>
      <c r="I234" s="476"/>
      <c r="J234" s="457"/>
      <c r="K234" s="432"/>
      <c r="L234" s="456"/>
      <c r="M234" s="457"/>
      <c r="N234" s="432"/>
      <c r="O234" s="456"/>
      <c r="P234" s="457"/>
      <c r="Q234" s="460"/>
      <c r="R234" s="450"/>
      <c r="S234" s="450"/>
      <c r="T234" s="462"/>
      <c r="U234" s="432"/>
      <c r="V234" s="432"/>
      <c r="W234" s="441"/>
      <c r="X234" s="441"/>
      <c r="Y234" s="435"/>
      <c r="Z234" s="438"/>
      <c r="AA234" s="438"/>
      <c r="AB234" s="438"/>
    </row>
    <row r="235" spans="1:28" ht="15.75" customHeight="1" thickBot="1">
      <c r="A235" s="480"/>
      <c r="B235" s="458"/>
      <c r="C235" s="459"/>
      <c r="D235" s="433"/>
      <c r="E235" s="433"/>
      <c r="F235" s="433"/>
      <c r="G235" s="433"/>
      <c r="H235" s="458"/>
      <c r="I235" s="477"/>
      <c r="J235" s="459"/>
      <c r="K235" s="433"/>
      <c r="L235" s="458"/>
      <c r="M235" s="459"/>
      <c r="N235" s="433"/>
      <c r="O235" s="458"/>
      <c r="P235" s="459"/>
      <c r="Q235" s="461"/>
      <c r="R235" s="467"/>
      <c r="S235" s="451"/>
      <c r="T235" s="463"/>
      <c r="U235" s="433"/>
      <c r="V235" s="433"/>
      <c r="W235" s="442"/>
      <c r="X235" s="442"/>
      <c r="Y235" s="436"/>
      <c r="Z235" s="439"/>
      <c r="AA235" s="439"/>
      <c r="AB235" s="439"/>
    </row>
    <row r="236" spans="1:28" ht="32.25" customHeight="1">
      <c r="A236" s="478" t="s">
        <v>234</v>
      </c>
      <c r="B236" s="474" t="s">
        <v>541</v>
      </c>
      <c r="C236" s="455"/>
      <c r="D236" s="471" t="s">
        <v>542</v>
      </c>
      <c r="E236" s="471" t="s">
        <v>232</v>
      </c>
      <c r="F236" s="471" t="s">
        <v>529</v>
      </c>
      <c r="G236" s="471" t="s">
        <v>536</v>
      </c>
      <c r="H236" s="474" t="s">
        <v>488</v>
      </c>
      <c r="I236" s="475"/>
      <c r="J236" s="455"/>
      <c r="K236" s="471" t="s">
        <v>489</v>
      </c>
      <c r="L236" s="474" t="s">
        <v>490</v>
      </c>
      <c r="M236" s="455"/>
      <c r="N236" s="453">
        <v>44197</v>
      </c>
      <c r="O236" s="454" t="s">
        <v>485</v>
      </c>
      <c r="P236" s="455"/>
      <c r="Q236" s="454" t="s">
        <v>491</v>
      </c>
      <c r="R236" s="464" t="s">
        <v>563</v>
      </c>
      <c r="S236" s="468" t="s">
        <v>562</v>
      </c>
      <c r="T236" s="454" t="s">
        <v>558</v>
      </c>
      <c r="U236" s="429" t="s">
        <v>652</v>
      </c>
      <c r="V236" s="429" t="s">
        <v>653</v>
      </c>
      <c r="W236" s="440" t="s">
        <v>771</v>
      </c>
      <c r="X236" s="440"/>
      <c r="Y236" s="434">
        <v>1</v>
      </c>
      <c r="Z236" s="437">
        <v>0</v>
      </c>
      <c r="AA236" s="437"/>
      <c r="AB236" s="437">
        <f t="shared" ref="AB236" si="29">+Y236+Z236+AA236</f>
        <v>1</v>
      </c>
    </row>
    <row r="237" spans="1:28" ht="15" customHeight="1">
      <c r="A237" s="479"/>
      <c r="B237" s="456"/>
      <c r="C237" s="457"/>
      <c r="D237" s="432"/>
      <c r="E237" s="432"/>
      <c r="F237" s="432"/>
      <c r="G237" s="432"/>
      <c r="H237" s="456"/>
      <c r="I237" s="476"/>
      <c r="J237" s="457"/>
      <c r="K237" s="432"/>
      <c r="L237" s="456"/>
      <c r="M237" s="457"/>
      <c r="N237" s="432"/>
      <c r="O237" s="456"/>
      <c r="P237" s="457"/>
      <c r="Q237" s="462"/>
      <c r="R237" s="465"/>
      <c r="S237" s="469"/>
      <c r="T237" s="462"/>
      <c r="U237" s="430"/>
      <c r="V237" s="432"/>
      <c r="W237" s="441"/>
      <c r="X237" s="441"/>
      <c r="Y237" s="435"/>
      <c r="Z237" s="438"/>
      <c r="AA237" s="438"/>
      <c r="AB237" s="438"/>
    </row>
    <row r="238" spans="1:28" ht="15" customHeight="1">
      <c r="A238" s="479"/>
      <c r="B238" s="456"/>
      <c r="C238" s="457"/>
      <c r="D238" s="432"/>
      <c r="E238" s="432"/>
      <c r="F238" s="432"/>
      <c r="G238" s="432"/>
      <c r="H238" s="456"/>
      <c r="I238" s="476"/>
      <c r="J238" s="457"/>
      <c r="K238" s="432"/>
      <c r="L238" s="456"/>
      <c r="M238" s="457"/>
      <c r="N238" s="432"/>
      <c r="O238" s="456"/>
      <c r="P238" s="457"/>
      <c r="Q238" s="462"/>
      <c r="R238" s="465"/>
      <c r="S238" s="469"/>
      <c r="T238" s="462"/>
      <c r="U238" s="430"/>
      <c r="V238" s="432"/>
      <c r="W238" s="441"/>
      <c r="X238" s="441"/>
      <c r="Y238" s="435"/>
      <c r="Z238" s="438"/>
      <c r="AA238" s="438"/>
      <c r="AB238" s="438"/>
    </row>
    <row r="239" spans="1:28" ht="15" customHeight="1">
      <c r="A239" s="479"/>
      <c r="B239" s="456"/>
      <c r="C239" s="457"/>
      <c r="D239" s="432"/>
      <c r="E239" s="432"/>
      <c r="F239" s="432"/>
      <c r="G239" s="432"/>
      <c r="H239" s="456"/>
      <c r="I239" s="476"/>
      <c r="J239" s="457"/>
      <c r="K239" s="432"/>
      <c r="L239" s="456"/>
      <c r="M239" s="457"/>
      <c r="N239" s="432"/>
      <c r="O239" s="456"/>
      <c r="P239" s="457"/>
      <c r="Q239" s="462"/>
      <c r="R239" s="465"/>
      <c r="S239" s="469"/>
      <c r="T239" s="462"/>
      <c r="U239" s="430"/>
      <c r="V239" s="432"/>
      <c r="W239" s="441"/>
      <c r="X239" s="441"/>
      <c r="Y239" s="435"/>
      <c r="Z239" s="438"/>
      <c r="AA239" s="438"/>
      <c r="AB239" s="438"/>
    </row>
    <row r="240" spans="1:28" ht="15" customHeight="1">
      <c r="A240" s="479"/>
      <c r="B240" s="456"/>
      <c r="C240" s="457"/>
      <c r="D240" s="432"/>
      <c r="E240" s="432"/>
      <c r="F240" s="432"/>
      <c r="G240" s="432"/>
      <c r="H240" s="456"/>
      <c r="I240" s="476"/>
      <c r="J240" s="457"/>
      <c r="K240" s="432"/>
      <c r="L240" s="456"/>
      <c r="M240" s="457"/>
      <c r="N240" s="432"/>
      <c r="O240" s="456"/>
      <c r="P240" s="457"/>
      <c r="Q240" s="462"/>
      <c r="R240" s="465"/>
      <c r="S240" s="469"/>
      <c r="T240" s="462"/>
      <c r="U240" s="430"/>
      <c r="V240" s="432"/>
      <c r="W240" s="441"/>
      <c r="X240" s="441"/>
      <c r="Y240" s="435"/>
      <c r="Z240" s="438"/>
      <c r="AA240" s="438"/>
      <c r="AB240" s="438"/>
    </row>
    <row r="241" spans="1:28" ht="15" customHeight="1">
      <c r="A241" s="479"/>
      <c r="B241" s="456"/>
      <c r="C241" s="457"/>
      <c r="D241" s="432"/>
      <c r="E241" s="432"/>
      <c r="F241" s="432"/>
      <c r="G241" s="432"/>
      <c r="H241" s="456"/>
      <c r="I241" s="476"/>
      <c r="J241" s="457"/>
      <c r="K241" s="432"/>
      <c r="L241" s="456"/>
      <c r="M241" s="457"/>
      <c r="N241" s="432"/>
      <c r="O241" s="456"/>
      <c r="P241" s="457"/>
      <c r="Q241" s="462"/>
      <c r="R241" s="465"/>
      <c r="S241" s="469"/>
      <c r="T241" s="462"/>
      <c r="U241" s="430"/>
      <c r="V241" s="432"/>
      <c r="W241" s="441"/>
      <c r="X241" s="441"/>
      <c r="Y241" s="435"/>
      <c r="Z241" s="438"/>
      <c r="AA241" s="438"/>
      <c r="AB241" s="438"/>
    </row>
    <row r="242" spans="1:28" ht="15.75" customHeight="1" thickBot="1">
      <c r="A242" s="480"/>
      <c r="B242" s="458"/>
      <c r="C242" s="459"/>
      <c r="D242" s="433"/>
      <c r="E242" s="433"/>
      <c r="F242" s="433"/>
      <c r="G242" s="433"/>
      <c r="H242" s="458"/>
      <c r="I242" s="477"/>
      <c r="J242" s="459"/>
      <c r="K242" s="433"/>
      <c r="L242" s="458"/>
      <c r="M242" s="459"/>
      <c r="N242" s="433"/>
      <c r="O242" s="458"/>
      <c r="P242" s="459"/>
      <c r="Q242" s="463"/>
      <c r="R242" s="466"/>
      <c r="S242" s="470"/>
      <c r="T242" s="463"/>
      <c r="U242" s="431"/>
      <c r="V242" s="433"/>
      <c r="W242" s="442"/>
      <c r="X242" s="442"/>
      <c r="Y242" s="436"/>
      <c r="Z242" s="439"/>
      <c r="AA242" s="439"/>
      <c r="AB242" s="439"/>
    </row>
    <row r="243" spans="1:28" ht="47.25" customHeight="1">
      <c r="A243" s="478" t="s">
        <v>234</v>
      </c>
      <c r="B243" s="474" t="s">
        <v>541</v>
      </c>
      <c r="C243" s="455"/>
      <c r="D243" s="471" t="s">
        <v>542</v>
      </c>
      <c r="E243" s="471" t="s">
        <v>232</v>
      </c>
      <c r="F243" s="471" t="s">
        <v>498</v>
      </c>
      <c r="G243" s="471" t="s">
        <v>499</v>
      </c>
      <c r="H243" s="474" t="s">
        <v>484</v>
      </c>
      <c r="I243" s="475"/>
      <c r="J243" s="455"/>
      <c r="K243" s="471" t="s">
        <v>233</v>
      </c>
      <c r="L243" s="474" t="s">
        <v>339</v>
      </c>
      <c r="M243" s="455"/>
      <c r="N243" s="453">
        <v>44197</v>
      </c>
      <c r="O243" s="454" t="s">
        <v>485</v>
      </c>
      <c r="P243" s="455"/>
      <c r="Q243" s="452" t="s">
        <v>491</v>
      </c>
      <c r="R243" s="450" t="s">
        <v>561</v>
      </c>
      <c r="S243" s="449" t="s">
        <v>562</v>
      </c>
      <c r="T243" s="454" t="s">
        <v>558</v>
      </c>
      <c r="U243" s="429" t="s">
        <v>656</v>
      </c>
      <c r="V243" s="429" t="s">
        <v>672</v>
      </c>
      <c r="W243" s="440" t="s">
        <v>771</v>
      </c>
      <c r="X243" s="440"/>
      <c r="Y243" s="434">
        <v>1</v>
      </c>
      <c r="Z243" s="437">
        <v>0</v>
      </c>
      <c r="AA243" s="437"/>
      <c r="AB243" s="437">
        <f t="shared" ref="AB243" si="30">+Y243+Z243+AA243</f>
        <v>1</v>
      </c>
    </row>
    <row r="244" spans="1:28" ht="15" customHeight="1">
      <c r="A244" s="479"/>
      <c r="B244" s="456"/>
      <c r="C244" s="457"/>
      <c r="D244" s="432"/>
      <c r="E244" s="432"/>
      <c r="F244" s="432"/>
      <c r="G244" s="432"/>
      <c r="H244" s="456"/>
      <c r="I244" s="476"/>
      <c r="J244" s="457"/>
      <c r="K244" s="432"/>
      <c r="L244" s="456"/>
      <c r="M244" s="457"/>
      <c r="N244" s="432"/>
      <c r="O244" s="456"/>
      <c r="P244" s="457"/>
      <c r="Q244" s="460"/>
      <c r="R244" s="450"/>
      <c r="S244" s="450"/>
      <c r="T244" s="462"/>
      <c r="U244" s="432"/>
      <c r="V244" s="432"/>
      <c r="W244" s="441"/>
      <c r="X244" s="441"/>
      <c r="Y244" s="435"/>
      <c r="Z244" s="438"/>
      <c r="AA244" s="438"/>
      <c r="AB244" s="438"/>
    </row>
    <row r="245" spans="1:28" ht="15" customHeight="1">
      <c r="A245" s="479"/>
      <c r="B245" s="456"/>
      <c r="C245" s="457"/>
      <c r="D245" s="432"/>
      <c r="E245" s="432"/>
      <c r="F245" s="432"/>
      <c r="G245" s="432"/>
      <c r="H245" s="456"/>
      <c r="I245" s="476"/>
      <c r="J245" s="457"/>
      <c r="K245" s="432"/>
      <c r="L245" s="456"/>
      <c r="M245" s="457"/>
      <c r="N245" s="432"/>
      <c r="O245" s="456"/>
      <c r="P245" s="457"/>
      <c r="Q245" s="460"/>
      <c r="R245" s="450"/>
      <c r="S245" s="450"/>
      <c r="T245" s="462"/>
      <c r="U245" s="432"/>
      <c r="V245" s="432"/>
      <c r="W245" s="441"/>
      <c r="X245" s="441"/>
      <c r="Y245" s="435"/>
      <c r="Z245" s="438"/>
      <c r="AA245" s="438"/>
      <c r="AB245" s="438"/>
    </row>
    <row r="246" spans="1:28" ht="15" customHeight="1">
      <c r="A246" s="479"/>
      <c r="B246" s="456"/>
      <c r="C246" s="457"/>
      <c r="D246" s="432"/>
      <c r="E246" s="432"/>
      <c r="F246" s="432"/>
      <c r="G246" s="432"/>
      <c r="H246" s="456"/>
      <c r="I246" s="476"/>
      <c r="J246" s="457"/>
      <c r="K246" s="432"/>
      <c r="L246" s="456"/>
      <c r="M246" s="457"/>
      <c r="N246" s="432"/>
      <c r="O246" s="456"/>
      <c r="P246" s="457"/>
      <c r="Q246" s="460"/>
      <c r="R246" s="450"/>
      <c r="S246" s="450"/>
      <c r="T246" s="462"/>
      <c r="U246" s="432"/>
      <c r="V246" s="432"/>
      <c r="W246" s="441"/>
      <c r="X246" s="441"/>
      <c r="Y246" s="435"/>
      <c r="Z246" s="438"/>
      <c r="AA246" s="438"/>
      <c r="AB246" s="438"/>
    </row>
    <row r="247" spans="1:28" ht="15" customHeight="1">
      <c r="A247" s="479"/>
      <c r="B247" s="456"/>
      <c r="C247" s="457"/>
      <c r="D247" s="432"/>
      <c r="E247" s="432"/>
      <c r="F247" s="432"/>
      <c r="G247" s="432"/>
      <c r="H247" s="456"/>
      <c r="I247" s="476"/>
      <c r="J247" s="457"/>
      <c r="K247" s="432"/>
      <c r="L247" s="456"/>
      <c r="M247" s="457"/>
      <c r="N247" s="432"/>
      <c r="O247" s="456"/>
      <c r="P247" s="457"/>
      <c r="Q247" s="460"/>
      <c r="R247" s="450"/>
      <c r="S247" s="450"/>
      <c r="T247" s="462"/>
      <c r="U247" s="432"/>
      <c r="V247" s="432"/>
      <c r="W247" s="441"/>
      <c r="X247" s="441"/>
      <c r="Y247" s="435"/>
      <c r="Z247" s="438"/>
      <c r="AA247" s="438"/>
      <c r="AB247" s="438"/>
    </row>
    <row r="248" spans="1:28" ht="15" customHeight="1">
      <c r="A248" s="479"/>
      <c r="B248" s="456"/>
      <c r="C248" s="457"/>
      <c r="D248" s="432"/>
      <c r="E248" s="432"/>
      <c r="F248" s="432"/>
      <c r="G248" s="432"/>
      <c r="H248" s="456"/>
      <c r="I248" s="476"/>
      <c r="J248" s="457"/>
      <c r="K248" s="432"/>
      <c r="L248" s="456"/>
      <c r="M248" s="457"/>
      <c r="N248" s="432"/>
      <c r="O248" s="456"/>
      <c r="P248" s="457"/>
      <c r="Q248" s="460"/>
      <c r="R248" s="450"/>
      <c r="S248" s="450"/>
      <c r="T248" s="462"/>
      <c r="U248" s="432"/>
      <c r="V248" s="432"/>
      <c r="W248" s="441"/>
      <c r="X248" s="441"/>
      <c r="Y248" s="435"/>
      <c r="Z248" s="438"/>
      <c r="AA248" s="438"/>
      <c r="AB248" s="438"/>
    </row>
    <row r="249" spans="1:28" ht="15.75" customHeight="1" thickBot="1">
      <c r="A249" s="480"/>
      <c r="B249" s="458"/>
      <c r="C249" s="459"/>
      <c r="D249" s="433"/>
      <c r="E249" s="433"/>
      <c r="F249" s="433"/>
      <c r="G249" s="433"/>
      <c r="H249" s="458"/>
      <c r="I249" s="477"/>
      <c r="J249" s="459"/>
      <c r="K249" s="433"/>
      <c r="L249" s="458"/>
      <c r="M249" s="459"/>
      <c r="N249" s="433"/>
      <c r="O249" s="458"/>
      <c r="P249" s="459"/>
      <c r="Q249" s="461"/>
      <c r="R249" s="451"/>
      <c r="S249" s="451"/>
      <c r="T249" s="463"/>
      <c r="U249" s="433"/>
      <c r="V249" s="433"/>
      <c r="W249" s="442"/>
      <c r="X249" s="442"/>
      <c r="Y249" s="436"/>
      <c r="Z249" s="439"/>
      <c r="AA249" s="439"/>
      <c r="AB249" s="439"/>
    </row>
    <row r="250" spans="1:28" ht="47.25" customHeight="1">
      <c r="A250" s="478" t="s">
        <v>234</v>
      </c>
      <c r="B250" s="474" t="s">
        <v>543</v>
      </c>
      <c r="C250" s="455"/>
      <c r="D250" s="471" t="s">
        <v>544</v>
      </c>
      <c r="E250" s="471" t="s">
        <v>232</v>
      </c>
      <c r="F250" s="471" t="s">
        <v>498</v>
      </c>
      <c r="G250" s="471" t="s">
        <v>499</v>
      </c>
      <c r="H250" s="474" t="s">
        <v>499</v>
      </c>
      <c r="I250" s="475"/>
      <c r="J250" s="455"/>
      <c r="K250" s="471" t="s">
        <v>233</v>
      </c>
      <c r="L250" s="474" t="s">
        <v>339</v>
      </c>
      <c r="M250" s="455"/>
      <c r="N250" s="453">
        <v>44197</v>
      </c>
      <c r="O250" s="454" t="s">
        <v>485</v>
      </c>
      <c r="P250" s="455"/>
      <c r="Q250" s="452" t="s">
        <v>491</v>
      </c>
      <c r="R250" s="452" t="s">
        <v>561</v>
      </c>
      <c r="S250" s="449" t="s">
        <v>562</v>
      </c>
      <c r="T250" s="454" t="s">
        <v>558</v>
      </c>
      <c r="U250" s="429" t="s">
        <v>656</v>
      </c>
      <c r="V250" s="429" t="s">
        <v>672</v>
      </c>
      <c r="W250" s="440" t="s">
        <v>771</v>
      </c>
      <c r="X250" s="440"/>
      <c r="Y250" s="434">
        <v>1</v>
      </c>
      <c r="Z250" s="437">
        <v>0</v>
      </c>
      <c r="AA250" s="437"/>
      <c r="AB250" s="437">
        <f t="shared" ref="AB250" si="31">+Y250+Z250+AA250</f>
        <v>1</v>
      </c>
    </row>
    <row r="251" spans="1:28" ht="15" customHeight="1">
      <c r="A251" s="479"/>
      <c r="B251" s="456"/>
      <c r="C251" s="457"/>
      <c r="D251" s="432"/>
      <c r="E251" s="432"/>
      <c r="F251" s="432"/>
      <c r="G251" s="432"/>
      <c r="H251" s="456"/>
      <c r="I251" s="476"/>
      <c r="J251" s="457"/>
      <c r="K251" s="432"/>
      <c r="L251" s="456"/>
      <c r="M251" s="457"/>
      <c r="N251" s="432"/>
      <c r="O251" s="456"/>
      <c r="P251" s="457"/>
      <c r="Q251" s="460"/>
      <c r="R251" s="450"/>
      <c r="S251" s="450"/>
      <c r="T251" s="462"/>
      <c r="U251" s="432"/>
      <c r="V251" s="432"/>
      <c r="W251" s="441"/>
      <c r="X251" s="441"/>
      <c r="Y251" s="435"/>
      <c r="Z251" s="438"/>
      <c r="AA251" s="438"/>
      <c r="AB251" s="438"/>
    </row>
    <row r="252" spans="1:28" ht="15" customHeight="1">
      <c r="A252" s="479"/>
      <c r="B252" s="456"/>
      <c r="C252" s="457"/>
      <c r="D252" s="432"/>
      <c r="E252" s="432"/>
      <c r="F252" s="432"/>
      <c r="G252" s="432"/>
      <c r="H252" s="456"/>
      <c r="I252" s="476"/>
      <c r="J252" s="457"/>
      <c r="K252" s="432"/>
      <c r="L252" s="456"/>
      <c r="M252" s="457"/>
      <c r="N252" s="432"/>
      <c r="O252" s="456"/>
      <c r="P252" s="457"/>
      <c r="Q252" s="460"/>
      <c r="R252" s="450"/>
      <c r="S252" s="450"/>
      <c r="T252" s="462"/>
      <c r="U252" s="432"/>
      <c r="V252" s="432"/>
      <c r="W252" s="441"/>
      <c r="X252" s="441"/>
      <c r="Y252" s="435"/>
      <c r="Z252" s="438"/>
      <c r="AA252" s="438"/>
      <c r="AB252" s="438"/>
    </row>
    <row r="253" spans="1:28" ht="15" customHeight="1">
      <c r="A253" s="479"/>
      <c r="B253" s="456"/>
      <c r="C253" s="457"/>
      <c r="D253" s="432"/>
      <c r="E253" s="432"/>
      <c r="F253" s="432"/>
      <c r="G253" s="432"/>
      <c r="H253" s="456"/>
      <c r="I253" s="476"/>
      <c r="J253" s="457"/>
      <c r="K253" s="432"/>
      <c r="L253" s="456"/>
      <c r="M253" s="457"/>
      <c r="N253" s="432"/>
      <c r="O253" s="456"/>
      <c r="P253" s="457"/>
      <c r="Q253" s="460"/>
      <c r="R253" s="450"/>
      <c r="S253" s="450"/>
      <c r="T253" s="462"/>
      <c r="U253" s="432"/>
      <c r="V253" s="432"/>
      <c r="W253" s="441"/>
      <c r="X253" s="441"/>
      <c r="Y253" s="435"/>
      <c r="Z253" s="438"/>
      <c r="AA253" s="438"/>
      <c r="AB253" s="438"/>
    </row>
    <row r="254" spans="1:28" ht="15" customHeight="1">
      <c r="A254" s="479"/>
      <c r="B254" s="456"/>
      <c r="C254" s="457"/>
      <c r="D254" s="432"/>
      <c r="E254" s="432"/>
      <c r="F254" s="432"/>
      <c r="G254" s="432"/>
      <c r="H254" s="456"/>
      <c r="I254" s="476"/>
      <c r="J254" s="457"/>
      <c r="K254" s="432"/>
      <c r="L254" s="456"/>
      <c r="M254" s="457"/>
      <c r="N254" s="432"/>
      <c r="O254" s="456"/>
      <c r="P254" s="457"/>
      <c r="Q254" s="460"/>
      <c r="R254" s="450"/>
      <c r="S254" s="450"/>
      <c r="T254" s="462"/>
      <c r="U254" s="432"/>
      <c r="V254" s="432"/>
      <c r="W254" s="441"/>
      <c r="X254" s="441"/>
      <c r="Y254" s="435"/>
      <c r="Z254" s="438"/>
      <c r="AA254" s="438"/>
      <c r="AB254" s="438"/>
    </row>
    <row r="255" spans="1:28" ht="15" customHeight="1">
      <c r="A255" s="479"/>
      <c r="B255" s="456"/>
      <c r="C255" s="457"/>
      <c r="D255" s="432"/>
      <c r="E255" s="432"/>
      <c r="F255" s="432"/>
      <c r="G255" s="432"/>
      <c r="H255" s="456"/>
      <c r="I255" s="476"/>
      <c r="J255" s="457"/>
      <c r="K255" s="432"/>
      <c r="L255" s="456"/>
      <c r="M255" s="457"/>
      <c r="N255" s="432"/>
      <c r="O255" s="456"/>
      <c r="P255" s="457"/>
      <c r="Q255" s="460"/>
      <c r="R255" s="450"/>
      <c r="S255" s="450"/>
      <c r="T255" s="462"/>
      <c r="U255" s="432"/>
      <c r="V255" s="432"/>
      <c r="W255" s="441"/>
      <c r="X255" s="441"/>
      <c r="Y255" s="435"/>
      <c r="Z255" s="438"/>
      <c r="AA255" s="438"/>
      <c r="AB255" s="438"/>
    </row>
    <row r="256" spans="1:28" ht="15.75" customHeight="1" thickBot="1">
      <c r="A256" s="479"/>
      <c r="B256" s="456"/>
      <c r="C256" s="457"/>
      <c r="D256" s="432"/>
      <c r="E256" s="432"/>
      <c r="F256" s="432"/>
      <c r="G256" s="432"/>
      <c r="H256" s="456"/>
      <c r="I256" s="482"/>
      <c r="J256" s="457"/>
      <c r="K256" s="432"/>
      <c r="L256" s="456"/>
      <c r="M256" s="457"/>
      <c r="N256" s="432"/>
      <c r="O256" s="456"/>
      <c r="P256" s="457"/>
      <c r="Q256" s="460"/>
      <c r="R256" s="450"/>
      <c r="S256" s="450"/>
      <c r="T256" s="462"/>
      <c r="U256" s="432"/>
      <c r="V256" s="432"/>
      <c r="W256" s="441"/>
      <c r="X256" s="441"/>
      <c r="Y256" s="435"/>
      <c r="Z256" s="438"/>
      <c r="AA256" s="438"/>
      <c r="AB256" s="438"/>
    </row>
    <row r="257" spans="1:28" ht="32.25" customHeight="1" thickBot="1">
      <c r="A257" s="478" t="s">
        <v>234</v>
      </c>
      <c r="B257" s="471" t="s">
        <v>543</v>
      </c>
      <c r="C257" s="472"/>
      <c r="D257" s="471" t="s">
        <v>544</v>
      </c>
      <c r="E257" s="471" t="s">
        <v>232</v>
      </c>
      <c r="F257" s="471" t="s">
        <v>529</v>
      </c>
      <c r="G257" s="471" t="s">
        <v>536</v>
      </c>
      <c r="H257" s="471" t="s">
        <v>488</v>
      </c>
      <c r="I257" s="472"/>
      <c r="J257" s="472"/>
      <c r="K257" s="471" t="s">
        <v>489</v>
      </c>
      <c r="L257" s="471" t="s">
        <v>490</v>
      </c>
      <c r="M257" s="472"/>
      <c r="N257" s="453">
        <v>44197</v>
      </c>
      <c r="O257" s="452" t="s">
        <v>485</v>
      </c>
      <c r="P257" s="472"/>
      <c r="Q257" s="452" t="s">
        <v>491</v>
      </c>
      <c r="R257" s="452" t="s">
        <v>563</v>
      </c>
      <c r="S257" s="473" t="s">
        <v>562</v>
      </c>
      <c r="T257" s="452" t="s">
        <v>558</v>
      </c>
      <c r="U257" s="429" t="s">
        <v>652</v>
      </c>
      <c r="V257" s="429" t="s">
        <v>653</v>
      </c>
      <c r="W257" s="440" t="s">
        <v>771</v>
      </c>
      <c r="X257" s="440"/>
      <c r="Y257" s="434">
        <v>1</v>
      </c>
      <c r="Z257" s="437">
        <v>0</v>
      </c>
      <c r="AA257" s="437"/>
      <c r="AB257" s="437">
        <f>+Y257+Z257+AA257</f>
        <v>1</v>
      </c>
    </row>
    <row r="258" spans="1:28" ht="15" customHeight="1">
      <c r="A258" s="479"/>
      <c r="B258" s="432"/>
      <c r="C258" s="432"/>
      <c r="D258" s="432"/>
      <c r="E258" s="432"/>
      <c r="F258" s="432"/>
      <c r="G258" s="432"/>
      <c r="H258" s="432"/>
      <c r="I258" s="481"/>
      <c r="J258" s="432"/>
      <c r="K258" s="432"/>
      <c r="L258" s="432"/>
      <c r="M258" s="432"/>
      <c r="N258" s="432"/>
      <c r="O258" s="432"/>
      <c r="P258" s="432"/>
      <c r="Q258" s="460"/>
      <c r="R258" s="450"/>
      <c r="S258" s="450"/>
      <c r="T258" s="460"/>
      <c r="U258" s="430"/>
      <c r="V258" s="432"/>
      <c r="W258" s="441"/>
      <c r="X258" s="441"/>
      <c r="Y258" s="435"/>
      <c r="Z258" s="438"/>
      <c r="AA258" s="438"/>
      <c r="AB258" s="438"/>
    </row>
    <row r="259" spans="1:28" ht="15" customHeight="1">
      <c r="A259" s="479"/>
      <c r="B259" s="432"/>
      <c r="C259" s="432"/>
      <c r="D259" s="432"/>
      <c r="E259" s="432"/>
      <c r="F259" s="432"/>
      <c r="G259" s="432"/>
      <c r="H259" s="432"/>
      <c r="I259" s="481"/>
      <c r="J259" s="432"/>
      <c r="K259" s="432"/>
      <c r="L259" s="432"/>
      <c r="M259" s="432"/>
      <c r="N259" s="432"/>
      <c r="O259" s="432"/>
      <c r="P259" s="432"/>
      <c r="Q259" s="460"/>
      <c r="R259" s="450"/>
      <c r="S259" s="450"/>
      <c r="T259" s="460"/>
      <c r="U259" s="430"/>
      <c r="V259" s="432"/>
      <c r="W259" s="441"/>
      <c r="X259" s="441"/>
      <c r="Y259" s="435"/>
      <c r="Z259" s="438"/>
      <c r="AA259" s="438"/>
      <c r="AB259" s="438"/>
    </row>
    <row r="260" spans="1:28" ht="15" customHeight="1">
      <c r="A260" s="479"/>
      <c r="B260" s="432"/>
      <c r="C260" s="432"/>
      <c r="D260" s="432"/>
      <c r="E260" s="432"/>
      <c r="F260" s="432"/>
      <c r="G260" s="432"/>
      <c r="H260" s="432"/>
      <c r="I260" s="481"/>
      <c r="J260" s="432"/>
      <c r="K260" s="432"/>
      <c r="L260" s="432"/>
      <c r="M260" s="432"/>
      <c r="N260" s="432"/>
      <c r="O260" s="432"/>
      <c r="P260" s="432"/>
      <c r="Q260" s="460"/>
      <c r="R260" s="450"/>
      <c r="S260" s="450"/>
      <c r="T260" s="460"/>
      <c r="U260" s="430"/>
      <c r="V260" s="432"/>
      <c r="W260" s="441"/>
      <c r="X260" s="441"/>
      <c r="Y260" s="435"/>
      <c r="Z260" s="438"/>
      <c r="AA260" s="438"/>
      <c r="AB260" s="438"/>
    </row>
    <row r="261" spans="1:28" ht="15" customHeight="1">
      <c r="A261" s="479"/>
      <c r="B261" s="432"/>
      <c r="C261" s="432"/>
      <c r="D261" s="432"/>
      <c r="E261" s="432"/>
      <c r="F261" s="432"/>
      <c r="G261" s="432"/>
      <c r="H261" s="432"/>
      <c r="I261" s="481"/>
      <c r="J261" s="432"/>
      <c r="K261" s="432"/>
      <c r="L261" s="432"/>
      <c r="M261" s="432"/>
      <c r="N261" s="432"/>
      <c r="O261" s="432"/>
      <c r="P261" s="432"/>
      <c r="Q261" s="460"/>
      <c r="R261" s="450"/>
      <c r="S261" s="450"/>
      <c r="T261" s="460"/>
      <c r="U261" s="430"/>
      <c r="V261" s="432"/>
      <c r="W261" s="441"/>
      <c r="X261" s="441"/>
      <c r="Y261" s="435"/>
      <c r="Z261" s="438"/>
      <c r="AA261" s="438"/>
      <c r="AB261" s="438"/>
    </row>
    <row r="262" spans="1:28" ht="15" customHeight="1">
      <c r="A262" s="479"/>
      <c r="B262" s="432"/>
      <c r="C262" s="432"/>
      <c r="D262" s="432"/>
      <c r="E262" s="432"/>
      <c r="F262" s="432"/>
      <c r="G262" s="432"/>
      <c r="H262" s="432"/>
      <c r="I262" s="481"/>
      <c r="J262" s="432"/>
      <c r="K262" s="432"/>
      <c r="L262" s="432"/>
      <c r="M262" s="432"/>
      <c r="N262" s="432"/>
      <c r="O262" s="432"/>
      <c r="P262" s="432"/>
      <c r="Q262" s="460"/>
      <c r="R262" s="450"/>
      <c r="S262" s="450"/>
      <c r="T262" s="460"/>
      <c r="U262" s="430"/>
      <c r="V262" s="432"/>
      <c r="W262" s="441"/>
      <c r="X262" s="441"/>
      <c r="Y262" s="435"/>
      <c r="Z262" s="438"/>
      <c r="AA262" s="438"/>
      <c r="AB262" s="438"/>
    </row>
    <row r="263" spans="1:28" ht="15.75" customHeight="1" thickBot="1">
      <c r="A263" s="480"/>
      <c r="B263" s="433"/>
      <c r="C263" s="433"/>
      <c r="D263" s="433"/>
      <c r="E263" s="433"/>
      <c r="F263" s="433"/>
      <c r="G263" s="433"/>
      <c r="H263" s="433"/>
      <c r="I263" s="433"/>
      <c r="J263" s="433"/>
      <c r="K263" s="433"/>
      <c r="L263" s="433"/>
      <c r="M263" s="433"/>
      <c r="N263" s="433"/>
      <c r="O263" s="433"/>
      <c r="P263" s="433"/>
      <c r="Q263" s="461"/>
      <c r="R263" s="451"/>
      <c r="S263" s="451"/>
      <c r="T263" s="461"/>
      <c r="U263" s="431"/>
      <c r="V263" s="433"/>
      <c r="W263" s="442"/>
      <c r="X263" s="442"/>
      <c r="Y263" s="436"/>
      <c r="Z263" s="439"/>
      <c r="AA263" s="439"/>
      <c r="AB263" s="439"/>
    </row>
    <row r="264" spans="1:28" s="39" customFormat="1" ht="72" customHeight="1" thickBot="1">
      <c r="A264" s="483" t="s">
        <v>231</v>
      </c>
      <c r="B264" s="485">
        <v>15327</v>
      </c>
      <c r="C264" s="485"/>
      <c r="D264" s="485" t="s">
        <v>716</v>
      </c>
      <c r="E264" s="485" t="s">
        <v>232</v>
      </c>
      <c r="F264" s="211" t="s">
        <v>717</v>
      </c>
      <c r="G264" s="211" t="s">
        <v>718</v>
      </c>
      <c r="H264" s="485" t="s">
        <v>719</v>
      </c>
      <c r="I264" s="485"/>
      <c r="J264" s="485"/>
      <c r="K264" s="211" t="s">
        <v>720</v>
      </c>
      <c r="L264" s="485" t="s">
        <v>339</v>
      </c>
      <c r="M264" s="485"/>
      <c r="N264" s="212"/>
      <c r="O264" s="213">
        <v>44561</v>
      </c>
      <c r="P264" s="212"/>
      <c r="Q264" s="211" t="s">
        <v>721</v>
      </c>
      <c r="R264" s="211"/>
      <c r="S264" s="211"/>
      <c r="T264" s="211"/>
      <c r="U264" s="211"/>
      <c r="V264" s="211"/>
      <c r="W264" s="214" t="s">
        <v>772</v>
      </c>
      <c r="X264" s="214"/>
      <c r="Y264" s="215">
        <v>0</v>
      </c>
      <c r="Z264" s="215">
        <v>0</v>
      </c>
      <c r="AA264" s="211"/>
      <c r="AB264" s="215">
        <f>+Y264+Z264+AA264</f>
        <v>0</v>
      </c>
    </row>
    <row r="265" spans="1:28" s="39" customFormat="1" ht="72" customHeight="1" thickBot="1">
      <c r="A265" s="484"/>
      <c r="B265" s="486"/>
      <c r="C265" s="486"/>
      <c r="D265" s="486"/>
      <c r="E265" s="486"/>
      <c r="F265" s="83" t="s">
        <v>722</v>
      </c>
      <c r="G265" s="83" t="s">
        <v>723</v>
      </c>
      <c r="H265" s="486" t="s">
        <v>724</v>
      </c>
      <c r="I265" s="486"/>
      <c r="J265" s="486"/>
      <c r="K265" s="83" t="s">
        <v>720</v>
      </c>
      <c r="L265" s="486" t="s">
        <v>725</v>
      </c>
      <c r="M265" s="486"/>
      <c r="N265" s="84"/>
      <c r="O265" s="85">
        <v>44561</v>
      </c>
      <c r="P265" s="84"/>
      <c r="Q265" s="83" t="s">
        <v>721</v>
      </c>
      <c r="R265" s="211"/>
      <c r="S265" s="211"/>
      <c r="T265" s="211"/>
      <c r="U265" s="83"/>
      <c r="V265" s="83"/>
      <c r="W265" s="88" t="s">
        <v>772</v>
      </c>
      <c r="X265" s="88"/>
      <c r="Y265" s="215">
        <v>0</v>
      </c>
      <c r="Z265" s="215">
        <v>0</v>
      </c>
      <c r="AA265" s="83"/>
      <c r="AB265" s="89">
        <f t="shared" ref="AB265:AB288" si="32">+Y265+Z265+AA265</f>
        <v>0</v>
      </c>
    </row>
    <row r="266" spans="1:28" s="39" customFormat="1" ht="60" customHeight="1" thickBot="1">
      <c r="A266" s="484"/>
      <c r="B266" s="486"/>
      <c r="C266" s="486"/>
      <c r="D266" s="486"/>
      <c r="E266" s="486"/>
      <c r="F266" s="83" t="s">
        <v>726</v>
      </c>
      <c r="G266" s="83" t="s">
        <v>727</v>
      </c>
      <c r="H266" s="486" t="s">
        <v>728</v>
      </c>
      <c r="I266" s="486"/>
      <c r="J266" s="486"/>
      <c r="K266" s="83" t="s">
        <v>494</v>
      </c>
      <c r="L266" s="486" t="s">
        <v>729</v>
      </c>
      <c r="M266" s="486"/>
      <c r="N266" s="84"/>
      <c r="O266" s="85">
        <v>44561</v>
      </c>
      <c r="P266" s="84"/>
      <c r="Q266" s="83" t="s">
        <v>721</v>
      </c>
      <c r="R266" s="211"/>
      <c r="S266" s="211"/>
      <c r="T266" s="211"/>
      <c r="U266" s="83"/>
      <c r="V266" s="83"/>
      <c r="W266" s="88" t="s">
        <v>772</v>
      </c>
      <c r="X266" s="88"/>
      <c r="Y266" s="215">
        <v>0</v>
      </c>
      <c r="Z266" s="215">
        <v>0</v>
      </c>
      <c r="AA266" s="83"/>
      <c r="AB266" s="89">
        <f t="shared" si="32"/>
        <v>0</v>
      </c>
    </row>
    <row r="267" spans="1:28" s="39" customFormat="1" ht="72" customHeight="1" thickBot="1">
      <c r="A267" s="484" t="s">
        <v>231</v>
      </c>
      <c r="B267" s="486">
        <v>15329</v>
      </c>
      <c r="C267" s="486"/>
      <c r="D267" s="486" t="s">
        <v>730</v>
      </c>
      <c r="E267" s="486" t="s">
        <v>232</v>
      </c>
      <c r="F267" s="83" t="s">
        <v>717</v>
      </c>
      <c r="G267" s="83" t="s">
        <v>718</v>
      </c>
      <c r="H267" s="486" t="s">
        <v>731</v>
      </c>
      <c r="I267" s="486"/>
      <c r="J267" s="486"/>
      <c r="K267" s="83" t="s">
        <v>720</v>
      </c>
      <c r="L267" s="486" t="s">
        <v>339</v>
      </c>
      <c r="M267" s="486"/>
      <c r="N267" s="84"/>
      <c r="O267" s="85">
        <v>44561</v>
      </c>
      <c r="P267" s="84"/>
      <c r="Q267" s="83" t="s">
        <v>721</v>
      </c>
      <c r="R267" s="211"/>
      <c r="S267" s="211"/>
      <c r="T267" s="211"/>
      <c r="U267" s="83"/>
      <c r="V267" s="83"/>
      <c r="W267" s="88" t="s">
        <v>772</v>
      </c>
      <c r="X267" s="88"/>
      <c r="Y267" s="215">
        <v>0</v>
      </c>
      <c r="Z267" s="215">
        <v>0</v>
      </c>
      <c r="AA267" s="83"/>
      <c r="AB267" s="89">
        <f t="shared" si="32"/>
        <v>0</v>
      </c>
    </row>
    <row r="268" spans="1:28" s="39" customFormat="1" ht="72" customHeight="1" thickBot="1">
      <c r="A268" s="484"/>
      <c r="B268" s="486"/>
      <c r="C268" s="486"/>
      <c r="D268" s="486"/>
      <c r="E268" s="486"/>
      <c r="F268" s="83" t="s">
        <v>732</v>
      </c>
      <c r="G268" s="83" t="s">
        <v>733</v>
      </c>
      <c r="H268" s="486" t="s">
        <v>734</v>
      </c>
      <c r="I268" s="486"/>
      <c r="J268" s="486"/>
      <c r="K268" s="83" t="s">
        <v>494</v>
      </c>
      <c r="L268" s="486" t="s">
        <v>729</v>
      </c>
      <c r="M268" s="486"/>
      <c r="N268" s="84"/>
      <c r="O268" s="85">
        <v>44561</v>
      </c>
      <c r="P268" s="84"/>
      <c r="Q268" s="83" t="s">
        <v>721</v>
      </c>
      <c r="R268" s="211"/>
      <c r="S268" s="211"/>
      <c r="T268" s="211"/>
      <c r="U268" s="83"/>
      <c r="V268" s="83"/>
      <c r="W268" s="88" t="s">
        <v>772</v>
      </c>
      <c r="X268" s="88"/>
      <c r="Y268" s="215">
        <v>0</v>
      </c>
      <c r="Z268" s="215">
        <v>0</v>
      </c>
      <c r="AA268" s="83"/>
      <c r="AB268" s="89">
        <f t="shared" si="32"/>
        <v>0</v>
      </c>
    </row>
    <row r="269" spans="1:28" s="39" customFormat="1" ht="72" customHeight="1" thickBot="1">
      <c r="A269" s="484" t="s">
        <v>231</v>
      </c>
      <c r="B269" s="486">
        <v>15332</v>
      </c>
      <c r="C269" s="486"/>
      <c r="D269" s="486" t="s">
        <v>735</v>
      </c>
      <c r="E269" s="486" t="s">
        <v>232</v>
      </c>
      <c r="F269" s="83" t="s">
        <v>717</v>
      </c>
      <c r="G269" s="83" t="s">
        <v>718</v>
      </c>
      <c r="H269" s="486" t="s">
        <v>719</v>
      </c>
      <c r="I269" s="486"/>
      <c r="J269" s="486"/>
      <c r="K269" s="83" t="s">
        <v>720</v>
      </c>
      <c r="L269" s="486" t="s">
        <v>339</v>
      </c>
      <c r="M269" s="486"/>
      <c r="N269" s="84"/>
      <c r="O269" s="85">
        <v>44561</v>
      </c>
      <c r="P269" s="84"/>
      <c r="Q269" s="86" t="s">
        <v>721</v>
      </c>
      <c r="R269" s="211"/>
      <c r="S269" s="211"/>
      <c r="T269" s="211"/>
      <c r="U269" s="83"/>
      <c r="V269" s="83"/>
      <c r="W269" s="88" t="s">
        <v>772</v>
      </c>
      <c r="X269" s="88"/>
      <c r="Y269" s="215">
        <v>0</v>
      </c>
      <c r="Z269" s="215">
        <v>0</v>
      </c>
      <c r="AA269" s="83"/>
      <c r="AB269" s="89">
        <f t="shared" si="32"/>
        <v>0</v>
      </c>
    </row>
    <row r="270" spans="1:28" s="39" customFormat="1" ht="72" customHeight="1" thickBot="1">
      <c r="A270" s="484"/>
      <c r="B270" s="486"/>
      <c r="C270" s="486"/>
      <c r="D270" s="486"/>
      <c r="E270" s="486"/>
      <c r="F270" s="83" t="s">
        <v>722</v>
      </c>
      <c r="G270" s="83" t="s">
        <v>723</v>
      </c>
      <c r="H270" s="486" t="s">
        <v>736</v>
      </c>
      <c r="I270" s="486"/>
      <c r="J270" s="486"/>
      <c r="K270" s="83" t="s">
        <v>720</v>
      </c>
      <c r="L270" s="486" t="s">
        <v>725</v>
      </c>
      <c r="M270" s="486"/>
      <c r="N270" s="84"/>
      <c r="O270" s="85">
        <v>44561</v>
      </c>
      <c r="P270" s="84"/>
      <c r="Q270" s="86" t="s">
        <v>721</v>
      </c>
      <c r="R270" s="211"/>
      <c r="S270" s="211"/>
      <c r="T270" s="211"/>
      <c r="U270" s="83"/>
      <c r="V270" s="83"/>
      <c r="W270" s="88" t="s">
        <v>772</v>
      </c>
      <c r="X270" s="88"/>
      <c r="Y270" s="215">
        <v>0</v>
      </c>
      <c r="Z270" s="215">
        <v>0</v>
      </c>
      <c r="AA270" s="83"/>
      <c r="AB270" s="89">
        <f t="shared" si="32"/>
        <v>0</v>
      </c>
    </row>
    <row r="271" spans="1:28" s="39" customFormat="1" ht="60" customHeight="1" thickBot="1">
      <c r="A271" s="484"/>
      <c r="B271" s="486"/>
      <c r="C271" s="486"/>
      <c r="D271" s="486"/>
      <c r="E271" s="486"/>
      <c r="F271" s="83" t="s">
        <v>737</v>
      </c>
      <c r="G271" s="83" t="s">
        <v>738</v>
      </c>
      <c r="H271" s="486" t="s">
        <v>739</v>
      </c>
      <c r="I271" s="486"/>
      <c r="J271" s="486"/>
      <c r="K271" s="83" t="s">
        <v>494</v>
      </c>
      <c r="L271" s="486" t="s">
        <v>729</v>
      </c>
      <c r="M271" s="486"/>
      <c r="N271" s="84"/>
      <c r="O271" s="85">
        <v>44561</v>
      </c>
      <c r="P271" s="84"/>
      <c r="Q271" s="86" t="s">
        <v>721</v>
      </c>
      <c r="R271" s="211"/>
      <c r="S271" s="211"/>
      <c r="T271" s="211"/>
      <c r="U271" s="83"/>
      <c r="V271" s="83"/>
      <c r="W271" s="88" t="s">
        <v>772</v>
      </c>
      <c r="X271" s="88"/>
      <c r="Y271" s="215">
        <v>0</v>
      </c>
      <c r="Z271" s="215">
        <v>0</v>
      </c>
      <c r="AA271" s="83"/>
      <c r="AB271" s="89">
        <f t="shared" si="32"/>
        <v>0</v>
      </c>
    </row>
    <row r="272" spans="1:28" s="39" customFormat="1" ht="72" customHeight="1" thickBot="1">
      <c r="A272" s="484" t="s">
        <v>231</v>
      </c>
      <c r="B272" s="486">
        <v>15335</v>
      </c>
      <c r="C272" s="486"/>
      <c r="D272" s="486" t="s">
        <v>740</v>
      </c>
      <c r="E272" s="486" t="s">
        <v>232</v>
      </c>
      <c r="F272" s="83" t="s">
        <v>717</v>
      </c>
      <c r="G272" s="83" t="s">
        <v>718</v>
      </c>
      <c r="H272" s="486" t="s">
        <v>719</v>
      </c>
      <c r="I272" s="486"/>
      <c r="J272" s="486"/>
      <c r="K272" s="83" t="s">
        <v>720</v>
      </c>
      <c r="L272" s="486" t="s">
        <v>339</v>
      </c>
      <c r="M272" s="486"/>
      <c r="N272" s="84"/>
      <c r="O272" s="85">
        <v>44561</v>
      </c>
      <c r="P272" s="84"/>
      <c r="Q272" s="83" t="s">
        <v>721</v>
      </c>
      <c r="R272" s="211"/>
      <c r="S272" s="211"/>
      <c r="T272" s="211"/>
      <c r="U272" s="83"/>
      <c r="V272" s="83"/>
      <c r="W272" s="88" t="s">
        <v>772</v>
      </c>
      <c r="X272" s="88"/>
      <c r="Y272" s="215">
        <v>0</v>
      </c>
      <c r="Z272" s="215">
        <v>0</v>
      </c>
      <c r="AA272" s="83"/>
      <c r="AB272" s="89">
        <f t="shared" si="32"/>
        <v>0</v>
      </c>
    </row>
    <row r="273" spans="1:28" s="39" customFormat="1" ht="72" customHeight="1" thickBot="1">
      <c r="A273" s="484"/>
      <c r="B273" s="486"/>
      <c r="C273" s="486"/>
      <c r="D273" s="486"/>
      <c r="E273" s="486"/>
      <c r="F273" s="83" t="s">
        <v>722</v>
      </c>
      <c r="G273" s="83" t="s">
        <v>723</v>
      </c>
      <c r="H273" s="486" t="s">
        <v>741</v>
      </c>
      <c r="I273" s="486"/>
      <c r="J273" s="486"/>
      <c r="K273" s="83" t="s">
        <v>720</v>
      </c>
      <c r="L273" s="486" t="s">
        <v>725</v>
      </c>
      <c r="M273" s="486"/>
      <c r="N273" s="84"/>
      <c r="O273" s="85">
        <v>44561</v>
      </c>
      <c r="P273" s="84"/>
      <c r="Q273" s="83" t="s">
        <v>721</v>
      </c>
      <c r="R273" s="211"/>
      <c r="S273" s="211"/>
      <c r="T273" s="211"/>
      <c r="U273" s="83"/>
      <c r="V273" s="83"/>
      <c r="W273" s="88" t="s">
        <v>772</v>
      </c>
      <c r="X273" s="88"/>
      <c r="Y273" s="215">
        <v>0</v>
      </c>
      <c r="Z273" s="215">
        <v>0</v>
      </c>
      <c r="AA273" s="83"/>
      <c r="AB273" s="89">
        <f t="shared" si="32"/>
        <v>0</v>
      </c>
    </row>
    <row r="274" spans="1:28" s="39" customFormat="1" ht="69" thickBot="1">
      <c r="A274" s="87" t="s">
        <v>231</v>
      </c>
      <c r="B274" s="486">
        <v>30110</v>
      </c>
      <c r="C274" s="486"/>
      <c r="D274" s="83" t="s">
        <v>742</v>
      </c>
      <c r="E274" s="83" t="s">
        <v>232</v>
      </c>
      <c r="F274" s="83" t="s">
        <v>743</v>
      </c>
      <c r="G274" s="83" t="s">
        <v>744</v>
      </c>
      <c r="H274" s="486" t="s">
        <v>745</v>
      </c>
      <c r="I274" s="486"/>
      <c r="J274" s="486"/>
      <c r="K274" s="83" t="s">
        <v>494</v>
      </c>
      <c r="L274" s="486" t="s">
        <v>746</v>
      </c>
      <c r="M274" s="486"/>
      <c r="N274" s="84"/>
      <c r="O274" s="85">
        <v>44561</v>
      </c>
      <c r="P274" s="84"/>
      <c r="Q274" s="83" t="s">
        <v>721</v>
      </c>
      <c r="R274" s="211"/>
      <c r="S274" s="211"/>
      <c r="T274" s="211"/>
      <c r="U274" s="83"/>
      <c r="V274" s="83"/>
      <c r="W274" s="88" t="s">
        <v>772</v>
      </c>
      <c r="X274" s="88"/>
      <c r="Y274" s="215">
        <v>0</v>
      </c>
      <c r="Z274" s="215">
        <v>0</v>
      </c>
      <c r="AA274" s="83"/>
      <c r="AB274" s="89">
        <f t="shared" si="32"/>
        <v>0</v>
      </c>
    </row>
    <row r="275" spans="1:28" s="39" customFormat="1" ht="69" thickBot="1">
      <c r="A275" s="87" t="s">
        <v>231</v>
      </c>
      <c r="B275" s="486">
        <v>30118</v>
      </c>
      <c r="C275" s="486"/>
      <c r="D275" s="83" t="s">
        <v>747</v>
      </c>
      <c r="E275" s="83" t="s">
        <v>232</v>
      </c>
      <c r="F275" s="83" t="s">
        <v>748</v>
      </c>
      <c r="G275" s="83" t="s">
        <v>749</v>
      </c>
      <c r="H275" s="486" t="s">
        <v>750</v>
      </c>
      <c r="I275" s="486"/>
      <c r="J275" s="486"/>
      <c r="K275" s="83" t="s">
        <v>494</v>
      </c>
      <c r="L275" s="486" t="s">
        <v>729</v>
      </c>
      <c r="M275" s="486"/>
      <c r="N275" s="84"/>
      <c r="O275" s="85">
        <v>44561</v>
      </c>
      <c r="P275" s="84"/>
      <c r="Q275" s="83" t="s">
        <v>721</v>
      </c>
      <c r="R275" s="211"/>
      <c r="S275" s="211"/>
      <c r="T275" s="211"/>
      <c r="U275" s="83"/>
      <c r="V275" s="83"/>
      <c r="W275" s="88" t="s">
        <v>772</v>
      </c>
      <c r="X275" s="88"/>
      <c r="Y275" s="215">
        <v>0</v>
      </c>
      <c r="Z275" s="215">
        <v>0</v>
      </c>
      <c r="AA275" s="83"/>
      <c r="AB275" s="89">
        <f t="shared" si="32"/>
        <v>0</v>
      </c>
    </row>
    <row r="276" spans="1:28" s="39" customFormat="1" ht="69" thickBot="1">
      <c r="A276" s="87" t="s">
        <v>231</v>
      </c>
      <c r="B276" s="486">
        <v>30148</v>
      </c>
      <c r="C276" s="486"/>
      <c r="D276" s="83" t="s">
        <v>751</v>
      </c>
      <c r="E276" s="83" t="s">
        <v>232</v>
      </c>
      <c r="F276" s="83" t="s">
        <v>752</v>
      </c>
      <c r="G276" s="83" t="s">
        <v>753</v>
      </c>
      <c r="H276" s="486" t="s">
        <v>754</v>
      </c>
      <c r="I276" s="486"/>
      <c r="J276" s="486"/>
      <c r="K276" s="83" t="s">
        <v>494</v>
      </c>
      <c r="L276" s="486" t="s">
        <v>729</v>
      </c>
      <c r="M276" s="486"/>
      <c r="N276" s="84"/>
      <c r="O276" s="85">
        <v>44561</v>
      </c>
      <c r="P276" s="84"/>
      <c r="Q276" s="83" t="s">
        <v>721</v>
      </c>
      <c r="R276" s="211"/>
      <c r="S276" s="211"/>
      <c r="T276" s="211"/>
      <c r="U276" s="83"/>
      <c r="V276" s="83"/>
      <c r="W276" s="88" t="s">
        <v>772</v>
      </c>
      <c r="X276" s="88"/>
      <c r="Y276" s="215">
        <v>0</v>
      </c>
      <c r="Z276" s="215">
        <v>0</v>
      </c>
      <c r="AA276" s="83"/>
      <c r="AB276" s="89">
        <f t="shared" si="32"/>
        <v>0</v>
      </c>
    </row>
    <row r="277" spans="1:28" s="39" customFormat="1" ht="154" thickBot="1">
      <c r="A277" s="87" t="s">
        <v>231</v>
      </c>
      <c r="B277" s="486">
        <v>33878</v>
      </c>
      <c r="C277" s="486"/>
      <c r="D277" s="83" t="s">
        <v>755</v>
      </c>
      <c r="E277" s="83" t="s">
        <v>232</v>
      </c>
      <c r="F277" s="83" t="s">
        <v>722</v>
      </c>
      <c r="G277" s="83" t="s">
        <v>756</v>
      </c>
      <c r="H277" s="486" t="s">
        <v>741</v>
      </c>
      <c r="I277" s="486"/>
      <c r="J277" s="486"/>
      <c r="K277" s="83" t="s">
        <v>720</v>
      </c>
      <c r="L277" s="486" t="s">
        <v>725</v>
      </c>
      <c r="M277" s="486"/>
      <c r="N277" s="84"/>
      <c r="O277" s="85">
        <v>44561</v>
      </c>
      <c r="P277" s="84"/>
      <c r="Q277" s="86" t="s">
        <v>721</v>
      </c>
      <c r="R277" s="211"/>
      <c r="S277" s="211"/>
      <c r="T277" s="211"/>
      <c r="U277" s="83"/>
      <c r="V277" s="83"/>
      <c r="W277" s="88" t="s">
        <v>772</v>
      </c>
      <c r="X277" s="88"/>
      <c r="Y277" s="215">
        <v>0</v>
      </c>
      <c r="Z277" s="215">
        <v>0</v>
      </c>
      <c r="AA277" s="83"/>
      <c r="AB277" s="89">
        <f t="shared" si="32"/>
        <v>0</v>
      </c>
    </row>
    <row r="278" spans="1:28" s="39" customFormat="1" ht="70.5" customHeight="1" thickBot="1">
      <c r="A278" s="87" t="s">
        <v>231</v>
      </c>
      <c r="B278" s="486">
        <v>15165</v>
      </c>
      <c r="C278" s="486"/>
      <c r="D278" s="83" t="s">
        <v>757</v>
      </c>
      <c r="E278" s="83" t="s">
        <v>232</v>
      </c>
      <c r="F278" s="83" t="s">
        <v>758</v>
      </c>
      <c r="G278" s="83" t="s">
        <v>759</v>
      </c>
      <c r="H278" s="486" t="s">
        <v>484</v>
      </c>
      <c r="I278" s="486"/>
      <c r="J278" s="486"/>
      <c r="K278" s="83" t="s">
        <v>720</v>
      </c>
      <c r="L278" s="486" t="s">
        <v>339</v>
      </c>
      <c r="M278" s="486"/>
      <c r="N278" s="84"/>
      <c r="O278" s="85">
        <v>44561</v>
      </c>
      <c r="P278" s="84"/>
      <c r="Q278" s="83" t="s">
        <v>721</v>
      </c>
      <c r="R278" s="211"/>
      <c r="S278" s="211"/>
      <c r="T278" s="211"/>
      <c r="U278" s="83"/>
      <c r="V278" s="83"/>
      <c r="W278" s="88" t="s">
        <v>772</v>
      </c>
      <c r="X278" s="88"/>
      <c r="Y278" s="215">
        <v>0</v>
      </c>
      <c r="Z278" s="215">
        <v>0</v>
      </c>
      <c r="AA278" s="83"/>
      <c r="AB278" s="89">
        <f t="shared" si="32"/>
        <v>0</v>
      </c>
    </row>
    <row r="279" spans="1:28" s="39" customFormat="1" ht="69" thickBot="1">
      <c r="A279" s="87" t="s">
        <v>231</v>
      </c>
      <c r="B279" s="486">
        <v>15167</v>
      </c>
      <c r="C279" s="486"/>
      <c r="D279" s="83" t="s">
        <v>760</v>
      </c>
      <c r="E279" s="83" t="s">
        <v>232</v>
      </c>
      <c r="F279" s="83" t="s">
        <v>758</v>
      </c>
      <c r="G279" s="83" t="s">
        <v>759</v>
      </c>
      <c r="H279" s="486" t="s">
        <v>484</v>
      </c>
      <c r="I279" s="486"/>
      <c r="J279" s="486"/>
      <c r="K279" s="83" t="s">
        <v>720</v>
      </c>
      <c r="L279" s="486" t="s">
        <v>339</v>
      </c>
      <c r="M279" s="486"/>
      <c r="N279" s="84"/>
      <c r="O279" s="85">
        <v>44561</v>
      </c>
      <c r="P279" s="84"/>
      <c r="Q279" s="83" t="s">
        <v>721</v>
      </c>
      <c r="R279" s="211"/>
      <c r="S279" s="211"/>
      <c r="T279" s="211"/>
      <c r="U279" s="83"/>
      <c r="V279" s="83"/>
      <c r="W279" s="88" t="s">
        <v>772</v>
      </c>
      <c r="X279" s="88"/>
      <c r="Y279" s="215">
        <v>0</v>
      </c>
      <c r="Z279" s="215">
        <v>0</v>
      </c>
      <c r="AA279" s="83"/>
      <c r="AB279" s="89">
        <f t="shared" si="32"/>
        <v>0</v>
      </c>
    </row>
    <row r="280" spans="1:28" s="39" customFormat="1" ht="69" thickBot="1">
      <c r="A280" s="87" t="s">
        <v>231</v>
      </c>
      <c r="B280" s="486">
        <v>28759</v>
      </c>
      <c r="C280" s="486"/>
      <c r="D280" s="83" t="s">
        <v>761</v>
      </c>
      <c r="E280" s="83" t="s">
        <v>232</v>
      </c>
      <c r="F280" s="83" t="s">
        <v>758</v>
      </c>
      <c r="G280" s="83" t="s">
        <v>759</v>
      </c>
      <c r="H280" s="486" t="s">
        <v>484</v>
      </c>
      <c r="I280" s="486"/>
      <c r="J280" s="486"/>
      <c r="K280" s="83" t="s">
        <v>720</v>
      </c>
      <c r="L280" s="486" t="s">
        <v>339</v>
      </c>
      <c r="M280" s="486"/>
      <c r="N280" s="84"/>
      <c r="O280" s="85">
        <v>44561</v>
      </c>
      <c r="P280" s="84"/>
      <c r="Q280" s="83" t="s">
        <v>721</v>
      </c>
      <c r="R280" s="211"/>
      <c r="S280" s="211"/>
      <c r="T280" s="211"/>
      <c r="U280" s="83"/>
      <c r="V280" s="83"/>
      <c r="W280" s="88" t="s">
        <v>772</v>
      </c>
      <c r="X280" s="88"/>
      <c r="Y280" s="215">
        <v>0</v>
      </c>
      <c r="Z280" s="215">
        <v>0</v>
      </c>
      <c r="AA280" s="83"/>
      <c r="AB280" s="89">
        <f t="shared" si="32"/>
        <v>0</v>
      </c>
    </row>
    <row r="281" spans="1:28" s="39" customFormat="1" ht="69" thickBot="1">
      <c r="A281" s="87" t="s">
        <v>231</v>
      </c>
      <c r="B281" s="486">
        <v>28767</v>
      </c>
      <c r="C281" s="486"/>
      <c r="D281" s="83" t="s">
        <v>762</v>
      </c>
      <c r="E281" s="83" t="s">
        <v>232</v>
      </c>
      <c r="F281" s="83" t="s">
        <v>758</v>
      </c>
      <c r="G281" s="83" t="s">
        <v>759</v>
      </c>
      <c r="H281" s="486" t="s">
        <v>484</v>
      </c>
      <c r="I281" s="486"/>
      <c r="J281" s="486"/>
      <c r="K281" s="83" t="s">
        <v>720</v>
      </c>
      <c r="L281" s="486" t="s">
        <v>339</v>
      </c>
      <c r="M281" s="486"/>
      <c r="N281" s="84"/>
      <c r="O281" s="85">
        <v>44561</v>
      </c>
      <c r="P281" s="84"/>
      <c r="Q281" s="83" t="s">
        <v>721</v>
      </c>
      <c r="R281" s="211"/>
      <c r="S281" s="211"/>
      <c r="T281" s="211"/>
      <c r="U281" s="83"/>
      <c r="V281" s="83"/>
      <c r="W281" s="88" t="s">
        <v>772</v>
      </c>
      <c r="X281" s="88"/>
      <c r="Y281" s="215">
        <v>0</v>
      </c>
      <c r="Z281" s="215">
        <v>0</v>
      </c>
      <c r="AA281" s="83"/>
      <c r="AB281" s="89">
        <f t="shared" si="32"/>
        <v>0</v>
      </c>
    </row>
    <row r="282" spans="1:28" s="39" customFormat="1" ht="86" thickBot="1">
      <c r="A282" s="87" t="s">
        <v>231</v>
      </c>
      <c r="B282" s="486">
        <v>28916</v>
      </c>
      <c r="C282" s="486"/>
      <c r="D282" s="83" t="s">
        <v>763</v>
      </c>
      <c r="E282" s="83" t="s">
        <v>232</v>
      </c>
      <c r="F282" s="83" t="s">
        <v>758</v>
      </c>
      <c r="G282" s="83" t="s">
        <v>759</v>
      </c>
      <c r="H282" s="486" t="s">
        <v>484</v>
      </c>
      <c r="I282" s="486"/>
      <c r="J282" s="486"/>
      <c r="K282" s="83" t="s">
        <v>720</v>
      </c>
      <c r="L282" s="486" t="s">
        <v>339</v>
      </c>
      <c r="M282" s="486"/>
      <c r="N282" s="84"/>
      <c r="O282" s="85">
        <v>44561</v>
      </c>
      <c r="P282" s="84"/>
      <c r="Q282" s="83" t="s">
        <v>721</v>
      </c>
      <c r="R282" s="211"/>
      <c r="S282" s="211"/>
      <c r="T282" s="211"/>
      <c r="U282" s="83"/>
      <c r="V282" s="83"/>
      <c r="W282" s="88" t="s">
        <v>772</v>
      </c>
      <c r="X282" s="88"/>
      <c r="Y282" s="215">
        <v>0</v>
      </c>
      <c r="Z282" s="215">
        <v>0</v>
      </c>
      <c r="AA282" s="83"/>
      <c r="AB282" s="89">
        <f t="shared" si="32"/>
        <v>0</v>
      </c>
    </row>
    <row r="283" spans="1:28" s="39" customFormat="1" ht="52" thickBot="1">
      <c r="A283" s="87" t="s">
        <v>231</v>
      </c>
      <c r="B283" s="486">
        <v>29138</v>
      </c>
      <c r="C283" s="486"/>
      <c r="D283" s="83" t="s">
        <v>764</v>
      </c>
      <c r="E283" s="83" t="s">
        <v>232</v>
      </c>
      <c r="F283" s="83" t="s">
        <v>758</v>
      </c>
      <c r="G283" s="83" t="s">
        <v>759</v>
      </c>
      <c r="H283" s="486" t="s">
        <v>484</v>
      </c>
      <c r="I283" s="486"/>
      <c r="J283" s="486"/>
      <c r="K283" s="83" t="s">
        <v>720</v>
      </c>
      <c r="L283" s="486" t="s">
        <v>339</v>
      </c>
      <c r="M283" s="486"/>
      <c r="N283" s="84"/>
      <c r="O283" s="85">
        <v>44561</v>
      </c>
      <c r="P283" s="84"/>
      <c r="Q283" s="83" t="s">
        <v>721</v>
      </c>
      <c r="R283" s="211"/>
      <c r="S283" s="211"/>
      <c r="T283" s="211"/>
      <c r="U283" s="83"/>
      <c r="V283" s="83"/>
      <c r="W283" s="88" t="s">
        <v>772</v>
      </c>
      <c r="X283" s="88"/>
      <c r="Y283" s="215">
        <v>0</v>
      </c>
      <c r="Z283" s="215">
        <v>0</v>
      </c>
      <c r="AA283" s="83"/>
      <c r="AB283" s="89">
        <f t="shared" si="32"/>
        <v>0</v>
      </c>
    </row>
    <row r="284" spans="1:28" s="39" customFormat="1" ht="69" thickBot="1">
      <c r="A284" s="87" t="s">
        <v>231</v>
      </c>
      <c r="B284" s="486">
        <v>29189</v>
      </c>
      <c r="C284" s="486"/>
      <c r="D284" s="83" t="s">
        <v>765</v>
      </c>
      <c r="E284" s="83" t="s">
        <v>232</v>
      </c>
      <c r="F284" s="83" t="s">
        <v>758</v>
      </c>
      <c r="G284" s="83" t="s">
        <v>759</v>
      </c>
      <c r="H284" s="486" t="s">
        <v>484</v>
      </c>
      <c r="I284" s="486"/>
      <c r="J284" s="486"/>
      <c r="K284" s="83" t="s">
        <v>720</v>
      </c>
      <c r="L284" s="486" t="s">
        <v>339</v>
      </c>
      <c r="M284" s="486"/>
      <c r="N284" s="84"/>
      <c r="O284" s="85">
        <v>44561</v>
      </c>
      <c r="P284" s="84"/>
      <c r="Q284" s="83" t="s">
        <v>721</v>
      </c>
      <c r="R284" s="211"/>
      <c r="S284" s="211"/>
      <c r="T284" s="211"/>
      <c r="U284" s="83"/>
      <c r="V284" s="83"/>
      <c r="W284" s="88" t="s">
        <v>772</v>
      </c>
      <c r="X284" s="88"/>
      <c r="Y284" s="215">
        <v>0</v>
      </c>
      <c r="Z284" s="215">
        <v>0</v>
      </c>
      <c r="AA284" s="83"/>
      <c r="AB284" s="89">
        <f t="shared" si="32"/>
        <v>0</v>
      </c>
    </row>
    <row r="285" spans="1:28" s="39" customFormat="1" ht="48.75" customHeight="1" thickBot="1">
      <c r="A285" s="87" t="s">
        <v>231</v>
      </c>
      <c r="B285" s="486">
        <v>29246</v>
      </c>
      <c r="C285" s="486"/>
      <c r="D285" s="83" t="s">
        <v>766</v>
      </c>
      <c r="E285" s="83" t="s">
        <v>232</v>
      </c>
      <c r="F285" s="83" t="s">
        <v>758</v>
      </c>
      <c r="G285" s="83" t="s">
        <v>759</v>
      </c>
      <c r="H285" s="486" t="s">
        <v>484</v>
      </c>
      <c r="I285" s="486"/>
      <c r="J285" s="486"/>
      <c r="K285" s="83" t="s">
        <v>720</v>
      </c>
      <c r="L285" s="486" t="s">
        <v>339</v>
      </c>
      <c r="M285" s="486"/>
      <c r="N285" s="84"/>
      <c r="O285" s="85">
        <v>44561</v>
      </c>
      <c r="P285" s="84"/>
      <c r="Q285" s="83" t="s">
        <v>721</v>
      </c>
      <c r="R285" s="211"/>
      <c r="S285" s="211"/>
      <c r="T285" s="211"/>
      <c r="U285" s="83"/>
      <c r="V285" s="83"/>
      <c r="W285" s="88" t="s">
        <v>772</v>
      </c>
      <c r="X285" s="88"/>
      <c r="Y285" s="215">
        <v>0</v>
      </c>
      <c r="Z285" s="215">
        <v>0</v>
      </c>
      <c r="AA285" s="83"/>
      <c r="AB285" s="89">
        <f t="shared" si="32"/>
        <v>0</v>
      </c>
    </row>
    <row r="286" spans="1:28" s="39" customFormat="1" ht="106.5" customHeight="1" thickBot="1">
      <c r="A286" s="87" t="s">
        <v>231</v>
      </c>
      <c r="B286" s="486">
        <v>29723</v>
      </c>
      <c r="C286" s="486"/>
      <c r="D286" s="83" t="s">
        <v>767</v>
      </c>
      <c r="E286" s="83" t="s">
        <v>232</v>
      </c>
      <c r="F286" s="83" t="s">
        <v>758</v>
      </c>
      <c r="G286" s="83" t="s">
        <v>759</v>
      </c>
      <c r="H286" s="486" t="s">
        <v>484</v>
      </c>
      <c r="I286" s="486"/>
      <c r="J286" s="486"/>
      <c r="K286" s="83" t="s">
        <v>720</v>
      </c>
      <c r="L286" s="486" t="s">
        <v>339</v>
      </c>
      <c r="M286" s="486"/>
      <c r="N286" s="84"/>
      <c r="O286" s="85">
        <v>44561</v>
      </c>
      <c r="P286" s="84"/>
      <c r="Q286" s="83" t="s">
        <v>721</v>
      </c>
      <c r="R286" s="211"/>
      <c r="S286" s="211"/>
      <c r="T286" s="211"/>
      <c r="U286" s="83"/>
      <c r="V286" s="83"/>
      <c r="W286" s="88" t="s">
        <v>772</v>
      </c>
      <c r="X286" s="88"/>
      <c r="Y286" s="215">
        <v>0</v>
      </c>
      <c r="Z286" s="215">
        <v>0</v>
      </c>
      <c r="AA286" s="83"/>
      <c r="AB286" s="89">
        <f t="shared" si="32"/>
        <v>0</v>
      </c>
    </row>
    <row r="287" spans="1:28" s="39" customFormat="1" ht="115.5" customHeight="1" thickBot="1">
      <c r="A287" s="87" t="s">
        <v>231</v>
      </c>
      <c r="B287" s="486">
        <v>29755</v>
      </c>
      <c r="C287" s="486"/>
      <c r="D287" s="83" t="s">
        <v>768</v>
      </c>
      <c r="E287" s="83" t="s">
        <v>232</v>
      </c>
      <c r="F287" s="83" t="s">
        <v>758</v>
      </c>
      <c r="G287" s="83" t="s">
        <v>759</v>
      </c>
      <c r="H287" s="486" t="s">
        <v>484</v>
      </c>
      <c r="I287" s="486"/>
      <c r="J287" s="486"/>
      <c r="K287" s="83" t="s">
        <v>720</v>
      </c>
      <c r="L287" s="486" t="s">
        <v>339</v>
      </c>
      <c r="M287" s="486"/>
      <c r="N287" s="84"/>
      <c r="O287" s="85">
        <v>44561</v>
      </c>
      <c r="P287" s="84"/>
      <c r="Q287" s="83" t="s">
        <v>721</v>
      </c>
      <c r="R287" s="211"/>
      <c r="S287" s="211"/>
      <c r="T287" s="211"/>
      <c r="U287" s="83"/>
      <c r="V287" s="83"/>
      <c r="W287" s="88" t="s">
        <v>772</v>
      </c>
      <c r="X287" s="88"/>
      <c r="Y287" s="215">
        <v>0</v>
      </c>
      <c r="Z287" s="215">
        <v>0</v>
      </c>
      <c r="AA287" s="83"/>
      <c r="AB287" s="89">
        <f t="shared" si="32"/>
        <v>0</v>
      </c>
    </row>
    <row r="288" spans="1:28" s="39" customFormat="1" ht="117.75" customHeight="1" thickBot="1">
      <c r="A288" s="87" t="s">
        <v>231</v>
      </c>
      <c r="B288" s="486">
        <v>29760</v>
      </c>
      <c r="C288" s="486"/>
      <c r="D288" s="83" t="s">
        <v>769</v>
      </c>
      <c r="E288" s="83" t="s">
        <v>232</v>
      </c>
      <c r="F288" s="83" t="s">
        <v>758</v>
      </c>
      <c r="G288" s="83" t="s">
        <v>759</v>
      </c>
      <c r="H288" s="486" t="s">
        <v>484</v>
      </c>
      <c r="I288" s="486"/>
      <c r="J288" s="486"/>
      <c r="K288" s="83" t="s">
        <v>720</v>
      </c>
      <c r="L288" s="486" t="s">
        <v>339</v>
      </c>
      <c r="M288" s="486"/>
      <c r="N288" s="84"/>
      <c r="O288" s="85">
        <v>44561</v>
      </c>
      <c r="P288" s="84"/>
      <c r="Q288" s="83" t="s">
        <v>721</v>
      </c>
      <c r="R288" s="211"/>
      <c r="S288" s="211"/>
      <c r="T288" s="211"/>
      <c r="U288" s="83"/>
      <c r="V288" s="83"/>
      <c r="W288" s="88" t="s">
        <v>772</v>
      </c>
      <c r="X288" s="88"/>
      <c r="Y288" s="215">
        <v>0</v>
      </c>
      <c r="Z288" s="215">
        <v>0</v>
      </c>
      <c r="AA288" s="83"/>
      <c r="AB288" s="89">
        <f t="shared" si="32"/>
        <v>0</v>
      </c>
    </row>
    <row r="289" spans="1:28" s="39" customFormat="1" ht="7.5" customHeight="1">
      <c r="A289" s="61"/>
      <c r="B289" s="61"/>
      <c r="C289" s="61"/>
      <c r="D289" s="61"/>
      <c r="E289" s="61"/>
      <c r="F289" s="61"/>
      <c r="G289" s="33"/>
      <c r="H289" s="61"/>
      <c r="I289" s="61"/>
      <c r="J289" s="61"/>
      <c r="K289" s="61"/>
      <c r="L289" s="61"/>
      <c r="M289" s="61"/>
      <c r="N289" s="61"/>
      <c r="O289" s="61"/>
      <c r="P289" s="61"/>
      <c r="Q289" s="61"/>
      <c r="R289" s="61"/>
      <c r="S289" s="61"/>
      <c r="T289" s="61"/>
      <c r="U289" s="61"/>
      <c r="Y289" s="57"/>
      <c r="Z289" s="57"/>
      <c r="AA289" s="57"/>
      <c r="AB289" s="57"/>
    </row>
    <row r="290" spans="1:28" s="39" customFormat="1" ht="44.25" customHeight="1">
      <c r="A290" s="61"/>
      <c r="B290" s="61"/>
      <c r="C290" s="61"/>
      <c r="D290" s="61"/>
      <c r="E290" s="61"/>
      <c r="F290" s="61"/>
      <c r="G290" s="33"/>
      <c r="H290" s="61"/>
      <c r="I290" s="61"/>
      <c r="J290" s="61"/>
      <c r="K290" s="61"/>
      <c r="L290" s="61"/>
      <c r="M290" s="61"/>
      <c r="N290" s="61"/>
      <c r="O290" s="61"/>
      <c r="P290" s="61"/>
      <c r="Q290" s="61"/>
      <c r="R290" s="61"/>
      <c r="S290" s="61"/>
      <c r="U290" s="61"/>
      <c r="V290" s="305" t="s">
        <v>628</v>
      </c>
      <c r="W290" s="306"/>
      <c r="X290" s="307"/>
      <c r="Y290" s="221">
        <v>0.72</v>
      </c>
      <c r="Z290" s="221">
        <f>+AVERAGE(Z26:Z288)</f>
        <v>0</v>
      </c>
      <c r="AA290" s="221" t="e">
        <f>+AVERAGE(AA26:AA288)</f>
        <v>#DIV/0!</v>
      </c>
      <c r="AB290" s="221">
        <f>+Y290+Z290</f>
        <v>0.72</v>
      </c>
    </row>
    <row r="291" spans="1:28" ht="16">
      <c r="A291" s="32"/>
      <c r="B291" s="32"/>
      <c r="C291" s="32"/>
      <c r="D291" s="32"/>
      <c r="E291" s="32"/>
      <c r="F291" s="32"/>
      <c r="G291" s="33"/>
      <c r="H291" s="32"/>
      <c r="I291" s="32"/>
      <c r="J291" s="32"/>
      <c r="K291" s="32"/>
      <c r="L291" s="32"/>
      <c r="M291" s="32"/>
      <c r="N291" s="32"/>
      <c r="O291" s="32"/>
      <c r="P291" s="32"/>
      <c r="Q291" s="32"/>
      <c r="R291" s="32"/>
      <c r="S291" s="32"/>
      <c r="T291" s="32"/>
    </row>
    <row r="292" spans="1:28" ht="16">
      <c r="A292" s="32"/>
      <c r="B292" s="32"/>
      <c r="C292" s="32"/>
      <c r="D292" s="32"/>
      <c r="E292" s="32"/>
      <c r="F292" s="32"/>
      <c r="G292" s="33"/>
      <c r="H292" s="32"/>
      <c r="I292" s="32"/>
      <c r="J292" s="32"/>
      <c r="K292" s="32"/>
      <c r="L292" s="32"/>
      <c r="M292" s="32"/>
      <c r="N292" s="32"/>
      <c r="O292" s="32"/>
      <c r="P292" s="32"/>
      <c r="Q292" s="32"/>
      <c r="R292" s="32"/>
      <c r="S292" s="32"/>
      <c r="T292" s="32"/>
    </row>
    <row r="293" spans="1:28" ht="16">
      <c r="A293" s="32"/>
      <c r="B293" s="32"/>
      <c r="C293" s="32"/>
      <c r="D293" s="32"/>
      <c r="E293" s="32"/>
      <c r="F293" s="32"/>
      <c r="G293" s="33"/>
      <c r="H293" s="32"/>
      <c r="I293" s="32"/>
      <c r="J293" s="32"/>
      <c r="K293" s="32"/>
      <c r="L293" s="32"/>
      <c r="M293" s="32"/>
      <c r="N293" s="32"/>
      <c r="O293" s="32"/>
      <c r="P293" s="32"/>
      <c r="Q293" s="32"/>
      <c r="R293" s="32"/>
      <c r="S293" s="32"/>
      <c r="T293" s="32"/>
    </row>
    <row r="294" spans="1:28" ht="16">
      <c r="A294" s="32"/>
      <c r="B294" s="32"/>
      <c r="C294" s="32"/>
      <c r="D294" s="32"/>
      <c r="E294" s="32"/>
      <c r="F294" s="32"/>
      <c r="G294" s="33"/>
      <c r="H294" s="32"/>
      <c r="I294" s="32"/>
      <c r="J294" s="32"/>
      <c r="K294" s="32"/>
      <c r="L294" s="32"/>
      <c r="M294" s="32"/>
      <c r="N294" s="32"/>
      <c r="O294" s="32"/>
      <c r="P294" s="32"/>
      <c r="Q294" s="32"/>
      <c r="R294" s="32"/>
      <c r="S294" s="32"/>
      <c r="T294" s="32"/>
    </row>
    <row r="295" spans="1:28" ht="16">
      <c r="A295" s="32"/>
      <c r="B295" s="32"/>
      <c r="C295" s="32"/>
      <c r="D295" s="32"/>
      <c r="E295" s="32"/>
      <c r="F295" s="32"/>
      <c r="G295" s="33"/>
      <c r="H295" s="32"/>
      <c r="I295" s="32"/>
      <c r="J295" s="32"/>
      <c r="K295" s="32"/>
      <c r="L295" s="32"/>
      <c r="M295" s="32"/>
      <c r="N295" s="32"/>
      <c r="O295" s="32"/>
      <c r="P295" s="32"/>
      <c r="Q295" s="32"/>
      <c r="R295" s="32"/>
      <c r="S295" s="32"/>
      <c r="T295" s="32"/>
    </row>
    <row r="296" spans="1:28" ht="16">
      <c r="A296" s="32"/>
      <c r="B296" s="32"/>
      <c r="C296" s="32"/>
      <c r="D296" s="32"/>
      <c r="E296" s="32"/>
      <c r="F296" s="32"/>
      <c r="G296" s="33"/>
      <c r="H296" s="32"/>
      <c r="I296" s="32"/>
      <c r="J296" s="32"/>
      <c r="K296" s="32"/>
      <c r="L296" s="32"/>
      <c r="M296" s="32"/>
      <c r="N296" s="32"/>
      <c r="O296" s="32"/>
      <c r="P296" s="32"/>
      <c r="Q296" s="32"/>
      <c r="R296" s="32"/>
      <c r="S296" s="32"/>
      <c r="T296" s="32"/>
    </row>
    <row r="297" spans="1:28" ht="16">
      <c r="A297" s="32"/>
      <c r="B297" s="32"/>
      <c r="C297" s="32"/>
      <c r="D297" s="32"/>
      <c r="E297" s="32"/>
      <c r="F297" s="32"/>
      <c r="G297" s="33"/>
      <c r="H297" s="32"/>
      <c r="I297" s="32"/>
      <c r="J297" s="32"/>
      <c r="K297" s="32"/>
      <c r="L297" s="32"/>
      <c r="M297" s="32"/>
      <c r="N297" s="32"/>
      <c r="O297" s="32"/>
      <c r="P297" s="32"/>
      <c r="Q297" s="32"/>
      <c r="R297" s="32"/>
      <c r="S297" s="32"/>
      <c r="T297" s="32"/>
    </row>
    <row r="298" spans="1:28" ht="16">
      <c r="A298" s="32"/>
      <c r="B298" s="32"/>
      <c r="C298" s="32"/>
      <c r="D298" s="32"/>
      <c r="E298" s="32"/>
      <c r="F298" s="32"/>
      <c r="G298" s="33"/>
      <c r="H298" s="32"/>
      <c r="I298" s="32"/>
      <c r="J298" s="32"/>
      <c r="K298" s="32"/>
      <c r="L298" s="32"/>
      <c r="M298" s="32"/>
      <c r="N298" s="32"/>
      <c r="O298" s="32"/>
      <c r="P298" s="32"/>
      <c r="Q298" s="32"/>
      <c r="R298" s="32"/>
      <c r="S298" s="32"/>
      <c r="T298" s="32"/>
    </row>
    <row r="299" spans="1:28" ht="16">
      <c r="A299" s="32"/>
      <c r="B299" s="32"/>
      <c r="C299" s="32"/>
      <c r="D299" s="32"/>
      <c r="E299" s="32"/>
      <c r="F299" s="32"/>
      <c r="G299" s="33"/>
      <c r="H299" s="32"/>
      <c r="I299" s="32"/>
      <c r="J299" s="32"/>
      <c r="K299" s="32"/>
      <c r="L299" s="32"/>
      <c r="M299" s="32"/>
      <c r="N299" s="32"/>
      <c r="O299" s="32"/>
      <c r="P299" s="32"/>
      <c r="Q299" s="32"/>
      <c r="R299" s="32"/>
      <c r="S299" s="32"/>
      <c r="T299" s="32"/>
    </row>
    <row r="300" spans="1:28" ht="16">
      <c r="A300" s="32"/>
      <c r="B300" s="32"/>
      <c r="C300" s="32"/>
      <c r="D300" s="32"/>
      <c r="E300" s="32"/>
      <c r="F300" s="32"/>
      <c r="G300" s="33"/>
      <c r="H300" s="32"/>
      <c r="I300" s="32"/>
      <c r="J300" s="32"/>
      <c r="K300" s="32"/>
      <c r="L300" s="32"/>
      <c r="M300" s="32"/>
      <c r="N300" s="32"/>
      <c r="O300" s="32"/>
      <c r="P300" s="32"/>
      <c r="Q300" s="32"/>
      <c r="R300" s="32"/>
      <c r="S300" s="32"/>
      <c r="T300" s="32"/>
    </row>
    <row r="301" spans="1:28" ht="16">
      <c r="A301" s="32"/>
      <c r="B301" s="32"/>
      <c r="C301" s="32"/>
      <c r="D301" s="32"/>
      <c r="E301" s="32"/>
      <c r="F301" s="32"/>
      <c r="G301" s="33"/>
      <c r="H301" s="32"/>
      <c r="I301" s="32"/>
      <c r="J301" s="32"/>
      <c r="K301" s="32"/>
      <c r="L301" s="32"/>
      <c r="M301" s="32"/>
      <c r="N301" s="32"/>
      <c r="O301" s="32"/>
      <c r="P301" s="32"/>
      <c r="Q301" s="32"/>
      <c r="R301" s="32"/>
      <c r="S301" s="32"/>
      <c r="T301" s="32"/>
    </row>
    <row r="302" spans="1:28" ht="16">
      <c r="A302" s="32"/>
      <c r="B302" s="32"/>
      <c r="C302" s="32"/>
      <c r="D302" s="32"/>
      <c r="E302" s="32"/>
      <c r="F302" s="32"/>
      <c r="G302" s="33"/>
      <c r="H302" s="32"/>
      <c r="I302" s="32"/>
      <c r="J302" s="32"/>
      <c r="K302" s="32"/>
      <c r="L302" s="32"/>
      <c r="M302" s="32"/>
      <c r="N302" s="32"/>
      <c r="O302" s="32"/>
      <c r="P302" s="32"/>
      <c r="Q302" s="32"/>
      <c r="R302" s="32"/>
      <c r="S302" s="32"/>
      <c r="T302" s="32"/>
    </row>
    <row r="303" spans="1:28" ht="16">
      <c r="A303" s="32"/>
      <c r="B303" s="32"/>
      <c r="C303" s="32"/>
      <c r="D303" s="32"/>
      <c r="E303" s="32"/>
      <c r="F303" s="32"/>
      <c r="G303" s="33"/>
      <c r="H303" s="32"/>
      <c r="I303" s="32"/>
      <c r="J303" s="32"/>
      <c r="K303" s="32"/>
      <c r="L303" s="32"/>
      <c r="M303" s="32"/>
      <c r="N303" s="32"/>
      <c r="O303" s="32"/>
      <c r="P303" s="32"/>
      <c r="Q303" s="32"/>
      <c r="R303" s="32"/>
      <c r="S303" s="32"/>
      <c r="T303" s="32"/>
    </row>
    <row r="304" spans="1:28" ht="16">
      <c r="A304" s="32"/>
      <c r="B304" s="32"/>
      <c r="C304" s="32"/>
      <c r="D304" s="32"/>
      <c r="E304" s="32"/>
      <c r="F304" s="32"/>
      <c r="G304" s="33"/>
      <c r="H304" s="32"/>
      <c r="I304" s="32"/>
      <c r="J304" s="32"/>
      <c r="K304" s="32"/>
      <c r="L304" s="32"/>
      <c r="M304" s="32"/>
      <c r="N304" s="32"/>
      <c r="O304" s="32"/>
      <c r="P304" s="32"/>
      <c r="Q304" s="32"/>
      <c r="R304" s="32"/>
      <c r="S304" s="32"/>
      <c r="T304" s="32"/>
    </row>
    <row r="305" spans="1:20" ht="16">
      <c r="A305" s="32"/>
      <c r="B305" s="32"/>
      <c r="C305" s="32"/>
      <c r="D305" s="32"/>
      <c r="E305" s="32"/>
      <c r="F305" s="32"/>
      <c r="G305" s="33"/>
      <c r="H305" s="32"/>
      <c r="I305" s="32"/>
      <c r="J305" s="32"/>
      <c r="K305" s="32"/>
      <c r="L305" s="32"/>
      <c r="M305" s="32"/>
      <c r="N305" s="32"/>
      <c r="O305" s="32"/>
      <c r="P305" s="32"/>
      <c r="Q305" s="32"/>
      <c r="R305" s="32"/>
      <c r="S305" s="32"/>
      <c r="T305" s="32"/>
    </row>
    <row r="306" spans="1:20" ht="16">
      <c r="A306" s="32"/>
      <c r="B306" s="32"/>
      <c r="C306" s="32"/>
      <c r="D306" s="32"/>
      <c r="E306" s="32"/>
      <c r="F306" s="32"/>
      <c r="G306" s="33"/>
      <c r="H306" s="32"/>
      <c r="I306" s="32"/>
      <c r="J306" s="32"/>
      <c r="K306" s="32"/>
      <c r="L306" s="32"/>
      <c r="M306" s="32"/>
      <c r="N306" s="32"/>
      <c r="O306" s="32"/>
      <c r="P306" s="32"/>
      <c r="Q306" s="32"/>
      <c r="R306" s="32"/>
      <c r="S306" s="32"/>
      <c r="T306" s="32"/>
    </row>
    <row r="307" spans="1:20" ht="16">
      <c r="A307" s="32"/>
      <c r="B307" s="32"/>
      <c r="C307" s="32"/>
      <c r="D307" s="32"/>
      <c r="E307" s="32"/>
      <c r="F307" s="32"/>
      <c r="G307" s="33"/>
      <c r="H307" s="32"/>
      <c r="I307" s="32"/>
      <c r="J307" s="32"/>
      <c r="K307" s="32"/>
      <c r="L307" s="32"/>
      <c r="M307" s="32"/>
      <c r="N307" s="32"/>
      <c r="O307" s="32"/>
      <c r="P307" s="32"/>
      <c r="Q307" s="32"/>
      <c r="R307" s="32"/>
      <c r="S307" s="32"/>
      <c r="T307" s="32"/>
    </row>
    <row r="308" spans="1:20" ht="16">
      <c r="A308" s="32"/>
      <c r="B308" s="32"/>
      <c r="C308" s="32"/>
      <c r="D308" s="32"/>
      <c r="E308" s="32"/>
      <c r="F308" s="32"/>
      <c r="G308" s="33"/>
      <c r="H308" s="32"/>
      <c r="I308" s="32"/>
      <c r="J308" s="32"/>
      <c r="K308" s="32"/>
      <c r="L308" s="32"/>
      <c r="M308" s="32"/>
      <c r="N308" s="32"/>
      <c r="O308" s="32"/>
      <c r="P308" s="32"/>
      <c r="Q308" s="32"/>
      <c r="R308" s="32"/>
      <c r="S308" s="32"/>
      <c r="T308" s="32"/>
    </row>
    <row r="309" spans="1:20" ht="16">
      <c r="A309" s="32"/>
      <c r="B309" s="32"/>
      <c r="C309" s="32"/>
      <c r="D309" s="32"/>
      <c r="E309" s="32"/>
      <c r="F309" s="32"/>
      <c r="G309" s="33"/>
      <c r="H309" s="32"/>
      <c r="I309" s="32"/>
      <c r="J309" s="32"/>
      <c r="K309" s="32"/>
      <c r="L309" s="32"/>
      <c r="M309" s="32"/>
      <c r="N309" s="32"/>
      <c r="O309" s="32"/>
      <c r="P309" s="32"/>
      <c r="Q309" s="32"/>
      <c r="R309" s="32"/>
      <c r="S309" s="32"/>
      <c r="T309" s="32"/>
    </row>
    <row r="310" spans="1:20" ht="16">
      <c r="A310" s="32"/>
      <c r="B310" s="32"/>
      <c r="C310" s="32"/>
      <c r="D310" s="32"/>
      <c r="E310" s="32"/>
      <c r="F310" s="32"/>
      <c r="G310" s="33"/>
      <c r="H310" s="32"/>
      <c r="I310" s="32"/>
      <c r="J310" s="32"/>
      <c r="K310" s="32"/>
      <c r="L310" s="32"/>
      <c r="M310" s="32"/>
      <c r="N310" s="32"/>
      <c r="O310" s="32"/>
      <c r="P310" s="32"/>
      <c r="Q310" s="32"/>
      <c r="R310" s="32"/>
      <c r="S310" s="32"/>
      <c r="T310" s="32"/>
    </row>
    <row r="311" spans="1:20" ht="16">
      <c r="A311" s="32"/>
      <c r="B311" s="32"/>
      <c r="C311" s="32"/>
      <c r="D311" s="32"/>
      <c r="E311" s="32"/>
      <c r="F311" s="32"/>
      <c r="G311" s="33"/>
      <c r="H311" s="32"/>
      <c r="I311" s="32"/>
      <c r="J311" s="32"/>
      <c r="K311" s="32"/>
      <c r="L311" s="32"/>
      <c r="M311" s="32"/>
      <c r="N311" s="32"/>
      <c r="O311" s="32"/>
      <c r="P311" s="32"/>
      <c r="Q311" s="32"/>
      <c r="R311" s="32"/>
      <c r="S311" s="32"/>
      <c r="T311" s="32"/>
    </row>
    <row r="312" spans="1:20" ht="16">
      <c r="A312" s="32"/>
      <c r="B312" s="32"/>
      <c r="C312" s="32"/>
      <c r="D312" s="32"/>
      <c r="E312" s="32"/>
      <c r="F312" s="32"/>
      <c r="G312" s="33"/>
      <c r="H312" s="32"/>
      <c r="I312" s="32"/>
      <c r="J312" s="32"/>
      <c r="K312" s="32"/>
      <c r="L312" s="32"/>
      <c r="M312" s="32"/>
      <c r="N312" s="32"/>
      <c r="O312" s="32"/>
      <c r="P312" s="32"/>
      <c r="Q312" s="32"/>
      <c r="R312" s="32"/>
      <c r="S312" s="32"/>
      <c r="T312" s="32"/>
    </row>
    <row r="313" spans="1:20" ht="16">
      <c r="A313" s="32"/>
      <c r="B313" s="32"/>
      <c r="C313" s="32"/>
      <c r="D313" s="32"/>
      <c r="E313" s="32"/>
      <c r="F313" s="32"/>
      <c r="G313" s="33"/>
      <c r="H313" s="32"/>
      <c r="I313" s="32"/>
      <c r="J313" s="32"/>
      <c r="K313" s="32"/>
      <c r="L313" s="32"/>
      <c r="M313" s="32"/>
      <c r="N313" s="32"/>
      <c r="O313" s="32"/>
      <c r="P313" s="32"/>
      <c r="Q313" s="32"/>
      <c r="R313" s="32"/>
      <c r="S313" s="32"/>
      <c r="T313" s="32"/>
    </row>
    <row r="314" spans="1:20" ht="16">
      <c r="A314" s="32"/>
      <c r="B314" s="32"/>
      <c r="C314" s="32"/>
      <c r="D314" s="32"/>
      <c r="E314" s="32"/>
      <c r="F314" s="32"/>
      <c r="G314" s="33"/>
      <c r="H314" s="32"/>
      <c r="I314" s="32"/>
      <c r="J314" s="32"/>
      <c r="K314" s="32"/>
      <c r="L314" s="32"/>
      <c r="M314" s="32"/>
      <c r="N314" s="32"/>
      <c r="O314" s="32"/>
      <c r="P314" s="32"/>
      <c r="Q314" s="32"/>
      <c r="R314" s="32"/>
      <c r="S314" s="32"/>
      <c r="T314" s="32"/>
    </row>
    <row r="315" spans="1:20" ht="16">
      <c r="A315" s="32"/>
      <c r="B315" s="32"/>
      <c r="C315" s="32"/>
      <c r="D315" s="32"/>
      <c r="E315" s="32"/>
      <c r="F315" s="32"/>
      <c r="G315" s="33"/>
      <c r="H315" s="32"/>
      <c r="I315" s="32"/>
      <c r="J315" s="32"/>
      <c r="K315" s="32"/>
      <c r="L315" s="32"/>
      <c r="M315" s="32"/>
      <c r="N315" s="32"/>
      <c r="O315" s="32"/>
      <c r="P315" s="32"/>
      <c r="Q315" s="32"/>
      <c r="R315" s="32"/>
      <c r="S315" s="32"/>
      <c r="T315" s="32"/>
    </row>
    <row r="316" spans="1:20" ht="16">
      <c r="A316" s="32"/>
      <c r="B316" s="32"/>
      <c r="C316" s="32"/>
      <c r="D316" s="32"/>
      <c r="E316" s="32"/>
      <c r="F316" s="32"/>
      <c r="G316" s="33"/>
      <c r="H316" s="32"/>
      <c r="I316" s="32"/>
      <c r="J316" s="32"/>
      <c r="K316" s="32"/>
      <c r="L316" s="32"/>
      <c r="M316" s="32"/>
      <c r="N316" s="32"/>
      <c r="O316" s="32"/>
      <c r="P316" s="32"/>
      <c r="Q316" s="32"/>
      <c r="R316" s="32"/>
      <c r="S316" s="32"/>
      <c r="T316" s="32"/>
    </row>
    <row r="317" spans="1:20" ht="16">
      <c r="A317" s="32"/>
      <c r="B317" s="32"/>
      <c r="C317" s="32"/>
      <c r="D317" s="32"/>
      <c r="E317" s="32"/>
      <c r="F317" s="32"/>
      <c r="G317" s="33"/>
      <c r="H317" s="32"/>
      <c r="I317" s="32"/>
      <c r="J317" s="32"/>
      <c r="K317" s="32"/>
      <c r="L317" s="32"/>
      <c r="M317" s="32"/>
      <c r="N317" s="32"/>
      <c r="O317" s="32"/>
      <c r="P317" s="32"/>
      <c r="Q317" s="32"/>
      <c r="R317" s="32"/>
      <c r="S317" s="32"/>
      <c r="T317" s="32"/>
    </row>
    <row r="318" spans="1:20" ht="16">
      <c r="A318" s="32"/>
      <c r="B318" s="32"/>
      <c r="C318" s="32"/>
      <c r="D318" s="32"/>
      <c r="E318" s="32"/>
      <c r="F318" s="32"/>
      <c r="G318" s="33"/>
      <c r="H318" s="32"/>
      <c r="I318" s="32"/>
      <c r="J318" s="32"/>
      <c r="K318" s="32"/>
      <c r="L318" s="32"/>
      <c r="M318" s="32"/>
      <c r="N318" s="32"/>
      <c r="O318" s="32"/>
      <c r="P318" s="32"/>
      <c r="Q318" s="32"/>
      <c r="R318" s="32"/>
      <c r="S318" s="32"/>
      <c r="T318" s="32"/>
    </row>
    <row r="319" spans="1:20" ht="16">
      <c r="A319" s="32"/>
      <c r="B319" s="32"/>
      <c r="C319" s="32"/>
      <c r="D319" s="32"/>
      <c r="E319" s="32"/>
      <c r="F319" s="32"/>
      <c r="G319" s="33"/>
      <c r="H319" s="32"/>
      <c r="I319" s="32"/>
      <c r="J319" s="32"/>
      <c r="K319" s="32"/>
      <c r="L319" s="32"/>
      <c r="M319" s="32"/>
      <c r="N319" s="32"/>
      <c r="O319" s="32"/>
      <c r="P319" s="32"/>
      <c r="Q319" s="32"/>
      <c r="R319" s="32"/>
      <c r="S319" s="32"/>
      <c r="T319" s="32"/>
    </row>
    <row r="320" spans="1:20" ht="16">
      <c r="A320" s="32"/>
      <c r="B320" s="32"/>
      <c r="C320" s="32"/>
      <c r="D320" s="32"/>
      <c r="E320" s="32"/>
      <c r="F320" s="32"/>
      <c r="G320" s="33"/>
      <c r="H320" s="32"/>
      <c r="I320" s="32"/>
      <c r="J320" s="32"/>
      <c r="K320" s="32"/>
      <c r="L320" s="32"/>
      <c r="M320" s="32"/>
      <c r="N320" s="32"/>
      <c r="O320" s="32"/>
      <c r="P320" s="32"/>
      <c r="Q320" s="32"/>
      <c r="R320" s="32"/>
      <c r="S320" s="32"/>
      <c r="T320" s="32"/>
    </row>
    <row r="321" spans="1:20" ht="16">
      <c r="A321" s="32"/>
      <c r="B321" s="32"/>
      <c r="C321" s="32"/>
      <c r="D321" s="32"/>
      <c r="E321" s="32"/>
      <c r="F321" s="32"/>
      <c r="G321" s="33"/>
      <c r="H321" s="32"/>
      <c r="I321" s="32"/>
      <c r="J321" s="32"/>
      <c r="K321" s="32"/>
      <c r="L321" s="32"/>
      <c r="M321" s="32"/>
      <c r="N321" s="32"/>
      <c r="O321" s="32"/>
      <c r="P321" s="32"/>
      <c r="Q321" s="32"/>
      <c r="R321" s="32"/>
      <c r="S321" s="32"/>
      <c r="T321" s="32"/>
    </row>
    <row r="322" spans="1:20" ht="16">
      <c r="A322" s="32"/>
      <c r="B322" s="32"/>
      <c r="C322" s="32"/>
      <c r="D322" s="32"/>
      <c r="E322" s="32"/>
      <c r="F322" s="32"/>
      <c r="G322" s="33"/>
      <c r="H322" s="32"/>
      <c r="I322" s="32"/>
      <c r="J322" s="32"/>
      <c r="K322" s="32"/>
      <c r="L322" s="32"/>
      <c r="M322" s="32"/>
      <c r="N322" s="32"/>
      <c r="O322" s="32"/>
      <c r="P322" s="32"/>
      <c r="Q322" s="32"/>
      <c r="R322" s="32"/>
      <c r="S322" s="32"/>
      <c r="T322" s="32"/>
    </row>
    <row r="323" spans="1:20" ht="16">
      <c r="A323" s="32"/>
      <c r="B323" s="32"/>
      <c r="C323" s="32"/>
      <c r="D323" s="32"/>
      <c r="E323" s="32"/>
      <c r="F323" s="32"/>
      <c r="G323" s="33"/>
      <c r="H323" s="32"/>
      <c r="I323" s="32"/>
      <c r="J323" s="32"/>
      <c r="K323" s="32"/>
      <c r="L323" s="32"/>
      <c r="M323" s="32"/>
      <c r="N323" s="32"/>
      <c r="O323" s="32"/>
      <c r="P323" s="32"/>
      <c r="Q323" s="32"/>
      <c r="R323" s="32"/>
      <c r="S323" s="32"/>
      <c r="T323" s="32"/>
    </row>
    <row r="324" spans="1:20" ht="16">
      <c r="A324" s="32"/>
      <c r="B324" s="32"/>
      <c r="C324" s="32"/>
      <c r="D324" s="32"/>
      <c r="E324" s="32"/>
      <c r="F324" s="32"/>
      <c r="G324" s="33"/>
      <c r="H324" s="32"/>
      <c r="I324" s="32"/>
      <c r="J324" s="32"/>
      <c r="K324" s="32"/>
      <c r="L324" s="32"/>
      <c r="M324" s="32"/>
      <c r="N324" s="32"/>
      <c r="O324" s="32"/>
      <c r="P324" s="32"/>
      <c r="Q324" s="32"/>
      <c r="R324" s="32"/>
      <c r="S324" s="32"/>
      <c r="T324" s="32"/>
    </row>
    <row r="325" spans="1:20" ht="16">
      <c r="A325" s="32"/>
      <c r="B325" s="32"/>
      <c r="C325" s="32"/>
      <c r="D325" s="32"/>
      <c r="E325" s="32"/>
      <c r="F325" s="32"/>
      <c r="G325" s="33"/>
      <c r="H325" s="32"/>
      <c r="I325" s="32"/>
      <c r="J325" s="32"/>
      <c r="K325" s="32"/>
      <c r="L325" s="32"/>
      <c r="M325" s="32"/>
      <c r="N325" s="32"/>
      <c r="O325" s="32"/>
      <c r="P325" s="32"/>
      <c r="Q325" s="32"/>
      <c r="R325" s="32"/>
      <c r="S325" s="32"/>
      <c r="T325" s="32"/>
    </row>
    <row r="326" spans="1:20" ht="16">
      <c r="A326" s="32"/>
      <c r="B326" s="32"/>
      <c r="C326" s="32"/>
      <c r="D326" s="32"/>
      <c r="E326" s="32"/>
      <c r="F326" s="32"/>
      <c r="G326" s="33"/>
      <c r="H326" s="32"/>
      <c r="I326" s="32"/>
      <c r="J326" s="32"/>
      <c r="K326" s="32"/>
      <c r="L326" s="32"/>
      <c r="M326" s="32"/>
      <c r="N326" s="32"/>
      <c r="O326" s="32"/>
      <c r="P326" s="32"/>
      <c r="Q326" s="32"/>
      <c r="R326" s="32"/>
      <c r="S326" s="32"/>
      <c r="T326" s="32"/>
    </row>
    <row r="327" spans="1:20" ht="16">
      <c r="A327" s="32"/>
      <c r="B327" s="32"/>
      <c r="C327" s="32"/>
      <c r="D327" s="32"/>
      <c r="E327" s="32"/>
      <c r="F327" s="32"/>
      <c r="G327" s="33"/>
      <c r="H327" s="32"/>
      <c r="I327" s="32"/>
      <c r="J327" s="32"/>
      <c r="K327" s="32"/>
      <c r="L327" s="32"/>
      <c r="M327" s="32"/>
      <c r="N327" s="32"/>
      <c r="O327" s="32"/>
      <c r="P327" s="32"/>
      <c r="Q327" s="32"/>
      <c r="R327" s="32"/>
      <c r="S327" s="32"/>
      <c r="T327" s="32"/>
    </row>
    <row r="328" spans="1:20" ht="16">
      <c r="A328" s="32"/>
      <c r="B328" s="32"/>
      <c r="C328" s="32"/>
      <c r="D328" s="32"/>
      <c r="E328" s="32"/>
      <c r="F328" s="32"/>
      <c r="G328" s="33"/>
      <c r="H328" s="32"/>
      <c r="I328" s="32"/>
      <c r="J328" s="32"/>
      <c r="K328" s="32"/>
      <c r="L328" s="32"/>
      <c r="M328" s="32"/>
      <c r="N328" s="32"/>
      <c r="O328" s="32"/>
      <c r="P328" s="32"/>
      <c r="Q328" s="32"/>
      <c r="R328" s="32"/>
      <c r="S328" s="32"/>
      <c r="T328" s="32"/>
    </row>
    <row r="329" spans="1:20" ht="16">
      <c r="A329" s="32"/>
      <c r="B329" s="32"/>
      <c r="C329" s="32"/>
      <c r="D329" s="32"/>
      <c r="E329" s="32"/>
      <c r="F329" s="32"/>
      <c r="G329" s="33"/>
      <c r="H329" s="32"/>
      <c r="I329" s="32"/>
      <c r="J329" s="32"/>
      <c r="K329" s="32"/>
      <c r="L329" s="32"/>
      <c r="M329" s="32"/>
      <c r="N329" s="32"/>
      <c r="O329" s="32"/>
      <c r="P329" s="32"/>
      <c r="Q329" s="32"/>
      <c r="R329" s="32"/>
      <c r="S329" s="32"/>
      <c r="T329" s="32"/>
    </row>
    <row r="330" spans="1:20" ht="16">
      <c r="A330" s="32"/>
      <c r="B330" s="32"/>
      <c r="C330" s="32"/>
      <c r="D330" s="32"/>
      <c r="E330" s="32"/>
      <c r="F330" s="32"/>
      <c r="G330" s="33"/>
      <c r="H330" s="32"/>
      <c r="I330" s="32"/>
      <c r="J330" s="32"/>
      <c r="K330" s="32"/>
      <c r="L330" s="32"/>
      <c r="M330" s="32"/>
      <c r="N330" s="32"/>
      <c r="O330" s="32"/>
      <c r="P330" s="32"/>
      <c r="Q330" s="32"/>
      <c r="R330" s="32"/>
      <c r="S330" s="32"/>
      <c r="T330" s="32"/>
    </row>
    <row r="331" spans="1:20" ht="16">
      <c r="A331" s="32"/>
      <c r="B331" s="32"/>
      <c r="C331" s="32"/>
      <c r="D331" s="32"/>
      <c r="E331" s="32"/>
      <c r="F331" s="32"/>
      <c r="G331" s="33"/>
      <c r="H331" s="32"/>
      <c r="I331" s="32"/>
      <c r="J331" s="32"/>
      <c r="K331" s="32"/>
      <c r="L331" s="32"/>
      <c r="M331" s="32"/>
      <c r="N331" s="32"/>
      <c r="O331" s="32"/>
      <c r="P331" s="32"/>
      <c r="Q331" s="32"/>
      <c r="R331" s="32"/>
      <c r="S331" s="32"/>
      <c r="T331" s="32"/>
    </row>
    <row r="332" spans="1:20" ht="16">
      <c r="A332" s="32"/>
      <c r="B332" s="32"/>
      <c r="C332" s="32"/>
      <c r="D332" s="32"/>
      <c r="E332" s="32"/>
      <c r="F332" s="32"/>
      <c r="G332" s="33"/>
      <c r="H332" s="32"/>
      <c r="I332" s="32"/>
      <c r="J332" s="32"/>
      <c r="K332" s="32"/>
      <c r="L332" s="32"/>
      <c r="M332" s="32"/>
      <c r="N332" s="32"/>
      <c r="O332" s="32"/>
      <c r="P332" s="32"/>
      <c r="Q332" s="32"/>
      <c r="R332" s="32"/>
      <c r="S332" s="32"/>
      <c r="T332" s="32"/>
    </row>
    <row r="333" spans="1:20" ht="16">
      <c r="A333" s="32"/>
      <c r="B333" s="32"/>
      <c r="C333" s="32"/>
      <c r="D333" s="32"/>
      <c r="E333" s="32"/>
      <c r="F333" s="32"/>
      <c r="G333" s="33"/>
      <c r="H333" s="32"/>
      <c r="I333" s="32"/>
      <c r="J333" s="32"/>
      <c r="K333" s="32"/>
      <c r="L333" s="32"/>
      <c r="M333" s="32"/>
      <c r="N333" s="32"/>
      <c r="O333" s="32"/>
      <c r="P333" s="32"/>
      <c r="Q333" s="32"/>
      <c r="R333" s="32"/>
      <c r="S333" s="32"/>
      <c r="T333" s="32"/>
    </row>
    <row r="334" spans="1:20" ht="16">
      <c r="A334" s="32"/>
      <c r="B334" s="32"/>
      <c r="C334" s="32"/>
      <c r="D334" s="32"/>
      <c r="E334" s="32"/>
      <c r="F334" s="32"/>
      <c r="G334" s="33"/>
      <c r="H334" s="32"/>
      <c r="I334" s="32"/>
      <c r="J334" s="32"/>
      <c r="K334" s="32"/>
      <c r="L334" s="32"/>
      <c r="M334" s="32"/>
      <c r="N334" s="32"/>
      <c r="O334" s="32"/>
      <c r="P334" s="32"/>
      <c r="Q334" s="32"/>
      <c r="R334" s="32"/>
      <c r="S334" s="32"/>
      <c r="T334" s="32"/>
    </row>
    <row r="335" spans="1:20" ht="16">
      <c r="A335" s="32"/>
      <c r="B335" s="32"/>
      <c r="C335" s="32"/>
      <c r="D335" s="32"/>
      <c r="E335" s="32"/>
      <c r="F335" s="32"/>
      <c r="G335" s="33"/>
      <c r="H335" s="32"/>
      <c r="I335" s="32"/>
      <c r="J335" s="32"/>
      <c r="K335" s="32"/>
      <c r="L335" s="32"/>
      <c r="M335" s="32"/>
      <c r="N335" s="32"/>
      <c r="O335" s="32"/>
      <c r="P335" s="32"/>
      <c r="Q335" s="32"/>
      <c r="R335" s="32"/>
      <c r="S335" s="32"/>
      <c r="T335" s="32"/>
    </row>
    <row r="336" spans="1:20" ht="16">
      <c r="A336" s="32"/>
      <c r="B336" s="32"/>
      <c r="C336" s="32"/>
      <c r="D336" s="32"/>
      <c r="E336" s="32"/>
      <c r="F336" s="32"/>
      <c r="G336" s="33"/>
      <c r="H336" s="32"/>
      <c r="I336" s="32"/>
      <c r="J336" s="32"/>
      <c r="K336" s="32"/>
      <c r="L336" s="32"/>
      <c r="M336" s="32"/>
      <c r="N336" s="32"/>
      <c r="O336" s="32"/>
      <c r="P336" s="32"/>
      <c r="Q336" s="32"/>
      <c r="R336" s="32"/>
      <c r="S336" s="32"/>
      <c r="T336" s="32"/>
    </row>
    <row r="337" spans="1:20" ht="16">
      <c r="A337" s="32"/>
      <c r="B337" s="32"/>
      <c r="C337" s="32"/>
      <c r="D337" s="32"/>
      <c r="E337" s="32"/>
      <c r="F337" s="32"/>
      <c r="G337" s="33"/>
      <c r="H337" s="32"/>
      <c r="I337" s="32"/>
      <c r="J337" s="32"/>
      <c r="K337" s="32"/>
      <c r="L337" s="32"/>
      <c r="M337" s="32"/>
      <c r="N337" s="32"/>
      <c r="O337" s="32"/>
      <c r="P337" s="32"/>
      <c r="Q337" s="32"/>
      <c r="R337" s="32"/>
      <c r="S337" s="32"/>
      <c r="T337" s="32"/>
    </row>
    <row r="338" spans="1:20" ht="16">
      <c r="A338" s="32"/>
      <c r="B338" s="32"/>
      <c r="C338" s="32"/>
      <c r="D338" s="32"/>
      <c r="E338" s="32"/>
      <c r="F338" s="32"/>
      <c r="G338" s="33"/>
      <c r="H338" s="32"/>
      <c r="I338" s="32"/>
      <c r="J338" s="32"/>
      <c r="K338" s="32"/>
      <c r="L338" s="32"/>
      <c r="M338" s="32"/>
      <c r="N338" s="32"/>
      <c r="O338" s="32"/>
      <c r="P338" s="32"/>
      <c r="Q338" s="32"/>
      <c r="R338" s="32"/>
      <c r="S338" s="32"/>
      <c r="T338" s="32"/>
    </row>
    <row r="339" spans="1:20" ht="16">
      <c r="A339" s="32"/>
      <c r="B339" s="32"/>
      <c r="C339" s="32"/>
      <c r="D339" s="32"/>
      <c r="E339" s="32"/>
      <c r="F339" s="32"/>
      <c r="G339" s="33"/>
      <c r="H339" s="32"/>
      <c r="I339" s="32"/>
      <c r="J339" s="32"/>
      <c r="K339" s="32"/>
      <c r="L339" s="32"/>
      <c r="M339" s="32"/>
      <c r="N339" s="32"/>
      <c r="O339" s="32"/>
      <c r="P339" s="32"/>
      <c r="Q339" s="32"/>
      <c r="R339" s="32"/>
      <c r="S339" s="32"/>
      <c r="T339" s="32"/>
    </row>
    <row r="340" spans="1:20" ht="16">
      <c r="A340" s="32"/>
      <c r="B340" s="32"/>
      <c r="C340" s="32"/>
      <c r="D340" s="32"/>
      <c r="E340" s="32"/>
      <c r="F340" s="32"/>
      <c r="G340" s="33"/>
      <c r="H340" s="32"/>
      <c r="I340" s="32"/>
      <c r="J340" s="32"/>
      <c r="K340" s="32"/>
      <c r="L340" s="32"/>
      <c r="M340" s="32"/>
      <c r="N340" s="32"/>
      <c r="O340" s="32"/>
      <c r="P340" s="32"/>
      <c r="Q340" s="32"/>
      <c r="R340" s="32"/>
      <c r="S340" s="32"/>
      <c r="T340" s="32"/>
    </row>
    <row r="341" spans="1:20" ht="16">
      <c r="A341" s="32"/>
      <c r="B341" s="32"/>
      <c r="C341" s="32"/>
      <c r="D341" s="32"/>
      <c r="E341" s="32"/>
      <c r="F341" s="32"/>
      <c r="G341" s="33"/>
      <c r="H341" s="32"/>
      <c r="I341" s="32"/>
      <c r="J341" s="32"/>
      <c r="K341" s="32"/>
      <c r="L341" s="32"/>
      <c r="M341" s="32"/>
      <c r="N341" s="32"/>
      <c r="O341" s="32"/>
      <c r="P341" s="32"/>
      <c r="Q341" s="32"/>
      <c r="R341" s="32"/>
      <c r="S341" s="32"/>
      <c r="T341" s="32"/>
    </row>
    <row r="342" spans="1:20" ht="16">
      <c r="A342" s="32"/>
      <c r="B342" s="32"/>
      <c r="C342" s="32"/>
      <c r="D342" s="32"/>
      <c r="E342" s="32"/>
      <c r="F342" s="32"/>
      <c r="G342" s="33"/>
      <c r="H342" s="32"/>
      <c r="I342" s="32"/>
      <c r="J342" s="32"/>
      <c r="K342" s="32"/>
      <c r="L342" s="32"/>
      <c r="M342" s="32"/>
      <c r="N342" s="32"/>
      <c r="O342" s="32"/>
      <c r="P342" s="32"/>
      <c r="Q342" s="32"/>
      <c r="R342" s="32"/>
      <c r="S342" s="32"/>
      <c r="T342" s="32"/>
    </row>
    <row r="343" spans="1:20" ht="16">
      <c r="A343" s="32"/>
      <c r="B343" s="32"/>
      <c r="C343" s="32"/>
      <c r="D343" s="32"/>
      <c r="E343" s="32"/>
      <c r="F343" s="32"/>
      <c r="G343" s="33"/>
      <c r="H343" s="32"/>
      <c r="I343" s="32"/>
      <c r="J343" s="32"/>
      <c r="K343" s="32"/>
      <c r="L343" s="32"/>
      <c r="M343" s="32"/>
      <c r="N343" s="32"/>
      <c r="O343" s="32"/>
      <c r="P343" s="32"/>
      <c r="Q343" s="32"/>
      <c r="R343" s="32"/>
      <c r="S343" s="32"/>
      <c r="T343" s="32"/>
    </row>
    <row r="344" spans="1:20" ht="16">
      <c r="A344" s="32"/>
      <c r="B344" s="32"/>
      <c r="C344" s="32"/>
      <c r="D344" s="32"/>
      <c r="E344" s="32"/>
      <c r="F344" s="32"/>
      <c r="G344" s="33"/>
      <c r="H344" s="32"/>
      <c r="I344" s="32"/>
      <c r="J344" s="32"/>
      <c r="K344" s="32"/>
      <c r="L344" s="32"/>
      <c r="M344" s="32"/>
      <c r="N344" s="32"/>
      <c r="O344" s="32"/>
      <c r="P344" s="32"/>
      <c r="Q344" s="32"/>
      <c r="R344" s="32"/>
      <c r="S344" s="32"/>
      <c r="T344" s="32"/>
    </row>
    <row r="345" spans="1:20" ht="16">
      <c r="A345" s="32"/>
      <c r="B345" s="32"/>
      <c r="C345" s="32"/>
      <c r="D345" s="32"/>
      <c r="E345" s="32"/>
      <c r="F345" s="32"/>
      <c r="G345" s="33"/>
      <c r="H345" s="32"/>
      <c r="I345" s="32"/>
      <c r="J345" s="32"/>
      <c r="K345" s="32"/>
      <c r="L345" s="32"/>
      <c r="M345" s="32"/>
      <c r="N345" s="32"/>
      <c r="O345" s="32"/>
      <c r="P345" s="32"/>
      <c r="Q345" s="32"/>
      <c r="R345" s="32"/>
      <c r="S345" s="32"/>
      <c r="T345" s="32"/>
    </row>
    <row r="346" spans="1:20" ht="16">
      <c r="A346" s="32"/>
      <c r="B346" s="32"/>
      <c r="C346" s="32"/>
      <c r="D346" s="32"/>
      <c r="E346" s="32"/>
      <c r="F346" s="32"/>
      <c r="G346" s="33"/>
      <c r="H346" s="32"/>
      <c r="I346" s="32"/>
      <c r="J346" s="32"/>
      <c r="K346" s="32"/>
      <c r="L346" s="32"/>
      <c r="M346" s="32"/>
      <c r="N346" s="32"/>
      <c r="O346" s="32"/>
      <c r="P346" s="32"/>
      <c r="Q346" s="32"/>
      <c r="R346" s="32"/>
      <c r="S346" s="32"/>
      <c r="T346" s="32"/>
    </row>
    <row r="347" spans="1:20" ht="16">
      <c r="A347" s="32"/>
      <c r="B347" s="32"/>
      <c r="C347" s="32"/>
      <c r="D347" s="32"/>
      <c r="E347" s="32"/>
      <c r="F347" s="32"/>
      <c r="G347" s="33"/>
      <c r="H347" s="32"/>
      <c r="I347" s="32"/>
      <c r="J347" s="32"/>
      <c r="K347" s="32"/>
      <c r="L347" s="32"/>
      <c r="M347" s="32"/>
      <c r="N347" s="32"/>
      <c r="O347" s="32"/>
      <c r="P347" s="32"/>
      <c r="Q347" s="32"/>
      <c r="R347" s="32"/>
      <c r="S347" s="32"/>
      <c r="T347" s="32"/>
    </row>
    <row r="348" spans="1:20" ht="16">
      <c r="A348" s="32"/>
      <c r="B348" s="32"/>
      <c r="C348" s="32"/>
      <c r="D348" s="32"/>
      <c r="E348" s="32"/>
      <c r="F348" s="32"/>
      <c r="G348" s="33"/>
      <c r="H348" s="32"/>
      <c r="I348" s="32"/>
      <c r="J348" s="32"/>
      <c r="K348" s="32"/>
      <c r="L348" s="32"/>
      <c r="M348" s="32"/>
      <c r="N348" s="32"/>
      <c r="O348" s="32"/>
      <c r="P348" s="32"/>
      <c r="Q348" s="32"/>
      <c r="R348" s="32"/>
      <c r="S348" s="32"/>
      <c r="T348" s="32"/>
    </row>
    <row r="349" spans="1:20" ht="16">
      <c r="A349" s="32"/>
      <c r="B349" s="32"/>
      <c r="C349" s="32"/>
      <c r="D349" s="32"/>
      <c r="E349" s="32"/>
      <c r="F349" s="32"/>
      <c r="G349" s="33"/>
      <c r="H349" s="32"/>
      <c r="I349" s="32"/>
      <c r="J349" s="32"/>
      <c r="K349" s="32"/>
      <c r="L349" s="32"/>
      <c r="M349" s="32"/>
      <c r="N349" s="32"/>
      <c r="O349" s="32"/>
      <c r="P349" s="32"/>
      <c r="Q349" s="32"/>
      <c r="R349" s="32"/>
      <c r="S349" s="32"/>
      <c r="T349" s="32"/>
    </row>
    <row r="350" spans="1:20" ht="16">
      <c r="A350" s="32"/>
      <c r="B350" s="32"/>
      <c r="C350" s="32"/>
      <c r="D350" s="32"/>
      <c r="E350" s="32"/>
      <c r="F350" s="32"/>
      <c r="G350" s="33"/>
      <c r="H350" s="32"/>
      <c r="I350" s="32"/>
      <c r="J350" s="32"/>
      <c r="K350" s="32"/>
      <c r="L350" s="32"/>
      <c r="M350" s="32"/>
      <c r="N350" s="32"/>
      <c r="O350" s="32"/>
      <c r="P350" s="32"/>
      <c r="Q350" s="32"/>
      <c r="R350" s="32"/>
      <c r="S350" s="32"/>
      <c r="T350" s="32"/>
    </row>
    <row r="351" spans="1:20" ht="16">
      <c r="A351" s="32"/>
      <c r="B351" s="32"/>
      <c r="C351" s="32"/>
      <c r="D351" s="32"/>
      <c r="E351" s="32"/>
      <c r="F351" s="32"/>
      <c r="G351" s="33"/>
      <c r="H351" s="32"/>
      <c r="I351" s="32"/>
      <c r="J351" s="32"/>
      <c r="K351" s="32"/>
      <c r="L351" s="32"/>
      <c r="M351" s="32"/>
      <c r="N351" s="32"/>
      <c r="O351" s="32"/>
      <c r="P351" s="32"/>
      <c r="Q351" s="32"/>
      <c r="R351" s="32"/>
      <c r="S351" s="32"/>
      <c r="T351" s="32"/>
    </row>
    <row r="352" spans="1:20" ht="16">
      <c r="A352" s="32"/>
      <c r="B352" s="32"/>
      <c r="C352" s="32"/>
      <c r="D352" s="32"/>
      <c r="E352" s="32"/>
      <c r="F352" s="32"/>
      <c r="G352" s="33"/>
      <c r="H352" s="32"/>
      <c r="I352" s="32"/>
      <c r="J352" s="32"/>
      <c r="K352" s="32"/>
      <c r="L352" s="32"/>
      <c r="M352" s="32"/>
      <c r="N352" s="32"/>
      <c r="O352" s="32"/>
      <c r="P352" s="32"/>
      <c r="Q352" s="32"/>
      <c r="R352" s="32"/>
      <c r="S352" s="32"/>
      <c r="T352" s="32"/>
    </row>
    <row r="353" spans="1:20" ht="16">
      <c r="A353" s="32"/>
      <c r="B353" s="32"/>
      <c r="C353" s="32"/>
      <c r="D353" s="32"/>
      <c r="E353" s="32"/>
      <c r="F353" s="32"/>
      <c r="G353" s="33"/>
      <c r="H353" s="32"/>
      <c r="I353" s="32"/>
      <c r="J353" s="32"/>
      <c r="K353" s="32"/>
      <c r="L353" s="32"/>
      <c r="M353" s="32"/>
      <c r="N353" s="32"/>
      <c r="O353" s="32"/>
      <c r="P353" s="32"/>
      <c r="Q353" s="32"/>
      <c r="R353" s="32"/>
      <c r="S353" s="32"/>
      <c r="T353" s="32"/>
    </row>
    <row r="354" spans="1:20" ht="16">
      <c r="A354" s="32"/>
      <c r="B354" s="32"/>
      <c r="C354" s="32"/>
      <c r="D354" s="32"/>
      <c r="E354" s="32"/>
      <c r="F354" s="32"/>
      <c r="G354" s="33"/>
      <c r="H354" s="32"/>
      <c r="I354" s="32"/>
      <c r="J354" s="32"/>
      <c r="K354" s="32"/>
      <c r="L354" s="32"/>
      <c r="M354" s="32"/>
      <c r="N354" s="32"/>
      <c r="O354" s="32"/>
      <c r="P354" s="32"/>
      <c r="Q354" s="32"/>
      <c r="R354" s="32"/>
      <c r="S354" s="32"/>
      <c r="T354" s="32"/>
    </row>
    <row r="355" spans="1:20" ht="16">
      <c r="A355" s="32"/>
      <c r="B355" s="32"/>
      <c r="C355" s="32"/>
      <c r="D355" s="32"/>
      <c r="E355" s="32"/>
      <c r="F355" s="32"/>
      <c r="G355" s="33"/>
      <c r="H355" s="32"/>
      <c r="I355" s="32"/>
      <c r="J355" s="32"/>
      <c r="K355" s="32"/>
      <c r="L355" s="32"/>
      <c r="M355" s="32"/>
      <c r="N355" s="32"/>
      <c r="O355" s="32"/>
      <c r="P355" s="32"/>
      <c r="Q355" s="32"/>
      <c r="R355" s="32"/>
      <c r="S355" s="32"/>
      <c r="T355" s="32"/>
    </row>
    <row r="356" spans="1:20" ht="16">
      <c r="A356" s="32"/>
      <c r="B356" s="32"/>
      <c r="C356" s="32"/>
      <c r="D356" s="32"/>
      <c r="E356" s="32"/>
      <c r="F356" s="32"/>
      <c r="G356" s="33"/>
      <c r="H356" s="32"/>
      <c r="I356" s="32"/>
      <c r="J356" s="32"/>
      <c r="K356" s="32"/>
      <c r="L356" s="32"/>
      <c r="M356" s="32"/>
      <c r="N356" s="32"/>
      <c r="O356" s="32"/>
      <c r="P356" s="32"/>
      <c r="Q356" s="32"/>
      <c r="R356" s="32"/>
      <c r="S356" s="32"/>
      <c r="T356" s="32"/>
    </row>
    <row r="357" spans="1:20" ht="16">
      <c r="A357" s="32"/>
      <c r="B357" s="32"/>
      <c r="C357" s="32"/>
      <c r="D357" s="32"/>
      <c r="E357" s="32"/>
      <c r="F357" s="32"/>
      <c r="G357" s="33"/>
      <c r="H357" s="32"/>
      <c r="I357" s="32"/>
      <c r="J357" s="32"/>
      <c r="K357" s="32"/>
      <c r="L357" s="32"/>
      <c r="M357" s="32"/>
      <c r="N357" s="32"/>
      <c r="O357" s="32"/>
      <c r="P357" s="32"/>
      <c r="Q357" s="32"/>
      <c r="R357" s="32"/>
      <c r="S357" s="32"/>
      <c r="T357" s="32"/>
    </row>
    <row r="358" spans="1:20" ht="16">
      <c r="A358" s="32"/>
      <c r="B358" s="32"/>
      <c r="C358" s="32"/>
      <c r="D358" s="32"/>
      <c r="E358" s="32"/>
      <c r="F358" s="32"/>
      <c r="G358" s="33"/>
      <c r="H358" s="32"/>
      <c r="I358" s="32"/>
      <c r="J358" s="32"/>
      <c r="K358" s="32"/>
      <c r="L358" s="32"/>
      <c r="M358" s="32"/>
      <c r="N358" s="32"/>
      <c r="O358" s="32"/>
      <c r="P358" s="32"/>
      <c r="Q358" s="32"/>
      <c r="R358" s="32"/>
      <c r="S358" s="32"/>
      <c r="T358" s="32"/>
    </row>
    <row r="359" spans="1:20" ht="16">
      <c r="A359" s="32"/>
      <c r="B359" s="32"/>
      <c r="C359" s="32"/>
      <c r="D359" s="32"/>
      <c r="E359" s="32"/>
      <c r="F359" s="32"/>
      <c r="G359" s="33"/>
      <c r="H359" s="32"/>
      <c r="I359" s="32"/>
      <c r="J359" s="32"/>
      <c r="K359" s="32"/>
      <c r="L359" s="32"/>
      <c r="M359" s="32"/>
      <c r="N359" s="32"/>
      <c r="O359" s="32"/>
      <c r="P359" s="32"/>
      <c r="Q359" s="32"/>
      <c r="R359" s="32"/>
      <c r="S359" s="32"/>
      <c r="T359" s="32"/>
    </row>
    <row r="360" spans="1:20" ht="16">
      <c r="A360" s="32"/>
      <c r="B360" s="32"/>
      <c r="C360" s="32"/>
      <c r="D360" s="32"/>
      <c r="E360" s="32"/>
      <c r="F360" s="32"/>
      <c r="G360" s="33"/>
      <c r="H360" s="32"/>
      <c r="I360" s="32"/>
      <c r="J360" s="32"/>
      <c r="K360" s="32"/>
      <c r="L360" s="32"/>
      <c r="M360" s="32"/>
      <c r="N360" s="32"/>
      <c r="O360" s="32"/>
      <c r="P360" s="32"/>
      <c r="Q360" s="32"/>
      <c r="R360" s="32"/>
      <c r="S360" s="32"/>
      <c r="T360" s="32"/>
    </row>
    <row r="361" spans="1:20" ht="16">
      <c r="A361" s="32"/>
      <c r="B361" s="32"/>
      <c r="C361" s="32"/>
      <c r="D361" s="32"/>
      <c r="E361" s="32"/>
      <c r="F361" s="32"/>
      <c r="G361" s="33"/>
      <c r="H361" s="32"/>
      <c r="I361" s="32"/>
      <c r="J361" s="32"/>
      <c r="K361" s="32"/>
      <c r="L361" s="32"/>
      <c r="M361" s="32"/>
      <c r="N361" s="32"/>
      <c r="O361" s="32"/>
      <c r="P361" s="32"/>
      <c r="Q361" s="32"/>
      <c r="R361" s="32"/>
      <c r="S361" s="32"/>
      <c r="T361" s="32"/>
    </row>
    <row r="362" spans="1:20" ht="16">
      <c r="A362" s="32"/>
      <c r="B362" s="32"/>
      <c r="C362" s="32"/>
      <c r="D362" s="32"/>
      <c r="E362" s="32"/>
      <c r="F362" s="32"/>
      <c r="G362" s="33"/>
      <c r="H362" s="32"/>
      <c r="I362" s="32"/>
      <c r="J362" s="32"/>
      <c r="K362" s="32"/>
      <c r="L362" s="32"/>
      <c r="M362" s="32"/>
      <c r="N362" s="32"/>
      <c r="O362" s="32"/>
      <c r="P362" s="32"/>
      <c r="Q362" s="32"/>
      <c r="R362" s="32"/>
      <c r="S362" s="32"/>
      <c r="T362" s="32"/>
    </row>
    <row r="363" spans="1:20" ht="16">
      <c r="A363" s="32"/>
      <c r="B363" s="32"/>
      <c r="C363" s="32"/>
      <c r="D363" s="32"/>
      <c r="E363" s="32"/>
      <c r="F363" s="32"/>
      <c r="G363" s="33"/>
      <c r="H363" s="32"/>
      <c r="I363" s="32"/>
      <c r="J363" s="32"/>
      <c r="K363" s="32"/>
      <c r="L363" s="32"/>
      <c r="M363" s="32"/>
      <c r="N363" s="32"/>
      <c r="O363" s="32"/>
      <c r="P363" s="32"/>
      <c r="Q363" s="32"/>
      <c r="R363" s="32"/>
      <c r="S363" s="32"/>
      <c r="T363" s="32"/>
    </row>
    <row r="364" spans="1:20" ht="16">
      <c r="A364" s="32"/>
      <c r="B364" s="32"/>
      <c r="C364" s="32"/>
      <c r="D364" s="32"/>
      <c r="E364" s="32"/>
      <c r="F364" s="32"/>
      <c r="G364" s="33"/>
      <c r="H364" s="32"/>
      <c r="I364" s="32"/>
      <c r="J364" s="32"/>
      <c r="K364" s="32"/>
      <c r="L364" s="32"/>
      <c r="M364" s="32"/>
      <c r="N364" s="32"/>
      <c r="O364" s="32"/>
      <c r="P364" s="32"/>
      <c r="Q364" s="32"/>
      <c r="R364" s="32"/>
      <c r="S364" s="32"/>
      <c r="T364" s="32"/>
    </row>
    <row r="365" spans="1:20" ht="16">
      <c r="A365" s="32"/>
      <c r="B365" s="32"/>
      <c r="C365" s="32"/>
      <c r="D365" s="32"/>
      <c r="E365" s="32"/>
      <c r="F365" s="32"/>
      <c r="G365" s="33"/>
      <c r="H365" s="32"/>
      <c r="I365" s="32"/>
      <c r="J365" s="32"/>
      <c r="K365" s="32"/>
      <c r="L365" s="32"/>
      <c r="M365" s="32"/>
      <c r="N365" s="32"/>
      <c r="O365" s="32"/>
      <c r="P365" s="32"/>
      <c r="Q365" s="32"/>
      <c r="R365" s="32"/>
      <c r="S365" s="32"/>
      <c r="T365" s="32"/>
    </row>
    <row r="366" spans="1:20" ht="16">
      <c r="A366" s="32"/>
      <c r="B366" s="32"/>
      <c r="C366" s="32"/>
      <c r="D366" s="32"/>
      <c r="E366" s="32"/>
      <c r="F366" s="32"/>
      <c r="G366" s="33"/>
      <c r="H366" s="32"/>
      <c r="I366" s="32"/>
      <c r="J366" s="32"/>
      <c r="K366" s="32"/>
      <c r="L366" s="32"/>
      <c r="M366" s="32"/>
      <c r="N366" s="32"/>
      <c r="O366" s="32"/>
      <c r="P366" s="32"/>
      <c r="Q366" s="32"/>
      <c r="R366" s="32"/>
      <c r="S366" s="32"/>
      <c r="T366" s="32"/>
    </row>
    <row r="367" spans="1:20" ht="16">
      <c r="A367" s="32"/>
      <c r="B367" s="32"/>
      <c r="C367" s="32"/>
      <c r="D367" s="32"/>
      <c r="E367" s="32"/>
      <c r="F367" s="32"/>
      <c r="G367" s="33"/>
      <c r="H367" s="32"/>
      <c r="I367" s="32"/>
      <c r="J367" s="32"/>
      <c r="K367" s="32"/>
      <c r="L367" s="32"/>
      <c r="M367" s="32"/>
      <c r="N367" s="32"/>
      <c r="O367" s="32"/>
      <c r="P367" s="32"/>
      <c r="Q367" s="32"/>
      <c r="R367" s="32"/>
      <c r="S367" s="32"/>
      <c r="T367" s="32"/>
    </row>
    <row r="368" spans="1:20" ht="16">
      <c r="A368" s="32"/>
      <c r="B368" s="32"/>
      <c r="C368" s="32"/>
      <c r="D368" s="32"/>
      <c r="E368" s="32"/>
      <c r="F368" s="32"/>
      <c r="G368" s="33"/>
      <c r="H368" s="32"/>
      <c r="I368" s="32"/>
      <c r="J368" s="32"/>
      <c r="K368" s="32"/>
      <c r="L368" s="32"/>
      <c r="M368" s="32"/>
      <c r="N368" s="32"/>
      <c r="O368" s="32"/>
      <c r="P368" s="32"/>
      <c r="Q368" s="32"/>
      <c r="R368" s="32"/>
      <c r="S368" s="32"/>
      <c r="T368" s="32"/>
    </row>
    <row r="369" spans="1:20" ht="16">
      <c r="A369" s="32"/>
      <c r="B369" s="32"/>
      <c r="C369" s="32"/>
      <c r="D369" s="32"/>
      <c r="E369" s="32"/>
      <c r="F369" s="32"/>
      <c r="G369" s="33"/>
      <c r="H369" s="32"/>
      <c r="I369" s="32"/>
      <c r="J369" s="32"/>
      <c r="K369" s="32"/>
      <c r="L369" s="32"/>
      <c r="M369" s="32"/>
      <c r="N369" s="32"/>
      <c r="O369" s="32"/>
      <c r="P369" s="32"/>
      <c r="Q369" s="32"/>
      <c r="R369" s="32"/>
      <c r="S369" s="32"/>
      <c r="T369" s="32"/>
    </row>
    <row r="370" spans="1:20" ht="16">
      <c r="A370" s="32"/>
      <c r="B370" s="32"/>
      <c r="C370" s="32"/>
      <c r="D370" s="32"/>
      <c r="E370" s="32"/>
      <c r="F370" s="32"/>
      <c r="G370" s="33"/>
      <c r="H370" s="32"/>
      <c r="I370" s="32"/>
      <c r="J370" s="32"/>
      <c r="K370" s="32"/>
      <c r="L370" s="32"/>
      <c r="M370" s="32"/>
      <c r="N370" s="32"/>
      <c r="O370" s="32"/>
      <c r="P370" s="32"/>
      <c r="Q370" s="32"/>
      <c r="R370" s="32"/>
      <c r="S370" s="32"/>
      <c r="T370" s="32"/>
    </row>
    <row r="371" spans="1:20" ht="16">
      <c r="A371" s="32"/>
      <c r="B371" s="32"/>
      <c r="C371" s="32"/>
      <c r="D371" s="32"/>
      <c r="E371" s="32"/>
      <c r="F371" s="32"/>
      <c r="G371" s="33"/>
      <c r="H371" s="32"/>
      <c r="I371" s="32"/>
      <c r="J371" s="32"/>
      <c r="K371" s="32"/>
      <c r="L371" s="32"/>
      <c r="M371" s="32"/>
      <c r="N371" s="32"/>
      <c r="O371" s="32"/>
      <c r="P371" s="32"/>
      <c r="Q371" s="32"/>
      <c r="R371" s="32"/>
      <c r="S371" s="32"/>
      <c r="T371" s="32"/>
    </row>
    <row r="372" spans="1:20" ht="16">
      <c r="A372" s="32"/>
      <c r="B372" s="32"/>
      <c r="C372" s="32"/>
      <c r="D372" s="32"/>
      <c r="E372" s="32"/>
      <c r="F372" s="32"/>
      <c r="G372" s="33"/>
      <c r="H372" s="32"/>
      <c r="I372" s="32"/>
      <c r="J372" s="32"/>
      <c r="K372" s="32"/>
      <c r="L372" s="32"/>
      <c r="M372" s="32"/>
      <c r="N372" s="32"/>
      <c r="O372" s="32"/>
      <c r="P372" s="32"/>
      <c r="Q372" s="32"/>
      <c r="R372" s="32"/>
      <c r="S372" s="32"/>
      <c r="T372" s="32"/>
    </row>
    <row r="373" spans="1:20" ht="16">
      <c r="A373" s="32"/>
      <c r="B373" s="32"/>
      <c r="C373" s="32"/>
      <c r="D373" s="32"/>
      <c r="E373" s="32"/>
      <c r="F373" s="32"/>
      <c r="G373" s="33"/>
      <c r="H373" s="32"/>
      <c r="I373" s="32"/>
      <c r="J373" s="32"/>
      <c r="K373" s="32"/>
      <c r="L373" s="32"/>
      <c r="M373" s="32"/>
      <c r="N373" s="32"/>
      <c r="O373" s="32"/>
      <c r="P373" s="32"/>
      <c r="Q373" s="32"/>
      <c r="R373" s="32"/>
      <c r="S373" s="32"/>
      <c r="T373" s="32"/>
    </row>
    <row r="374" spans="1:20" ht="16">
      <c r="A374" s="32"/>
      <c r="B374" s="32"/>
      <c r="C374" s="32"/>
      <c r="D374" s="32"/>
      <c r="E374" s="32"/>
      <c r="F374" s="32"/>
      <c r="G374" s="33"/>
      <c r="H374" s="32"/>
      <c r="I374" s="32"/>
      <c r="J374" s="32"/>
      <c r="K374" s="32"/>
      <c r="L374" s="32"/>
      <c r="M374" s="32"/>
      <c r="N374" s="32"/>
      <c r="O374" s="32"/>
      <c r="P374" s="32"/>
      <c r="Q374" s="32"/>
      <c r="R374" s="32"/>
      <c r="S374" s="32"/>
      <c r="T374" s="32"/>
    </row>
    <row r="375" spans="1:20" ht="16">
      <c r="A375" s="32"/>
      <c r="B375" s="32"/>
      <c r="C375" s="32"/>
      <c r="D375" s="32"/>
      <c r="E375" s="32"/>
      <c r="F375" s="32"/>
      <c r="G375" s="33"/>
      <c r="H375" s="32"/>
      <c r="I375" s="32"/>
      <c r="J375" s="32"/>
      <c r="K375" s="32"/>
      <c r="L375" s="32"/>
      <c r="M375" s="32"/>
      <c r="N375" s="32"/>
      <c r="O375" s="32"/>
      <c r="P375" s="32"/>
      <c r="Q375" s="32"/>
      <c r="R375" s="32"/>
      <c r="S375" s="32"/>
      <c r="T375" s="32"/>
    </row>
    <row r="376" spans="1:20" ht="16">
      <c r="A376" s="32"/>
      <c r="B376" s="32"/>
      <c r="C376" s="32"/>
      <c r="D376" s="32"/>
      <c r="E376" s="32"/>
      <c r="F376" s="32"/>
      <c r="G376" s="33"/>
      <c r="H376" s="32"/>
      <c r="I376" s="32"/>
      <c r="J376" s="32"/>
      <c r="K376" s="32"/>
      <c r="L376" s="32"/>
      <c r="M376" s="32"/>
      <c r="N376" s="32"/>
      <c r="O376" s="32"/>
      <c r="P376" s="32"/>
      <c r="Q376" s="32"/>
      <c r="R376" s="32"/>
      <c r="S376" s="32"/>
      <c r="T376" s="32"/>
    </row>
    <row r="377" spans="1:20" ht="16">
      <c r="A377" s="32"/>
      <c r="B377" s="32"/>
      <c r="C377" s="32"/>
      <c r="D377" s="32"/>
      <c r="E377" s="32"/>
      <c r="F377" s="32"/>
      <c r="G377" s="33"/>
      <c r="H377" s="32"/>
      <c r="I377" s="32"/>
      <c r="J377" s="32"/>
      <c r="K377" s="32"/>
      <c r="L377" s="32"/>
      <c r="M377" s="32"/>
      <c r="N377" s="32"/>
      <c r="O377" s="32"/>
      <c r="P377" s="32"/>
      <c r="Q377" s="32"/>
      <c r="R377" s="32"/>
      <c r="S377" s="32"/>
      <c r="T377" s="32"/>
    </row>
    <row r="378" spans="1:20" ht="16">
      <c r="A378" s="32"/>
      <c r="B378" s="32"/>
      <c r="C378" s="32"/>
      <c r="D378" s="32"/>
      <c r="E378" s="32"/>
      <c r="F378" s="32"/>
      <c r="G378" s="33"/>
      <c r="H378" s="32"/>
      <c r="I378" s="32"/>
      <c r="J378" s="32"/>
      <c r="K378" s="32"/>
      <c r="L378" s="32"/>
      <c r="M378" s="32"/>
      <c r="N378" s="32"/>
      <c r="O378" s="32"/>
      <c r="P378" s="32"/>
      <c r="Q378" s="32"/>
      <c r="R378" s="32"/>
      <c r="S378" s="32"/>
      <c r="T378" s="32"/>
    </row>
    <row r="379" spans="1:20" ht="16">
      <c r="A379" s="32"/>
      <c r="B379" s="32"/>
      <c r="C379" s="32"/>
      <c r="D379" s="32"/>
      <c r="E379" s="32"/>
      <c r="F379" s="32"/>
      <c r="G379" s="33"/>
      <c r="H379" s="32"/>
      <c r="I379" s="32"/>
      <c r="J379" s="32"/>
      <c r="K379" s="32"/>
      <c r="L379" s="32"/>
      <c r="M379" s="32"/>
      <c r="N379" s="32"/>
      <c r="O379" s="32"/>
      <c r="P379" s="32"/>
      <c r="Q379" s="32"/>
      <c r="R379" s="32"/>
      <c r="S379" s="32"/>
      <c r="T379" s="32"/>
    </row>
    <row r="380" spans="1:20" ht="16">
      <c r="A380" s="32"/>
      <c r="B380" s="32"/>
      <c r="C380" s="32"/>
      <c r="D380" s="32"/>
      <c r="E380" s="32"/>
      <c r="F380" s="32"/>
      <c r="G380" s="33"/>
      <c r="H380" s="32"/>
      <c r="I380" s="32"/>
      <c r="J380" s="32"/>
      <c r="K380" s="32"/>
      <c r="L380" s="32"/>
      <c r="M380" s="32"/>
      <c r="N380" s="32"/>
      <c r="O380" s="32"/>
      <c r="P380" s="32"/>
      <c r="Q380" s="32"/>
      <c r="R380" s="32"/>
      <c r="S380" s="32"/>
      <c r="T380" s="32"/>
    </row>
    <row r="381" spans="1:20" ht="16">
      <c r="A381" s="32"/>
      <c r="B381" s="32"/>
      <c r="C381" s="32"/>
      <c r="D381" s="32"/>
      <c r="E381" s="32"/>
      <c r="F381" s="32"/>
      <c r="G381" s="33"/>
      <c r="H381" s="32"/>
      <c r="I381" s="32"/>
      <c r="J381" s="32"/>
      <c r="K381" s="32"/>
      <c r="L381" s="32"/>
      <c r="M381" s="32"/>
      <c r="N381" s="32"/>
      <c r="O381" s="32"/>
      <c r="P381" s="32"/>
      <c r="Q381" s="32"/>
      <c r="R381" s="32"/>
      <c r="S381" s="32"/>
      <c r="T381" s="32"/>
    </row>
    <row r="382" spans="1:20" ht="16">
      <c r="A382" s="32"/>
      <c r="B382" s="32"/>
      <c r="C382" s="32"/>
      <c r="D382" s="32"/>
      <c r="E382" s="32"/>
      <c r="F382" s="32"/>
      <c r="G382" s="33"/>
      <c r="H382" s="32"/>
      <c r="I382" s="32"/>
      <c r="J382" s="32"/>
      <c r="K382" s="32"/>
      <c r="L382" s="32"/>
      <c r="M382" s="32"/>
      <c r="N382" s="32"/>
      <c r="O382" s="32"/>
      <c r="P382" s="32"/>
      <c r="Q382" s="32"/>
      <c r="R382" s="32"/>
      <c r="S382" s="32"/>
      <c r="T382" s="32"/>
    </row>
    <row r="383" spans="1:20" ht="16">
      <c r="A383" s="32"/>
      <c r="B383" s="32"/>
      <c r="C383" s="32"/>
      <c r="D383" s="32"/>
      <c r="E383" s="32"/>
      <c r="F383" s="32"/>
      <c r="G383" s="33"/>
      <c r="H383" s="32"/>
      <c r="I383" s="32"/>
      <c r="J383" s="32"/>
      <c r="K383" s="32"/>
      <c r="L383" s="32"/>
      <c r="M383" s="32"/>
      <c r="N383" s="32"/>
      <c r="O383" s="32"/>
      <c r="P383" s="32"/>
      <c r="Q383" s="32"/>
      <c r="R383" s="32"/>
      <c r="S383" s="32"/>
      <c r="T383" s="32"/>
    </row>
    <row r="384" spans="1:20" ht="16">
      <c r="A384" s="32"/>
      <c r="B384" s="32"/>
      <c r="C384" s="32"/>
      <c r="D384" s="32"/>
      <c r="E384" s="32"/>
      <c r="F384" s="32"/>
      <c r="G384" s="33"/>
      <c r="H384" s="32"/>
      <c r="I384" s="32"/>
      <c r="J384" s="32"/>
      <c r="K384" s="32"/>
      <c r="L384" s="32"/>
      <c r="M384" s="32"/>
      <c r="N384" s="32"/>
      <c r="O384" s="32"/>
      <c r="P384" s="32"/>
      <c r="Q384" s="32"/>
      <c r="R384" s="32"/>
      <c r="S384" s="32"/>
      <c r="T384" s="32"/>
    </row>
    <row r="385" spans="1:20" ht="16">
      <c r="A385" s="32"/>
      <c r="B385" s="32"/>
      <c r="C385" s="32"/>
      <c r="D385" s="32"/>
      <c r="E385" s="32"/>
      <c r="F385" s="32"/>
      <c r="G385" s="33"/>
      <c r="H385" s="32"/>
      <c r="I385" s="32"/>
      <c r="J385" s="32"/>
      <c r="K385" s="32"/>
      <c r="L385" s="32"/>
      <c r="M385" s="32"/>
      <c r="N385" s="32"/>
      <c r="O385" s="32"/>
      <c r="P385" s="32"/>
      <c r="Q385" s="32"/>
      <c r="R385" s="32"/>
      <c r="S385" s="32"/>
      <c r="T385" s="32"/>
    </row>
    <row r="386" spans="1:20" ht="16">
      <c r="A386" s="32"/>
      <c r="B386" s="32"/>
      <c r="C386" s="32"/>
      <c r="D386" s="32"/>
      <c r="E386" s="32"/>
      <c r="F386" s="32"/>
      <c r="G386" s="33"/>
      <c r="H386" s="32"/>
      <c r="I386" s="32"/>
      <c r="J386" s="32"/>
      <c r="K386" s="32"/>
      <c r="L386" s="32"/>
      <c r="M386" s="32"/>
      <c r="N386" s="32"/>
      <c r="O386" s="32"/>
      <c r="P386" s="32"/>
      <c r="Q386" s="32"/>
      <c r="R386" s="32"/>
      <c r="S386" s="32"/>
      <c r="T386" s="32"/>
    </row>
    <row r="387" spans="1:20" ht="16">
      <c r="A387" s="32"/>
      <c r="B387" s="32"/>
      <c r="C387" s="32"/>
      <c r="D387" s="32"/>
      <c r="E387" s="32"/>
      <c r="F387" s="32"/>
      <c r="G387" s="33"/>
      <c r="H387" s="32"/>
      <c r="I387" s="32"/>
      <c r="J387" s="32"/>
      <c r="K387" s="32"/>
      <c r="L387" s="32"/>
      <c r="M387" s="32"/>
      <c r="N387" s="32"/>
      <c r="O387" s="32"/>
      <c r="P387" s="32"/>
      <c r="Q387" s="32"/>
      <c r="R387" s="32"/>
      <c r="S387" s="32"/>
      <c r="T387" s="32"/>
    </row>
    <row r="388" spans="1:20" ht="16">
      <c r="A388" s="32"/>
      <c r="B388" s="32"/>
      <c r="C388" s="32"/>
      <c r="D388" s="32"/>
      <c r="E388" s="32"/>
      <c r="F388" s="32"/>
      <c r="G388" s="33"/>
      <c r="H388" s="32"/>
      <c r="I388" s="32"/>
      <c r="J388" s="32"/>
      <c r="K388" s="32"/>
      <c r="L388" s="32"/>
      <c r="M388" s="32"/>
      <c r="N388" s="32"/>
      <c r="O388" s="32"/>
      <c r="P388" s="32"/>
      <c r="Q388" s="32"/>
      <c r="R388" s="32"/>
      <c r="S388" s="32"/>
      <c r="T388" s="32"/>
    </row>
    <row r="389" spans="1:20" ht="16">
      <c r="A389" s="32"/>
      <c r="B389" s="32"/>
      <c r="C389" s="32"/>
      <c r="D389" s="32"/>
      <c r="E389" s="32"/>
      <c r="F389" s="32"/>
      <c r="G389" s="33"/>
      <c r="H389" s="32"/>
      <c r="I389" s="32"/>
      <c r="J389" s="32"/>
      <c r="K389" s="32"/>
      <c r="L389" s="32"/>
      <c r="M389" s="32"/>
      <c r="N389" s="32"/>
      <c r="O389" s="32"/>
      <c r="P389" s="32"/>
      <c r="Q389" s="32"/>
      <c r="R389" s="32"/>
      <c r="S389" s="32"/>
      <c r="T389" s="32"/>
    </row>
    <row r="390" spans="1:20" ht="16">
      <c r="A390" s="32"/>
      <c r="B390" s="32"/>
      <c r="C390" s="32"/>
      <c r="D390" s="32"/>
      <c r="E390" s="32"/>
      <c r="F390" s="32"/>
      <c r="G390" s="33"/>
      <c r="H390" s="32"/>
      <c r="I390" s="32"/>
      <c r="J390" s="32"/>
      <c r="K390" s="32"/>
      <c r="L390" s="32"/>
      <c r="M390" s="32"/>
      <c r="N390" s="32"/>
      <c r="O390" s="32"/>
      <c r="P390" s="32"/>
      <c r="Q390" s="32"/>
      <c r="R390" s="32"/>
      <c r="S390" s="32"/>
      <c r="T390" s="32"/>
    </row>
    <row r="391" spans="1:20" ht="16">
      <c r="A391" s="32"/>
      <c r="B391" s="32"/>
      <c r="C391" s="32"/>
      <c r="D391" s="32"/>
      <c r="E391" s="32"/>
      <c r="F391" s="32"/>
      <c r="G391" s="33"/>
      <c r="H391" s="32"/>
      <c r="I391" s="32"/>
      <c r="J391" s="32"/>
      <c r="K391" s="32"/>
      <c r="L391" s="32"/>
      <c r="M391" s="32"/>
      <c r="N391" s="32"/>
      <c r="O391" s="32"/>
      <c r="P391" s="32"/>
      <c r="Q391" s="32"/>
      <c r="R391" s="32"/>
      <c r="S391" s="32"/>
      <c r="T391" s="32"/>
    </row>
    <row r="392" spans="1:20" ht="16">
      <c r="A392" s="32"/>
      <c r="B392" s="32"/>
      <c r="C392" s="32"/>
      <c r="D392" s="32"/>
      <c r="E392" s="32"/>
      <c r="F392" s="32"/>
      <c r="G392" s="33"/>
      <c r="H392" s="32"/>
      <c r="I392" s="32"/>
      <c r="J392" s="32"/>
      <c r="K392" s="32"/>
      <c r="L392" s="32"/>
      <c r="M392" s="32"/>
      <c r="N392" s="32"/>
      <c r="O392" s="32"/>
      <c r="P392" s="32"/>
      <c r="Q392" s="32"/>
      <c r="R392" s="32"/>
      <c r="S392" s="32"/>
      <c r="T392" s="32"/>
    </row>
    <row r="393" spans="1:20" ht="16">
      <c r="A393" s="32"/>
      <c r="B393" s="32"/>
      <c r="C393" s="32"/>
      <c r="D393" s="32"/>
      <c r="E393" s="32"/>
      <c r="F393" s="32"/>
      <c r="G393" s="33"/>
      <c r="H393" s="32"/>
      <c r="I393" s="32"/>
      <c r="J393" s="32"/>
      <c r="K393" s="32"/>
      <c r="L393" s="32"/>
      <c r="M393" s="32"/>
      <c r="N393" s="32"/>
      <c r="O393" s="32"/>
      <c r="P393" s="32"/>
      <c r="Q393" s="32"/>
      <c r="R393" s="32"/>
      <c r="S393" s="32"/>
      <c r="T393" s="32"/>
    </row>
    <row r="394" spans="1:20" ht="16">
      <c r="A394" s="32"/>
      <c r="B394" s="32"/>
      <c r="C394" s="32"/>
      <c r="D394" s="32"/>
      <c r="E394" s="32"/>
      <c r="F394" s="32"/>
      <c r="G394" s="33"/>
      <c r="H394" s="32"/>
      <c r="I394" s="32"/>
      <c r="J394" s="32"/>
      <c r="K394" s="32"/>
      <c r="L394" s="32"/>
      <c r="M394" s="32"/>
      <c r="N394" s="32"/>
      <c r="O394" s="32"/>
      <c r="P394" s="32"/>
      <c r="Q394" s="32"/>
      <c r="R394" s="32"/>
      <c r="S394" s="32"/>
      <c r="T394" s="32"/>
    </row>
    <row r="395" spans="1:20" ht="16">
      <c r="A395" s="32"/>
      <c r="B395" s="32"/>
      <c r="C395" s="32"/>
      <c r="D395" s="32"/>
      <c r="E395" s="32"/>
      <c r="F395" s="32"/>
      <c r="G395" s="33"/>
      <c r="H395" s="32"/>
      <c r="I395" s="32"/>
      <c r="J395" s="32"/>
      <c r="K395" s="32"/>
      <c r="L395" s="32"/>
      <c r="M395" s="32"/>
      <c r="N395" s="32"/>
      <c r="O395" s="32"/>
      <c r="P395" s="32"/>
      <c r="Q395" s="32"/>
      <c r="R395" s="32"/>
      <c r="S395" s="32"/>
      <c r="T395" s="32"/>
    </row>
    <row r="396" spans="1:20" ht="16">
      <c r="A396" s="32"/>
      <c r="B396" s="32"/>
      <c r="C396" s="32"/>
      <c r="D396" s="32"/>
      <c r="E396" s="32"/>
      <c r="F396" s="32"/>
      <c r="G396" s="33"/>
      <c r="H396" s="32"/>
      <c r="I396" s="32"/>
      <c r="J396" s="32"/>
      <c r="K396" s="32"/>
      <c r="L396" s="32"/>
      <c r="M396" s="32"/>
      <c r="N396" s="32"/>
      <c r="O396" s="32"/>
      <c r="P396" s="32"/>
      <c r="Q396" s="32"/>
      <c r="R396" s="32"/>
      <c r="S396" s="32"/>
      <c r="T396" s="32"/>
    </row>
    <row r="397" spans="1:20" ht="16">
      <c r="A397" s="32"/>
      <c r="B397" s="32"/>
      <c r="C397" s="32"/>
      <c r="D397" s="32"/>
      <c r="E397" s="32"/>
      <c r="F397" s="32"/>
      <c r="G397" s="33"/>
      <c r="H397" s="32"/>
      <c r="I397" s="32"/>
      <c r="J397" s="32"/>
      <c r="K397" s="32"/>
      <c r="L397" s="32"/>
      <c r="M397" s="32"/>
      <c r="N397" s="32"/>
      <c r="O397" s="32"/>
      <c r="P397" s="32"/>
      <c r="Q397" s="32"/>
      <c r="R397" s="32"/>
      <c r="S397" s="32"/>
      <c r="T397" s="32"/>
    </row>
    <row r="398" spans="1:20" ht="16">
      <c r="A398" s="32"/>
      <c r="B398" s="32"/>
      <c r="C398" s="32"/>
      <c r="D398" s="32"/>
      <c r="E398" s="32"/>
      <c r="F398" s="32"/>
      <c r="G398" s="33"/>
      <c r="H398" s="32"/>
      <c r="I398" s="32"/>
      <c r="J398" s="32"/>
      <c r="K398" s="32"/>
      <c r="L398" s="32"/>
      <c r="M398" s="32"/>
      <c r="N398" s="32"/>
      <c r="O398" s="32"/>
      <c r="P398" s="32"/>
      <c r="Q398" s="32"/>
      <c r="R398" s="32"/>
      <c r="S398" s="32"/>
      <c r="T398" s="32"/>
    </row>
    <row r="399" spans="1:20" ht="16">
      <c r="A399" s="32"/>
      <c r="B399" s="32"/>
      <c r="C399" s="32"/>
      <c r="D399" s="32"/>
      <c r="E399" s="32"/>
      <c r="F399" s="32"/>
      <c r="G399" s="33"/>
      <c r="H399" s="32"/>
      <c r="I399" s="32"/>
      <c r="J399" s="32"/>
      <c r="K399" s="32"/>
      <c r="L399" s="32"/>
      <c r="M399" s="32"/>
      <c r="N399" s="32"/>
      <c r="O399" s="32"/>
      <c r="P399" s="32"/>
      <c r="Q399" s="32"/>
      <c r="R399" s="32"/>
      <c r="S399" s="32"/>
      <c r="T399" s="32"/>
    </row>
    <row r="400" spans="1:20" ht="16">
      <c r="A400" s="32"/>
      <c r="B400" s="32"/>
      <c r="C400" s="32"/>
      <c r="D400" s="32"/>
      <c r="E400" s="32"/>
      <c r="F400" s="32"/>
      <c r="G400" s="33"/>
      <c r="H400" s="32"/>
      <c r="I400" s="32"/>
      <c r="J400" s="32"/>
      <c r="K400" s="32"/>
      <c r="L400" s="32"/>
      <c r="M400" s="32"/>
      <c r="N400" s="32"/>
      <c r="O400" s="32"/>
      <c r="P400" s="32"/>
      <c r="Q400" s="32"/>
      <c r="R400" s="32"/>
      <c r="S400" s="32"/>
      <c r="T400" s="32"/>
    </row>
    <row r="401" spans="1:20" ht="16">
      <c r="A401" s="32"/>
      <c r="B401" s="32"/>
      <c r="C401" s="32"/>
      <c r="D401" s="32"/>
      <c r="E401" s="32"/>
      <c r="F401" s="32"/>
      <c r="G401" s="33"/>
      <c r="H401" s="32"/>
      <c r="I401" s="32"/>
      <c r="J401" s="32"/>
      <c r="K401" s="32"/>
      <c r="L401" s="32"/>
      <c r="M401" s="32"/>
      <c r="N401" s="32"/>
      <c r="O401" s="32"/>
      <c r="P401" s="32"/>
      <c r="Q401" s="32"/>
      <c r="R401" s="32"/>
      <c r="S401" s="32"/>
      <c r="T401" s="32"/>
    </row>
    <row r="402" spans="1:20" ht="16">
      <c r="A402" s="32"/>
      <c r="B402" s="32"/>
      <c r="C402" s="32"/>
      <c r="D402" s="32"/>
      <c r="E402" s="32"/>
      <c r="F402" s="32"/>
      <c r="G402" s="33"/>
      <c r="H402" s="32"/>
      <c r="I402" s="32"/>
      <c r="J402" s="32"/>
      <c r="K402" s="32"/>
      <c r="L402" s="32"/>
      <c r="M402" s="32"/>
      <c r="N402" s="32"/>
      <c r="O402" s="32"/>
      <c r="P402" s="32"/>
      <c r="Q402" s="32"/>
      <c r="R402" s="32"/>
      <c r="S402" s="32"/>
      <c r="T402" s="32"/>
    </row>
    <row r="403" spans="1:20" ht="16">
      <c r="A403" s="32"/>
      <c r="B403" s="32"/>
      <c r="C403" s="32"/>
      <c r="D403" s="32"/>
      <c r="E403" s="32"/>
      <c r="F403" s="32"/>
      <c r="G403" s="33"/>
      <c r="H403" s="32"/>
      <c r="I403" s="32"/>
      <c r="J403" s="32"/>
      <c r="K403" s="32"/>
      <c r="L403" s="32"/>
      <c r="M403" s="32"/>
      <c r="N403" s="32"/>
      <c r="O403" s="32"/>
      <c r="P403" s="32"/>
      <c r="Q403" s="32"/>
      <c r="R403" s="32"/>
      <c r="S403" s="32"/>
      <c r="T403" s="32"/>
    </row>
    <row r="404" spans="1:20" ht="16">
      <c r="A404" s="32"/>
      <c r="B404" s="32"/>
      <c r="C404" s="32"/>
      <c r="D404" s="32"/>
      <c r="E404" s="32"/>
      <c r="F404" s="32"/>
      <c r="G404" s="33"/>
      <c r="H404" s="32"/>
      <c r="I404" s="32"/>
      <c r="J404" s="32"/>
      <c r="K404" s="32"/>
      <c r="L404" s="32"/>
      <c r="M404" s="32"/>
      <c r="N404" s="32"/>
      <c r="O404" s="32"/>
      <c r="P404" s="32"/>
      <c r="Q404" s="32"/>
      <c r="R404" s="32"/>
      <c r="S404" s="32"/>
      <c r="T404" s="32"/>
    </row>
    <row r="405" spans="1:20" ht="16">
      <c r="A405" s="32"/>
      <c r="B405" s="32"/>
      <c r="C405" s="32"/>
      <c r="D405" s="32"/>
      <c r="E405" s="32"/>
      <c r="F405" s="32"/>
      <c r="G405" s="33"/>
      <c r="H405" s="32"/>
      <c r="I405" s="32"/>
      <c r="J405" s="32"/>
      <c r="K405" s="32"/>
      <c r="L405" s="32"/>
      <c r="M405" s="32"/>
      <c r="N405" s="32"/>
      <c r="O405" s="32"/>
      <c r="P405" s="32"/>
      <c r="Q405" s="32"/>
      <c r="R405" s="32"/>
      <c r="S405" s="32"/>
      <c r="T405" s="32"/>
    </row>
    <row r="406" spans="1:20" ht="16">
      <c r="A406" s="32"/>
      <c r="B406" s="32"/>
      <c r="C406" s="32"/>
      <c r="D406" s="32"/>
      <c r="E406" s="32"/>
      <c r="F406" s="32"/>
      <c r="G406" s="33"/>
      <c r="H406" s="32"/>
      <c r="I406" s="32"/>
      <c r="J406" s="32"/>
      <c r="K406" s="32"/>
      <c r="L406" s="32"/>
      <c r="M406" s="32"/>
      <c r="N406" s="32"/>
      <c r="O406" s="32"/>
      <c r="P406" s="32"/>
      <c r="Q406" s="32"/>
      <c r="R406" s="32"/>
      <c r="S406" s="32"/>
      <c r="T406" s="32"/>
    </row>
    <row r="407" spans="1:20" ht="16">
      <c r="A407" s="32"/>
      <c r="B407" s="32"/>
      <c r="C407" s="32"/>
      <c r="D407" s="32"/>
      <c r="E407" s="32"/>
      <c r="F407" s="32"/>
      <c r="G407" s="33"/>
      <c r="H407" s="32"/>
      <c r="I407" s="32"/>
      <c r="J407" s="32"/>
      <c r="K407" s="32"/>
      <c r="L407" s="32"/>
      <c r="M407" s="32"/>
      <c r="N407" s="32"/>
      <c r="O407" s="32"/>
      <c r="P407" s="32"/>
      <c r="Q407" s="32"/>
      <c r="R407" s="32"/>
      <c r="S407" s="32"/>
      <c r="T407" s="32"/>
    </row>
    <row r="408" spans="1:20" ht="16">
      <c r="A408" s="32"/>
      <c r="B408" s="32"/>
      <c r="C408" s="32"/>
      <c r="D408" s="32"/>
      <c r="E408" s="32"/>
      <c r="F408" s="32"/>
      <c r="G408" s="33"/>
      <c r="H408" s="32"/>
      <c r="I408" s="32"/>
      <c r="J408" s="32"/>
      <c r="K408" s="32"/>
      <c r="L408" s="32"/>
      <c r="M408" s="32"/>
      <c r="N408" s="32"/>
      <c r="O408" s="32"/>
      <c r="P408" s="32"/>
      <c r="Q408" s="32"/>
      <c r="R408" s="32"/>
      <c r="S408" s="32"/>
      <c r="T408" s="32"/>
    </row>
    <row r="409" spans="1:20" ht="16">
      <c r="A409" s="32"/>
      <c r="B409" s="32"/>
      <c r="C409" s="32"/>
      <c r="D409" s="32"/>
      <c r="E409" s="32"/>
      <c r="F409" s="32"/>
      <c r="G409" s="33"/>
      <c r="H409" s="32"/>
      <c r="I409" s="32"/>
      <c r="J409" s="32"/>
      <c r="K409" s="32"/>
      <c r="L409" s="32"/>
      <c r="M409" s="32"/>
      <c r="N409" s="32"/>
      <c r="O409" s="32"/>
      <c r="P409" s="32"/>
      <c r="Q409" s="32"/>
      <c r="R409" s="32"/>
      <c r="S409" s="32"/>
      <c r="T409" s="32"/>
    </row>
    <row r="410" spans="1:20" ht="16">
      <c r="A410" s="32"/>
      <c r="B410" s="32"/>
      <c r="C410" s="32"/>
      <c r="D410" s="32"/>
      <c r="E410" s="32"/>
      <c r="F410" s="32"/>
      <c r="G410" s="33"/>
      <c r="H410" s="32"/>
      <c r="I410" s="32"/>
      <c r="J410" s="32"/>
      <c r="K410" s="32"/>
      <c r="L410" s="32"/>
      <c r="M410" s="32"/>
      <c r="N410" s="32"/>
      <c r="O410" s="32"/>
      <c r="P410" s="32"/>
      <c r="Q410" s="32"/>
      <c r="R410" s="32"/>
      <c r="S410" s="32"/>
      <c r="T410" s="32"/>
    </row>
    <row r="411" spans="1:20" ht="16">
      <c r="A411" s="32"/>
      <c r="B411" s="32"/>
      <c r="C411" s="32"/>
      <c r="D411" s="32"/>
      <c r="E411" s="32"/>
      <c r="F411" s="32"/>
      <c r="G411" s="33"/>
      <c r="H411" s="32"/>
      <c r="I411" s="32"/>
      <c r="J411" s="32"/>
      <c r="K411" s="32"/>
      <c r="L411" s="32"/>
      <c r="M411" s="32"/>
      <c r="N411" s="32"/>
      <c r="O411" s="32"/>
      <c r="P411" s="32"/>
      <c r="Q411" s="32"/>
      <c r="R411" s="32"/>
      <c r="S411" s="32"/>
      <c r="T411" s="32"/>
    </row>
    <row r="412" spans="1:20" ht="16">
      <c r="A412" s="32"/>
      <c r="B412" s="32"/>
      <c r="C412" s="32"/>
      <c r="D412" s="32"/>
      <c r="E412" s="32"/>
      <c r="F412" s="32"/>
      <c r="G412" s="33"/>
      <c r="H412" s="32"/>
      <c r="I412" s="32"/>
      <c r="J412" s="32"/>
      <c r="K412" s="32"/>
      <c r="L412" s="32"/>
      <c r="M412" s="32"/>
      <c r="N412" s="32"/>
      <c r="O412" s="32"/>
      <c r="P412" s="32"/>
      <c r="Q412" s="32"/>
      <c r="R412" s="32"/>
      <c r="S412" s="32"/>
      <c r="T412" s="32"/>
    </row>
    <row r="413" spans="1:20" ht="16">
      <c r="A413" s="32"/>
      <c r="B413" s="32"/>
      <c r="C413" s="32"/>
      <c r="D413" s="32"/>
      <c r="E413" s="32"/>
      <c r="F413" s="32"/>
      <c r="G413" s="33"/>
      <c r="H413" s="32"/>
      <c r="I413" s="32"/>
      <c r="J413" s="32"/>
      <c r="K413" s="32"/>
      <c r="L413" s="32"/>
      <c r="M413" s="32"/>
      <c r="N413" s="32"/>
      <c r="O413" s="32"/>
      <c r="P413" s="32"/>
      <c r="Q413" s="32"/>
      <c r="R413" s="32"/>
      <c r="S413" s="32"/>
      <c r="T413" s="32"/>
    </row>
    <row r="414" spans="1:20" ht="16">
      <c r="A414" s="32"/>
      <c r="B414" s="32"/>
      <c r="C414" s="32"/>
      <c r="D414" s="32"/>
      <c r="E414" s="32"/>
      <c r="F414" s="32"/>
      <c r="G414" s="33"/>
      <c r="H414" s="32"/>
      <c r="I414" s="32"/>
      <c r="J414" s="32"/>
      <c r="K414" s="32"/>
      <c r="L414" s="32"/>
      <c r="M414" s="32"/>
      <c r="N414" s="32"/>
      <c r="O414" s="32"/>
      <c r="P414" s="32"/>
      <c r="Q414" s="32"/>
      <c r="R414" s="32"/>
      <c r="S414" s="32"/>
      <c r="T414" s="32"/>
    </row>
    <row r="415" spans="1:20" ht="16">
      <c r="A415" s="32"/>
      <c r="B415" s="32"/>
      <c r="C415" s="32"/>
      <c r="D415" s="32"/>
      <c r="E415" s="32"/>
      <c r="F415" s="32"/>
      <c r="G415" s="33"/>
      <c r="H415" s="32"/>
      <c r="I415" s="32"/>
      <c r="J415" s="32"/>
      <c r="K415" s="32"/>
      <c r="L415" s="32"/>
      <c r="M415" s="32"/>
      <c r="N415" s="32"/>
      <c r="O415" s="32"/>
      <c r="P415" s="32"/>
      <c r="Q415" s="32"/>
      <c r="R415" s="32"/>
      <c r="S415" s="32"/>
      <c r="T415" s="32"/>
    </row>
    <row r="416" spans="1:20" ht="16">
      <c r="A416" s="32"/>
      <c r="B416" s="32"/>
      <c r="C416" s="32"/>
      <c r="D416" s="32"/>
      <c r="E416" s="32"/>
      <c r="F416" s="32"/>
      <c r="G416" s="33"/>
      <c r="H416" s="32"/>
      <c r="I416" s="32"/>
      <c r="J416" s="32"/>
      <c r="K416" s="32"/>
      <c r="L416" s="32"/>
      <c r="M416" s="32"/>
      <c r="N416" s="32"/>
      <c r="O416" s="32"/>
      <c r="P416" s="32"/>
      <c r="Q416" s="32"/>
      <c r="R416" s="32"/>
      <c r="S416" s="32"/>
      <c r="T416" s="32"/>
    </row>
    <row r="417" spans="1:20" ht="16">
      <c r="A417" s="32"/>
      <c r="B417" s="32"/>
      <c r="C417" s="32"/>
      <c r="D417" s="32"/>
      <c r="E417" s="32"/>
      <c r="F417" s="32"/>
      <c r="G417" s="33"/>
      <c r="H417" s="32"/>
      <c r="I417" s="32"/>
      <c r="J417" s="32"/>
      <c r="K417" s="32"/>
      <c r="L417" s="32"/>
      <c r="M417" s="32"/>
      <c r="N417" s="32"/>
      <c r="O417" s="32"/>
      <c r="P417" s="32"/>
      <c r="Q417" s="32"/>
      <c r="R417" s="32"/>
      <c r="S417" s="32"/>
      <c r="T417" s="32"/>
    </row>
    <row r="418" spans="1:20" ht="16">
      <c r="A418" s="32"/>
      <c r="B418" s="32"/>
      <c r="C418" s="32"/>
      <c r="D418" s="32"/>
      <c r="E418" s="32"/>
      <c r="F418" s="32"/>
      <c r="G418" s="33"/>
      <c r="H418" s="32"/>
      <c r="I418" s="32"/>
      <c r="J418" s="32"/>
      <c r="K418" s="32"/>
      <c r="L418" s="32"/>
      <c r="M418" s="32"/>
      <c r="N418" s="32"/>
      <c r="O418" s="32"/>
      <c r="P418" s="32"/>
      <c r="Q418" s="32"/>
      <c r="R418" s="32"/>
      <c r="S418" s="32"/>
      <c r="T418" s="32"/>
    </row>
    <row r="419" spans="1:20" ht="16">
      <c r="A419" s="32"/>
      <c r="B419" s="32"/>
      <c r="C419" s="32"/>
      <c r="D419" s="32"/>
      <c r="E419" s="32"/>
      <c r="F419" s="32"/>
      <c r="G419" s="33"/>
      <c r="H419" s="32"/>
      <c r="I419" s="32"/>
      <c r="J419" s="32"/>
      <c r="K419" s="32"/>
      <c r="L419" s="32"/>
      <c r="M419" s="32"/>
      <c r="N419" s="32"/>
      <c r="O419" s="32"/>
      <c r="P419" s="32"/>
      <c r="Q419" s="32"/>
      <c r="R419" s="32"/>
      <c r="S419" s="32"/>
      <c r="T419" s="32"/>
    </row>
    <row r="420" spans="1:20" ht="16">
      <c r="A420" s="32"/>
      <c r="B420" s="32"/>
      <c r="C420" s="32"/>
      <c r="D420" s="32"/>
      <c r="E420" s="32"/>
      <c r="F420" s="32"/>
      <c r="G420" s="33"/>
      <c r="H420" s="32"/>
      <c r="I420" s="32"/>
      <c r="J420" s="32"/>
      <c r="K420" s="32"/>
      <c r="L420" s="32"/>
      <c r="M420" s="32"/>
      <c r="N420" s="32"/>
      <c r="O420" s="32"/>
      <c r="P420" s="32"/>
      <c r="Q420" s="32"/>
      <c r="R420" s="32"/>
      <c r="S420" s="32"/>
      <c r="T420" s="32"/>
    </row>
    <row r="421" spans="1:20" ht="16">
      <c r="A421" s="32"/>
      <c r="B421" s="32"/>
      <c r="C421" s="32"/>
      <c r="D421" s="32"/>
      <c r="E421" s="32"/>
      <c r="F421" s="32"/>
      <c r="G421" s="33"/>
      <c r="H421" s="32"/>
      <c r="I421" s="32"/>
      <c r="J421" s="32"/>
      <c r="K421" s="32"/>
      <c r="L421" s="32"/>
      <c r="M421" s="32"/>
      <c r="N421" s="32"/>
      <c r="O421" s="32"/>
      <c r="P421" s="32"/>
      <c r="Q421" s="32"/>
      <c r="R421" s="32"/>
      <c r="S421" s="32"/>
      <c r="T421" s="32"/>
    </row>
    <row r="422" spans="1:20" ht="16">
      <c r="A422" s="32"/>
      <c r="B422" s="32"/>
      <c r="C422" s="32"/>
      <c r="D422" s="32"/>
      <c r="E422" s="32"/>
      <c r="F422" s="32"/>
      <c r="G422" s="33"/>
      <c r="H422" s="32"/>
      <c r="I422" s="32"/>
      <c r="J422" s="32"/>
      <c r="K422" s="32"/>
      <c r="L422" s="32"/>
      <c r="M422" s="32"/>
      <c r="N422" s="32"/>
      <c r="O422" s="32"/>
      <c r="P422" s="32"/>
      <c r="Q422" s="32"/>
      <c r="R422" s="32"/>
      <c r="S422" s="32"/>
      <c r="T422" s="32"/>
    </row>
    <row r="423" spans="1:20" ht="16">
      <c r="A423" s="32"/>
      <c r="B423" s="32"/>
      <c r="C423" s="32"/>
      <c r="D423" s="32"/>
      <c r="E423" s="32"/>
      <c r="F423" s="32"/>
      <c r="G423" s="33"/>
      <c r="H423" s="32"/>
      <c r="I423" s="32"/>
      <c r="J423" s="32"/>
      <c r="K423" s="32"/>
      <c r="L423" s="32"/>
      <c r="M423" s="32"/>
      <c r="N423" s="32"/>
      <c r="O423" s="32"/>
      <c r="P423" s="32"/>
      <c r="Q423" s="32"/>
      <c r="R423" s="32"/>
      <c r="S423" s="32"/>
      <c r="T423" s="32"/>
    </row>
    <row r="424" spans="1:20" ht="16">
      <c r="A424" s="32"/>
      <c r="B424" s="32"/>
      <c r="C424" s="32"/>
      <c r="D424" s="32"/>
      <c r="E424" s="32"/>
      <c r="F424" s="32"/>
      <c r="G424" s="33"/>
      <c r="H424" s="32"/>
      <c r="I424" s="32"/>
      <c r="J424" s="32"/>
      <c r="K424" s="32"/>
      <c r="L424" s="32"/>
      <c r="M424" s="32"/>
      <c r="N424" s="32"/>
      <c r="O424" s="32"/>
      <c r="P424" s="32"/>
      <c r="Q424" s="32"/>
      <c r="R424" s="32"/>
      <c r="S424" s="32"/>
      <c r="T424" s="32"/>
    </row>
    <row r="425" spans="1:20" ht="16">
      <c r="A425" s="32"/>
      <c r="B425" s="32"/>
      <c r="C425" s="32"/>
      <c r="D425" s="32"/>
      <c r="E425" s="32"/>
      <c r="F425" s="32"/>
      <c r="G425" s="33"/>
      <c r="H425" s="32"/>
      <c r="I425" s="32"/>
      <c r="J425" s="32"/>
      <c r="K425" s="32"/>
      <c r="L425" s="32"/>
      <c r="M425" s="32"/>
      <c r="N425" s="32"/>
      <c r="O425" s="32"/>
      <c r="P425" s="32"/>
      <c r="Q425" s="32"/>
      <c r="R425" s="32"/>
      <c r="S425" s="32"/>
      <c r="T425" s="32"/>
    </row>
    <row r="426" spans="1:20" ht="16">
      <c r="A426" s="32"/>
      <c r="B426" s="32"/>
      <c r="C426" s="32"/>
      <c r="D426" s="32"/>
      <c r="E426" s="32"/>
      <c r="F426" s="32"/>
      <c r="G426" s="33"/>
      <c r="H426" s="32"/>
      <c r="I426" s="32"/>
      <c r="J426" s="32"/>
      <c r="K426" s="32"/>
      <c r="L426" s="32"/>
      <c r="M426" s="32"/>
      <c r="N426" s="32"/>
      <c r="O426" s="32"/>
      <c r="P426" s="32"/>
      <c r="Q426" s="32"/>
      <c r="R426" s="32"/>
      <c r="S426" s="32"/>
      <c r="T426" s="32"/>
    </row>
    <row r="427" spans="1:20" ht="16">
      <c r="A427" s="32"/>
      <c r="B427" s="32"/>
      <c r="C427" s="32"/>
      <c r="D427" s="32"/>
      <c r="E427" s="32"/>
      <c r="F427" s="32"/>
      <c r="G427" s="33"/>
      <c r="H427" s="32"/>
      <c r="I427" s="32"/>
      <c r="J427" s="32"/>
      <c r="K427" s="32"/>
      <c r="L427" s="32"/>
      <c r="M427" s="32"/>
      <c r="N427" s="32"/>
      <c r="O427" s="32"/>
      <c r="P427" s="32"/>
      <c r="Q427" s="32"/>
      <c r="R427" s="32"/>
      <c r="S427" s="32"/>
      <c r="T427" s="32"/>
    </row>
    <row r="428" spans="1:20" ht="16">
      <c r="A428" s="32"/>
      <c r="B428" s="32"/>
      <c r="C428" s="32"/>
      <c r="D428" s="32"/>
      <c r="E428" s="32"/>
      <c r="F428" s="32"/>
      <c r="G428" s="33"/>
      <c r="H428" s="32"/>
      <c r="I428" s="32"/>
      <c r="J428" s="32"/>
      <c r="K428" s="32"/>
      <c r="L428" s="32"/>
      <c r="M428" s="32"/>
      <c r="N428" s="32"/>
      <c r="O428" s="32"/>
      <c r="P428" s="32"/>
      <c r="Q428" s="32"/>
      <c r="R428" s="32"/>
      <c r="S428" s="32"/>
      <c r="T428" s="32"/>
    </row>
    <row r="429" spans="1:20" ht="16">
      <c r="A429" s="32"/>
      <c r="B429" s="32"/>
      <c r="C429" s="32"/>
      <c r="D429" s="32"/>
      <c r="E429" s="32"/>
      <c r="F429" s="32"/>
      <c r="G429" s="33"/>
      <c r="H429" s="32"/>
      <c r="I429" s="32"/>
      <c r="J429" s="32"/>
      <c r="K429" s="32"/>
      <c r="L429" s="32"/>
      <c r="M429" s="32"/>
      <c r="N429" s="32"/>
      <c r="O429" s="32"/>
      <c r="P429" s="32"/>
      <c r="Q429" s="32"/>
      <c r="R429" s="32"/>
      <c r="S429" s="32"/>
      <c r="T429" s="32"/>
    </row>
    <row r="430" spans="1:20" ht="16">
      <c r="A430" s="32"/>
      <c r="B430" s="32"/>
      <c r="C430" s="32"/>
      <c r="D430" s="32"/>
      <c r="E430" s="32"/>
      <c r="F430" s="32"/>
      <c r="G430" s="33"/>
      <c r="H430" s="32"/>
      <c r="I430" s="32"/>
      <c r="J430" s="32"/>
      <c r="K430" s="32"/>
      <c r="L430" s="32"/>
      <c r="M430" s="32"/>
      <c r="N430" s="32"/>
      <c r="O430" s="32"/>
      <c r="P430" s="32"/>
      <c r="Q430" s="32"/>
      <c r="R430" s="32"/>
      <c r="S430" s="32"/>
      <c r="T430" s="32"/>
    </row>
    <row r="431" spans="1:20" ht="16">
      <c r="A431" s="32"/>
      <c r="B431" s="32"/>
      <c r="C431" s="32"/>
      <c r="D431" s="32"/>
      <c r="E431" s="32"/>
      <c r="F431" s="32"/>
      <c r="G431" s="33"/>
      <c r="H431" s="32"/>
      <c r="I431" s="32"/>
      <c r="J431" s="32"/>
      <c r="K431" s="32"/>
      <c r="L431" s="32"/>
      <c r="M431" s="32"/>
      <c r="N431" s="32"/>
      <c r="O431" s="32"/>
      <c r="P431" s="32"/>
      <c r="Q431" s="32"/>
      <c r="R431" s="32"/>
      <c r="S431" s="32"/>
      <c r="T431" s="32"/>
    </row>
    <row r="432" spans="1:20" ht="16">
      <c r="A432" s="32"/>
      <c r="B432" s="32"/>
      <c r="C432" s="32"/>
      <c r="D432" s="32"/>
      <c r="E432" s="32"/>
      <c r="F432" s="32"/>
      <c r="G432" s="33"/>
      <c r="H432" s="32"/>
      <c r="I432" s="32"/>
      <c r="J432" s="32"/>
      <c r="K432" s="32"/>
      <c r="L432" s="32"/>
      <c r="M432" s="32"/>
      <c r="N432" s="32"/>
      <c r="O432" s="32"/>
      <c r="P432" s="32"/>
      <c r="Q432" s="32"/>
      <c r="R432" s="32"/>
      <c r="S432" s="32"/>
      <c r="T432" s="32"/>
    </row>
    <row r="433" spans="1:20" ht="16">
      <c r="A433" s="32"/>
      <c r="B433" s="32"/>
      <c r="C433" s="32"/>
      <c r="D433" s="32"/>
      <c r="E433" s="32"/>
      <c r="F433" s="32"/>
      <c r="G433" s="33"/>
      <c r="H433" s="32"/>
      <c r="I433" s="32"/>
      <c r="J433" s="32"/>
      <c r="K433" s="32"/>
      <c r="L433" s="32"/>
      <c r="M433" s="32"/>
      <c r="N433" s="32"/>
      <c r="O433" s="32"/>
      <c r="P433" s="32"/>
      <c r="Q433" s="32"/>
      <c r="R433" s="32"/>
      <c r="S433" s="32"/>
      <c r="T433" s="32"/>
    </row>
    <row r="434" spans="1:20" ht="16">
      <c r="A434" s="32"/>
      <c r="B434" s="32"/>
      <c r="C434" s="32"/>
      <c r="D434" s="32"/>
      <c r="E434" s="32"/>
      <c r="F434" s="32"/>
      <c r="G434" s="33"/>
      <c r="H434" s="32"/>
      <c r="I434" s="32"/>
      <c r="J434" s="32"/>
      <c r="K434" s="32"/>
      <c r="L434" s="32"/>
      <c r="M434" s="32"/>
      <c r="N434" s="32"/>
      <c r="O434" s="32"/>
      <c r="P434" s="32"/>
      <c r="Q434" s="32"/>
      <c r="R434" s="32"/>
      <c r="S434" s="32"/>
      <c r="T434" s="32"/>
    </row>
    <row r="435" spans="1:20" ht="16">
      <c r="A435" s="32"/>
      <c r="B435" s="32"/>
      <c r="C435" s="32"/>
      <c r="D435" s="32"/>
      <c r="E435" s="32"/>
      <c r="F435" s="32"/>
      <c r="G435" s="33"/>
      <c r="H435" s="32"/>
      <c r="I435" s="32"/>
      <c r="J435" s="32"/>
      <c r="K435" s="32"/>
      <c r="L435" s="32"/>
      <c r="M435" s="32"/>
      <c r="N435" s="32"/>
      <c r="O435" s="32"/>
      <c r="P435" s="32"/>
      <c r="Q435" s="32"/>
      <c r="R435" s="32"/>
      <c r="S435" s="32"/>
      <c r="T435" s="32"/>
    </row>
    <row r="436" spans="1:20" ht="16">
      <c r="A436" s="32"/>
      <c r="B436" s="32"/>
      <c r="C436" s="32"/>
      <c r="D436" s="32"/>
      <c r="E436" s="32"/>
      <c r="F436" s="32"/>
      <c r="G436" s="33"/>
      <c r="H436" s="32"/>
      <c r="I436" s="32"/>
      <c r="J436" s="32"/>
      <c r="K436" s="32"/>
      <c r="L436" s="32"/>
      <c r="M436" s="32"/>
      <c r="N436" s="32"/>
      <c r="O436" s="32"/>
      <c r="P436" s="32"/>
      <c r="Q436" s="32"/>
      <c r="R436" s="32"/>
      <c r="S436" s="32"/>
      <c r="T436" s="32"/>
    </row>
    <row r="437" spans="1:20" ht="16">
      <c r="A437" s="32"/>
      <c r="B437" s="32"/>
      <c r="C437" s="32"/>
      <c r="D437" s="32"/>
      <c r="E437" s="32"/>
      <c r="F437" s="32"/>
      <c r="G437" s="33"/>
      <c r="H437" s="32"/>
      <c r="I437" s="32"/>
      <c r="J437" s="32"/>
      <c r="K437" s="32"/>
      <c r="L437" s="32"/>
      <c r="M437" s="32"/>
      <c r="N437" s="32"/>
      <c r="O437" s="32"/>
      <c r="P437" s="32"/>
      <c r="Q437" s="32"/>
      <c r="R437" s="32"/>
      <c r="S437" s="32"/>
      <c r="T437" s="32"/>
    </row>
    <row r="438" spans="1:20" ht="16">
      <c r="A438" s="32"/>
      <c r="B438" s="32"/>
      <c r="C438" s="32"/>
      <c r="D438" s="32"/>
      <c r="E438" s="32"/>
      <c r="F438" s="32"/>
      <c r="G438" s="33"/>
      <c r="H438" s="32"/>
      <c r="I438" s="32"/>
      <c r="J438" s="32"/>
      <c r="K438" s="32"/>
      <c r="L438" s="32"/>
      <c r="M438" s="32"/>
      <c r="N438" s="32"/>
      <c r="O438" s="32"/>
      <c r="P438" s="32"/>
      <c r="Q438" s="32"/>
      <c r="R438" s="32"/>
      <c r="S438" s="32"/>
      <c r="T438" s="32"/>
    </row>
    <row r="439" spans="1:20" ht="16">
      <c r="A439" s="32"/>
      <c r="B439" s="32"/>
      <c r="C439" s="32"/>
      <c r="D439" s="32"/>
      <c r="E439" s="32"/>
      <c r="F439" s="32"/>
      <c r="G439" s="33"/>
      <c r="H439" s="32"/>
      <c r="I439" s="32"/>
      <c r="J439" s="32"/>
      <c r="K439" s="32"/>
      <c r="L439" s="32"/>
      <c r="M439" s="32"/>
      <c r="N439" s="32"/>
      <c r="O439" s="32"/>
      <c r="P439" s="32"/>
      <c r="Q439" s="32"/>
      <c r="R439" s="32"/>
      <c r="S439" s="32"/>
      <c r="T439" s="32"/>
    </row>
    <row r="440" spans="1:20" ht="16">
      <c r="A440" s="32"/>
      <c r="B440" s="32"/>
      <c r="C440" s="32"/>
      <c r="D440" s="32"/>
      <c r="E440" s="32"/>
      <c r="F440" s="32"/>
      <c r="G440" s="33"/>
      <c r="H440" s="32"/>
      <c r="I440" s="32"/>
      <c r="J440" s="32"/>
      <c r="K440" s="32"/>
      <c r="L440" s="32"/>
      <c r="M440" s="32"/>
      <c r="N440" s="32"/>
      <c r="O440" s="32"/>
      <c r="P440" s="32"/>
      <c r="Q440" s="32"/>
      <c r="R440" s="32"/>
      <c r="S440" s="32"/>
      <c r="T440" s="32"/>
    </row>
    <row r="441" spans="1:20" ht="16">
      <c r="A441" s="32"/>
      <c r="B441" s="32"/>
      <c r="C441" s="32"/>
      <c r="D441" s="32"/>
      <c r="E441" s="32"/>
      <c r="F441" s="32"/>
      <c r="G441" s="33"/>
      <c r="H441" s="32"/>
      <c r="I441" s="32"/>
      <c r="J441" s="32"/>
      <c r="K441" s="32"/>
      <c r="L441" s="32"/>
      <c r="M441" s="32"/>
      <c r="N441" s="32"/>
      <c r="O441" s="32"/>
      <c r="P441" s="32"/>
      <c r="Q441" s="32"/>
      <c r="R441" s="32"/>
      <c r="S441" s="32"/>
      <c r="T441" s="32"/>
    </row>
    <row r="442" spans="1:20" ht="16">
      <c r="A442" s="32"/>
      <c r="B442" s="32"/>
      <c r="C442" s="32"/>
      <c r="D442" s="32"/>
      <c r="E442" s="32"/>
      <c r="F442" s="32"/>
      <c r="G442" s="33"/>
      <c r="H442" s="32"/>
      <c r="I442" s="32"/>
      <c r="J442" s="32"/>
      <c r="K442" s="32"/>
      <c r="L442" s="32"/>
      <c r="M442" s="32"/>
      <c r="N442" s="32"/>
      <c r="O442" s="32"/>
      <c r="P442" s="32"/>
      <c r="Q442" s="32"/>
      <c r="R442" s="32"/>
      <c r="S442" s="32"/>
      <c r="T442" s="32"/>
    </row>
    <row r="443" spans="1:20" ht="16">
      <c r="A443" s="32"/>
      <c r="B443" s="32"/>
      <c r="C443" s="32"/>
      <c r="D443" s="32"/>
      <c r="E443" s="32"/>
      <c r="F443" s="32"/>
      <c r="G443" s="33"/>
      <c r="H443" s="32"/>
      <c r="I443" s="32"/>
      <c r="J443" s="32"/>
      <c r="K443" s="32"/>
      <c r="L443" s="32"/>
      <c r="M443" s="32"/>
      <c r="N443" s="32"/>
      <c r="O443" s="32"/>
      <c r="P443" s="32"/>
      <c r="Q443" s="32"/>
      <c r="R443" s="32"/>
      <c r="S443" s="32"/>
      <c r="T443" s="32"/>
    </row>
    <row r="444" spans="1:20" ht="16">
      <c r="A444" s="32"/>
      <c r="B444" s="32"/>
      <c r="C444" s="32"/>
      <c r="D444" s="32"/>
      <c r="E444" s="32"/>
      <c r="F444" s="32"/>
      <c r="G444" s="33"/>
      <c r="H444" s="32"/>
      <c r="I444" s="32"/>
      <c r="J444" s="32"/>
      <c r="K444" s="32"/>
      <c r="L444" s="32"/>
      <c r="M444" s="32"/>
      <c r="N444" s="32"/>
      <c r="O444" s="32"/>
      <c r="P444" s="32"/>
      <c r="Q444" s="32"/>
      <c r="R444" s="32"/>
      <c r="S444" s="32"/>
      <c r="T444" s="32"/>
    </row>
    <row r="445" spans="1:20" ht="16">
      <c r="A445" s="32"/>
      <c r="B445" s="32"/>
      <c r="C445" s="32"/>
      <c r="D445" s="32"/>
      <c r="E445" s="32"/>
      <c r="F445" s="32"/>
      <c r="G445" s="33"/>
      <c r="H445" s="32"/>
      <c r="I445" s="32"/>
      <c r="J445" s="32"/>
      <c r="K445" s="32"/>
      <c r="L445" s="32"/>
      <c r="M445" s="32"/>
      <c r="N445" s="32"/>
      <c r="O445" s="32"/>
      <c r="P445" s="32"/>
      <c r="Q445" s="32"/>
      <c r="R445" s="32"/>
      <c r="S445" s="32"/>
      <c r="T445" s="32"/>
    </row>
    <row r="446" spans="1:20" ht="16">
      <c r="A446" s="32"/>
      <c r="B446" s="32"/>
      <c r="C446" s="32"/>
      <c r="D446" s="32"/>
      <c r="E446" s="32"/>
      <c r="F446" s="32"/>
      <c r="G446" s="33"/>
      <c r="H446" s="32"/>
      <c r="I446" s="32"/>
      <c r="J446" s="32"/>
      <c r="K446" s="32"/>
      <c r="L446" s="32"/>
      <c r="M446" s="32"/>
      <c r="N446" s="32"/>
      <c r="O446" s="32"/>
      <c r="P446" s="32"/>
      <c r="Q446" s="32"/>
      <c r="R446" s="32"/>
      <c r="S446" s="32"/>
      <c r="T446" s="32"/>
    </row>
    <row r="447" spans="1:20" ht="16">
      <c r="A447" s="32"/>
      <c r="B447" s="32"/>
      <c r="C447" s="32"/>
      <c r="D447" s="32"/>
      <c r="E447" s="32"/>
      <c r="F447" s="32"/>
      <c r="G447" s="33"/>
      <c r="H447" s="32"/>
      <c r="I447" s="32"/>
      <c r="J447" s="32"/>
      <c r="K447" s="32"/>
      <c r="L447" s="32"/>
      <c r="M447" s="32"/>
      <c r="N447" s="32"/>
      <c r="O447" s="32"/>
      <c r="P447" s="32"/>
      <c r="Q447" s="32"/>
      <c r="R447" s="32"/>
      <c r="S447" s="32"/>
      <c r="T447" s="32"/>
    </row>
    <row r="448" spans="1:20" ht="16">
      <c r="A448" s="32"/>
      <c r="B448" s="32"/>
      <c r="C448" s="32"/>
      <c r="D448" s="32"/>
      <c r="E448" s="32"/>
      <c r="F448" s="32"/>
      <c r="G448" s="33"/>
      <c r="H448" s="32"/>
      <c r="I448" s="32"/>
      <c r="J448" s="32"/>
      <c r="K448" s="32"/>
      <c r="L448" s="32"/>
      <c r="M448" s="32"/>
      <c r="N448" s="32"/>
      <c r="O448" s="32"/>
      <c r="P448" s="32"/>
      <c r="Q448" s="32"/>
      <c r="R448" s="32"/>
      <c r="S448" s="32"/>
      <c r="T448" s="32"/>
    </row>
    <row r="449" spans="1:20" ht="16">
      <c r="A449" s="32"/>
      <c r="B449" s="32"/>
      <c r="C449" s="32"/>
      <c r="D449" s="32"/>
      <c r="E449" s="32"/>
      <c r="F449" s="32"/>
      <c r="G449" s="33"/>
      <c r="H449" s="32"/>
      <c r="I449" s="32"/>
      <c r="J449" s="32"/>
      <c r="K449" s="32"/>
      <c r="L449" s="32"/>
      <c r="M449" s="32"/>
      <c r="N449" s="32"/>
      <c r="O449" s="32"/>
      <c r="P449" s="32"/>
      <c r="Q449" s="32"/>
      <c r="R449" s="32"/>
      <c r="S449" s="32"/>
      <c r="T449" s="32"/>
    </row>
    <row r="450" spans="1:20" ht="16">
      <c r="A450" s="32"/>
      <c r="B450" s="32"/>
      <c r="C450" s="32"/>
      <c r="D450" s="32"/>
      <c r="E450" s="32"/>
      <c r="F450" s="32"/>
      <c r="G450" s="33"/>
      <c r="H450" s="32"/>
      <c r="I450" s="32"/>
      <c r="J450" s="32"/>
      <c r="K450" s="32"/>
      <c r="L450" s="32"/>
      <c r="M450" s="32"/>
      <c r="N450" s="32"/>
      <c r="O450" s="32"/>
      <c r="P450" s="32"/>
      <c r="Q450" s="32"/>
      <c r="R450" s="32"/>
      <c r="S450" s="32"/>
      <c r="T450" s="32"/>
    </row>
    <row r="451" spans="1:20" ht="16">
      <c r="A451" s="32"/>
      <c r="B451" s="32"/>
      <c r="C451" s="32"/>
      <c r="D451" s="32"/>
      <c r="E451" s="32"/>
      <c r="F451" s="32"/>
      <c r="G451" s="33"/>
      <c r="H451" s="32"/>
      <c r="I451" s="32"/>
      <c r="J451" s="32"/>
      <c r="K451" s="32"/>
      <c r="L451" s="32"/>
      <c r="M451" s="32"/>
      <c r="N451" s="32"/>
      <c r="O451" s="32"/>
      <c r="P451" s="32"/>
      <c r="Q451" s="32"/>
      <c r="R451" s="32"/>
      <c r="S451" s="32"/>
      <c r="T451" s="32"/>
    </row>
    <row r="452" spans="1:20" ht="16">
      <c r="A452" s="32"/>
      <c r="B452" s="32"/>
      <c r="C452" s="32"/>
      <c r="D452" s="32"/>
      <c r="E452" s="32"/>
      <c r="F452" s="32"/>
      <c r="G452" s="33"/>
      <c r="H452" s="32"/>
      <c r="I452" s="32"/>
      <c r="J452" s="32"/>
      <c r="K452" s="32"/>
      <c r="L452" s="32"/>
      <c r="M452" s="32"/>
      <c r="N452" s="32"/>
      <c r="O452" s="32"/>
      <c r="P452" s="32"/>
      <c r="Q452" s="32"/>
      <c r="R452" s="32"/>
      <c r="S452" s="32"/>
      <c r="T452" s="32"/>
    </row>
    <row r="453" spans="1:20" ht="16">
      <c r="A453" s="32"/>
      <c r="B453" s="32"/>
      <c r="C453" s="32"/>
      <c r="D453" s="32"/>
      <c r="E453" s="32"/>
      <c r="F453" s="32"/>
      <c r="G453" s="33"/>
      <c r="H453" s="32"/>
      <c r="I453" s="32"/>
      <c r="J453" s="32"/>
      <c r="K453" s="32"/>
      <c r="L453" s="32"/>
      <c r="M453" s="32"/>
      <c r="N453" s="32"/>
      <c r="O453" s="32"/>
      <c r="P453" s="32"/>
      <c r="Q453" s="32"/>
      <c r="R453" s="32"/>
      <c r="S453" s="32"/>
      <c r="T453" s="32"/>
    </row>
    <row r="454" spans="1:20" ht="16">
      <c r="A454" s="32"/>
      <c r="B454" s="32"/>
      <c r="C454" s="32"/>
      <c r="D454" s="32"/>
      <c r="E454" s="32"/>
      <c r="F454" s="32"/>
      <c r="G454" s="33"/>
      <c r="H454" s="32"/>
      <c r="I454" s="32"/>
      <c r="J454" s="32"/>
      <c r="K454" s="32"/>
      <c r="L454" s="32"/>
      <c r="M454" s="32"/>
      <c r="N454" s="32"/>
      <c r="O454" s="32"/>
      <c r="P454" s="32"/>
      <c r="Q454" s="32"/>
      <c r="R454" s="32"/>
      <c r="S454" s="32"/>
      <c r="T454" s="32"/>
    </row>
    <row r="455" spans="1:20" ht="16">
      <c r="A455" s="32"/>
      <c r="B455" s="32"/>
      <c r="C455" s="32"/>
      <c r="D455" s="32"/>
      <c r="E455" s="32"/>
      <c r="F455" s="32"/>
      <c r="G455" s="33"/>
      <c r="H455" s="32"/>
      <c r="I455" s="32"/>
      <c r="J455" s="32"/>
      <c r="K455" s="32"/>
      <c r="L455" s="32"/>
      <c r="M455" s="32"/>
      <c r="N455" s="32"/>
      <c r="O455" s="32"/>
      <c r="P455" s="32"/>
      <c r="Q455" s="32"/>
      <c r="R455" s="32"/>
      <c r="S455" s="32"/>
      <c r="T455" s="32"/>
    </row>
    <row r="456" spans="1:20" ht="16">
      <c r="A456" s="32"/>
      <c r="B456" s="32"/>
      <c r="C456" s="32"/>
      <c r="D456" s="32"/>
      <c r="E456" s="32"/>
      <c r="F456" s="32"/>
      <c r="G456" s="33"/>
      <c r="H456" s="32"/>
      <c r="I456" s="32"/>
      <c r="J456" s="32"/>
      <c r="K456" s="32"/>
      <c r="L456" s="32"/>
      <c r="M456" s="32"/>
      <c r="N456" s="32"/>
      <c r="O456" s="32"/>
      <c r="P456" s="32"/>
      <c r="Q456" s="32"/>
      <c r="R456" s="32"/>
      <c r="S456" s="32"/>
      <c r="T456" s="32"/>
    </row>
    <row r="457" spans="1:20" ht="16">
      <c r="A457" s="32"/>
      <c r="B457" s="32"/>
      <c r="C457" s="32"/>
      <c r="D457" s="32"/>
      <c r="E457" s="32"/>
      <c r="F457" s="32"/>
      <c r="G457" s="33"/>
      <c r="H457" s="32"/>
      <c r="I457" s="32"/>
      <c r="J457" s="32"/>
      <c r="K457" s="32"/>
      <c r="L457" s="32"/>
      <c r="M457" s="32"/>
      <c r="N457" s="32"/>
      <c r="O457" s="32"/>
      <c r="P457" s="32"/>
      <c r="Q457" s="32"/>
      <c r="R457" s="32"/>
      <c r="S457" s="32"/>
      <c r="T457" s="32"/>
    </row>
    <row r="458" spans="1:20" ht="16">
      <c r="A458" s="32"/>
      <c r="B458" s="32"/>
      <c r="C458" s="32"/>
      <c r="D458" s="32"/>
      <c r="E458" s="32"/>
      <c r="F458" s="32"/>
      <c r="G458" s="33"/>
      <c r="H458" s="32"/>
      <c r="I458" s="32"/>
      <c r="J458" s="32"/>
      <c r="K458" s="32"/>
      <c r="L458" s="32"/>
      <c r="M458" s="32"/>
      <c r="N458" s="32"/>
      <c r="O458" s="32"/>
      <c r="P458" s="32"/>
      <c r="Q458" s="32"/>
      <c r="R458" s="32"/>
      <c r="S458" s="32"/>
      <c r="T458" s="32"/>
    </row>
    <row r="459" spans="1:20" ht="16">
      <c r="A459" s="32"/>
      <c r="B459" s="32"/>
      <c r="C459" s="32"/>
      <c r="D459" s="32"/>
      <c r="E459" s="32"/>
      <c r="F459" s="32"/>
      <c r="G459" s="33"/>
      <c r="H459" s="32"/>
      <c r="I459" s="32"/>
      <c r="J459" s="32"/>
      <c r="K459" s="32"/>
      <c r="L459" s="32"/>
      <c r="M459" s="32"/>
      <c r="N459" s="32"/>
      <c r="O459" s="32"/>
      <c r="P459" s="32"/>
      <c r="Q459" s="32"/>
      <c r="R459" s="32"/>
      <c r="S459" s="32"/>
      <c r="T459" s="32"/>
    </row>
    <row r="460" spans="1:20" ht="16">
      <c r="A460" s="32"/>
      <c r="B460" s="32"/>
      <c r="C460" s="32"/>
      <c r="D460" s="32"/>
      <c r="E460" s="32"/>
      <c r="F460" s="32"/>
      <c r="G460" s="33"/>
      <c r="H460" s="32"/>
      <c r="I460" s="32"/>
      <c r="J460" s="32"/>
      <c r="K460" s="32"/>
      <c r="L460" s="32"/>
      <c r="M460" s="32"/>
      <c r="N460" s="32"/>
      <c r="O460" s="32"/>
      <c r="P460" s="32"/>
      <c r="Q460" s="32"/>
      <c r="R460" s="32"/>
      <c r="S460" s="32"/>
      <c r="T460" s="32"/>
    </row>
    <row r="461" spans="1:20" ht="16">
      <c r="A461" s="32"/>
      <c r="B461" s="32"/>
      <c r="C461" s="32"/>
      <c r="D461" s="32"/>
      <c r="E461" s="32"/>
      <c r="F461" s="32"/>
      <c r="G461" s="33"/>
      <c r="H461" s="32"/>
      <c r="I461" s="32"/>
      <c r="J461" s="32"/>
      <c r="K461" s="32"/>
      <c r="L461" s="32"/>
      <c r="M461" s="32"/>
      <c r="N461" s="32"/>
      <c r="O461" s="32"/>
      <c r="P461" s="32"/>
      <c r="Q461" s="32"/>
      <c r="R461" s="32"/>
      <c r="S461" s="32"/>
      <c r="T461" s="32"/>
    </row>
    <row r="462" spans="1:20" ht="16">
      <c r="A462" s="32"/>
      <c r="B462" s="32"/>
      <c r="C462" s="32"/>
      <c r="D462" s="32"/>
      <c r="E462" s="32"/>
      <c r="F462" s="32"/>
      <c r="G462" s="33"/>
      <c r="H462" s="32"/>
      <c r="I462" s="32"/>
      <c r="J462" s="32"/>
      <c r="K462" s="32"/>
      <c r="L462" s="32"/>
      <c r="M462" s="32"/>
      <c r="N462" s="32"/>
      <c r="O462" s="32"/>
      <c r="P462" s="32"/>
      <c r="Q462" s="32"/>
      <c r="R462" s="32"/>
      <c r="S462" s="32"/>
      <c r="T462" s="32"/>
    </row>
    <row r="463" spans="1:20" ht="16">
      <c r="A463" s="32"/>
      <c r="B463" s="32"/>
      <c r="C463" s="32"/>
      <c r="D463" s="32"/>
      <c r="E463" s="32"/>
      <c r="F463" s="32"/>
      <c r="G463" s="33"/>
      <c r="H463" s="32"/>
      <c r="I463" s="32"/>
      <c r="J463" s="32"/>
      <c r="K463" s="32"/>
      <c r="L463" s="32"/>
      <c r="M463" s="32"/>
      <c r="N463" s="32"/>
      <c r="O463" s="32"/>
      <c r="P463" s="32"/>
      <c r="Q463" s="32"/>
      <c r="R463" s="32"/>
      <c r="S463" s="32"/>
      <c r="T463" s="32"/>
    </row>
    <row r="464" spans="1:20" ht="16">
      <c r="A464" s="32"/>
      <c r="B464" s="32"/>
      <c r="C464" s="32"/>
      <c r="D464" s="32"/>
      <c r="E464" s="32"/>
      <c r="F464" s="32"/>
      <c r="G464" s="33"/>
      <c r="H464" s="32"/>
      <c r="I464" s="32"/>
      <c r="J464" s="32"/>
      <c r="K464" s="32"/>
      <c r="L464" s="32"/>
      <c r="M464" s="32"/>
      <c r="N464" s="32"/>
      <c r="O464" s="32"/>
      <c r="P464" s="32"/>
      <c r="Q464" s="32"/>
      <c r="R464" s="32"/>
      <c r="S464" s="32"/>
      <c r="T464" s="32"/>
    </row>
    <row r="465" spans="1:20" ht="16">
      <c r="A465" s="32"/>
      <c r="B465" s="32"/>
      <c r="C465" s="32"/>
      <c r="D465" s="32"/>
      <c r="E465" s="32"/>
      <c r="F465" s="32"/>
      <c r="G465" s="33"/>
      <c r="H465" s="32"/>
      <c r="I465" s="32"/>
      <c r="J465" s="32"/>
      <c r="K465" s="32"/>
      <c r="L465" s="32"/>
      <c r="M465" s="32"/>
      <c r="N465" s="32"/>
      <c r="O465" s="32"/>
      <c r="P465" s="32"/>
      <c r="Q465" s="32"/>
      <c r="R465" s="32"/>
      <c r="S465" s="32"/>
      <c r="T465" s="32"/>
    </row>
    <row r="466" spans="1:20" ht="16">
      <c r="A466" s="32"/>
      <c r="B466" s="32"/>
      <c r="C466" s="32"/>
      <c r="D466" s="32"/>
      <c r="E466" s="32"/>
      <c r="F466" s="32"/>
      <c r="G466" s="33"/>
      <c r="H466" s="32"/>
      <c r="I466" s="32"/>
      <c r="J466" s="32"/>
      <c r="K466" s="32"/>
      <c r="L466" s="32"/>
      <c r="M466" s="32"/>
      <c r="N466" s="32"/>
      <c r="O466" s="32"/>
      <c r="P466" s="32"/>
      <c r="Q466" s="32"/>
      <c r="R466" s="32"/>
      <c r="S466" s="32"/>
      <c r="T466" s="32"/>
    </row>
    <row r="467" spans="1:20" ht="16">
      <c r="A467" s="32"/>
      <c r="B467" s="32"/>
      <c r="C467" s="32"/>
      <c r="D467" s="32"/>
      <c r="E467" s="32"/>
      <c r="F467" s="32"/>
      <c r="G467" s="33"/>
      <c r="H467" s="32"/>
      <c r="I467" s="32"/>
      <c r="J467" s="32"/>
      <c r="K467" s="32"/>
      <c r="L467" s="32"/>
      <c r="M467" s="32"/>
      <c r="N467" s="32"/>
      <c r="O467" s="32"/>
      <c r="P467" s="32"/>
      <c r="Q467" s="32"/>
      <c r="R467" s="32"/>
      <c r="S467" s="32"/>
      <c r="T467" s="32"/>
    </row>
    <row r="468" spans="1:20" ht="16">
      <c r="A468" s="32"/>
      <c r="B468" s="32"/>
      <c r="C468" s="32"/>
      <c r="D468" s="32"/>
      <c r="E468" s="32"/>
      <c r="F468" s="32"/>
      <c r="G468" s="33"/>
      <c r="H468" s="32"/>
      <c r="I468" s="32"/>
      <c r="J468" s="32"/>
      <c r="K468" s="32"/>
      <c r="L468" s="32"/>
      <c r="M468" s="32"/>
      <c r="N468" s="32"/>
      <c r="O468" s="32"/>
      <c r="P468" s="32"/>
      <c r="Q468" s="32"/>
      <c r="R468" s="32"/>
      <c r="S468" s="32"/>
      <c r="T468" s="32"/>
    </row>
    <row r="469" spans="1:20" ht="16">
      <c r="A469" s="32"/>
      <c r="B469" s="32"/>
      <c r="C469" s="32"/>
      <c r="D469" s="32"/>
      <c r="E469" s="32"/>
      <c r="F469" s="32"/>
      <c r="G469" s="33"/>
      <c r="H469" s="32"/>
      <c r="I469" s="32"/>
      <c r="J469" s="32"/>
      <c r="K469" s="32"/>
      <c r="L469" s="32"/>
      <c r="M469" s="32"/>
      <c r="N469" s="32"/>
      <c r="O469" s="32"/>
      <c r="P469" s="32"/>
      <c r="Q469" s="32"/>
      <c r="R469" s="32"/>
      <c r="S469" s="32"/>
      <c r="T469" s="32"/>
    </row>
    <row r="470" spans="1:20" ht="16">
      <c r="A470" s="32"/>
      <c r="B470" s="32"/>
      <c r="C470" s="32"/>
      <c r="D470" s="32"/>
      <c r="E470" s="32"/>
      <c r="F470" s="32"/>
      <c r="G470" s="33"/>
      <c r="H470" s="32"/>
      <c r="I470" s="32"/>
      <c r="J470" s="32"/>
      <c r="K470" s="32"/>
      <c r="L470" s="32"/>
      <c r="M470" s="32"/>
      <c r="N470" s="32"/>
      <c r="O470" s="32"/>
      <c r="P470" s="32"/>
      <c r="Q470" s="32"/>
      <c r="R470" s="32"/>
      <c r="S470" s="32"/>
      <c r="T470" s="32"/>
    </row>
    <row r="471" spans="1:20" ht="16">
      <c r="A471" s="32"/>
      <c r="B471" s="32"/>
      <c r="C471" s="32"/>
      <c r="D471" s="32"/>
      <c r="E471" s="32"/>
      <c r="F471" s="32"/>
      <c r="G471" s="33"/>
      <c r="H471" s="32"/>
      <c r="I471" s="32"/>
      <c r="J471" s="32"/>
      <c r="K471" s="32"/>
      <c r="L471" s="32"/>
      <c r="M471" s="32"/>
      <c r="N471" s="32"/>
      <c r="O471" s="32"/>
      <c r="P471" s="32"/>
      <c r="Q471" s="32"/>
      <c r="R471" s="32"/>
      <c r="S471" s="32"/>
      <c r="T471" s="32"/>
    </row>
    <row r="472" spans="1:20" ht="16">
      <c r="A472" s="32"/>
      <c r="B472" s="32"/>
      <c r="C472" s="32"/>
      <c r="D472" s="32"/>
      <c r="E472" s="32"/>
      <c r="F472" s="32"/>
      <c r="G472" s="33"/>
      <c r="H472" s="32"/>
      <c r="I472" s="32"/>
      <c r="J472" s="32"/>
      <c r="K472" s="32"/>
      <c r="L472" s="32"/>
      <c r="M472" s="32"/>
      <c r="N472" s="32"/>
      <c r="O472" s="32"/>
      <c r="P472" s="32"/>
      <c r="Q472" s="32"/>
      <c r="R472" s="32"/>
      <c r="S472" s="32"/>
      <c r="T472" s="32"/>
    </row>
    <row r="473" spans="1:20" ht="16">
      <c r="A473" s="32"/>
      <c r="B473" s="32"/>
      <c r="C473" s="32"/>
      <c r="D473" s="32"/>
      <c r="E473" s="32"/>
      <c r="F473" s="32"/>
      <c r="G473" s="33"/>
      <c r="H473" s="32"/>
      <c r="I473" s="32"/>
      <c r="J473" s="32"/>
      <c r="K473" s="32"/>
      <c r="L473" s="32"/>
      <c r="M473" s="32"/>
      <c r="N473" s="32"/>
      <c r="O473" s="32"/>
      <c r="P473" s="32"/>
      <c r="Q473" s="32"/>
      <c r="R473" s="32"/>
      <c r="S473" s="32"/>
      <c r="T473" s="32"/>
    </row>
    <row r="474" spans="1:20" ht="16">
      <c r="A474" s="32"/>
      <c r="B474" s="32"/>
      <c r="C474" s="32"/>
      <c r="D474" s="32"/>
      <c r="E474" s="32"/>
      <c r="F474" s="32"/>
      <c r="G474" s="33"/>
      <c r="H474" s="32"/>
      <c r="I474" s="32"/>
      <c r="J474" s="32"/>
      <c r="K474" s="32"/>
      <c r="L474" s="32"/>
      <c r="M474" s="32"/>
      <c r="N474" s="32"/>
      <c r="O474" s="32"/>
      <c r="P474" s="32"/>
      <c r="Q474" s="32"/>
      <c r="R474" s="32"/>
      <c r="S474" s="32"/>
      <c r="T474" s="32"/>
    </row>
    <row r="475" spans="1:20" ht="16">
      <c r="A475" s="32"/>
      <c r="B475" s="32"/>
      <c r="C475" s="32"/>
      <c r="D475" s="32"/>
      <c r="E475" s="32"/>
      <c r="F475" s="32"/>
      <c r="G475" s="33"/>
      <c r="H475" s="32"/>
      <c r="I475" s="32"/>
      <c r="J475" s="32"/>
      <c r="K475" s="32"/>
      <c r="L475" s="32"/>
      <c r="M475" s="32"/>
      <c r="N475" s="32"/>
      <c r="O475" s="32"/>
      <c r="P475" s="32"/>
      <c r="Q475" s="32"/>
      <c r="R475" s="32"/>
      <c r="S475" s="32"/>
      <c r="T475" s="32"/>
    </row>
    <row r="476" spans="1:20" ht="16">
      <c r="A476" s="32"/>
      <c r="B476" s="32"/>
      <c r="C476" s="32"/>
      <c r="D476" s="32"/>
      <c r="E476" s="32"/>
      <c r="F476" s="32"/>
      <c r="G476" s="33"/>
      <c r="H476" s="32"/>
      <c r="I476" s="32"/>
      <c r="J476" s="32"/>
      <c r="K476" s="32"/>
      <c r="L476" s="32"/>
      <c r="M476" s="32"/>
      <c r="N476" s="32"/>
      <c r="O476" s="32"/>
      <c r="P476" s="32"/>
      <c r="Q476" s="32"/>
      <c r="R476" s="32"/>
      <c r="S476" s="32"/>
      <c r="T476" s="32"/>
    </row>
    <row r="477" spans="1:20" ht="16">
      <c r="A477" s="32"/>
      <c r="B477" s="32"/>
      <c r="C477" s="32"/>
      <c r="D477" s="32"/>
      <c r="E477" s="32"/>
      <c r="F477" s="32"/>
      <c r="G477" s="33"/>
      <c r="H477" s="32"/>
      <c r="I477" s="32"/>
      <c r="J477" s="32"/>
      <c r="K477" s="32"/>
      <c r="L477" s="32"/>
      <c r="M477" s="32"/>
      <c r="N477" s="32"/>
      <c r="O477" s="32"/>
      <c r="P477" s="32"/>
      <c r="Q477" s="32"/>
      <c r="R477" s="32"/>
      <c r="S477" s="32"/>
      <c r="T477" s="32"/>
    </row>
    <row r="478" spans="1:20" ht="16">
      <c r="A478" s="32"/>
      <c r="B478" s="32"/>
      <c r="C478" s="32"/>
      <c r="D478" s="32"/>
      <c r="E478" s="32"/>
      <c r="F478" s="32"/>
      <c r="G478" s="33"/>
      <c r="H478" s="32"/>
      <c r="I478" s="32"/>
      <c r="J478" s="32"/>
      <c r="K478" s="32"/>
      <c r="L478" s="32"/>
      <c r="M478" s="32"/>
      <c r="N478" s="32"/>
      <c r="O478" s="32"/>
      <c r="P478" s="32"/>
      <c r="Q478" s="32"/>
      <c r="R478" s="32"/>
      <c r="S478" s="32"/>
      <c r="T478" s="32"/>
    </row>
    <row r="479" spans="1:20" ht="16">
      <c r="A479" s="32"/>
      <c r="B479" s="32"/>
      <c r="C479" s="32"/>
      <c r="D479" s="32"/>
      <c r="E479" s="32"/>
      <c r="F479" s="32"/>
      <c r="G479" s="33"/>
      <c r="H479" s="32"/>
      <c r="I479" s="32"/>
      <c r="J479" s="32"/>
      <c r="K479" s="32"/>
      <c r="L479" s="32"/>
      <c r="M479" s="32"/>
      <c r="N479" s="32"/>
      <c r="O479" s="32"/>
      <c r="P479" s="32"/>
      <c r="Q479" s="32"/>
      <c r="R479" s="32"/>
      <c r="S479" s="32"/>
      <c r="T479" s="32"/>
    </row>
    <row r="480" spans="1:20" ht="16">
      <c r="A480" s="32"/>
      <c r="B480" s="32"/>
      <c r="C480" s="32"/>
      <c r="D480" s="32"/>
      <c r="E480" s="32"/>
      <c r="F480" s="32"/>
      <c r="G480" s="33"/>
      <c r="H480" s="32"/>
      <c r="I480" s="32"/>
      <c r="J480" s="32"/>
      <c r="K480" s="32"/>
      <c r="L480" s="32"/>
      <c r="M480" s="32"/>
      <c r="N480" s="32"/>
      <c r="O480" s="32"/>
      <c r="P480" s="32"/>
      <c r="Q480" s="32"/>
      <c r="R480" s="32"/>
      <c r="S480" s="32"/>
      <c r="T480" s="32"/>
    </row>
    <row r="481" spans="1:20" ht="16">
      <c r="A481" s="32"/>
      <c r="B481" s="32"/>
      <c r="C481" s="32"/>
      <c r="D481" s="32"/>
      <c r="E481" s="32"/>
      <c r="F481" s="32"/>
      <c r="G481" s="33"/>
      <c r="H481" s="32"/>
      <c r="I481" s="32"/>
      <c r="J481" s="32"/>
      <c r="K481" s="32"/>
      <c r="L481" s="32"/>
      <c r="M481" s="32"/>
      <c r="N481" s="32"/>
      <c r="O481" s="32"/>
      <c r="P481" s="32"/>
      <c r="Q481" s="32"/>
      <c r="R481" s="32"/>
      <c r="S481" s="32"/>
      <c r="T481" s="32"/>
    </row>
    <row r="482" spans="1:20" ht="16">
      <c r="A482" s="32"/>
      <c r="B482" s="32"/>
      <c r="C482" s="32"/>
      <c r="D482" s="32"/>
      <c r="E482" s="32"/>
      <c r="F482" s="32"/>
      <c r="G482" s="33"/>
      <c r="H482" s="32"/>
      <c r="I482" s="32"/>
      <c r="J482" s="32"/>
      <c r="K482" s="32"/>
      <c r="L482" s="32"/>
      <c r="M482" s="32"/>
      <c r="N482" s="32"/>
      <c r="O482" s="32"/>
      <c r="P482" s="32"/>
      <c r="Q482" s="32"/>
      <c r="R482" s="32"/>
      <c r="S482" s="32"/>
      <c r="T482" s="32"/>
    </row>
    <row r="483" spans="1:20" ht="16">
      <c r="A483" s="32"/>
      <c r="B483" s="32"/>
      <c r="C483" s="32"/>
      <c r="D483" s="32"/>
      <c r="E483" s="32"/>
      <c r="F483" s="32"/>
      <c r="G483" s="33"/>
      <c r="H483" s="32"/>
      <c r="I483" s="32"/>
      <c r="J483" s="32"/>
      <c r="K483" s="32"/>
      <c r="L483" s="32"/>
      <c r="M483" s="32"/>
      <c r="N483" s="32"/>
      <c r="O483" s="32"/>
      <c r="P483" s="32"/>
      <c r="Q483" s="32"/>
      <c r="R483" s="32"/>
      <c r="S483" s="32"/>
      <c r="T483" s="32"/>
    </row>
    <row r="484" spans="1:20" ht="16">
      <c r="A484" s="32"/>
      <c r="B484" s="32"/>
      <c r="C484" s="32"/>
      <c r="D484" s="32"/>
      <c r="E484" s="32"/>
      <c r="F484" s="32"/>
      <c r="G484" s="33"/>
      <c r="H484" s="32"/>
      <c r="I484" s="32"/>
      <c r="J484" s="32"/>
      <c r="K484" s="32"/>
      <c r="L484" s="32"/>
      <c r="M484" s="32"/>
      <c r="N484" s="32"/>
      <c r="O484" s="32"/>
      <c r="P484" s="32"/>
      <c r="Q484" s="32"/>
      <c r="R484" s="32"/>
      <c r="S484" s="32"/>
      <c r="T484" s="32"/>
    </row>
    <row r="485" spans="1:20" ht="16">
      <c r="A485" s="32"/>
      <c r="B485" s="32"/>
      <c r="C485" s="32"/>
      <c r="D485" s="32"/>
      <c r="E485" s="32"/>
      <c r="F485" s="32"/>
      <c r="G485" s="33"/>
      <c r="H485" s="32"/>
      <c r="I485" s="32"/>
      <c r="J485" s="32"/>
      <c r="K485" s="32"/>
      <c r="L485" s="32"/>
      <c r="M485" s="32"/>
      <c r="N485" s="32"/>
      <c r="O485" s="32"/>
      <c r="P485" s="32"/>
      <c r="Q485" s="32"/>
      <c r="R485" s="32"/>
      <c r="S485" s="32"/>
      <c r="T485" s="32"/>
    </row>
    <row r="486" spans="1:20" ht="16">
      <c r="A486" s="32"/>
      <c r="B486" s="32"/>
      <c r="C486" s="32"/>
      <c r="D486" s="32"/>
      <c r="E486" s="32"/>
      <c r="F486" s="32"/>
      <c r="G486" s="33"/>
      <c r="H486" s="32"/>
      <c r="I486" s="32"/>
      <c r="J486" s="32"/>
      <c r="K486" s="32"/>
      <c r="L486" s="32"/>
      <c r="M486" s="32"/>
      <c r="N486" s="32"/>
      <c r="O486" s="32"/>
      <c r="P486" s="32"/>
      <c r="Q486" s="32"/>
      <c r="R486" s="32"/>
      <c r="S486" s="32"/>
      <c r="T486" s="32"/>
    </row>
    <row r="487" spans="1:20" ht="16">
      <c r="A487" s="32"/>
      <c r="B487" s="32"/>
      <c r="C487" s="32"/>
      <c r="D487" s="32"/>
      <c r="E487" s="32"/>
      <c r="F487" s="32"/>
      <c r="G487" s="33"/>
      <c r="H487" s="32"/>
      <c r="I487" s="32"/>
      <c r="J487" s="32"/>
      <c r="K487" s="32"/>
      <c r="L487" s="32"/>
      <c r="M487" s="32"/>
      <c r="N487" s="32"/>
      <c r="O487" s="32"/>
      <c r="P487" s="32"/>
      <c r="Q487" s="32"/>
      <c r="R487" s="32"/>
      <c r="S487" s="32"/>
      <c r="T487" s="32"/>
    </row>
    <row r="488" spans="1:20" ht="16">
      <c r="A488" s="32"/>
      <c r="B488" s="32"/>
      <c r="C488" s="32"/>
      <c r="D488" s="32"/>
      <c r="E488" s="32"/>
      <c r="F488" s="32"/>
      <c r="G488" s="33"/>
      <c r="H488" s="32"/>
      <c r="I488" s="32"/>
      <c r="J488" s="32"/>
      <c r="K488" s="32"/>
      <c r="L488" s="32"/>
      <c r="M488" s="32"/>
      <c r="N488" s="32"/>
      <c r="O488" s="32"/>
      <c r="P488" s="32"/>
      <c r="Q488" s="32"/>
      <c r="R488" s="32"/>
      <c r="S488" s="32"/>
      <c r="T488" s="32"/>
    </row>
    <row r="489" spans="1:20" ht="16">
      <c r="A489" s="32"/>
      <c r="B489" s="32"/>
      <c r="C489" s="32"/>
      <c r="D489" s="32"/>
      <c r="E489" s="32"/>
      <c r="F489" s="32"/>
      <c r="G489" s="33"/>
      <c r="H489" s="32"/>
      <c r="I489" s="32"/>
      <c r="J489" s="32"/>
      <c r="K489" s="32"/>
      <c r="L489" s="32"/>
      <c r="M489" s="32"/>
      <c r="N489" s="32"/>
      <c r="O489" s="32"/>
      <c r="P489" s="32"/>
      <c r="Q489" s="32"/>
      <c r="R489" s="32"/>
      <c r="S489" s="32"/>
      <c r="T489" s="32"/>
    </row>
    <row r="490" spans="1:20" ht="16">
      <c r="A490" s="32"/>
      <c r="B490" s="32"/>
      <c r="C490" s="32"/>
      <c r="D490" s="32"/>
      <c r="E490" s="32"/>
      <c r="F490" s="32"/>
      <c r="G490" s="33"/>
      <c r="H490" s="32"/>
      <c r="I490" s="32"/>
      <c r="J490" s="32"/>
      <c r="K490" s="32"/>
      <c r="L490" s="32"/>
      <c r="M490" s="32"/>
      <c r="N490" s="32"/>
      <c r="O490" s="32"/>
      <c r="P490" s="32"/>
      <c r="Q490" s="32"/>
      <c r="R490" s="32"/>
      <c r="S490" s="32"/>
      <c r="T490" s="32"/>
    </row>
    <row r="491" spans="1:20" ht="16">
      <c r="A491" s="32"/>
      <c r="B491" s="32"/>
      <c r="C491" s="32"/>
      <c r="D491" s="32"/>
      <c r="E491" s="32"/>
      <c r="F491" s="32"/>
      <c r="G491" s="33"/>
      <c r="H491" s="32"/>
      <c r="I491" s="32"/>
      <c r="J491" s="32"/>
      <c r="K491" s="32"/>
      <c r="L491" s="32"/>
      <c r="M491" s="32"/>
      <c r="N491" s="32"/>
      <c r="O491" s="32"/>
      <c r="P491" s="32"/>
      <c r="Q491" s="32"/>
      <c r="R491" s="32"/>
      <c r="S491" s="32"/>
      <c r="T491" s="32"/>
    </row>
    <row r="492" spans="1:20" ht="16">
      <c r="A492" s="32"/>
      <c r="B492" s="32"/>
      <c r="C492" s="32"/>
      <c r="D492" s="32"/>
      <c r="E492" s="32"/>
      <c r="F492" s="32"/>
      <c r="G492" s="33"/>
      <c r="H492" s="32"/>
      <c r="I492" s="32"/>
      <c r="J492" s="32"/>
      <c r="K492" s="32"/>
      <c r="L492" s="32"/>
      <c r="M492" s="32"/>
      <c r="N492" s="32"/>
      <c r="O492" s="32"/>
      <c r="P492" s="32"/>
      <c r="Q492" s="32"/>
      <c r="R492" s="32"/>
      <c r="S492" s="32"/>
      <c r="T492" s="32"/>
    </row>
    <row r="493" spans="1:20" ht="16">
      <c r="A493" s="32"/>
      <c r="B493" s="32"/>
      <c r="C493" s="32"/>
      <c r="D493" s="32"/>
      <c r="E493" s="32"/>
      <c r="F493" s="32"/>
      <c r="G493" s="33"/>
      <c r="H493" s="32"/>
      <c r="I493" s="32"/>
      <c r="J493" s="32"/>
      <c r="K493" s="32"/>
      <c r="L493" s="32"/>
      <c r="M493" s="32"/>
      <c r="N493" s="32"/>
      <c r="O493" s="32"/>
      <c r="P493" s="32"/>
      <c r="Q493" s="32"/>
      <c r="R493" s="32"/>
      <c r="S493" s="32"/>
      <c r="T493" s="32"/>
    </row>
    <row r="494" spans="1:20" ht="16">
      <c r="A494" s="32"/>
      <c r="B494" s="32"/>
      <c r="C494" s="32"/>
      <c r="D494" s="32"/>
      <c r="E494" s="32"/>
      <c r="F494" s="32"/>
      <c r="G494" s="33"/>
      <c r="H494" s="32"/>
      <c r="I494" s="32"/>
      <c r="J494" s="32"/>
      <c r="K494" s="32"/>
      <c r="L494" s="32"/>
      <c r="M494" s="32"/>
      <c r="N494" s="32"/>
      <c r="O494" s="32"/>
      <c r="P494" s="32"/>
      <c r="Q494" s="32"/>
      <c r="R494" s="32"/>
      <c r="S494" s="32"/>
      <c r="T494" s="32"/>
    </row>
    <row r="495" spans="1:20" ht="16">
      <c r="A495" s="32"/>
      <c r="B495" s="32"/>
      <c r="C495" s="32"/>
      <c r="D495" s="32"/>
      <c r="E495" s="32"/>
      <c r="F495" s="32"/>
      <c r="G495" s="33"/>
      <c r="H495" s="32"/>
      <c r="I495" s="32"/>
      <c r="J495" s="32"/>
      <c r="K495" s="32"/>
      <c r="L495" s="32"/>
      <c r="M495" s="32"/>
      <c r="N495" s="32"/>
      <c r="O495" s="32"/>
      <c r="P495" s="32"/>
      <c r="Q495" s="32"/>
      <c r="R495" s="32"/>
      <c r="S495" s="32"/>
      <c r="T495" s="32"/>
    </row>
    <row r="496" spans="1:20" ht="16">
      <c r="A496" s="32"/>
      <c r="B496" s="32"/>
      <c r="C496" s="32"/>
      <c r="D496" s="32"/>
      <c r="E496" s="32"/>
      <c r="F496" s="32"/>
      <c r="G496" s="33"/>
      <c r="H496" s="32"/>
      <c r="I496" s="32"/>
      <c r="J496" s="32"/>
      <c r="K496" s="32"/>
      <c r="L496" s="32"/>
      <c r="M496" s="32"/>
      <c r="N496" s="32"/>
      <c r="O496" s="32"/>
      <c r="P496" s="32"/>
      <c r="Q496" s="32"/>
      <c r="R496" s="32"/>
      <c r="S496" s="32"/>
      <c r="T496" s="32"/>
    </row>
    <row r="497" spans="1:20" ht="16">
      <c r="A497" s="32"/>
      <c r="B497" s="32"/>
      <c r="C497" s="32"/>
      <c r="D497" s="32"/>
      <c r="E497" s="32"/>
      <c r="F497" s="32"/>
      <c r="G497" s="33"/>
      <c r="H497" s="32"/>
      <c r="I497" s="32"/>
      <c r="J497" s="32"/>
      <c r="K497" s="32"/>
      <c r="L497" s="32"/>
      <c r="M497" s="32"/>
      <c r="N497" s="32"/>
      <c r="O497" s="32"/>
      <c r="P497" s="32"/>
      <c r="Q497" s="32"/>
      <c r="R497" s="32"/>
      <c r="S497" s="32"/>
      <c r="T497" s="32"/>
    </row>
    <row r="498" spans="1:20" ht="16">
      <c r="A498" s="32"/>
      <c r="B498" s="32"/>
      <c r="C498" s="32"/>
      <c r="D498" s="32"/>
      <c r="E498" s="32"/>
      <c r="F498" s="32"/>
      <c r="G498" s="33"/>
      <c r="H498" s="32"/>
      <c r="I498" s="32"/>
      <c r="J498" s="32"/>
      <c r="K498" s="32"/>
      <c r="L498" s="32"/>
      <c r="M498" s="32"/>
      <c r="N498" s="32"/>
      <c r="O498" s="32"/>
      <c r="P498" s="32"/>
      <c r="Q498" s="32"/>
      <c r="R498" s="32"/>
      <c r="S498" s="32"/>
      <c r="T498" s="32"/>
    </row>
    <row r="499" spans="1:20" ht="16">
      <c r="A499" s="32"/>
      <c r="B499" s="32"/>
      <c r="C499" s="32"/>
      <c r="D499" s="32"/>
      <c r="E499" s="32"/>
      <c r="F499" s="32"/>
      <c r="G499" s="33"/>
      <c r="H499" s="32"/>
      <c r="I499" s="32"/>
      <c r="J499" s="32"/>
      <c r="K499" s="32"/>
      <c r="L499" s="32"/>
      <c r="M499" s="32"/>
      <c r="N499" s="32"/>
      <c r="O499" s="32"/>
      <c r="P499" s="32"/>
      <c r="Q499" s="32"/>
      <c r="R499" s="32"/>
      <c r="S499" s="32"/>
      <c r="T499" s="32"/>
    </row>
    <row r="500" spans="1:20" ht="16">
      <c r="A500" s="32"/>
      <c r="B500" s="32"/>
      <c r="C500" s="32"/>
      <c r="D500" s="32"/>
      <c r="E500" s="32"/>
      <c r="F500" s="32"/>
      <c r="G500" s="33"/>
      <c r="H500" s="32"/>
      <c r="I500" s="32"/>
      <c r="J500" s="32"/>
      <c r="K500" s="32"/>
      <c r="L500" s="32"/>
      <c r="M500" s="32"/>
      <c r="N500" s="32"/>
      <c r="O500" s="32"/>
      <c r="P500" s="32"/>
      <c r="Q500" s="32"/>
      <c r="R500" s="32"/>
      <c r="S500" s="32"/>
      <c r="T500" s="32"/>
    </row>
    <row r="501" spans="1:20" ht="16">
      <c r="A501" s="32"/>
      <c r="B501" s="32"/>
      <c r="C501" s="32"/>
      <c r="D501" s="32"/>
      <c r="E501" s="32"/>
      <c r="F501" s="32"/>
      <c r="G501" s="33"/>
      <c r="H501" s="32"/>
      <c r="I501" s="32"/>
      <c r="J501" s="32"/>
      <c r="K501" s="32"/>
      <c r="L501" s="32"/>
      <c r="M501" s="32"/>
      <c r="N501" s="32"/>
      <c r="O501" s="32"/>
      <c r="P501" s="32"/>
      <c r="Q501" s="32"/>
      <c r="R501" s="32"/>
      <c r="S501" s="32"/>
      <c r="T501" s="32"/>
    </row>
    <row r="502" spans="1:20" ht="16">
      <c r="A502" s="32"/>
      <c r="B502" s="32"/>
      <c r="C502" s="32"/>
      <c r="D502" s="32"/>
      <c r="E502" s="32"/>
      <c r="F502" s="32"/>
      <c r="G502" s="33"/>
      <c r="H502" s="32"/>
      <c r="I502" s="32"/>
      <c r="J502" s="32"/>
      <c r="K502" s="32"/>
      <c r="L502" s="32"/>
      <c r="M502" s="32"/>
      <c r="N502" s="32"/>
      <c r="O502" s="32"/>
      <c r="P502" s="32"/>
      <c r="Q502" s="32"/>
      <c r="R502" s="32"/>
      <c r="S502" s="32"/>
      <c r="T502" s="32"/>
    </row>
    <row r="503" spans="1:20" ht="16">
      <c r="A503" s="32"/>
      <c r="B503" s="32"/>
      <c r="C503" s="32"/>
      <c r="D503" s="32"/>
      <c r="E503" s="32"/>
      <c r="F503" s="32"/>
      <c r="G503" s="33"/>
      <c r="H503" s="32"/>
      <c r="I503" s="32"/>
      <c r="J503" s="32"/>
      <c r="K503" s="32"/>
      <c r="L503" s="32"/>
      <c r="M503" s="32"/>
      <c r="N503" s="32"/>
      <c r="O503" s="32"/>
      <c r="P503" s="32"/>
      <c r="Q503" s="32"/>
      <c r="R503" s="32"/>
      <c r="S503" s="32"/>
      <c r="T503" s="32"/>
    </row>
    <row r="504" spans="1:20" ht="16">
      <c r="A504" s="32"/>
      <c r="B504" s="32"/>
      <c r="C504" s="32"/>
      <c r="D504" s="32"/>
      <c r="E504" s="32"/>
      <c r="F504" s="32"/>
      <c r="G504" s="33"/>
      <c r="H504" s="32"/>
      <c r="I504" s="32"/>
      <c r="J504" s="32"/>
      <c r="K504" s="32"/>
      <c r="L504" s="32"/>
      <c r="M504" s="32"/>
      <c r="N504" s="32"/>
      <c r="O504" s="32"/>
      <c r="P504" s="32"/>
      <c r="Q504" s="32"/>
      <c r="R504" s="32"/>
      <c r="S504" s="32"/>
      <c r="T504" s="32"/>
    </row>
    <row r="505" spans="1:20" ht="16">
      <c r="A505" s="32"/>
      <c r="B505" s="32"/>
      <c r="C505" s="32"/>
      <c r="D505" s="32"/>
      <c r="E505" s="32"/>
      <c r="F505" s="32"/>
      <c r="G505" s="33"/>
      <c r="H505" s="32"/>
      <c r="I505" s="32"/>
      <c r="J505" s="32"/>
      <c r="K505" s="32"/>
      <c r="L505" s="32"/>
      <c r="M505" s="32"/>
      <c r="N505" s="32"/>
      <c r="O505" s="32"/>
      <c r="P505" s="32"/>
      <c r="Q505" s="32"/>
      <c r="R505" s="32"/>
      <c r="S505" s="32"/>
      <c r="T505" s="32"/>
    </row>
    <row r="506" spans="1:20" ht="16">
      <c r="A506" s="32"/>
      <c r="B506" s="32"/>
      <c r="C506" s="32"/>
      <c r="D506" s="32"/>
      <c r="E506" s="32"/>
      <c r="F506" s="32"/>
      <c r="G506" s="33"/>
      <c r="H506" s="32"/>
      <c r="I506" s="32"/>
      <c r="J506" s="32"/>
      <c r="K506" s="32"/>
      <c r="L506" s="32"/>
      <c r="M506" s="32"/>
      <c r="N506" s="32"/>
      <c r="O506" s="32"/>
      <c r="P506" s="32"/>
      <c r="Q506" s="32"/>
      <c r="R506" s="32"/>
      <c r="S506" s="32"/>
      <c r="T506" s="32"/>
    </row>
    <row r="507" spans="1:20" ht="16">
      <c r="A507" s="32"/>
      <c r="B507" s="32"/>
      <c r="C507" s="32"/>
      <c r="D507" s="32"/>
      <c r="E507" s="32"/>
      <c r="F507" s="32"/>
      <c r="G507" s="33"/>
      <c r="H507" s="32"/>
      <c r="I507" s="32"/>
      <c r="J507" s="32"/>
      <c r="K507" s="32"/>
      <c r="L507" s="32"/>
      <c r="M507" s="32"/>
      <c r="N507" s="32"/>
      <c r="O507" s="32"/>
      <c r="P507" s="32"/>
      <c r="Q507" s="32"/>
      <c r="R507" s="32"/>
      <c r="S507" s="32"/>
      <c r="T507" s="32"/>
    </row>
    <row r="508" spans="1:20" ht="16">
      <c r="A508" s="32"/>
      <c r="B508" s="32"/>
      <c r="C508" s="32"/>
      <c r="D508" s="32"/>
      <c r="E508" s="32"/>
      <c r="F508" s="32"/>
      <c r="G508" s="33"/>
      <c r="H508" s="32"/>
      <c r="I508" s="32"/>
      <c r="J508" s="32"/>
      <c r="K508" s="32"/>
      <c r="L508" s="32"/>
      <c r="M508" s="32"/>
      <c r="N508" s="32"/>
      <c r="O508" s="32"/>
      <c r="P508" s="32"/>
      <c r="Q508" s="32"/>
      <c r="R508" s="32"/>
      <c r="S508" s="32"/>
      <c r="T508" s="32"/>
    </row>
    <row r="509" spans="1:20" ht="16">
      <c r="A509" s="32"/>
      <c r="B509" s="32"/>
      <c r="C509" s="32"/>
      <c r="D509" s="32"/>
      <c r="E509" s="32"/>
      <c r="F509" s="32"/>
      <c r="G509" s="33"/>
      <c r="H509" s="32"/>
      <c r="I509" s="32"/>
      <c r="J509" s="32"/>
      <c r="K509" s="32"/>
      <c r="L509" s="32"/>
      <c r="M509" s="32"/>
      <c r="N509" s="32"/>
      <c r="O509" s="32"/>
      <c r="P509" s="32"/>
      <c r="Q509" s="32"/>
      <c r="R509" s="32"/>
      <c r="S509" s="32"/>
      <c r="T509" s="32"/>
    </row>
    <row r="510" spans="1:20" ht="16">
      <c r="A510" s="32"/>
      <c r="B510" s="32"/>
      <c r="C510" s="32"/>
      <c r="D510" s="32"/>
      <c r="E510" s="32"/>
      <c r="F510" s="32"/>
      <c r="G510" s="33"/>
      <c r="H510" s="32"/>
      <c r="I510" s="32"/>
      <c r="J510" s="32"/>
      <c r="K510" s="32"/>
      <c r="L510" s="32"/>
      <c r="M510" s="32"/>
      <c r="N510" s="32"/>
      <c r="O510" s="32"/>
      <c r="P510" s="32"/>
      <c r="Q510" s="32"/>
      <c r="R510" s="32"/>
      <c r="S510" s="32"/>
      <c r="T510" s="32"/>
    </row>
    <row r="511" spans="1:20" ht="16">
      <c r="A511" s="32"/>
      <c r="B511" s="32"/>
      <c r="C511" s="32"/>
      <c r="D511" s="32"/>
      <c r="E511" s="32"/>
      <c r="F511" s="32"/>
      <c r="G511" s="33"/>
      <c r="H511" s="32"/>
      <c r="I511" s="32"/>
      <c r="J511" s="32"/>
      <c r="K511" s="32"/>
      <c r="L511" s="32"/>
      <c r="M511" s="32"/>
      <c r="N511" s="32"/>
      <c r="O511" s="32"/>
      <c r="P511" s="32"/>
      <c r="Q511" s="32"/>
      <c r="R511" s="32"/>
      <c r="S511" s="32"/>
      <c r="T511" s="32"/>
    </row>
    <row r="512" spans="1:20" ht="16">
      <c r="A512" s="32"/>
      <c r="B512" s="32"/>
      <c r="C512" s="32"/>
      <c r="D512" s="32"/>
      <c r="E512" s="32"/>
      <c r="F512" s="32"/>
      <c r="G512" s="33"/>
      <c r="H512" s="32"/>
      <c r="I512" s="32"/>
      <c r="J512" s="32"/>
      <c r="K512" s="32"/>
      <c r="L512" s="32"/>
      <c r="M512" s="32"/>
      <c r="N512" s="32"/>
      <c r="O512" s="32"/>
      <c r="P512" s="32"/>
      <c r="Q512" s="32"/>
      <c r="R512" s="32"/>
      <c r="S512" s="32"/>
      <c r="T512" s="32"/>
    </row>
    <row r="513" spans="1:20" ht="16">
      <c r="A513" s="32"/>
      <c r="B513" s="32"/>
      <c r="C513" s="32"/>
      <c r="D513" s="32"/>
      <c r="E513" s="32"/>
      <c r="F513" s="32"/>
      <c r="G513" s="33"/>
      <c r="H513" s="32"/>
      <c r="I513" s="32"/>
      <c r="J513" s="32"/>
      <c r="K513" s="32"/>
      <c r="L513" s="32"/>
      <c r="M513" s="32"/>
      <c r="N513" s="32"/>
      <c r="O513" s="32"/>
      <c r="P513" s="32"/>
      <c r="Q513" s="32"/>
      <c r="R513" s="32"/>
      <c r="S513" s="32"/>
      <c r="T513" s="32"/>
    </row>
    <row r="514" spans="1:20" ht="16">
      <c r="A514" s="32"/>
      <c r="B514" s="32"/>
      <c r="C514" s="32"/>
      <c r="D514" s="32"/>
      <c r="E514" s="32"/>
      <c r="F514" s="32"/>
      <c r="G514" s="33"/>
      <c r="H514" s="32"/>
      <c r="I514" s="32"/>
      <c r="J514" s="32"/>
      <c r="K514" s="32"/>
      <c r="L514" s="32"/>
      <c r="M514" s="32"/>
      <c r="N514" s="32"/>
      <c r="O514" s="32"/>
      <c r="P514" s="32"/>
      <c r="Q514" s="32"/>
      <c r="R514" s="32"/>
      <c r="S514" s="32"/>
      <c r="T514" s="32"/>
    </row>
    <row r="515" spans="1:20" ht="16">
      <c r="A515" s="32"/>
      <c r="B515" s="32"/>
      <c r="C515" s="32"/>
      <c r="D515" s="32"/>
      <c r="E515" s="32"/>
      <c r="F515" s="32"/>
      <c r="G515" s="33"/>
      <c r="H515" s="32"/>
      <c r="I515" s="32"/>
      <c r="J515" s="32"/>
      <c r="K515" s="32"/>
      <c r="L515" s="32"/>
      <c r="M515" s="32"/>
      <c r="N515" s="32"/>
      <c r="O515" s="32"/>
      <c r="P515" s="32"/>
      <c r="Q515" s="32"/>
      <c r="R515" s="32"/>
      <c r="S515" s="32"/>
      <c r="T515" s="32"/>
    </row>
    <row r="516" spans="1:20" ht="16">
      <c r="A516" s="32"/>
      <c r="B516" s="32"/>
      <c r="C516" s="32"/>
      <c r="D516" s="32"/>
      <c r="E516" s="32"/>
      <c r="F516" s="32"/>
      <c r="G516" s="33"/>
      <c r="H516" s="32"/>
      <c r="I516" s="32"/>
      <c r="J516" s="32"/>
      <c r="K516" s="32"/>
      <c r="L516" s="32"/>
      <c r="M516" s="32"/>
      <c r="N516" s="32"/>
      <c r="O516" s="32"/>
      <c r="P516" s="32"/>
      <c r="Q516" s="32"/>
      <c r="R516" s="32"/>
      <c r="S516" s="32"/>
      <c r="T516" s="32"/>
    </row>
    <row r="517" spans="1:20" ht="16">
      <c r="A517" s="32"/>
      <c r="B517" s="32"/>
      <c r="C517" s="32"/>
      <c r="D517" s="32"/>
      <c r="E517" s="32"/>
      <c r="F517" s="32"/>
      <c r="G517" s="33"/>
      <c r="H517" s="32"/>
      <c r="I517" s="32"/>
      <c r="J517" s="32"/>
      <c r="K517" s="32"/>
      <c r="L517" s="32"/>
      <c r="M517" s="32"/>
      <c r="N517" s="32"/>
      <c r="O517" s="32"/>
      <c r="P517" s="32"/>
      <c r="Q517" s="32"/>
      <c r="R517" s="32"/>
      <c r="S517" s="32"/>
      <c r="T517" s="32"/>
    </row>
    <row r="518" spans="1:20" ht="16">
      <c r="A518" s="32"/>
      <c r="B518" s="32"/>
      <c r="C518" s="32"/>
      <c r="D518" s="32"/>
      <c r="E518" s="32"/>
      <c r="F518" s="32"/>
      <c r="G518" s="33"/>
      <c r="H518" s="32"/>
      <c r="I518" s="32"/>
      <c r="J518" s="32"/>
      <c r="K518" s="32"/>
      <c r="L518" s="32"/>
      <c r="M518" s="32"/>
      <c r="N518" s="32"/>
      <c r="O518" s="32"/>
      <c r="P518" s="32"/>
      <c r="Q518" s="32"/>
      <c r="R518" s="32"/>
      <c r="S518" s="32"/>
      <c r="T518" s="32"/>
    </row>
    <row r="519" spans="1:20" ht="16">
      <c r="A519" s="32"/>
      <c r="B519" s="32"/>
      <c r="C519" s="32"/>
      <c r="D519" s="32"/>
      <c r="E519" s="32"/>
      <c r="F519" s="32"/>
      <c r="G519" s="33"/>
      <c r="H519" s="32"/>
      <c r="I519" s="32"/>
      <c r="J519" s="32"/>
      <c r="K519" s="32"/>
      <c r="L519" s="32"/>
      <c r="M519" s="32"/>
      <c r="N519" s="32"/>
      <c r="O519" s="32"/>
      <c r="P519" s="32"/>
      <c r="Q519" s="32"/>
      <c r="R519" s="32"/>
      <c r="S519" s="32"/>
      <c r="T519" s="32"/>
    </row>
    <row r="520" spans="1:20" ht="16">
      <c r="A520" s="32"/>
      <c r="B520" s="32"/>
      <c r="C520" s="32"/>
      <c r="D520" s="32"/>
      <c r="E520" s="32"/>
      <c r="F520" s="32"/>
      <c r="G520" s="33"/>
      <c r="H520" s="32"/>
      <c r="I520" s="32"/>
      <c r="J520" s="32"/>
      <c r="K520" s="32"/>
      <c r="L520" s="32"/>
      <c r="M520" s="32"/>
      <c r="N520" s="32"/>
      <c r="O520" s="32"/>
      <c r="P520" s="32"/>
      <c r="Q520" s="32"/>
      <c r="R520" s="32"/>
      <c r="S520" s="32"/>
      <c r="T520" s="32"/>
    </row>
    <row r="521" spans="1:20" ht="16">
      <c r="A521" s="32"/>
      <c r="B521" s="32"/>
      <c r="C521" s="32"/>
      <c r="D521" s="32"/>
      <c r="E521" s="32"/>
      <c r="F521" s="32"/>
      <c r="G521" s="33"/>
      <c r="H521" s="32"/>
      <c r="I521" s="32"/>
      <c r="J521" s="32"/>
      <c r="K521" s="32"/>
      <c r="L521" s="32"/>
      <c r="M521" s="32"/>
      <c r="N521" s="32"/>
      <c r="O521" s="32"/>
      <c r="P521" s="32"/>
      <c r="Q521" s="32"/>
      <c r="R521" s="32"/>
      <c r="S521" s="32"/>
      <c r="T521" s="32"/>
    </row>
    <row r="522" spans="1:20" ht="16">
      <c r="A522" s="32"/>
      <c r="B522" s="32"/>
      <c r="C522" s="32"/>
      <c r="D522" s="32"/>
      <c r="E522" s="32"/>
      <c r="F522" s="32"/>
      <c r="G522" s="33"/>
      <c r="H522" s="32"/>
      <c r="I522" s="32"/>
      <c r="J522" s="32"/>
      <c r="K522" s="32"/>
      <c r="L522" s="32"/>
      <c r="M522" s="32"/>
      <c r="N522" s="32"/>
      <c r="O522" s="32"/>
      <c r="P522" s="32"/>
      <c r="Q522" s="32"/>
      <c r="R522" s="32"/>
      <c r="S522" s="32"/>
      <c r="T522" s="32"/>
    </row>
    <row r="523" spans="1:20" ht="16">
      <c r="A523" s="32"/>
      <c r="B523" s="32"/>
      <c r="C523" s="32"/>
      <c r="D523" s="32"/>
      <c r="E523" s="32"/>
      <c r="F523" s="32"/>
      <c r="G523" s="33"/>
      <c r="H523" s="32"/>
      <c r="I523" s="32"/>
      <c r="J523" s="32"/>
      <c r="K523" s="32"/>
      <c r="L523" s="32"/>
      <c r="M523" s="32"/>
      <c r="N523" s="32"/>
      <c r="O523" s="32"/>
      <c r="P523" s="32"/>
      <c r="Q523" s="32"/>
      <c r="R523" s="32"/>
      <c r="S523" s="32"/>
      <c r="T523" s="32"/>
    </row>
    <row r="524" spans="1:20" ht="16">
      <c r="A524" s="32"/>
      <c r="B524" s="32"/>
      <c r="C524" s="32"/>
      <c r="D524" s="32"/>
      <c r="E524" s="32"/>
      <c r="F524" s="32"/>
      <c r="G524" s="33"/>
      <c r="H524" s="32"/>
      <c r="I524" s="32"/>
      <c r="J524" s="32"/>
      <c r="K524" s="32"/>
      <c r="L524" s="32"/>
      <c r="M524" s="32"/>
      <c r="N524" s="32"/>
      <c r="O524" s="32"/>
      <c r="P524" s="32"/>
      <c r="Q524" s="32"/>
      <c r="R524" s="32"/>
      <c r="S524" s="32"/>
      <c r="T524" s="32"/>
    </row>
    <row r="525" spans="1:20" ht="16">
      <c r="A525" s="32"/>
      <c r="B525" s="32"/>
      <c r="C525" s="32"/>
      <c r="D525" s="32"/>
      <c r="E525" s="32"/>
      <c r="F525" s="32"/>
      <c r="G525" s="33"/>
      <c r="H525" s="32"/>
      <c r="I525" s="32"/>
      <c r="J525" s="32"/>
      <c r="K525" s="32"/>
      <c r="L525" s="32"/>
      <c r="M525" s="32"/>
      <c r="N525" s="32"/>
      <c r="O525" s="32"/>
      <c r="P525" s="32"/>
      <c r="Q525" s="32"/>
      <c r="R525" s="32"/>
      <c r="S525" s="32"/>
      <c r="T525" s="32"/>
    </row>
    <row r="526" spans="1:20" ht="16">
      <c r="A526" s="32"/>
      <c r="B526" s="32"/>
      <c r="C526" s="32"/>
      <c r="D526" s="32"/>
      <c r="E526" s="32"/>
      <c r="F526" s="32"/>
      <c r="G526" s="33"/>
      <c r="H526" s="32"/>
      <c r="I526" s="32"/>
      <c r="J526" s="32"/>
      <c r="K526" s="32"/>
      <c r="L526" s="32"/>
      <c r="M526" s="32"/>
      <c r="N526" s="32"/>
      <c r="O526" s="32"/>
      <c r="P526" s="32"/>
      <c r="Q526" s="32"/>
      <c r="R526" s="32"/>
      <c r="S526" s="32"/>
      <c r="T526" s="32"/>
    </row>
    <row r="527" spans="1:20" ht="16">
      <c r="A527" s="32"/>
      <c r="B527" s="32"/>
      <c r="C527" s="32"/>
      <c r="D527" s="32"/>
      <c r="E527" s="32"/>
      <c r="F527" s="32"/>
      <c r="G527" s="33"/>
      <c r="H527" s="32"/>
      <c r="I527" s="32"/>
      <c r="J527" s="32"/>
      <c r="K527" s="32"/>
      <c r="L527" s="32"/>
      <c r="M527" s="32"/>
      <c r="N527" s="32"/>
      <c r="O527" s="32"/>
      <c r="P527" s="32"/>
      <c r="Q527" s="32"/>
      <c r="R527" s="32"/>
      <c r="S527" s="32"/>
      <c r="T527" s="32"/>
    </row>
    <row r="528" spans="1:20" ht="16">
      <c r="A528" s="32"/>
      <c r="B528" s="32"/>
      <c r="C528" s="32"/>
      <c r="D528" s="32"/>
      <c r="E528" s="32"/>
      <c r="F528" s="32"/>
      <c r="G528" s="33"/>
      <c r="H528" s="32"/>
      <c r="I528" s="32"/>
      <c r="J528" s="32"/>
      <c r="K528" s="32"/>
      <c r="L528" s="32"/>
      <c r="M528" s="32"/>
      <c r="N528" s="32"/>
      <c r="O528" s="32"/>
      <c r="P528" s="32"/>
      <c r="Q528" s="32"/>
      <c r="R528" s="32"/>
      <c r="S528" s="32"/>
      <c r="T528" s="32"/>
    </row>
    <row r="529" spans="1:20" ht="16">
      <c r="A529" s="32"/>
      <c r="B529" s="32"/>
      <c r="C529" s="32"/>
      <c r="D529" s="32"/>
      <c r="E529" s="32"/>
      <c r="F529" s="32"/>
      <c r="G529" s="33"/>
      <c r="H529" s="32"/>
      <c r="I529" s="32"/>
      <c r="J529" s="32"/>
      <c r="K529" s="32"/>
      <c r="L529" s="32"/>
      <c r="M529" s="32"/>
      <c r="N529" s="32"/>
      <c r="O529" s="32"/>
      <c r="P529" s="32"/>
      <c r="Q529" s="32"/>
      <c r="R529" s="32"/>
      <c r="S529" s="32"/>
      <c r="T529" s="32"/>
    </row>
    <row r="530" spans="1:20" ht="16">
      <c r="A530" s="32"/>
      <c r="B530" s="32"/>
      <c r="C530" s="32"/>
      <c r="D530" s="32"/>
      <c r="E530" s="32"/>
      <c r="F530" s="32"/>
      <c r="G530" s="33"/>
      <c r="H530" s="32"/>
      <c r="I530" s="32"/>
      <c r="J530" s="32"/>
      <c r="K530" s="32"/>
      <c r="L530" s="32"/>
      <c r="M530" s="32"/>
      <c r="N530" s="32"/>
      <c r="O530" s="32"/>
      <c r="P530" s="32"/>
      <c r="Q530" s="32"/>
      <c r="R530" s="32"/>
      <c r="S530" s="32"/>
      <c r="T530" s="32"/>
    </row>
    <row r="531" spans="1:20" ht="16">
      <c r="A531" s="32"/>
      <c r="B531" s="32"/>
      <c r="C531" s="32"/>
      <c r="D531" s="32"/>
      <c r="E531" s="32"/>
      <c r="F531" s="32"/>
      <c r="G531" s="33"/>
      <c r="H531" s="32"/>
      <c r="I531" s="32"/>
      <c r="J531" s="32"/>
      <c r="K531" s="32"/>
      <c r="L531" s="32"/>
      <c r="M531" s="32"/>
      <c r="N531" s="32"/>
      <c r="O531" s="32"/>
      <c r="P531" s="32"/>
      <c r="Q531" s="32"/>
      <c r="R531" s="32"/>
      <c r="S531" s="32"/>
      <c r="T531" s="32"/>
    </row>
    <row r="532" spans="1:20" ht="16">
      <c r="A532" s="32"/>
      <c r="B532" s="32"/>
      <c r="C532" s="32"/>
      <c r="D532" s="32"/>
      <c r="E532" s="32"/>
      <c r="F532" s="32"/>
      <c r="G532" s="33"/>
      <c r="H532" s="32"/>
      <c r="I532" s="32"/>
      <c r="J532" s="32"/>
      <c r="K532" s="32"/>
      <c r="L532" s="32"/>
      <c r="M532" s="32"/>
      <c r="N532" s="32"/>
      <c r="O532" s="32"/>
      <c r="P532" s="32"/>
      <c r="Q532" s="32"/>
      <c r="R532" s="32"/>
      <c r="S532" s="32"/>
      <c r="T532" s="32"/>
    </row>
    <row r="533" spans="1:20" ht="16">
      <c r="A533" s="32"/>
      <c r="B533" s="32"/>
      <c r="C533" s="32"/>
      <c r="D533" s="32"/>
      <c r="E533" s="32"/>
      <c r="F533" s="32"/>
      <c r="G533" s="33"/>
      <c r="H533" s="32"/>
      <c r="I533" s="32"/>
      <c r="J533" s="32"/>
      <c r="K533" s="32"/>
      <c r="L533" s="32"/>
      <c r="M533" s="32"/>
      <c r="N533" s="32"/>
      <c r="O533" s="32"/>
      <c r="P533" s="32"/>
      <c r="Q533" s="32"/>
      <c r="R533" s="32"/>
      <c r="S533" s="32"/>
      <c r="T533" s="32"/>
    </row>
    <row r="534" spans="1:20" ht="16">
      <c r="A534" s="32"/>
      <c r="B534" s="32"/>
      <c r="C534" s="32"/>
      <c r="D534" s="32"/>
      <c r="E534" s="32"/>
      <c r="F534" s="32"/>
      <c r="G534" s="33"/>
      <c r="H534" s="32"/>
      <c r="I534" s="32"/>
      <c r="J534" s="32"/>
      <c r="K534" s="32"/>
      <c r="L534" s="32"/>
      <c r="M534" s="32"/>
      <c r="N534" s="32"/>
      <c r="O534" s="32"/>
      <c r="P534" s="32"/>
      <c r="Q534" s="32"/>
      <c r="R534" s="32"/>
      <c r="S534" s="32"/>
      <c r="T534" s="32"/>
    </row>
    <row r="535" spans="1:20" ht="16">
      <c r="A535" s="32"/>
      <c r="B535" s="32"/>
      <c r="C535" s="32"/>
      <c r="D535" s="32"/>
      <c r="E535" s="32"/>
      <c r="F535" s="32"/>
      <c r="G535" s="33"/>
      <c r="H535" s="32"/>
      <c r="I535" s="32"/>
      <c r="J535" s="32"/>
      <c r="K535" s="32"/>
      <c r="L535" s="32"/>
      <c r="M535" s="32"/>
      <c r="N535" s="32"/>
      <c r="O535" s="32"/>
      <c r="P535" s="32"/>
      <c r="Q535" s="32"/>
      <c r="R535" s="32"/>
      <c r="S535" s="32"/>
      <c r="T535" s="32"/>
    </row>
    <row r="536" spans="1:20" ht="16">
      <c r="A536" s="32"/>
      <c r="B536" s="32"/>
      <c r="C536" s="32"/>
      <c r="D536" s="32"/>
      <c r="E536" s="32"/>
      <c r="F536" s="32"/>
      <c r="G536" s="33"/>
      <c r="H536" s="32"/>
      <c r="I536" s="32"/>
      <c r="J536" s="32"/>
      <c r="K536" s="32"/>
      <c r="L536" s="32"/>
      <c r="M536" s="32"/>
      <c r="N536" s="32"/>
      <c r="O536" s="32"/>
      <c r="P536" s="32"/>
      <c r="Q536" s="32"/>
      <c r="R536" s="32"/>
      <c r="S536" s="32"/>
      <c r="T536" s="32"/>
    </row>
    <row r="537" spans="1:20" ht="16">
      <c r="A537" s="32"/>
      <c r="B537" s="32"/>
      <c r="C537" s="32"/>
      <c r="D537" s="32"/>
      <c r="E537" s="32"/>
      <c r="F537" s="32"/>
      <c r="G537" s="33"/>
      <c r="H537" s="32"/>
      <c r="I537" s="32"/>
      <c r="J537" s="32"/>
      <c r="K537" s="32"/>
      <c r="L537" s="32"/>
      <c r="M537" s="32"/>
      <c r="N537" s="32"/>
      <c r="O537" s="32"/>
      <c r="P537" s="32"/>
      <c r="Q537" s="32"/>
      <c r="R537" s="32"/>
      <c r="S537" s="32"/>
      <c r="T537" s="32"/>
    </row>
    <row r="538" spans="1:20" ht="16">
      <c r="A538" s="32"/>
      <c r="B538" s="32"/>
      <c r="C538" s="32"/>
      <c r="D538" s="32"/>
      <c r="E538" s="32"/>
      <c r="F538" s="32"/>
      <c r="G538" s="33"/>
      <c r="H538" s="32"/>
      <c r="I538" s="32"/>
      <c r="J538" s="32"/>
      <c r="K538" s="32"/>
      <c r="L538" s="32"/>
      <c r="M538" s="32"/>
      <c r="N538" s="32"/>
      <c r="O538" s="32"/>
      <c r="P538" s="32"/>
      <c r="Q538" s="32"/>
      <c r="R538" s="32"/>
      <c r="S538" s="32"/>
      <c r="T538" s="32"/>
    </row>
    <row r="539" spans="1:20" ht="16">
      <c r="A539" s="32"/>
      <c r="B539" s="32"/>
      <c r="C539" s="32"/>
      <c r="D539" s="32"/>
      <c r="E539" s="32"/>
      <c r="F539" s="32"/>
      <c r="G539" s="33"/>
      <c r="H539" s="32"/>
      <c r="I539" s="32"/>
      <c r="J539" s="32"/>
      <c r="K539" s="32"/>
      <c r="L539" s="32"/>
      <c r="M539" s="32"/>
      <c r="N539" s="32"/>
      <c r="O539" s="32"/>
      <c r="P539" s="32"/>
      <c r="Q539" s="32"/>
      <c r="R539" s="32"/>
      <c r="S539" s="32"/>
      <c r="T539" s="32"/>
    </row>
    <row r="540" spans="1:20" ht="16">
      <c r="A540" s="32"/>
      <c r="B540" s="32"/>
      <c r="C540" s="32"/>
      <c r="D540" s="32"/>
      <c r="E540" s="32"/>
      <c r="F540" s="32"/>
      <c r="G540" s="33"/>
      <c r="H540" s="32"/>
      <c r="I540" s="32"/>
      <c r="J540" s="32"/>
      <c r="K540" s="32"/>
      <c r="L540" s="32"/>
      <c r="M540" s="32"/>
      <c r="N540" s="32"/>
      <c r="O540" s="32"/>
      <c r="P540" s="32"/>
      <c r="Q540" s="32"/>
      <c r="R540" s="32"/>
      <c r="S540" s="32"/>
      <c r="T540" s="32"/>
    </row>
    <row r="541" spans="1:20" ht="16">
      <c r="A541" s="32"/>
      <c r="B541" s="32"/>
      <c r="C541" s="32"/>
      <c r="D541" s="32"/>
      <c r="E541" s="32"/>
      <c r="F541" s="32"/>
      <c r="G541" s="33"/>
      <c r="H541" s="32"/>
      <c r="I541" s="32"/>
      <c r="J541" s="32"/>
      <c r="K541" s="32"/>
      <c r="L541" s="32"/>
      <c r="M541" s="32"/>
      <c r="N541" s="32"/>
      <c r="O541" s="32"/>
      <c r="P541" s="32"/>
      <c r="Q541" s="32"/>
      <c r="R541" s="32"/>
      <c r="S541" s="32"/>
      <c r="T541" s="32"/>
    </row>
    <row r="542" spans="1:20" ht="16">
      <c r="A542" s="32"/>
      <c r="B542" s="32"/>
      <c r="C542" s="32"/>
      <c r="D542" s="32"/>
      <c r="E542" s="32"/>
      <c r="F542" s="32"/>
      <c r="G542" s="33"/>
      <c r="H542" s="32"/>
      <c r="I542" s="32"/>
      <c r="J542" s="32"/>
      <c r="K542" s="32"/>
      <c r="L542" s="32"/>
      <c r="M542" s="32"/>
      <c r="N542" s="32"/>
      <c r="O542" s="32"/>
      <c r="P542" s="32"/>
      <c r="Q542" s="32"/>
      <c r="R542" s="32"/>
      <c r="S542" s="32"/>
      <c r="T542" s="32"/>
    </row>
    <row r="543" spans="1:20" ht="16">
      <c r="A543" s="32"/>
      <c r="B543" s="32"/>
      <c r="C543" s="32"/>
      <c r="D543" s="32"/>
      <c r="E543" s="32"/>
      <c r="F543" s="32"/>
      <c r="G543" s="33"/>
      <c r="H543" s="32"/>
      <c r="I543" s="32"/>
      <c r="J543" s="32"/>
      <c r="K543" s="32"/>
      <c r="L543" s="32"/>
      <c r="M543" s="32"/>
      <c r="N543" s="32"/>
      <c r="O543" s="32"/>
      <c r="P543" s="32"/>
      <c r="Q543" s="32"/>
      <c r="R543" s="32"/>
      <c r="S543" s="32"/>
      <c r="T543" s="32"/>
    </row>
    <row r="544" spans="1:20" ht="16">
      <c r="A544" s="32"/>
      <c r="B544" s="32"/>
      <c r="C544" s="32"/>
      <c r="D544" s="32"/>
      <c r="E544" s="32"/>
      <c r="F544" s="32"/>
      <c r="G544" s="33"/>
      <c r="H544" s="32"/>
      <c r="I544" s="32"/>
      <c r="J544" s="32"/>
      <c r="K544" s="32"/>
      <c r="L544" s="32"/>
      <c r="M544" s="32"/>
      <c r="N544" s="32"/>
      <c r="O544" s="32"/>
      <c r="P544" s="32"/>
      <c r="Q544" s="32"/>
      <c r="R544" s="32"/>
      <c r="S544" s="32"/>
      <c r="T544" s="32"/>
    </row>
    <row r="545" spans="1:20" ht="16">
      <c r="A545" s="32"/>
      <c r="B545" s="32"/>
      <c r="C545" s="32"/>
      <c r="D545" s="32"/>
      <c r="E545" s="32"/>
      <c r="F545" s="32"/>
      <c r="G545" s="33"/>
      <c r="H545" s="32"/>
      <c r="I545" s="32"/>
      <c r="J545" s="32"/>
      <c r="K545" s="32"/>
      <c r="L545" s="32"/>
      <c r="M545" s="32"/>
      <c r="N545" s="32"/>
      <c r="O545" s="32"/>
      <c r="P545" s="32"/>
      <c r="Q545" s="32"/>
      <c r="R545" s="32"/>
      <c r="S545" s="32"/>
      <c r="T545" s="32"/>
    </row>
    <row r="546" spans="1:20" ht="16">
      <c r="A546" s="32"/>
      <c r="B546" s="32"/>
      <c r="C546" s="32"/>
      <c r="D546" s="32"/>
      <c r="E546" s="32"/>
      <c r="F546" s="32"/>
      <c r="G546" s="33"/>
      <c r="H546" s="32"/>
      <c r="I546" s="32"/>
      <c r="J546" s="32"/>
      <c r="K546" s="32"/>
      <c r="L546" s="32"/>
      <c r="M546" s="32"/>
      <c r="N546" s="32"/>
      <c r="O546" s="32"/>
      <c r="P546" s="32"/>
      <c r="Q546" s="32"/>
      <c r="R546" s="32"/>
      <c r="S546" s="32"/>
      <c r="T546" s="32"/>
    </row>
    <row r="547" spans="1:20" ht="16">
      <c r="A547" s="32"/>
      <c r="B547" s="32"/>
      <c r="C547" s="32"/>
      <c r="D547" s="32"/>
      <c r="E547" s="32"/>
      <c r="F547" s="32"/>
      <c r="G547" s="33"/>
      <c r="H547" s="32"/>
      <c r="I547" s="32"/>
      <c r="J547" s="32"/>
      <c r="K547" s="32"/>
      <c r="L547" s="32"/>
      <c r="M547" s="32"/>
      <c r="N547" s="32"/>
      <c r="O547" s="32"/>
      <c r="P547" s="32"/>
      <c r="Q547" s="32"/>
      <c r="R547" s="32"/>
      <c r="S547" s="32"/>
      <c r="T547" s="32"/>
    </row>
    <row r="548" spans="1:20" ht="16">
      <c r="A548" s="32"/>
      <c r="B548" s="32"/>
      <c r="C548" s="32"/>
      <c r="D548" s="32"/>
      <c r="E548" s="32"/>
      <c r="F548" s="32"/>
      <c r="G548" s="33"/>
      <c r="H548" s="32"/>
      <c r="I548" s="32"/>
      <c r="J548" s="32"/>
      <c r="K548" s="32"/>
      <c r="L548" s="32"/>
      <c r="M548" s="32"/>
      <c r="N548" s="32"/>
      <c r="O548" s="32"/>
      <c r="P548" s="32"/>
      <c r="Q548" s="32"/>
      <c r="R548" s="32"/>
      <c r="S548" s="32"/>
      <c r="T548" s="32"/>
    </row>
    <row r="549" spans="1:20" ht="16">
      <c r="A549" s="32"/>
      <c r="B549" s="32"/>
      <c r="C549" s="32"/>
      <c r="D549" s="32"/>
      <c r="E549" s="32"/>
      <c r="F549" s="32"/>
      <c r="G549" s="33"/>
      <c r="H549" s="32"/>
      <c r="I549" s="32"/>
      <c r="J549" s="32"/>
      <c r="K549" s="32"/>
      <c r="L549" s="32"/>
      <c r="M549" s="32"/>
      <c r="N549" s="32"/>
      <c r="O549" s="32"/>
      <c r="P549" s="32"/>
      <c r="Q549" s="32"/>
      <c r="R549" s="32"/>
      <c r="S549" s="32"/>
      <c r="T549" s="32"/>
    </row>
    <row r="550" spans="1:20" ht="16">
      <c r="A550" s="32"/>
      <c r="B550" s="32"/>
      <c r="C550" s="32"/>
      <c r="D550" s="32"/>
      <c r="E550" s="32"/>
      <c r="F550" s="32"/>
      <c r="G550" s="33"/>
      <c r="H550" s="32"/>
      <c r="I550" s="32"/>
      <c r="J550" s="32"/>
      <c r="K550" s="32"/>
      <c r="L550" s="32"/>
      <c r="M550" s="32"/>
      <c r="N550" s="32"/>
      <c r="O550" s="32"/>
      <c r="P550" s="32"/>
      <c r="Q550" s="32"/>
      <c r="R550" s="32"/>
      <c r="S550" s="32"/>
      <c r="T550" s="32"/>
    </row>
    <row r="551" spans="1:20" ht="16">
      <c r="A551" s="32"/>
      <c r="B551" s="32"/>
      <c r="C551" s="32"/>
      <c r="D551" s="32"/>
      <c r="E551" s="32"/>
      <c r="F551" s="32"/>
      <c r="G551" s="33"/>
      <c r="H551" s="32"/>
      <c r="I551" s="32"/>
      <c r="J551" s="32"/>
      <c r="K551" s="32"/>
      <c r="L551" s="32"/>
      <c r="M551" s="32"/>
      <c r="N551" s="32"/>
      <c r="O551" s="32"/>
      <c r="P551" s="32"/>
      <c r="Q551" s="32"/>
      <c r="R551" s="32"/>
      <c r="S551" s="32"/>
      <c r="T551" s="32"/>
    </row>
    <row r="552" spans="1:20" ht="16">
      <c r="A552" s="32"/>
      <c r="B552" s="32"/>
      <c r="C552" s="32"/>
      <c r="D552" s="32"/>
      <c r="E552" s="32"/>
      <c r="F552" s="32"/>
      <c r="G552" s="33"/>
      <c r="H552" s="32"/>
      <c r="I552" s="32"/>
      <c r="J552" s="32"/>
      <c r="K552" s="32"/>
      <c r="L552" s="32"/>
      <c r="M552" s="32"/>
      <c r="N552" s="32"/>
      <c r="O552" s="32"/>
      <c r="P552" s="32"/>
      <c r="Q552" s="32"/>
      <c r="R552" s="32"/>
      <c r="S552" s="32"/>
      <c r="T552" s="32"/>
    </row>
    <row r="553" spans="1:20" ht="16">
      <c r="A553" s="32"/>
      <c r="B553" s="32"/>
      <c r="C553" s="32"/>
      <c r="D553" s="32"/>
      <c r="E553" s="32"/>
      <c r="F553" s="32"/>
      <c r="G553" s="33"/>
      <c r="H553" s="32"/>
      <c r="I553" s="32"/>
      <c r="J553" s="32"/>
      <c r="K553" s="32"/>
      <c r="L553" s="32"/>
      <c r="M553" s="32"/>
      <c r="N553" s="32"/>
      <c r="O553" s="32"/>
      <c r="P553" s="32"/>
      <c r="Q553" s="32"/>
      <c r="R553" s="32"/>
      <c r="S553" s="32"/>
      <c r="T553" s="32"/>
    </row>
    <row r="554" spans="1:20" ht="16">
      <c r="A554" s="32"/>
      <c r="B554" s="32"/>
      <c r="C554" s="32"/>
      <c r="D554" s="32"/>
      <c r="E554" s="32"/>
      <c r="F554" s="32"/>
      <c r="G554" s="33"/>
      <c r="H554" s="32"/>
      <c r="I554" s="32"/>
      <c r="J554" s="32"/>
      <c r="K554" s="32"/>
      <c r="L554" s="32"/>
      <c r="M554" s="32"/>
      <c r="N554" s="32"/>
      <c r="O554" s="32"/>
      <c r="P554" s="32"/>
      <c r="Q554" s="32"/>
      <c r="R554" s="32"/>
      <c r="S554" s="32"/>
      <c r="T554" s="32"/>
    </row>
    <row r="555" spans="1:20" ht="16">
      <c r="A555" s="32"/>
      <c r="B555" s="32"/>
      <c r="C555" s="32"/>
      <c r="D555" s="32"/>
      <c r="E555" s="32"/>
      <c r="F555" s="32"/>
      <c r="G555" s="33"/>
      <c r="H555" s="32"/>
      <c r="I555" s="32"/>
      <c r="J555" s="32"/>
      <c r="K555" s="32"/>
      <c r="L555" s="32"/>
      <c r="M555" s="32"/>
      <c r="N555" s="32"/>
      <c r="O555" s="32"/>
      <c r="P555" s="32"/>
      <c r="Q555" s="32"/>
      <c r="R555" s="32"/>
      <c r="S555" s="32"/>
      <c r="T555" s="32"/>
    </row>
    <row r="556" spans="1:20" ht="16">
      <c r="A556" s="32"/>
      <c r="B556" s="32"/>
      <c r="C556" s="32"/>
      <c r="D556" s="32"/>
      <c r="E556" s="32"/>
      <c r="F556" s="32"/>
      <c r="G556" s="33"/>
      <c r="H556" s="32"/>
      <c r="I556" s="32"/>
      <c r="J556" s="32"/>
      <c r="K556" s="32"/>
      <c r="L556" s="32"/>
      <c r="M556" s="32"/>
      <c r="N556" s="32"/>
      <c r="O556" s="32"/>
      <c r="P556" s="32"/>
      <c r="Q556" s="32"/>
      <c r="R556" s="32"/>
      <c r="S556" s="32"/>
      <c r="T556" s="32"/>
    </row>
    <row r="557" spans="1:20" ht="16">
      <c r="A557" s="32"/>
      <c r="B557" s="32"/>
      <c r="C557" s="32"/>
      <c r="D557" s="32"/>
      <c r="E557" s="32"/>
      <c r="F557" s="32"/>
      <c r="G557" s="33"/>
      <c r="H557" s="32"/>
      <c r="I557" s="32"/>
      <c r="J557" s="32"/>
      <c r="K557" s="32"/>
      <c r="L557" s="32"/>
      <c r="M557" s="32"/>
      <c r="N557" s="32"/>
      <c r="O557" s="32"/>
      <c r="P557" s="32"/>
      <c r="Q557" s="32"/>
      <c r="R557" s="32"/>
      <c r="S557" s="32"/>
      <c r="T557" s="32"/>
    </row>
    <row r="558" spans="1:20" ht="16">
      <c r="A558" s="32"/>
      <c r="B558" s="32"/>
      <c r="C558" s="32"/>
      <c r="D558" s="32"/>
      <c r="E558" s="32"/>
      <c r="F558" s="32"/>
      <c r="G558" s="33"/>
      <c r="H558" s="32"/>
      <c r="I558" s="32"/>
      <c r="J558" s="32"/>
      <c r="K558" s="32"/>
      <c r="L558" s="32"/>
      <c r="M558" s="32"/>
      <c r="N558" s="32"/>
      <c r="O558" s="32"/>
      <c r="P558" s="32"/>
      <c r="Q558" s="32"/>
      <c r="R558" s="32"/>
      <c r="S558" s="32"/>
      <c r="T558" s="32"/>
    </row>
    <row r="559" spans="1:20" ht="16">
      <c r="A559" s="32"/>
      <c r="B559" s="32"/>
      <c r="C559" s="32"/>
      <c r="D559" s="32"/>
      <c r="E559" s="32"/>
      <c r="F559" s="32"/>
      <c r="G559" s="33"/>
      <c r="H559" s="32"/>
      <c r="I559" s="32"/>
      <c r="J559" s="32"/>
      <c r="K559" s="32"/>
      <c r="L559" s="32"/>
      <c r="M559" s="32"/>
      <c r="N559" s="32"/>
      <c r="O559" s="32"/>
      <c r="P559" s="32"/>
      <c r="Q559" s="32"/>
      <c r="R559" s="32"/>
      <c r="S559" s="32"/>
      <c r="T559" s="32"/>
    </row>
    <row r="560" spans="1:20" ht="16">
      <c r="A560" s="32"/>
      <c r="B560" s="32"/>
      <c r="C560" s="32"/>
      <c r="D560" s="32"/>
      <c r="E560" s="32"/>
      <c r="F560" s="32"/>
      <c r="G560" s="33"/>
      <c r="H560" s="32"/>
      <c r="I560" s="32"/>
      <c r="J560" s="32"/>
      <c r="K560" s="32"/>
      <c r="L560" s="32"/>
      <c r="M560" s="32"/>
      <c r="N560" s="32"/>
      <c r="O560" s="32"/>
      <c r="P560" s="32"/>
      <c r="Q560" s="32"/>
      <c r="R560" s="32"/>
      <c r="S560" s="32"/>
      <c r="T560" s="32"/>
    </row>
    <row r="561" spans="1:20" ht="16">
      <c r="A561" s="32"/>
      <c r="B561" s="32"/>
      <c r="C561" s="32"/>
      <c r="D561" s="32"/>
      <c r="E561" s="32"/>
      <c r="F561" s="32"/>
      <c r="G561" s="33"/>
      <c r="H561" s="32"/>
      <c r="I561" s="32"/>
      <c r="J561" s="32"/>
      <c r="K561" s="32"/>
      <c r="L561" s="32"/>
      <c r="M561" s="32"/>
      <c r="N561" s="32"/>
      <c r="O561" s="32"/>
      <c r="P561" s="32"/>
      <c r="Q561" s="32"/>
      <c r="R561" s="32"/>
      <c r="S561" s="32"/>
      <c r="T561" s="32"/>
    </row>
    <row r="562" spans="1:20" ht="16">
      <c r="A562" s="32"/>
      <c r="B562" s="32"/>
      <c r="C562" s="32"/>
      <c r="D562" s="32"/>
      <c r="E562" s="32"/>
      <c r="F562" s="32"/>
      <c r="G562" s="33"/>
      <c r="H562" s="32"/>
      <c r="I562" s="32"/>
      <c r="J562" s="32"/>
      <c r="K562" s="32"/>
      <c r="L562" s="32"/>
      <c r="M562" s="32"/>
      <c r="N562" s="32"/>
      <c r="O562" s="32"/>
      <c r="P562" s="32"/>
      <c r="Q562" s="32"/>
      <c r="R562" s="32"/>
      <c r="S562" s="32"/>
      <c r="T562" s="32"/>
    </row>
    <row r="563" spans="1:20" ht="16">
      <c r="A563" s="32"/>
      <c r="B563" s="32"/>
      <c r="C563" s="32"/>
      <c r="D563" s="32"/>
      <c r="E563" s="32"/>
      <c r="F563" s="32"/>
      <c r="G563" s="33"/>
      <c r="H563" s="32"/>
      <c r="I563" s="32"/>
      <c r="J563" s="32"/>
      <c r="K563" s="32"/>
      <c r="L563" s="32"/>
      <c r="M563" s="32"/>
      <c r="N563" s="32"/>
      <c r="O563" s="32"/>
      <c r="P563" s="32"/>
      <c r="Q563" s="32"/>
      <c r="R563" s="32"/>
      <c r="S563" s="32"/>
      <c r="T563" s="32"/>
    </row>
    <row r="564" spans="1:20" ht="16">
      <c r="A564" s="32"/>
      <c r="B564" s="32"/>
      <c r="C564" s="32"/>
      <c r="D564" s="32"/>
      <c r="E564" s="32"/>
      <c r="F564" s="32"/>
      <c r="G564" s="33"/>
      <c r="H564" s="32"/>
      <c r="I564" s="32"/>
      <c r="J564" s="32"/>
      <c r="K564" s="32"/>
      <c r="L564" s="32"/>
      <c r="M564" s="32"/>
      <c r="N564" s="32"/>
      <c r="O564" s="32"/>
      <c r="P564" s="32"/>
      <c r="Q564" s="32"/>
      <c r="R564" s="32"/>
      <c r="S564" s="32"/>
      <c r="T564" s="32"/>
    </row>
    <row r="565" spans="1:20" ht="16">
      <c r="A565" s="32"/>
      <c r="B565" s="32"/>
      <c r="C565" s="32"/>
      <c r="D565" s="32"/>
      <c r="E565" s="32"/>
      <c r="F565" s="32"/>
      <c r="G565" s="33"/>
      <c r="H565" s="32"/>
      <c r="I565" s="32"/>
      <c r="J565" s="32"/>
      <c r="K565" s="32"/>
      <c r="L565" s="32"/>
      <c r="M565" s="32"/>
      <c r="N565" s="32"/>
      <c r="O565" s="32"/>
      <c r="P565" s="32"/>
      <c r="Q565" s="32"/>
      <c r="R565" s="32"/>
      <c r="S565" s="32"/>
      <c r="T565" s="32"/>
    </row>
    <row r="566" spans="1:20" ht="16">
      <c r="A566" s="32"/>
      <c r="B566" s="32"/>
      <c r="C566" s="32"/>
      <c r="D566" s="32"/>
      <c r="E566" s="32"/>
      <c r="F566" s="32"/>
      <c r="G566" s="33"/>
      <c r="H566" s="32"/>
      <c r="I566" s="32"/>
      <c r="J566" s="32"/>
      <c r="K566" s="32"/>
      <c r="L566" s="32"/>
      <c r="M566" s="32"/>
      <c r="N566" s="32"/>
      <c r="O566" s="32"/>
      <c r="P566" s="32"/>
      <c r="Q566" s="32"/>
      <c r="R566" s="32"/>
      <c r="S566" s="32"/>
      <c r="T566" s="32"/>
    </row>
    <row r="567" spans="1:20" ht="16">
      <c r="A567" s="32"/>
      <c r="B567" s="32"/>
      <c r="C567" s="32"/>
      <c r="D567" s="32"/>
      <c r="E567" s="32"/>
      <c r="F567" s="32"/>
      <c r="G567" s="33"/>
      <c r="H567" s="32"/>
      <c r="I567" s="32"/>
      <c r="J567" s="32"/>
      <c r="K567" s="32"/>
      <c r="L567" s="32"/>
      <c r="M567" s="32"/>
      <c r="N567" s="32"/>
      <c r="O567" s="32"/>
      <c r="P567" s="32"/>
      <c r="Q567" s="32"/>
      <c r="R567" s="32"/>
      <c r="S567" s="32"/>
      <c r="T567" s="32"/>
    </row>
    <row r="568" spans="1:20" ht="16">
      <c r="A568" s="32"/>
      <c r="B568" s="32"/>
      <c r="C568" s="32"/>
      <c r="D568" s="32"/>
      <c r="E568" s="32"/>
      <c r="F568" s="32"/>
      <c r="G568" s="33"/>
      <c r="H568" s="32"/>
      <c r="I568" s="32"/>
      <c r="J568" s="32"/>
      <c r="K568" s="32"/>
      <c r="L568" s="32"/>
      <c r="M568" s="32"/>
      <c r="N568" s="32"/>
      <c r="O568" s="32"/>
      <c r="P568" s="32"/>
      <c r="Q568" s="32"/>
      <c r="R568" s="32"/>
      <c r="S568" s="32"/>
      <c r="T568" s="32"/>
    </row>
    <row r="569" spans="1:20" ht="16">
      <c r="A569" s="32"/>
      <c r="B569" s="32"/>
      <c r="C569" s="32"/>
      <c r="D569" s="32"/>
      <c r="E569" s="32"/>
      <c r="F569" s="32"/>
      <c r="G569" s="33"/>
      <c r="H569" s="32"/>
      <c r="I569" s="32"/>
      <c r="J569" s="32"/>
      <c r="K569" s="32"/>
      <c r="L569" s="32"/>
      <c r="M569" s="32"/>
      <c r="N569" s="32"/>
      <c r="O569" s="32"/>
      <c r="P569" s="32"/>
      <c r="Q569" s="32"/>
      <c r="R569" s="32"/>
      <c r="S569" s="32"/>
      <c r="T569" s="32"/>
    </row>
    <row r="570" spans="1:20" ht="16">
      <c r="A570" s="32"/>
      <c r="B570" s="32"/>
      <c r="C570" s="32"/>
      <c r="D570" s="32"/>
      <c r="E570" s="32"/>
      <c r="F570" s="32"/>
      <c r="G570" s="33"/>
      <c r="H570" s="32"/>
      <c r="I570" s="32"/>
      <c r="J570" s="32"/>
      <c r="K570" s="32"/>
      <c r="L570" s="32"/>
      <c r="M570" s="32"/>
      <c r="N570" s="32"/>
      <c r="O570" s="32"/>
      <c r="P570" s="32"/>
      <c r="Q570" s="32"/>
      <c r="R570" s="32"/>
      <c r="S570" s="32"/>
      <c r="T570" s="32"/>
    </row>
    <row r="571" spans="1:20" ht="16">
      <c r="A571" s="32"/>
      <c r="B571" s="32"/>
      <c r="C571" s="32"/>
      <c r="D571" s="32"/>
      <c r="E571" s="32"/>
      <c r="F571" s="32"/>
      <c r="G571" s="33"/>
      <c r="H571" s="32"/>
      <c r="I571" s="32"/>
      <c r="J571" s="32"/>
      <c r="K571" s="32"/>
      <c r="L571" s="32"/>
      <c r="M571" s="32"/>
      <c r="N571" s="32"/>
      <c r="O571" s="32"/>
      <c r="P571" s="32"/>
      <c r="Q571" s="32"/>
      <c r="R571" s="32"/>
      <c r="S571" s="32"/>
      <c r="T571" s="32"/>
    </row>
    <row r="572" spans="1:20" ht="16">
      <c r="A572" s="32"/>
      <c r="B572" s="32"/>
      <c r="C572" s="32"/>
      <c r="D572" s="32"/>
      <c r="E572" s="32"/>
      <c r="F572" s="32"/>
      <c r="G572" s="33"/>
      <c r="H572" s="32"/>
      <c r="I572" s="32"/>
      <c r="J572" s="32"/>
      <c r="K572" s="32"/>
      <c r="L572" s="32"/>
      <c r="M572" s="32"/>
      <c r="N572" s="32"/>
      <c r="O572" s="32"/>
      <c r="P572" s="32"/>
      <c r="Q572" s="32"/>
      <c r="R572" s="32"/>
      <c r="S572" s="32"/>
      <c r="T572" s="32"/>
    </row>
    <row r="573" spans="1:20" ht="16">
      <c r="A573" s="32"/>
      <c r="B573" s="32"/>
      <c r="C573" s="32"/>
      <c r="D573" s="32"/>
      <c r="E573" s="32"/>
      <c r="F573" s="32"/>
      <c r="G573" s="33"/>
      <c r="H573" s="32"/>
      <c r="I573" s="32"/>
      <c r="J573" s="32"/>
      <c r="K573" s="32"/>
      <c r="L573" s="32"/>
      <c r="M573" s="32"/>
      <c r="N573" s="32"/>
      <c r="O573" s="32"/>
      <c r="P573" s="32"/>
      <c r="Q573" s="32"/>
      <c r="R573" s="32"/>
      <c r="S573" s="32"/>
      <c r="T573" s="32"/>
    </row>
    <row r="574" spans="1:20" ht="16">
      <c r="A574" s="32"/>
      <c r="B574" s="32"/>
      <c r="C574" s="32"/>
      <c r="D574" s="32"/>
      <c r="E574" s="32"/>
      <c r="F574" s="32"/>
      <c r="G574" s="33"/>
      <c r="H574" s="32"/>
      <c r="I574" s="32"/>
      <c r="J574" s="32"/>
      <c r="K574" s="32"/>
      <c r="L574" s="32"/>
      <c r="M574" s="32"/>
      <c r="N574" s="32"/>
      <c r="O574" s="32"/>
      <c r="P574" s="32"/>
      <c r="Q574" s="32"/>
      <c r="R574" s="32"/>
      <c r="S574" s="32"/>
      <c r="T574" s="32"/>
    </row>
    <row r="575" spans="1:20" ht="16">
      <c r="A575" s="32"/>
      <c r="B575" s="32"/>
      <c r="C575" s="32"/>
      <c r="D575" s="32"/>
      <c r="E575" s="32"/>
      <c r="F575" s="32"/>
      <c r="G575" s="33"/>
      <c r="H575" s="32"/>
      <c r="I575" s="32"/>
      <c r="J575" s="32"/>
      <c r="K575" s="32"/>
      <c r="L575" s="32"/>
      <c r="M575" s="32"/>
      <c r="N575" s="32"/>
      <c r="O575" s="32"/>
      <c r="P575" s="32"/>
      <c r="Q575" s="32"/>
      <c r="R575" s="32"/>
      <c r="S575" s="32"/>
      <c r="T575" s="32"/>
    </row>
    <row r="576" spans="1:20" ht="16">
      <c r="A576" s="32"/>
      <c r="B576" s="32"/>
      <c r="C576" s="32"/>
      <c r="D576" s="32"/>
      <c r="E576" s="32"/>
      <c r="F576" s="32"/>
      <c r="G576" s="33"/>
      <c r="H576" s="32"/>
      <c r="I576" s="32"/>
      <c r="J576" s="32"/>
      <c r="K576" s="32"/>
      <c r="L576" s="32"/>
      <c r="M576" s="32"/>
      <c r="N576" s="32"/>
      <c r="O576" s="32"/>
      <c r="P576" s="32"/>
      <c r="Q576" s="32"/>
      <c r="R576" s="32"/>
      <c r="S576" s="32"/>
      <c r="T576" s="32"/>
    </row>
    <row r="577" spans="1:20" ht="16">
      <c r="A577" s="32"/>
      <c r="B577" s="32"/>
      <c r="C577" s="32"/>
      <c r="D577" s="32"/>
      <c r="E577" s="32"/>
      <c r="F577" s="32"/>
      <c r="G577" s="33"/>
      <c r="H577" s="32"/>
      <c r="I577" s="32"/>
      <c r="J577" s="32"/>
      <c r="K577" s="32"/>
      <c r="L577" s="32"/>
      <c r="M577" s="32"/>
      <c r="N577" s="32"/>
      <c r="O577" s="32"/>
      <c r="P577" s="32"/>
      <c r="Q577" s="32"/>
      <c r="R577" s="32"/>
      <c r="S577" s="32"/>
      <c r="T577" s="32"/>
    </row>
    <row r="578" spans="1:20" ht="16">
      <c r="A578" s="32"/>
      <c r="B578" s="32"/>
      <c r="C578" s="32"/>
      <c r="D578" s="32"/>
      <c r="E578" s="32"/>
      <c r="F578" s="32"/>
      <c r="G578" s="33"/>
      <c r="H578" s="32"/>
      <c r="I578" s="32"/>
      <c r="J578" s="32"/>
      <c r="K578" s="32"/>
      <c r="L578" s="32"/>
      <c r="M578" s="32"/>
      <c r="N578" s="32"/>
      <c r="O578" s="32"/>
      <c r="P578" s="32"/>
      <c r="Q578" s="32"/>
      <c r="R578" s="32"/>
      <c r="S578" s="32"/>
      <c r="T578" s="32"/>
    </row>
    <row r="579" spans="1:20" ht="16">
      <c r="A579" s="32"/>
      <c r="B579" s="32"/>
      <c r="C579" s="32"/>
      <c r="D579" s="32"/>
      <c r="E579" s="32"/>
      <c r="F579" s="32"/>
      <c r="G579" s="33"/>
      <c r="H579" s="32"/>
      <c r="I579" s="32"/>
      <c r="J579" s="32"/>
      <c r="K579" s="32"/>
      <c r="L579" s="32"/>
      <c r="M579" s="32"/>
      <c r="N579" s="32"/>
      <c r="O579" s="32"/>
      <c r="P579" s="32"/>
      <c r="Q579" s="32"/>
      <c r="R579" s="32"/>
      <c r="S579" s="32"/>
      <c r="T579" s="32"/>
    </row>
    <row r="580" spans="1:20" ht="16">
      <c r="A580" s="32"/>
      <c r="B580" s="32"/>
      <c r="C580" s="32"/>
      <c r="D580" s="32"/>
      <c r="E580" s="32"/>
      <c r="F580" s="32"/>
      <c r="G580" s="33"/>
      <c r="H580" s="32"/>
      <c r="I580" s="32"/>
      <c r="J580" s="32"/>
      <c r="K580" s="32"/>
      <c r="L580" s="32"/>
      <c r="M580" s="32"/>
      <c r="N580" s="32"/>
      <c r="O580" s="32"/>
      <c r="P580" s="32"/>
      <c r="Q580" s="32"/>
      <c r="R580" s="32"/>
      <c r="S580" s="32"/>
      <c r="T580" s="32"/>
    </row>
    <row r="581" spans="1:20" ht="16">
      <c r="A581" s="32"/>
      <c r="B581" s="32"/>
      <c r="C581" s="32"/>
      <c r="D581" s="32"/>
      <c r="E581" s="32"/>
      <c r="F581" s="32"/>
      <c r="G581" s="33"/>
      <c r="H581" s="32"/>
      <c r="I581" s="32"/>
      <c r="J581" s="32"/>
      <c r="K581" s="32"/>
      <c r="L581" s="32"/>
      <c r="M581" s="32"/>
      <c r="N581" s="32"/>
      <c r="O581" s="32"/>
      <c r="P581" s="32"/>
      <c r="Q581" s="32"/>
      <c r="R581" s="32"/>
      <c r="S581" s="32"/>
      <c r="T581" s="32"/>
    </row>
    <row r="582" spans="1:20" ht="16">
      <c r="A582" s="32"/>
      <c r="B582" s="32"/>
      <c r="C582" s="32"/>
      <c r="D582" s="32"/>
      <c r="E582" s="32"/>
      <c r="F582" s="32"/>
      <c r="G582" s="33"/>
      <c r="H582" s="32"/>
      <c r="I582" s="32"/>
      <c r="J582" s="32"/>
      <c r="K582" s="32"/>
      <c r="L582" s="32"/>
      <c r="M582" s="32"/>
      <c r="N582" s="32"/>
      <c r="O582" s="32"/>
      <c r="P582" s="32"/>
      <c r="Q582" s="32"/>
      <c r="R582" s="32"/>
      <c r="S582" s="32"/>
      <c r="T582" s="32"/>
    </row>
    <row r="583" spans="1:20" ht="16">
      <c r="A583" s="32"/>
      <c r="B583" s="32"/>
      <c r="C583" s="32"/>
      <c r="D583" s="32"/>
      <c r="E583" s="32"/>
      <c r="F583" s="32"/>
      <c r="G583" s="33"/>
      <c r="H583" s="32"/>
      <c r="I583" s="32"/>
      <c r="J583" s="32"/>
      <c r="K583" s="32"/>
      <c r="L583" s="32"/>
      <c r="M583" s="32"/>
      <c r="N583" s="32"/>
      <c r="O583" s="32"/>
      <c r="P583" s="32"/>
      <c r="Q583" s="32"/>
      <c r="R583" s="32"/>
      <c r="S583" s="32"/>
      <c r="T583" s="32"/>
    </row>
    <row r="584" spans="1:20" ht="16">
      <c r="A584" s="32"/>
      <c r="B584" s="32"/>
      <c r="C584" s="32"/>
      <c r="D584" s="32"/>
      <c r="E584" s="32"/>
      <c r="F584" s="32"/>
      <c r="G584" s="33"/>
      <c r="H584" s="32"/>
      <c r="I584" s="32"/>
      <c r="J584" s="32"/>
      <c r="K584" s="32"/>
      <c r="L584" s="32"/>
      <c r="M584" s="32"/>
      <c r="N584" s="32"/>
      <c r="O584" s="32"/>
      <c r="P584" s="32"/>
      <c r="Q584" s="32"/>
      <c r="R584" s="32"/>
      <c r="S584" s="32"/>
      <c r="T584" s="32"/>
    </row>
    <row r="585" spans="1:20" ht="16">
      <c r="A585" s="32"/>
      <c r="B585" s="32"/>
      <c r="C585" s="32"/>
      <c r="D585" s="32"/>
      <c r="E585" s="32"/>
      <c r="F585" s="32"/>
      <c r="G585" s="33"/>
      <c r="H585" s="32"/>
      <c r="I585" s="32"/>
      <c r="J585" s="32"/>
      <c r="K585" s="32"/>
      <c r="L585" s="32"/>
      <c r="M585" s="32"/>
      <c r="N585" s="32"/>
      <c r="O585" s="32"/>
      <c r="P585" s="32"/>
      <c r="Q585" s="32"/>
      <c r="R585" s="32"/>
      <c r="S585" s="32"/>
      <c r="T585" s="32"/>
    </row>
  </sheetData>
  <mergeCells count="901">
    <mergeCell ref="V290:X290"/>
    <mergeCell ref="B283:C283"/>
    <mergeCell ref="H283:J283"/>
    <mergeCell ref="L283:M283"/>
    <mergeCell ref="B284:C284"/>
    <mergeCell ref="H284:J284"/>
    <mergeCell ref="L284:M284"/>
    <mergeCell ref="B285:C285"/>
    <mergeCell ref="H285:J285"/>
    <mergeCell ref="L285:M285"/>
    <mergeCell ref="B286:C286"/>
    <mergeCell ref="H286:J286"/>
    <mergeCell ref="L286:M286"/>
    <mergeCell ref="B287:C287"/>
    <mergeCell ref="H287:J287"/>
    <mergeCell ref="L287:M287"/>
    <mergeCell ref="B288:C288"/>
    <mergeCell ref="H288:J288"/>
    <mergeCell ref="L288:M288"/>
    <mergeCell ref="B277:C277"/>
    <mergeCell ref="H277:J277"/>
    <mergeCell ref="L277:M277"/>
    <mergeCell ref="B278:C278"/>
    <mergeCell ref="H278:J278"/>
    <mergeCell ref="L278:M278"/>
    <mergeCell ref="B279:C279"/>
    <mergeCell ref="H279:J279"/>
    <mergeCell ref="L279:M279"/>
    <mergeCell ref="B280:C280"/>
    <mergeCell ref="H280:J280"/>
    <mergeCell ref="L280:M280"/>
    <mergeCell ref="B281:C281"/>
    <mergeCell ref="H281:J281"/>
    <mergeCell ref="L281:M281"/>
    <mergeCell ref="B282:C282"/>
    <mergeCell ref="H282:J282"/>
    <mergeCell ref="L282:M282"/>
    <mergeCell ref="A272:A273"/>
    <mergeCell ref="B272:C273"/>
    <mergeCell ref="D272:D273"/>
    <mergeCell ref="E272:E273"/>
    <mergeCell ref="H272:J272"/>
    <mergeCell ref="L272:M272"/>
    <mergeCell ref="H273:J273"/>
    <mergeCell ref="L273:M273"/>
    <mergeCell ref="B274:C274"/>
    <mergeCell ref="H274:J274"/>
    <mergeCell ref="L274:M274"/>
    <mergeCell ref="B275:C275"/>
    <mergeCell ref="H275:J275"/>
    <mergeCell ref="L275:M275"/>
    <mergeCell ref="B276:C276"/>
    <mergeCell ref="H276:J276"/>
    <mergeCell ref="L276:M276"/>
    <mergeCell ref="H266:J266"/>
    <mergeCell ref="L266:M266"/>
    <mergeCell ref="A267:A268"/>
    <mergeCell ref="B267:C268"/>
    <mergeCell ref="D267:D268"/>
    <mergeCell ref="E267:E268"/>
    <mergeCell ref="H267:J267"/>
    <mergeCell ref="L267:M267"/>
    <mergeCell ref="H268:J268"/>
    <mergeCell ref="L268:M268"/>
    <mergeCell ref="A269:A271"/>
    <mergeCell ref="B269:C271"/>
    <mergeCell ref="D269:D271"/>
    <mergeCell ref="E269:E271"/>
    <mergeCell ref="H269:J269"/>
    <mergeCell ref="L269:M269"/>
    <mergeCell ref="H270:J270"/>
    <mergeCell ref="L270:M270"/>
    <mergeCell ref="H271:J271"/>
    <mergeCell ref="L271:M271"/>
    <mergeCell ref="M14:P15"/>
    <mergeCell ref="A15:D17"/>
    <mergeCell ref="E15:I17"/>
    <mergeCell ref="M17:N19"/>
    <mergeCell ref="A19:D20"/>
    <mergeCell ref="E19:I20"/>
    <mergeCell ref="A21:N21"/>
    <mergeCell ref="A22:T22"/>
    <mergeCell ref="A23:T23"/>
    <mergeCell ref="K26:K32"/>
    <mergeCell ref="A26:A32"/>
    <mergeCell ref="B26:C32"/>
    <mergeCell ref="D26:D32"/>
    <mergeCell ref="E26:E32"/>
    <mergeCell ref="F26:F32"/>
    <mergeCell ref="G26:G32"/>
    <mergeCell ref="H26:J32"/>
    <mergeCell ref="S26:S32"/>
    <mergeCell ref="T26:T32"/>
    <mergeCell ref="L26:M32"/>
    <mergeCell ref="N26:N32"/>
    <mergeCell ref="O26:P32"/>
    <mergeCell ref="A5:E8"/>
    <mergeCell ref="F5:S6"/>
    <mergeCell ref="F7:S7"/>
    <mergeCell ref="F8:S8"/>
    <mergeCell ref="A9:N9"/>
    <mergeCell ref="A10:D10"/>
    <mergeCell ref="E10:I10"/>
    <mergeCell ref="M11:P12"/>
    <mergeCell ref="A12:D13"/>
    <mergeCell ref="E12:I13"/>
    <mergeCell ref="Q26:Q32"/>
    <mergeCell ref="R26:R32"/>
    <mergeCell ref="A24:E24"/>
    <mergeCell ref="F24:M24"/>
    <mergeCell ref="N24:Q24"/>
    <mergeCell ref="R24:R25"/>
    <mergeCell ref="S24:S25"/>
    <mergeCell ref="T24:T25"/>
    <mergeCell ref="B25:C25"/>
    <mergeCell ref="H25:J25"/>
    <mergeCell ref="L25:M25"/>
    <mergeCell ref="O25:P25"/>
    <mergeCell ref="R40:R46"/>
    <mergeCell ref="S40:S46"/>
    <mergeCell ref="T40:T46"/>
    <mergeCell ref="T33:T39"/>
    <mergeCell ref="A40:A46"/>
    <mergeCell ref="B40:C46"/>
    <mergeCell ref="D40:D46"/>
    <mergeCell ref="E40:E46"/>
    <mergeCell ref="F40:F46"/>
    <mergeCell ref="G40:G46"/>
    <mergeCell ref="H40:J46"/>
    <mergeCell ref="K40:K46"/>
    <mergeCell ref="L40:M46"/>
    <mergeCell ref="L33:M39"/>
    <mergeCell ref="N33:N39"/>
    <mergeCell ref="O33:P39"/>
    <mergeCell ref="Q33:Q39"/>
    <mergeCell ref="R33:R39"/>
    <mergeCell ref="S33:S39"/>
    <mergeCell ref="A33:A39"/>
    <mergeCell ref="B33:C39"/>
    <mergeCell ref="D33:D39"/>
    <mergeCell ref="E33:E39"/>
    <mergeCell ref="F33:F39"/>
    <mergeCell ref="G33:G39"/>
    <mergeCell ref="H33:J39"/>
    <mergeCell ref="K33:K39"/>
    <mergeCell ref="N54:N60"/>
    <mergeCell ref="O54:P60"/>
    <mergeCell ref="Q54:Q60"/>
    <mergeCell ref="G47:G53"/>
    <mergeCell ref="H47:J53"/>
    <mergeCell ref="K47:K53"/>
    <mergeCell ref="N40:N46"/>
    <mergeCell ref="O40:P46"/>
    <mergeCell ref="Q40:Q46"/>
    <mergeCell ref="R54:R60"/>
    <mergeCell ref="S54:S60"/>
    <mergeCell ref="T54:T60"/>
    <mergeCell ref="T47:T53"/>
    <mergeCell ref="A54:A60"/>
    <mergeCell ref="B54:C60"/>
    <mergeCell ref="D54:D60"/>
    <mergeCell ref="E54:E60"/>
    <mergeCell ref="F54:F60"/>
    <mergeCell ref="G54:G60"/>
    <mergeCell ref="H54:J60"/>
    <mergeCell ref="K54:K60"/>
    <mergeCell ref="L54:M60"/>
    <mergeCell ref="L47:M53"/>
    <mergeCell ref="N47:N53"/>
    <mergeCell ref="O47:P53"/>
    <mergeCell ref="Q47:Q53"/>
    <mergeCell ref="R47:R53"/>
    <mergeCell ref="S47:S53"/>
    <mergeCell ref="A47:A53"/>
    <mergeCell ref="B47:C53"/>
    <mergeCell ref="D47:D53"/>
    <mergeCell ref="E47:E53"/>
    <mergeCell ref="F47:F53"/>
    <mergeCell ref="T61:T67"/>
    <mergeCell ref="A68:A74"/>
    <mergeCell ref="B68:C74"/>
    <mergeCell ref="D68:D74"/>
    <mergeCell ref="E68:E74"/>
    <mergeCell ref="F68:F74"/>
    <mergeCell ref="G68:G74"/>
    <mergeCell ref="H68:J74"/>
    <mergeCell ref="H61:J67"/>
    <mergeCell ref="K61:K67"/>
    <mergeCell ref="L61:M67"/>
    <mergeCell ref="N61:N67"/>
    <mergeCell ref="O61:P67"/>
    <mergeCell ref="Q61:Q67"/>
    <mergeCell ref="A61:A67"/>
    <mergeCell ref="B61:C67"/>
    <mergeCell ref="D61:D67"/>
    <mergeCell ref="E61:E67"/>
    <mergeCell ref="F61:F67"/>
    <mergeCell ref="G61:G67"/>
    <mergeCell ref="T68:T74"/>
    <mergeCell ref="L68:M74"/>
    <mergeCell ref="N68:N74"/>
    <mergeCell ref="O68:P74"/>
    <mergeCell ref="R61:R67"/>
    <mergeCell ref="S61:S67"/>
    <mergeCell ref="T82:T88"/>
    <mergeCell ref="T75:T81"/>
    <mergeCell ref="A75:A81"/>
    <mergeCell ref="B75:C81"/>
    <mergeCell ref="D75:D81"/>
    <mergeCell ref="E75:E81"/>
    <mergeCell ref="F75:F81"/>
    <mergeCell ref="G75:G81"/>
    <mergeCell ref="H75:J81"/>
    <mergeCell ref="K75:K81"/>
    <mergeCell ref="K68:K74"/>
    <mergeCell ref="L75:M81"/>
    <mergeCell ref="N75:N81"/>
    <mergeCell ref="O75:P81"/>
    <mergeCell ref="Q75:Q81"/>
    <mergeCell ref="R75:R81"/>
    <mergeCell ref="S75:S81"/>
    <mergeCell ref="A82:A88"/>
    <mergeCell ref="B82:C88"/>
    <mergeCell ref="D82:D88"/>
    <mergeCell ref="E82:E88"/>
    <mergeCell ref="F82:F88"/>
    <mergeCell ref="L82:M88"/>
    <mergeCell ref="Q68:Q74"/>
    <mergeCell ref="R68:R74"/>
    <mergeCell ref="N82:N88"/>
    <mergeCell ref="O82:P88"/>
    <mergeCell ref="Q82:Q88"/>
    <mergeCell ref="R82:R88"/>
    <mergeCell ref="K82:K88"/>
    <mergeCell ref="F89:F95"/>
    <mergeCell ref="G89:G95"/>
    <mergeCell ref="G82:G88"/>
    <mergeCell ref="H82:J88"/>
    <mergeCell ref="H89:J95"/>
    <mergeCell ref="K89:K95"/>
    <mergeCell ref="L89:M95"/>
    <mergeCell ref="N89:N95"/>
    <mergeCell ref="N103:N109"/>
    <mergeCell ref="O103:P109"/>
    <mergeCell ref="Q103:Q109"/>
    <mergeCell ref="R103:R109"/>
    <mergeCell ref="S103:S109"/>
    <mergeCell ref="O89:P95"/>
    <mergeCell ref="Q89:Q95"/>
    <mergeCell ref="A89:A95"/>
    <mergeCell ref="B89:C95"/>
    <mergeCell ref="D89:D95"/>
    <mergeCell ref="E89:E95"/>
    <mergeCell ref="F96:F102"/>
    <mergeCell ref="G96:G102"/>
    <mergeCell ref="H96:J102"/>
    <mergeCell ref="T110:T116"/>
    <mergeCell ref="L110:M116"/>
    <mergeCell ref="N110:N116"/>
    <mergeCell ref="O110:P116"/>
    <mergeCell ref="T117:T123"/>
    <mergeCell ref="L117:M123"/>
    <mergeCell ref="N117:N123"/>
    <mergeCell ref="T96:T102"/>
    <mergeCell ref="A103:A109"/>
    <mergeCell ref="B103:C109"/>
    <mergeCell ref="D103:D109"/>
    <mergeCell ref="E103:E109"/>
    <mergeCell ref="F103:F109"/>
    <mergeCell ref="G103:G109"/>
    <mergeCell ref="H103:J109"/>
    <mergeCell ref="K103:K109"/>
    <mergeCell ref="K96:K102"/>
    <mergeCell ref="L96:M102"/>
    <mergeCell ref="N96:N102"/>
    <mergeCell ref="O96:P102"/>
    <mergeCell ref="Q96:Q102"/>
    <mergeCell ref="R96:R102"/>
    <mergeCell ref="T103:T109"/>
    <mergeCell ref="L103:M109"/>
    <mergeCell ref="D117:D123"/>
    <mergeCell ref="E117:E123"/>
    <mergeCell ref="F117:F123"/>
    <mergeCell ref="G117:G123"/>
    <mergeCell ref="H117:J123"/>
    <mergeCell ref="K117:K123"/>
    <mergeCell ref="S131:S137"/>
    <mergeCell ref="T89:T95"/>
    <mergeCell ref="A96:A102"/>
    <mergeCell ref="B96:C102"/>
    <mergeCell ref="D96:D102"/>
    <mergeCell ref="E96:E102"/>
    <mergeCell ref="A117:A123"/>
    <mergeCell ref="B117:C123"/>
    <mergeCell ref="Q110:Q116"/>
    <mergeCell ref="R110:R116"/>
    <mergeCell ref="K110:K116"/>
    <mergeCell ref="A110:A116"/>
    <mergeCell ref="B110:C116"/>
    <mergeCell ref="D110:D116"/>
    <mergeCell ref="E110:E116"/>
    <mergeCell ref="F110:F116"/>
    <mergeCell ref="G110:G116"/>
    <mergeCell ref="H110:J116"/>
    <mergeCell ref="R131:R137"/>
    <mergeCell ref="F138:F144"/>
    <mergeCell ref="G138:G144"/>
    <mergeCell ref="O117:P123"/>
    <mergeCell ref="Q117:Q123"/>
    <mergeCell ref="R117:R123"/>
    <mergeCell ref="S117:S123"/>
    <mergeCell ref="E131:E137"/>
    <mergeCell ref="F131:F137"/>
    <mergeCell ref="G131:G137"/>
    <mergeCell ref="H131:J137"/>
    <mergeCell ref="T131:T137"/>
    <mergeCell ref="T124:T130"/>
    <mergeCell ref="A124:A130"/>
    <mergeCell ref="B124:C130"/>
    <mergeCell ref="D124:D130"/>
    <mergeCell ref="E124:E130"/>
    <mergeCell ref="F124:F130"/>
    <mergeCell ref="G124:G130"/>
    <mergeCell ref="H124:J130"/>
    <mergeCell ref="K124:K130"/>
    <mergeCell ref="L124:M130"/>
    <mergeCell ref="N124:N130"/>
    <mergeCell ref="O124:P130"/>
    <mergeCell ref="Q124:Q130"/>
    <mergeCell ref="R124:R130"/>
    <mergeCell ref="S124:S130"/>
    <mergeCell ref="A131:A137"/>
    <mergeCell ref="B131:C137"/>
    <mergeCell ref="D131:D137"/>
    <mergeCell ref="K131:K137"/>
    <mergeCell ref="L131:M137"/>
    <mergeCell ref="N131:N137"/>
    <mergeCell ref="O131:P137"/>
    <mergeCell ref="Q131:Q137"/>
    <mergeCell ref="D152:D158"/>
    <mergeCell ref="E152:E158"/>
    <mergeCell ref="F152:F158"/>
    <mergeCell ref="G152:G158"/>
    <mergeCell ref="H152:J158"/>
    <mergeCell ref="K152:K158"/>
    <mergeCell ref="K145:K151"/>
    <mergeCell ref="L145:M151"/>
    <mergeCell ref="N145:N151"/>
    <mergeCell ref="T138:T144"/>
    <mergeCell ref="A145:A151"/>
    <mergeCell ref="B145:C151"/>
    <mergeCell ref="D145:D151"/>
    <mergeCell ref="E145:E151"/>
    <mergeCell ref="F145:F151"/>
    <mergeCell ref="G145:G151"/>
    <mergeCell ref="H145:J151"/>
    <mergeCell ref="H138:J144"/>
    <mergeCell ref="K138:K144"/>
    <mergeCell ref="L138:M144"/>
    <mergeCell ref="N138:N144"/>
    <mergeCell ref="O138:P144"/>
    <mergeCell ref="Q138:Q144"/>
    <mergeCell ref="R138:R144"/>
    <mergeCell ref="S138:S144"/>
    <mergeCell ref="T145:T151"/>
    <mergeCell ref="O145:P151"/>
    <mergeCell ref="Q145:Q151"/>
    <mergeCell ref="R145:R151"/>
    <mergeCell ref="A138:A144"/>
    <mergeCell ref="B138:C144"/>
    <mergeCell ref="D138:D144"/>
    <mergeCell ref="E138:E144"/>
    <mergeCell ref="N159:N165"/>
    <mergeCell ref="O159:P165"/>
    <mergeCell ref="Q159:Q165"/>
    <mergeCell ref="R159:R165"/>
    <mergeCell ref="S159:S165"/>
    <mergeCell ref="T159:T165"/>
    <mergeCell ref="T152:T158"/>
    <mergeCell ref="A159:A165"/>
    <mergeCell ref="B159:C165"/>
    <mergeCell ref="D159:D165"/>
    <mergeCell ref="E159:E165"/>
    <mergeCell ref="F159:F165"/>
    <mergeCell ref="G159:G165"/>
    <mergeCell ref="H159:J165"/>
    <mergeCell ref="K159:K165"/>
    <mergeCell ref="L159:M165"/>
    <mergeCell ref="L152:M158"/>
    <mergeCell ref="N152:N158"/>
    <mergeCell ref="O152:P158"/>
    <mergeCell ref="Q152:Q158"/>
    <mergeCell ref="R152:R158"/>
    <mergeCell ref="S152:S158"/>
    <mergeCell ref="A152:A158"/>
    <mergeCell ref="B152:C158"/>
    <mergeCell ref="T166:T172"/>
    <mergeCell ref="A173:A179"/>
    <mergeCell ref="B173:C179"/>
    <mergeCell ref="D173:D179"/>
    <mergeCell ref="E173:E179"/>
    <mergeCell ref="F173:F179"/>
    <mergeCell ref="G173:G179"/>
    <mergeCell ref="H173:J179"/>
    <mergeCell ref="H166:J172"/>
    <mergeCell ref="K166:K172"/>
    <mergeCell ref="L166:M172"/>
    <mergeCell ref="N166:N172"/>
    <mergeCell ref="O166:P172"/>
    <mergeCell ref="Q166:Q172"/>
    <mergeCell ref="A166:A172"/>
    <mergeCell ref="B166:C172"/>
    <mergeCell ref="D166:D172"/>
    <mergeCell ref="E166:E172"/>
    <mergeCell ref="F166:F172"/>
    <mergeCell ref="G166:G172"/>
    <mergeCell ref="T173:T179"/>
    <mergeCell ref="K173:K179"/>
    <mergeCell ref="L173:M179"/>
    <mergeCell ref="N173:N179"/>
    <mergeCell ref="O173:P179"/>
    <mergeCell ref="Q173:Q179"/>
    <mergeCell ref="S173:S179"/>
    <mergeCell ref="N180:N186"/>
    <mergeCell ref="O180:P186"/>
    <mergeCell ref="Q180:Q186"/>
    <mergeCell ref="S180:S186"/>
    <mergeCell ref="R173:R179"/>
    <mergeCell ref="T180:T186"/>
    <mergeCell ref="R180:R186"/>
    <mergeCell ref="A180:A186"/>
    <mergeCell ref="B180:C186"/>
    <mergeCell ref="D180:D186"/>
    <mergeCell ref="E180:E186"/>
    <mergeCell ref="F180:F186"/>
    <mergeCell ref="G180:G186"/>
    <mergeCell ref="H180:J186"/>
    <mergeCell ref="K180:K186"/>
    <mergeCell ref="L180:M186"/>
    <mergeCell ref="A187:A193"/>
    <mergeCell ref="B187:C193"/>
    <mergeCell ref="D187:D193"/>
    <mergeCell ref="E187:E193"/>
    <mergeCell ref="F187:F193"/>
    <mergeCell ref="Q187:Q193"/>
    <mergeCell ref="S187:S193"/>
    <mergeCell ref="T187:T193"/>
    <mergeCell ref="A264:A266"/>
    <mergeCell ref="B264:C266"/>
    <mergeCell ref="D264:D266"/>
    <mergeCell ref="E264:E266"/>
    <mergeCell ref="H264:J264"/>
    <mergeCell ref="L264:M264"/>
    <mergeCell ref="H265:J265"/>
    <mergeCell ref="L265:M265"/>
    <mergeCell ref="A194:A200"/>
    <mergeCell ref="B194:C200"/>
    <mergeCell ref="D194:D200"/>
    <mergeCell ref="E194:E200"/>
    <mergeCell ref="F194:F200"/>
    <mergeCell ref="G194:G200"/>
    <mergeCell ref="H194:J200"/>
    <mergeCell ref="G187:G193"/>
    <mergeCell ref="H187:J193"/>
    <mergeCell ref="K187:K193"/>
    <mergeCell ref="L187:M193"/>
    <mergeCell ref="N187:N193"/>
    <mergeCell ref="O187:P193"/>
    <mergeCell ref="T194:T200"/>
    <mergeCell ref="K194:K200"/>
    <mergeCell ref="L194:M200"/>
    <mergeCell ref="N194:N200"/>
    <mergeCell ref="O194:P200"/>
    <mergeCell ref="Q194:Q200"/>
    <mergeCell ref="S194:S200"/>
    <mergeCell ref="O201:P207"/>
    <mergeCell ref="Q201:Q207"/>
    <mergeCell ref="S201:S207"/>
    <mergeCell ref="T201:T207"/>
    <mergeCell ref="A201:A207"/>
    <mergeCell ref="B201:C207"/>
    <mergeCell ref="D201:D207"/>
    <mergeCell ref="E201:E207"/>
    <mergeCell ref="F201:F207"/>
    <mergeCell ref="G201:G207"/>
    <mergeCell ref="H201:J207"/>
    <mergeCell ref="K201:K207"/>
    <mergeCell ref="L201:M207"/>
    <mergeCell ref="A208:A214"/>
    <mergeCell ref="B208:C214"/>
    <mergeCell ref="D208:D214"/>
    <mergeCell ref="E208:E214"/>
    <mergeCell ref="F208:F214"/>
    <mergeCell ref="Q208:Q214"/>
    <mergeCell ref="S208:S214"/>
    <mergeCell ref="T208:T214"/>
    <mergeCell ref="A215:A221"/>
    <mergeCell ref="B215:C221"/>
    <mergeCell ref="D215:D221"/>
    <mergeCell ref="E215:E221"/>
    <mergeCell ref="F215:F221"/>
    <mergeCell ref="G215:G221"/>
    <mergeCell ref="H215:J221"/>
    <mergeCell ref="G208:G214"/>
    <mergeCell ref="H208:J214"/>
    <mergeCell ref="K208:K214"/>
    <mergeCell ref="L208:M214"/>
    <mergeCell ref="N208:N214"/>
    <mergeCell ref="O208:P214"/>
    <mergeCell ref="T215:T221"/>
    <mergeCell ref="K215:K221"/>
    <mergeCell ref="L215:M221"/>
    <mergeCell ref="T236:T242"/>
    <mergeCell ref="K236:K242"/>
    <mergeCell ref="G222:G228"/>
    <mergeCell ref="H222:J228"/>
    <mergeCell ref="L236:M242"/>
    <mergeCell ref="S236:S242"/>
    <mergeCell ref="N222:N228"/>
    <mergeCell ref="O222:P228"/>
    <mergeCell ref="Q222:Q228"/>
    <mergeCell ref="S222:S228"/>
    <mergeCell ref="R222:R228"/>
    <mergeCell ref="K222:K228"/>
    <mergeCell ref="L222:M228"/>
    <mergeCell ref="Q229:Q235"/>
    <mergeCell ref="N236:N242"/>
    <mergeCell ref="O236:P242"/>
    <mergeCell ref="Q236:Q242"/>
    <mergeCell ref="G236:G242"/>
    <mergeCell ref="H236:J242"/>
    <mergeCell ref="G229:G235"/>
    <mergeCell ref="H229:J235"/>
    <mergeCell ref="K229:K235"/>
    <mergeCell ref="L229:M235"/>
    <mergeCell ref="N229:N235"/>
    <mergeCell ref="O229:P235"/>
    <mergeCell ref="A222:A228"/>
    <mergeCell ref="B222:C228"/>
    <mergeCell ref="D222:D228"/>
    <mergeCell ref="E222:E228"/>
    <mergeCell ref="F222:F228"/>
    <mergeCell ref="A236:A242"/>
    <mergeCell ref="B236:C242"/>
    <mergeCell ref="D236:D242"/>
    <mergeCell ref="E236:E242"/>
    <mergeCell ref="F236:F242"/>
    <mergeCell ref="A229:A235"/>
    <mergeCell ref="B229:C235"/>
    <mergeCell ref="D229:D235"/>
    <mergeCell ref="E229:E235"/>
    <mergeCell ref="F229:F235"/>
    <mergeCell ref="A257:A263"/>
    <mergeCell ref="B257:C263"/>
    <mergeCell ref="D257:D263"/>
    <mergeCell ref="E257:E263"/>
    <mergeCell ref="F257:F263"/>
    <mergeCell ref="G257:G263"/>
    <mergeCell ref="H257:J263"/>
    <mergeCell ref="G250:G256"/>
    <mergeCell ref="H250:J256"/>
    <mergeCell ref="A250:A256"/>
    <mergeCell ref="B250:C256"/>
    <mergeCell ref="D250:D256"/>
    <mergeCell ref="E250:E256"/>
    <mergeCell ref="F250:F256"/>
    <mergeCell ref="H243:J249"/>
    <mergeCell ref="K243:K249"/>
    <mergeCell ref="L243:M249"/>
    <mergeCell ref="A243:A249"/>
    <mergeCell ref="B243:C249"/>
    <mergeCell ref="D243:D249"/>
    <mergeCell ref="E243:E249"/>
    <mergeCell ref="F243:F249"/>
    <mergeCell ref="G243:G249"/>
    <mergeCell ref="K257:K263"/>
    <mergeCell ref="L257:M263"/>
    <mergeCell ref="N257:N263"/>
    <mergeCell ref="O257:P263"/>
    <mergeCell ref="Q257:Q263"/>
    <mergeCell ref="S257:S263"/>
    <mergeCell ref="Q250:Q256"/>
    <mergeCell ref="S250:S256"/>
    <mergeCell ref="T250:T256"/>
    <mergeCell ref="K250:K256"/>
    <mergeCell ref="L250:M256"/>
    <mergeCell ref="N250:N256"/>
    <mergeCell ref="O250:P256"/>
    <mergeCell ref="T257:T263"/>
    <mergeCell ref="R257:R263"/>
    <mergeCell ref="R250:R256"/>
    <mergeCell ref="N243:N249"/>
    <mergeCell ref="O243:P249"/>
    <mergeCell ref="Q243:Q249"/>
    <mergeCell ref="S243:S249"/>
    <mergeCell ref="T243:T249"/>
    <mergeCell ref="S229:S235"/>
    <mergeCell ref="R166:R172"/>
    <mergeCell ref="S166:S172"/>
    <mergeCell ref="S145:S151"/>
    <mergeCell ref="R208:R214"/>
    <mergeCell ref="R201:R207"/>
    <mergeCell ref="R194:R200"/>
    <mergeCell ref="R187:R193"/>
    <mergeCell ref="R243:R249"/>
    <mergeCell ref="R236:R242"/>
    <mergeCell ref="R229:R235"/>
    <mergeCell ref="T222:T228"/>
    <mergeCell ref="T229:T235"/>
    <mergeCell ref="N215:N221"/>
    <mergeCell ref="O215:P221"/>
    <mergeCell ref="Q215:Q221"/>
    <mergeCell ref="S215:S221"/>
    <mergeCell ref="R215:R221"/>
    <mergeCell ref="N201:N207"/>
    <mergeCell ref="S110:S116"/>
    <mergeCell ref="S96:S102"/>
    <mergeCell ref="R89:R95"/>
    <mergeCell ref="S89:S95"/>
    <mergeCell ref="S68:S74"/>
    <mergeCell ref="S82:S88"/>
    <mergeCell ref="U33:U39"/>
    <mergeCell ref="V33:V39"/>
    <mergeCell ref="Y33:Y39"/>
    <mergeCell ref="U47:U53"/>
    <mergeCell ref="V47:V53"/>
    <mergeCell ref="Y47:Y53"/>
    <mergeCell ref="W61:W67"/>
    <mergeCell ref="X61:X67"/>
    <mergeCell ref="W68:W74"/>
    <mergeCell ref="X68:X74"/>
    <mergeCell ref="U75:U81"/>
    <mergeCell ref="V75:V81"/>
    <mergeCell ref="Y75:Y81"/>
    <mergeCell ref="U61:U67"/>
    <mergeCell ref="V61:V67"/>
    <mergeCell ref="Y61:Y67"/>
    <mergeCell ref="U103:U109"/>
    <mergeCell ref="V103:V109"/>
    <mergeCell ref="Z33:Z39"/>
    <mergeCell ref="AA33:AA39"/>
    <mergeCell ref="AB33:AB39"/>
    <mergeCell ref="U40:U46"/>
    <mergeCell ref="V40:V46"/>
    <mergeCell ref="Y40:Y46"/>
    <mergeCell ref="Z40:Z46"/>
    <mergeCell ref="AA40:AA46"/>
    <mergeCell ref="AB40:AB46"/>
    <mergeCell ref="W33:W39"/>
    <mergeCell ref="X33:X39"/>
    <mergeCell ref="W40:W46"/>
    <mergeCell ref="X40:X46"/>
    <mergeCell ref="U24:U25"/>
    <mergeCell ref="V24:V25"/>
    <mergeCell ref="Y24:Y25"/>
    <mergeCell ref="Z24:Z25"/>
    <mergeCell ref="AA24:AA25"/>
    <mergeCell ref="AB24:AB25"/>
    <mergeCell ref="U26:U32"/>
    <mergeCell ref="V26:V32"/>
    <mergeCell ref="Y26:Y32"/>
    <mergeCell ref="Z26:Z32"/>
    <mergeCell ref="AA26:AA32"/>
    <mergeCell ref="AB26:AB32"/>
    <mergeCell ref="W24:W25"/>
    <mergeCell ref="X24:X25"/>
    <mergeCell ref="W26:W32"/>
    <mergeCell ref="X26:X32"/>
    <mergeCell ref="Z47:Z53"/>
    <mergeCell ref="AA47:AA53"/>
    <mergeCell ref="AB47:AB53"/>
    <mergeCell ref="U54:U60"/>
    <mergeCell ref="V54:V60"/>
    <mergeCell ref="Y54:Y60"/>
    <mergeCell ref="Z54:Z60"/>
    <mergeCell ref="AA54:AA60"/>
    <mergeCell ref="AB54:AB60"/>
    <mergeCell ref="W47:W53"/>
    <mergeCell ref="X47:X53"/>
    <mergeCell ref="W54:W60"/>
    <mergeCell ref="X54:X60"/>
    <mergeCell ref="Z75:Z81"/>
    <mergeCell ref="AA75:AA81"/>
    <mergeCell ref="AB75:AB81"/>
    <mergeCell ref="U82:U88"/>
    <mergeCell ref="V82:V88"/>
    <mergeCell ref="Y82:Y88"/>
    <mergeCell ref="Z82:Z88"/>
    <mergeCell ref="AA82:AA88"/>
    <mergeCell ref="AB82:AB88"/>
    <mergeCell ref="W75:W81"/>
    <mergeCell ref="X75:X81"/>
    <mergeCell ref="W82:W88"/>
    <mergeCell ref="X82:X88"/>
    <mergeCell ref="Z61:Z67"/>
    <mergeCell ref="AA61:AA67"/>
    <mergeCell ref="AB61:AB67"/>
    <mergeCell ref="U68:U74"/>
    <mergeCell ref="V68:V74"/>
    <mergeCell ref="Y68:Y74"/>
    <mergeCell ref="Z68:Z74"/>
    <mergeCell ref="AA68:AA74"/>
    <mergeCell ref="AB68:AB74"/>
    <mergeCell ref="Y103:Y109"/>
    <mergeCell ref="Z103:Z109"/>
    <mergeCell ref="AA103:AA109"/>
    <mergeCell ref="AB103:AB109"/>
    <mergeCell ref="U89:U95"/>
    <mergeCell ref="V89:V95"/>
    <mergeCell ref="Y89:Y95"/>
    <mergeCell ref="Z89:Z95"/>
    <mergeCell ref="AA89:AA95"/>
    <mergeCell ref="AB89:AB95"/>
    <mergeCell ref="U96:U102"/>
    <mergeCell ref="V96:V102"/>
    <mergeCell ref="Y96:Y102"/>
    <mergeCell ref="Z96:Z102"/>
    <mergeCell ref="AA96:AA102"/>
    <mergeCell ref="AB96:AB102"/>
    <mergeCell ref="W89:W95"/>
    <mergeCell ref="X89:X95"/>
    <mergeCell ref="W96:W102"/>
    <mergeCell ref="X96:X102"/>
    <mergeCell ref="W103:W109"/>
    <mergeCell ref="X103:X109"/>
    <mergeCell ref="W110:W116"/>
    <mergeCell ref="X110:X116"/>
    <mergeCell ref="U117:U123"/>
    <mergeCell ref="V117:V123"/>
    <mergeCell ref="Y117:Y123"/>
    <mergeCell ref="Z117:Z123"/>
    <mergeCell ref="AA117:AA123"/>
    <mergeCell ref="AB117:AB123"/>
    <mergeCell ref="U110:U116"/>
    <mergeCell ref="V110:V116"/>
    <mergeCell ref="Y110:Y116"/>
    <mergeCell ref="Z110:Z116"/>
    <mergeCell ref="AA110:AA116"/>
    <mergeCell ref="AB110:AB116"/>
    <mergeCell ref="W117:W123"/>
    <mergeCell ref="X117:X123"/>
    <mergeCell ref="Z124:Z130"/>
    <mergeCell ref="AA124:AA130"/>
    <mergeCell ref="AB124:AB130"/>
    <mergeCell ref="U131:U137"/>
    <mergeCell ref="V131:V137"/>
    <mergeCell ref="Y131:Y137"/>
    <mergeCell ref="Z131:Z137"/>
    <mergeCell ref="AA131:AA137"/>
    <mergeCell ref="AB131:AB137"/>
    <mergeCell ref="W124:W130"/>
    <mergeCell ref="X124:X130"/>
    <mergeCell ref="W131:W137"/>
    <mergeCell ref="X131:X137"/>
    <mergeCell ref="U124:U130"/>
    <mergeCell ref="V124:V130"/>
    <mergeCell ref="Y124:Y130"/>
    <mergeCell ref="Y152:Y158"/>
    <mergeCell ref="Z152:Z158"/>
    <mergeCell ref="AA152:AA158"/>
    <mergeCell ref="AB152:AB158"/>
    <mergeCell ref="U159:U165"/>
    <mergeCell ref="V159:V165"/>
    <mergeCell ref="Y159:Y165"/>
    <mergeCell ref="Z159:Z165"/>
    <mergeCell ref="AA159:AA165"/>
    <mergeCell ref="AB159:AB165"/>
    <mergeCell ref="W152:W158"/>
    <mergeCell ref="X152:X158"/>
    <mergeCell ref="W159:W165"/>
    <mergeCell ref="X159:X165"/>
    <mergeCell ref="U152:U158"/>
    <mergeCell ref="V152:V158"/>
    <mergeCell ref="Z138:Z144"/>
    <mergeCell ref="AA138:AA144"/>
    <mergeCell ref="AB138:AB144"/>
    <mergeCell ref="U145:U151"/>
    <mergeCell ref="V145:V151"/>
    <mergeCell ref="Y145:Y151"/>
    <mergeCell ref="Z145:Z151"/>
    <mergeCell ref="AA145:AA151"/>
    <mergeCell ref="AB145:AB151"/>
    <mergeCell ref="W145:W151"/>
    <mergeCell ref="X145:X151"/>
    <mergeCell ref="W138:W144"/>
    <mergeCell ref="X138:X144"/>
    <mergeCell ref="U138:U144"/>
    <mergeCell ref="V138:V144"/>
    <mergeCell ref="Y138:Y144"/>
    <mergeCell ref="U180:U186"/>
    <mergeCell ref="V180:V186"/>
    <mergeCell ref="Y180:Y186"/>
    <mergeCell ref="Z180:Z186"/>
    <mergeCell ref="AA180:AA186"/>
    <mergeCell ref="AB180:AB186"/>
    <mergeCell ref="U166:U172"/>
    <mergeCell ref="V166:V172"/>
    <mergeCell ref="Y166:Y172"/>
    <mergeCell ref="Z166:Z172"/>
    <mergeCell ref="AA166:AA172"/>
    <mergeCell ref="AB166:AB172"/>
    <mergeCell ref="U173:U179"/>
    <mergeCell ref="V173:V179"/>
    <mergeCell ref="Y173:Y179"/>
    <mergeCell ref="Z173:Z179"/>
    <mergeCell ref="AA173:AA179"/>
    <mergeCell ref="AB173:AB179"/>
    <mergeCell ref="W173:W179"/>
    <mergeCell ref="X173:X179"/>
    <mergeCell ref="W180:W186"/>
    <mergeCell ref="X180:X186"/>
    <mergeCell ref="W166:W172"/>
    <mergeCell ref="X166:X172"/>
    <mergeCell ref="AB194:AB200"/>
    <mergeCell ref="U201:U207"/>
    <mergeCell ref="V201:V207"/>
    <mergeCell ref="Y201:Y207"/>
    <mergeCell ref="Z201:Z207"/>
    <mergeCell ref="AA201:AA207"/>
    <mergeCell ref="AB201:AB207"/>
    <mergeCell ref="U187:U193"/>
    <mergeCell ref="V187:V193"/>
    <mergeCell ref="Y187:Y193"/>
    <mergeCell ref="Z187:Z193"/>
    <mergeCell ref="AA187:AA193"/>
    <mergeCell ref="AB187:AB193"/>
    <mergeCell ref="W201:W207"/>
    <mergeCell ref="X201:X207"/>
    <mergeCell ref="W187:W193"/>
    <mergeCell ref="X187:X193"/>
    <mergeCell ref="W194:W200"/>
    <mergeCell ref="X194:X200"/>
    <mergeCell ref="U194:U200"/>
    <mergeCell ref="V194:V200"/>
    <mergeCell ref="Y194:Y200"/>
    <mergeCell ref="Z194:Z200"/>
    <mergeCell ref="AA194:AA200"/>
    <mergeCell ref="Z222:Z228"/>
    <mergeCell ref="AA222:AA228"/>
    <mergeCell ref="AB222:AB228"/>
    <mergeCell ref="U229:U235"/>
    <mergeCell ref="V229:V235"/>
    <mergeCell ref="Y229:Y235"/>
    <mergeCell ref="Z229:Z235"/>
    <mergeCell ref="AA229:AA235"/>
    <mergeCell ref="AB229:AB235"/>
    <mergeCell ref="W229:W235"/>
    <mergeCell ref="X229:X235"/>
    <mergeCell ref="W222:W228"/>
    <mergeCell ref="X222:X228"/>
    <mergeCell ref="U222:U228"/>
    <mergeCell ref="V222:V228"/>
    <mergeCell ref="Y222:Y228"/>
    <mergeCell ref="Z208:Z214"/>
    <mergeCell ref="AA208:AA214"/>
    <mergeCell ref="AB208:AB214"/>
    <mergeCell ref="U215:U221"/>
    <mergeCell ref="V215:V221"/>
    <mergeCell ref="Y215:Y221"/>
    <mergeCell ref="Z215:Z221"/>
    <mergeCell ref="AA215:AA221"/>
    <mergeCell ref="AB215:AB221"/>
    <mergeCell ref="W208:W214"/>
    <mergeCell ref="X208:X214"/>
    <mergeCell ref="W215:W221"/>
    <mergeCell ref="X215:X221"/>
    <mergeCell ref="U208:U214"/>
    <mergeCell ref="V208:V214"/>
    <mergeCell ref="Y208:Y214"/>
    <mergeCell ref="U250:U256"/>
    <mergeCell ref="V250:V256"/>
    <mergeCell ref="Y250:Y256"/>
    <mergeCell ref="Z250:Z256"/>
    <mergeCell ref="AA250:AA256"/>
    <mergeCell ref="AB250:AB256"/>
    <mergeCell ref="U257:U263"/>
    <mergeCell ref="V257:V263"/>
    <mergeCell ref="Y257:Y263"/>
    <mergeCell ref="Z257:Z263"/>
    <mergeCell ref="AA257:AA263"/>
    <mergeCell ref="AB257:AB263"/>
    <mergeCell ref="W250:W256"/>
    <mergeCell ref="X250:X256"/>
    <mergeCell ref="W257:W263"/>
    <mergeCell ref="X257:X263"/>
    <mergeCell ref="U236:U242"/>
    <mergeCell ref="V236:V242"/>
    <mergeCell ref="Y236:Y242"/>
    <mergeCell ref="Z236:Z242"/>
    <mergeCell ref="AA236:AA242"/>
    <mergeCell ref="AB236:AB242"/>
    <mergeCell ref="U243:U249"/>
    <mergeCell ref="V243:V249"/>
    <mergeCell ref="Y243:Y249"/>
    <mergeCell ref="Z243:Z249"/>
    <mergeCell ref="AA243:AA249"/>
    <mergeCell ref="AB243:AB249"/>
    <mergeCell ref="W236:W242"/>
    <mergeCell ref="X236:X242"/>
    <mergeCell ref="W243:W249"/>
    <mergeCell ref="X243:X249"/>
  </mergeCells>
  <hyperlinks>
    <hyperlink ref="S26" r:id="rId1" xr:uid="{00000000-0004-0000-0200-000000000000}"/>
    <hyperlink ref="S33" r:id="rId2" xr:uid="{00000000-0004-0000-0200-000001000000}"/>
    <hyperlink ref="S47" r:id="rId3" xr:uid="{00000000-0004-0000-0200-000002000000}"/>
    <hyperlink ref="S75" r:id="rId4" xr:uid="{00000000-0004-0000-0200-000003000000}"/>
    <hyperlink ref="S96" r:id="rId5" xr:uid="{00000000-0004-0000-0200-000004000000}"/>
    <hyperlink ref="S117" r:id="rId6" xr:uid="{00000000-0004-0000-0200-000005000000}"/>
    <hyperlink ref="S40" r:id="rId7" xr:uid="{00000000-0004-0000-0200-000006000000}"/>
    <hyperlink ref="S61" r:id="rId8" xr:uid="{00000000-0004-0000-0200-000007000000}"/>
    <hyperlink ref="S110" r:id="rId9" xr:uid="{00000000-0004-0000-0200-000008000000}"/>
    <hyperlink ref="S145" r:id="rId10" xr:uid="{00000000-0004-0000-0200-000009000000}"/>
    <hyperlink ref="S124" r:id="rId11" xr:uid="{00000000-0004-0000-0200-00000A000000}"/>
    <hyperlink ref="S89" r:id="rId12" xr:uid="{00000000-0004-0000-0200-00000B000000}"/>
    <hyperlink ref="S54" r:id="rId13" xr:uid="{00000000-0004-0000-0200-00000C000000}"/>
    <hyperlink ref="S82" r:id="rId14" xr:uid="{00000000-0004-0000-0200-00000D000000}"/>
    <hyperlink ref="S103" r:id="rId15" xr:uid="{00000000-0004-0000-0200-00000E000000}"/>
    <hyperlink ref="S138" r:id="rId16" xr:uid="{00000000-0004-0000-0200-00000F000000}"/>
    <hyperlink ref="S131" r:id="rId17" xr:uid="{00000000-0004-0000-0200-000010000000}"/>
    <hyperlink ref="S68" r:id="rId18" xr:uid="{00000000-0004-0000-0200-000011000000}"/>
    <hyperlink ref="S257" r:id="rId19" xr:uid="{00000000-0004-0000-0200-000012000000}"/>
    <hyperlink ref="S152" r:id="rId20" xr:uid="{00000000-0004-0000-0200-000013000000}"/>
    <hyperlink ref="S201" r:id="rId21" xr:uid="{00000000-0004-0000-0200-000014000000}"/>
    <hyperlink ref="S243" r:id="rId22" xr:uid="{00000000-0004-0000-0200-000015000000}"/>
    <hyperlink ref="S166" r:id="rId23" xr:uid="{00000000-0004-0000-0200-000016000000}"/>
    <hyperlink ref="S229" r:id="rId24" xr:uid="{00000000-0004-0000-0200-000017000000}"/>
    <hyperlink ref="S250" r:id="rId25" xr:uid="{00000000-0004-0000-0200-000018000000}"/>
    <hyperlink ref="S173" r:id="rId26" xr:uid="{00000000-0004-0000-0200-000019000000}"/>
    <hyperlink ref="S208" r:id="rId27" xr:uid="{00000000-0004-0000-0200-00001A000000}"/>
    <hyperlink ref="S159" r:id="rId28" xr:uid="{00000000-0004-0000-0200-00001B000000}"/>
    <hyperlink ref="S180" r:id="rId29" xr:uid="{00000000-0004-0000-0200-00001C000000}"/>
    <hyperlink ref="S222" r:id="rId30" xr:uid="{00000000-0004-0000-0200-00001D000000}"/>
    <hyperlink ref="S236" r:id="rId31" xr:uid="{00000000-0004-0000-0200-00001E000000}"/>
    <hyperlink ref="S187" r:id="rId32" xr:uid="{00000000-0004-0000-0200-00001F000000}"/>
    <hyperlink ref="S194" r:id="rId33" xr:uid="{00000000-0004-0000-0200-000020000000}"/>
    <hyperlink ref="S215" r:id="rId34" xr:uid="{00000000-0004-0000-0200-000021000000}"/>
  </hyperlinks>
  <pageMargins left="0.7" right="0.7" top="0.75" bottom="0.75" header="0.3" footer="0.3"/>
  <pageSetup orientation="portrait" r:id="rId35"/>
  <drawing r:id="rId36"/>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7FC047-890B-410F-BAAB-73EDA0435849}">
  <sheetPr>
    <tabColor theme="4" tint="0.39997558519241921"/>
  </sheetPr>
  <dimension ref="A1:Z783"/>
  <sheetViews>
    <sheetView zoomScaleNormal="100" workbookViewId="0">
      <selection activeCell="AB17" sqref="AB17"/>
    </sheetView>
  </sheetViews>
  <sheetFormatPr baseColWidth="10" defaultColWidth="14.5" defaultRowHeight="15"/>
  <cols>
    <col min="1" max="1" width="31.5" style="39" customWidth="1"/>
    <col min="2" max="2" width="8.83203125" style="39" customWidth="1"/>
    <col min="3" max="3" width="34.83203125" style="39" customWidth="1"/>
    <col min="4" max="4" width="26.33203125" style="39" customWidth="1"/>
    <col min="5" max="5" width="22.1640625" style="39" customWidth="1"/>
    <col min="6" max="6" width="5.33203125" style="39" customWidth="1"/>
    <col min="7" max="7" width="6.5" style="39" customWidth="1"/>
    <col min="8" max="14" width="5.33203125" style="39" customWidth="1"/>
    <col min="15" max="15" width="31.1640625" style="39" customWidth="1"/>
    <col min="16" max="16" width="24.33203125" style="39" customWidth="1"/>
    <col min="17" max="17" width="53.1640625" style="39" customWidth="1"/>
    <col min="18" max="18" width="23.5" style="39" customWidth="1"/>
    <col min="19" max="19" width="36.6640625" style="39" customWidth="1"/>
    <col min="20" max="20" width="40.6640625" style="39" customWidth="1"/>
    <col min="21" max="21" width="36.6640625" style="39" customWidth="1"/>
    <col min="22" max="22" width="40.6640625" style="39" customWidth="1"/>
    <col min="23" max="23" width="10.6640625" style="194" customWidth="1"/>
    <col min="24" max="26" width="10.6640625" style="39" customWidth="1"/>
    <col min="27" max="16384" width="14.5" style="39"/>
  </cols>
  <sheetData>
    <row r="1" spans="1:26">
      <c r="A1" s="90"/>
      <c r="B1" s="523" t="s">
        <v>32</v>
      </c>
      <c r="C1" s="518"/>
      <c r="D1" s="518"/>
      <c r="E1" s="519"/>
      <c r="F1" s="524" t="s">
        <v>773</v>
      </c>
      <c r="G1" s="525"/>
      <c r="H1" s="525"/>
      <c r="I1" s="525"/>
      <c r="J1" s="525"/>
      <c r="K1" s="525"/>
      <c r="L1" s="525"/>
      <c r="M1" s="525"/>
      <c r="N1" s="525"/>
      <c r="O1" s="525"/>
      <c r="P1" s="525"/>
      <c r="Q1" s="525"/>
      <c r="R1" s="526"/>
      <c r="S1" s="91"/>
      <c r="T1" s="91"/>
      <c r="U1" s="91"/>
      <c r="V1" s="91"/>
      <c r="W1" s="193"/>
      <c r="X1" s="91"/>
      <c r="Y1" s="91"/>
      <c r="Z1" s="91"/>
    </row>
    <row r="2" spans="1:26">
      <c r="A2" s="90"/>
      <c r="B2" s="520"/>
      <c r="C2" s="521"/>
      <c r="D2" s="521"/>
      <c r="E2" s="522"/>
      <c r="F2" s="524" t="s">
        <v>774</v>
      </c>
      <c r="G2" s="525"/>
      <c r="H2" s="525"/>
      <c r="I2" s="525"/>
      <c r="J2" s="525"/>
      <c r="K2" s="525"/>
      <c r="L2" s="525"/>
      <c r="M2" s="525"/>
      <c r="N2" s="525"/>
      <c r="O2" s="525"/>
      <c r="P2" s="525"/>
      <c r="Q2" s="525"/>
      <c r="R2" s="526"/>
      <c r="S2" s="91"/>
      <c r="T2" s="91"/>
      <c r="U2" s="91"/>
      <c r="V2" s="91"/>
      <c r="W2" s="193"/>
      <c r="X2" s="91"/>
      <c r="Y2" s="91"/>
      <c r="Z2" s="91"/>
    </row>
    <row r="3" spans="1:26">
      <c r="A3" s="90"/>
      <c r="B3" s="523" t="s">
        <v>775</v>
      </c>
      <c r="C3" s="518"/>
      <c r="D3" s="518"/>
      <c r="E3" s="519"/>
      <c r="F3" s="527" t="s">
        <v>776</v>
      </c>
      <c r="G3" s="518"/>
      <c r="H3" s="518"/>
      <c r="I3" s="518"/>
      <c r="J3" s="518"/>
      <c r="K3" s="518"/>
      <c r="L3" s="518"/>
      <c r="M3" s="518"/>
      <c r="N3" s="518"/>
      <c r="O3" s="518"/>
      <c r="P3" s="518"/>
      <c r="Q3" s="518"/>
      <c r="R3" s="519"/>
      <c r="S3" s="91"/>
      <c r="T3" s="91"/>
      <c r="U3" s="91"/>
      <c r="V3" s="91"/>
      <c r="W3" s="193"/>
      <c r="X3" s="91"/>
      <c r="Y3" s="91"/>
      <c r="Z3" s="91"/>
    </row>
    <row r="4" spans="1:26">
      <c r="A4" s="90"/>
      <c r="B4" s="520"/>
      <c r="C4" s="521"/>
      <c r="D4" s="521"/>
      <c r="E4" s="522"/>
      <c r="F4" s="520"/>
      <c r="G4" s="521"/>
      <c r="H4" s="521"/>
      <c r="I4" s="521"/>
      <c r="J4" s="521"/>
      <c r="K4" s="521"/>
      <c r="L4" s="521"/>
      <c r="M4" s="521"/>
      <c r="N4" s="521"/>
      <c r="O4" s="521"/>
      <c r="P4" s="521"/>
      <c r="Q4" s="521"/>
      <c r="R4" s="522"/>
      <c r="S4" s="91"/>
      <c r="T4" s="91"/>
      <c r="U4" s="91"/>
      <c r="V4" s="91"/>
      <c r="W4" s="193"/>
      <c r="X4" s="91"/>
      <c r="Y4" s="91"/>
      <c r="Z4" s="91"/>
    </row>
    <row r="5" spans="1:26">
      <c r="A5" s="517" t="s">
        <v>235</v>
      </c>
      <c r="B5" s="518"/>
      <c r="C5" s="518"/>
      <c r="D5" s="518"/>
      <c r="E5" s="518"/>
      <c r="F5" s="518"/>
      <c r="G5" s="518"/>
      <c r="H5" s="518"/>
      <c r="I5" s="518"/>
      <c r="J5" s="518"/>
      <c r="K5" s="518"/>
      <c r="L5" s="518"/>
      <c r="M5" s="518"/>
      <c r="N5" s="518"/>
      <c r="O5" s="518"/>
      <c r="P5" s="518"/>
      <c r="Q5" s="518"/>
      <c r="R5" s="519"/>
    </row>
    <row r="6" spans="1:26">
      <c r="A6" s="520"/>
      <c r="B6" s="521"/>
      <c r="C6" s="521"/>
      <c r="D6" s="521"/>
      <c r="E6" s="521"/>
      <c r="F6" s="521"/>
      <c r="G6" s="521"/>
      <c r="H6" s="521"/>
      <c r="I6" s="521"/>
      <c r="J6" s="521"/>
      <c r="K6" s="521"/>
      <c r="L6" s="521"/>
      <c r="M6" s="521"/>
      <c r="N6" s="521"/>
      <c r="O6" s="521"/>
      <c r="P6" s="521"/>
      <c r="Q6" s="521"/>
      <c r="R6" s="522"/>
    </row>
    <row r="7" spans="1:26" ht="16" thickBot="1">
      <c r="A7" s="528" t="s">
        <v>0</v>
      </c>
      <c r="B7" s="543" t="s">
        <v>236</v>
      </c>
      <c r="C7" s="544"/>
      <c r="D7" s="528" t="s">
        <v>1</v>
      </c>
      <c r="E7" s="528" t="s">
        <v>37</v>
      </c>
      <c r="F7" s="530" t="s">
        <v>777</v>
      </c>
      <c r="G7" s="531"/>
      <c r="H7" s="531"/>
      <c r="I7" s="531"/>
      <c r="J7" s="531"/>
      <c r="K7" s="531"/>
      <c r="L7" s="531"/>
      <c r="M7" s="531"/>
      <c r="N7" s="531"/>
      <c r="O7" s="531"/>
      <c r="P7" s="531"/>
      <c r="Q7" s="531"/>
      <c r="R7" s="532"/>
      <c r="S7" s="192"/>
      <c r="T7" s="192"/>
      <c r="U7" s="533"/>
      <c r="V7" s="534"/>
      <c r="W7" s="534"/>
      <c r="X7" s="534"/>
    </row>
    <row r="8" spans="1:26" ht="70.5" customHeight="1" thickBot="1">
      <c r="A8" s="529"/>
      <c r="B8" s="520"/>
      <c r="C8" s="522"/>
      <c r="D8" s="529"/>
      <c r="E8" s="529"/>
      <c r="F8" s="92" t="s">
        <v>778</v>
      </c>
      <c r="G8" s="93" t="s">
        <v>779</v>
      </c>
      <c r="H8" s="93" t="s">
        <v>780</v>
      </c>
      <c r="I8" s="93" t="s">
        <v>781</v>
      </c>
      <c r="J8" s="93" t="s">
        <v>782</v>
      </c>
      <c r="K8" s="93" t="s">
        <v>783</v>
      </c>
      <c r="L8" s="93" t="s">
        <v>784</v>
      </c>
      <c r="M8" s="93" t="s">
        <v>785</v>
      </c>
      <c r="N8" s="93" t="s">
        <v>786</v>
      </c>
      <c r="O8" s="94" t="s">
        <v>552</v>
      </c>
      <c r="P8" s="535" t="s">
        <v>38</v>
      </c>
      <c r="Q8" s="536"/>
      <c r="R8" s="95" t="s">
        <v>553</v>
      </c>
      <c r="S8" s="96" t="s">
        <v>584</v>
      </c>
      <c r="T8" s="96" t="s">
        <v>548</v>
      </c>
      <c r="U8" s="96" t="s">
        <v>691</v>
      </c>
      <c r="V8" s="96" t="s">
        <v>548</v>
      </c>
      <c r="W8" s="195" t="s">
        <v>585</v>
      </c>
      <c r="X8" s="97" t="s">
        <v>586</v>
      </c>
      <c r="Y8" s="97" t="s">
        <v>587</v>
      </c>
      <c r="Z8" s="97" t="s">
        <v>588</v>
      </c>
    </row>
    <row r="9" spans="1:26" ht="301.5" customHeight="1" thickBot="1">
      <c r="A9" s="537" t="s">
        <v>787</v>
      </c>
      <c r="B9" s="98" t="s">
        <v>3</v>
      </c>
      <c r="C9" s="99" t="s">
        <v>788</v>
      </c>
      <c r="D9" s="100" t="s">
        <v>789</v>
      </c>
      <c r="E9" s="100" t="s">
        <v>41</v>
      </c>
      <c r="F9" s="101"/>
      <c r="G9" s="101"/>
      <c r="H9" s="101" t="s">
        <v>790</v>
      </c>
      <c r="I9" s="101"/>
      <c r="J9" s="101"/>
      <c r="K9" s="101"/>
      <c r="L9" s="101"/>
      <c r="M9" s="101"/>
      <c r="N9" s="101"/>
      <c r="O9" s="102" t="s">
        <v>791</v>
      </c>
      <c r="P9" s="102" t="s">
        <v>792</v>
      </c>
      <c r="Q9" s="103" t="s">
        <v>793</v>
      </c>
      <c r="R9" s="104" t="s">
        <v>558</v>
      </c>
      <c r="S9" s="105"/>
      <c r="T9" s="105"/>
      <c r="U9" s="105" t="s">
        <v>794</v>
      </c>
      <c r="V9" s="105" t="s">
        <v>795</v>
      </c>
      <c r="W9" s="196"/>
      <c r="X9" s="196">
        <v>0.8</v>
      </c>
      <c r="Y9" s="106"/>
      <c r="Z9" s="106">
        <f>+W9+X9+Y9</f>
        <v>0.8</v>
      </c>
    </row>
    <row r="10" spans="1:26" ht="81" thickBot="1">
      <c r="A10" s="538"/>
      <c r="B10" s="98" t="s">
        <v>4</v>
      </c>
      <c r="C10" s="107" t="s">
        <v>796</v>
      </c>
      <c r="D10" s="107" t="s">
        <v>797</v>
      </c>
      <c r="E10" s="107" t="s">
        <v>41</v>
      </c>
      <c r="F10" s="101"/>
      <c r="G10" s="101" t="s">
        <v>790</v>
      </c>
      <c r="H10" s="101"/>
      <c r="I10" s="101"/>
      <c r="J10" s="101"/>
      <c r="K10" s="101"/>
      <c r="L10" s="101"/>
      <c r="M10" s="101"/>
      <c r="N10" s="101"/>
      <c r="O10" s="102" t="s">
        <v>798</v>
      </c>
      <c r="P10" s="102" t="s">
        <v>799</v>
      </c>
      <c r="Q10" s="108" t="s">
        <v>800</v>
      </c>
      <c r="R10" s="104" t="s">
        <v>558</v>
      </c>
      <c r="S10" s="109"/>
      <c r="T10" s="105"/>
      <c r="U10" s="109" t="s">
        <v>801</v>
      </c>
      <c r="V10" s="105" t="s">
        <v>802</v>
      </c>
      <c r="W10" s="196"/>
      <c r="X10" s="196">
        <v>1</v>
      </c>
      <c r="Y10" s="106">
        <v>0</v>
      </c>
      <c r="Z10" s="106">
        <f t="shared" ref="Z10:Z27" si="0">+W10+X10+Y10</f>
        <v>1</v>
      </c>
    </row>
    <row r="11" spans="1:26" ht="65" thickBot="1">
      <c r="A11" s="538"/>
      <c r="B11" s="98" t="s">
        <v>237</v>
      </c>
      <c r="C11" s="107" t="s">
        <v>803</v>
      </c>
      <c r="D11" s="107" t="s">
        <v>804</v>
      </c>
      <c r="E11" s="107" t="s">
        <v>41</v>
      </c>
      <c r="F11" s="101"/>
      <c r="G11" s="101"/>
      <c r="H11" s="101" t="s">
        <v>790</v>
      </c>
      <c r="I11" s="101"/>
      <c r="J11" s="101" t="s">
        <v>790</v>
      </c>
      <c r="K11" s="101"/>
      <c r="L11" s="101" t="s">
        <v>790</v>
      </c>
      <c r="M11" s="101"/>
      <c r="N11" s="101"/>
      <c r="O11" s="102" t="s">
        <v>805</v>
      </c>
      <c r="P11" s="102" t="s">
        <v>799</v>
      </c>
      <c r="Q11" s="108" t="s">
        <v>806</v>
      </c>
      <c r="R11" s="104" t="s">
        <v>558</v>
      </c>
      <c r="S11" s="109"/>
      <c r="T11" s="110"/>
      <c r="U11" s="109" t="s">
        <v>807</v>
      </c>
      <c r="V11" s="105" t="s">
        <v>808</v>
      </c>
      <c r="W11" s="196"/>
      <c r="X11" s="106">
        <v>0.4</v>
      </c>
      <c r="Y11" s="106">
        <v>0</v>
      </c>
      <c r="Z11" s="106">
        <f t="shared" si="0"/>
        <v>0.4</v>
      </c>
    </row>
    <row r="12" spans="1:26" ht="71.25" customHeight="1" thickBot="1">
      <c r="A12" s="538"/>
      <c r="B12" s="98" t="s">
        <v>239</v>
      </c>
      <c r="C12" s="107" t="s">
        <v>809</v>
      </c>
      <c r="D12" s="107" t="s">
        <v>804</v>
      </c>
      <c r="E12" s="107" t="s">
        <v>41</v>
      </c>
      <c r="F12" s="101"/>
      <c r="G12" s="101"/>
      <c r="H12" s="101"/>
      <c r="I12" s="101"/>
      <c r="J12" s="101"/>
      <c r="K12" s="101"/>
      <c r="L12" s="101"/>
      <c r="M12" s="101" t="s">
        <v>790</v>
      </c>
      <c r="N12" s="101"/>
      <c r="O12" s="102" t="s">
        <v>810</v>
      </c>
      <c r="P12" s="102" t="s">
        <v>811</v>
      </c>
      <c r="Q12" s="111" t="s">
        <v>812</v>
      </c>
      <c r="R12" s="104" t="s">
        <v>558</v>
      </c>
      <c r="S12" s="109"/>
      <c r="T12" s="110"/>
      <c r="U12" s="109" t="s">
        <v>813</v>
      </c>
      <c r="V12" s="105" t="s">
        <v>814</v>
      </c>
      <c r="W12" s="196"/>
      <c r="X12" s="106">
        <v>0.3</v>
      </c>
      <c r="Y12" s="106">
        <v>0</v>
      </c>
      <c r="Z12" s="106">
        <f t="shared" si="0"/>
        <v>0.3</v>
      </c>
    </row>
    <row r="13" spans="1:26" ht="114.75" customHeight="1" thickBot="1">
      <c r="A13" s="538"/>
      <c r="B13" s="98" t="s">
        <v>264</v>
      </c>
      <c r="C13" s="107" t="s">
        <v>815</v>
      </c>
      <c r="D13" s="107" t="s">
        <v>804</v>
      </c>
      <c r="E13" s="107" t="s">
        <v>240</v>
      </c>
      <c r="F13" s="101"/>
      <c r="G13" s="101"/>
      <c r="H13" s="101"/>
      <c r="I13" s="101"/>
      <c r="J13" s="101"/>
      <c r="K13" s="101"/>
      <c r="L13" s="101" t="s">
        <v>790</v>
      </c>
      <c r="M13" s="101" t="s">
        <v>790</v>
      </c>
      <c r="N13" s="101"/>
      <c r="O13" s="102" t="s">
        <v>816</v>
      </c>
      <c r="P13" s="102" t="s">
        <v>817</v>
      </c>
      <c r="Q13" s="112" t="s">
        <v>818</v>
      </c>
      <c r="R13" s="104" t="s">
        <v>558</v>
      </c>
      <c r="S13" s="105"/>
      <c r="T13" s="110"/>
      <c r="U13" s="105" t="s">
        <v>819</v>
      </c>
      <c r="V13" s="105" t="s">
        <v>820</v>
      </c>
      <c r="W13" s="196"/>
      <c r="X13" s="106">
        <v>0.4</v>
      </c>
      <c r="Y13" s="106">
        <v>0</v>
      </c>
      <c r="Z13" s="106">
        <f t="shared" si="0"/>
        <v>0.4</v>
      </c>
    </row>
    <row r="14" spans="1:26" ht="65.25" customHeight="1" thickBot="1">
      <c r="A14" s="538"/>
      <c r="B14" s="98" t="s">
        <v>821</v>
      </c>
      <c r="C14" s="107" t="s">
        <v>822</v>
      </c>
      <c r="D14" s="107" t="s">
        <v>823</v>
      </c>
      <c r="E14" s="107" t="s">
        <v>41</v>
      </c>
      <c r="F14" s="101"/>
      <c r="G14" s="101"/>
      <c r="H14" s="101" t="s">
        <v>790</v>
      </c>
      <c r="I14" s="101"/>
      <c r="J14" s="101" t="s">
        <v>790</v>
      </c>
      <c r="K14" s="101"/>
      <c r="L14" s="101" t="s">
        <v>790</v>
      </c>
      <c r="M14" s="101" t="s">
        <v>790</v>
      </c>
      <c r="N14" s="101"/>
      <c r="O14" s="102" t="s">
        <v>824</v>
      </c>
      <c r="P14" s="102" t="s">
        <v>825</v>
      </c>
      <c r="Q14" s="113" t="s">
        <v>826</v>
      </c>
      <c r="R14" s="104" t="s">
        <v>558</v>
      </c>
      <c r="S14" s="109"/>
      <c r="T14" s="110"/>
      <c r="U14" s="109" t="s">
        <v>827</v>
      </c>
      <c r="V14" s="105" t="s">
        <v>828</v>
      </c>
      <c r="W14" s="196"/>
      <c r="X14" s="106">
        <v>0.3</v>
      </c>
      <c r="Y14" s="106">
        <v>0</v>
      </c>
      <c r="Z14" s="106">
        <f t="shared" si="0"/>
        <v>0.3</v>
      </c>
    </row>
    <row r="15" spans="1:26" ht="72.75" customHeight="1" thickBot="1">
      <c r="A15" s="538"/>
      <c r="B15" s="114" t="s">
        <v>829</v>
      </c>
      <c r="C15" s="107" t="s">
        <v>822</v>
      </c>
      <c r="D15" s="107" t="s">
        <v>823</v>
      </c>
      <c r="E15" s="107" t="s">
        <v>240</v>
      </c>
      <c r="F15" s="101"/>
      <c r="G15" s="101"/>
      <c r="H15" s="101"/>
      <c r="I15" s="101"/>
      <c r="J15" s="101"/>
      <c r="K15" s="101"/>
      <c r="L15" s="101" t="s">
        <v>790</v>
      </c>
      <c r="M15" s="101" t="s">
        <v>790</v>
      </c>
      <c r="N15" s="101"/>
      <c r="O15" s="115" t="s">
        <v>830</v>
      </c>
      <c r="P15" s="115" t="s">
        <v>831</v>
      </c>
      <c r="Q15" s="116" t="s">
        <v>832</v>
      </c>
      <c r="R15" s="104" t="s">
        <v>558</v>
      </c>
      <c r="S15" s="109"/>
      <c r="T15" s="110"/>
      <c r="U15" s="109" t="s">
        <v>833</v>
      </c>
      <c r="V15" s="105" t="s">
        <v>834</v>
      </c>
      <c r="W15" s="196"/>
      <c r="X15" s="106">
        <v>0.3</v>
      </c>
      <c r="Y15" s="106">
        <v>0</v>
      </c>
      <c r="Z15" s="106">
        <f t="shared" si="0"/>
        <v>0.3</v>
      </c>
    </row>
    <row r="16" spans="1:26" ht="141.75" customHeight="1" thickBot="1">
      <c r="A16" s="539"/>
      <c r="B16" s="98" t="s">
        <v>835</v>
      </c>
      <c r="C16" s="107" t="s">
        <v>836</v>
      </c>
      <c r="D16" s="107" t="s">
        <v>837</v>
      </c>
      <c r="E16" s="107" t="s">
        <v>838</v>
      </c>
      <c r="F16" s="101"/>
      <c r="G16" s="101"/>
      <c r="H16" s="101" t="s">
        <v>790</v>
      </c>
      <c r="I16" s="101"/>
      <c r="J16" s="101" t="s">
        <v>790</v>
      </c>
      <c r="K16" s="101"/>
      <c r="L16" s="101" t="s">
        <v>790</v>
      </c>
      <c r="M16" s="101" t="s">
        <v>790</v>
      </c>
      <c r="N16" s="101"/>
      <c r="O16" s="102" t="s">
        <v>839</v>
      </c>
      <c r="P16" s="102" t="s">
        <v>840</v>
      </c>
      <c r="Q16" s="117" t="s">
        <v>841</v>
      </c>
      <c r="R16" s="104" t="s">
        <v>558</v>
      </c>
      <c r="S16" s="109"/>
      <c r="T16" s="105"/>
      <c r="U16" s="109" t="s">
        <v>842</v>
      </c>
      <c r="V16" s="105" t="s">
        <v>843</v>
      </c>
      <c r="W16" s="196"/>
      <c r="X16" s="106">
        <v>0.5</v>
      </c>
      <c r="Y16" s="106">
        <v>0</v>
      </c>
      <c r="Z16" s="106">
        <f t="shared" si="0"/>
        <v>0.5</v>
      </c>
    </row>
    <row r="17" spans="1:26" ht="113" thickBot="1">
      <c r="A17" s="540" t="s">
        <v>844</v>
      </c>
      <c r="B17" s="98" t="s">
        <v>5</v>
      </c>
      <c r="C17" s="216" t="s">
        <v>845</v>
      </c>
      <c r="D17" s="107" t="s">
        <v>846</v>
      </c>
      <c r="E17" s="107" t="s">
        <v>400</v>
      </c>
      <c r="F17" s="101"/>
      <c r="G17" s="101"/>
      <c r="H17" s="101" t="s">
        <v>790</v>
      </c>
      <c r="I17" s="101"/>
      <c r="J17" s="101"/>
      <c r="K17" s="101" t="s">
        <v>790</v>
      </c>
      <c r="L17" s="101"/>
      <c r="M17" s="101" t="s">
        <v>790</v>
      </c>
      <c r="N17" s="101"/>
      <c r="O17" s="102" t="s">
        <v>847</v>
      </c>
      <c r="P17" s="102" t="s">
        <v>848</v>
      </c>
      <c r="Q17" s="111" t="s">
        <v>849</v>
      </c>
      <c r="R17" s="104" t="s">
        <v>558</v>
      </c>
      <c r="S17" s="48" t="s">
        <v>624</v>
      </c>
      <c r="T17" s="49" t="s">
        <v>625</v>
      </c>
      <c r="U17" s="109" t="s">
        <v>850</v>
      </c>
      <c r="V17" s="105" t="s">
        <v>851</v>
      </c>
      <c r="W17" s="241">
        <v>0.3</v>
      </c>
      <c r="X17" s="106">
        <v>0.5</v>
      </c>
      <c r="Y17" s="106">
        <v>0</v>
      </c>
      <c r="Z17" s="106">
        <f t="shared" si="0"/>
        <v>0.8</v>
      </c>
    </row>
    <row r="18" spans="1:26" ht="79.5" customHeight="1" thickBot="1">
      <c r="A18" s="538"/>
      <c r="B18" s="118" t="s">
        <v>6</v>
      </c>
      <c r="C18" s="107" t="s">
        <v>852</v>
      </c>
      <c r="D18" s="107" t="s">
        <v>853</v>
      </c>
      <c r="E18" s="107" t="s">
        <v>854</v>
      </c>
      <c r="F18" s="119"/>
      <c r="G18" s="119"/>
      <c r="H18" s="119"/>
      <c r="I18" s="119"/>
      <c r="J18" s="119"/>
      <c r="K18" s="119"/>
      <c r="L18" s="119"/>
      <c r="M18" s="119"/>
      <c r="N18" s="119" t="s">
        <v>790</v>
      </c>
      <c r="O18" s="120" t="s">
        <v>855</v>
      </c>
      <c r="P18" s="120" t="s">
        <v>856</v>
      </c>
      <c r="Q18" s="121" t="s">
        <v>857</v>
      </c>
      <c r="R18" s="122" t="s">
        <v>558</v>
      </c>
      <c r="S18" s="4"/>
      <c r="T18" s="105"/>
      <c r="U18" s="4" t="s">
        <v>858</v>
      </c>
      <c r="V18" s="105" t="s">
        <v>859</v>
      </c>
      <c r="W18" s="196"/>
      <c r="X18" s="106">
        <v>0.4</v>
      </c>
      <c r="Y18" s="106">
        <v>0</v>
      </c>
      <c r="Z18" s="106">
        <f t="shared" si="0"/>
        <v>0.4</v>
      </c>
    </row>
    <row r="19" spans="1:26" ht="162.75" customHeight="1" thickBot="1">
      <c r="A19" s="538"/>
      <c r="B19" s="118" t="s">
        <v>7</v>
      </c>
      <c r="C19" s="107" t="s">
        <v>860</v>
      </c>
      <c r="D19" s="107" t="s">
        <v>853</v>
      </c>
      <c r="E19" s="107" t="s">
        <v>240</v>
      </c>
      <c r="F19" s="123"/>
      <c r="G19" s="119"/>
      <c r="H19" s="119"/>
      <c r="I19" s="119"/>
      <c r="J19" s="119"/>
      <c r="K19" s="119"/>
      <c r="L19" s="119"/>
      <c r="M19" s="119"/>
      <c r="N19" s="119" t="s">
        <v>790</v>
      </c>
      <c r="O19" s="124" t="s">
        <v>861</v>
      </c>
      <c r="P19" s="125" t="s">
        <v>862</v>
      </c>
      <c r="Q19" s="112" t="s">
        <v>818</v>
      </c>
      <c r="R19" s="122" t="s">
        <v>558</v>
      </c>
      <c r="S19" s="126"/>
      <c r="T19" s="105"/>
      <c r="U19" s="126" t="s">
        <v>863</v>
      </c>
      <c r="V19" s="105" t="s">
        <v>864</v>
      </c>
      <c r="W19" s="196"/>
      <c r="X19" s="106">
        <v>0.4</v>
      </c>
      <c r="Y19" s="106">
        <v>0</v>
      </c>
      <c r="Z19" s="106">
        <f t="shared" si="0"/>
        <v>0.4</v>
      </c>
    </row>
    <row r="20" spans="1:26" ht="112.5" customHeight="1" thickBot="1">
      <c r="A20" s="538"/>
      <c r="B20" s="118" t="s">
        <v>241</v>
      </c>
      <c r="C20" s="107" t="s">
        <v>865</v>
      </c>
      <c r="D20" s="107" t="s">
        <v>866</v>
      </c>
      <c r="E20" s="127" t="s">
        <v>238</v>
      </c>
      <c r="F20" s="123"/>
      <c r="G20" s="119"/>
      <c r="H20" s="119" t="s">
        <v>790</v>
      </c>
      <c r="I20" s="119" t="s">
        <v>790</v>
      </c>
      <c r="J20" s="119" t="s">
        <v>790</v>
      </c>
      <c r="K20" s="119" t="s">
        <v>790</v>
      </c>
      <c r="L20" s="119" t="s">
        <v>790</v>
      </c>
      <c r="M20" s="119" t="s">
        <v>790</v>
      </c>
      <c r="N20" s="119"/>
      <c r="O20" s="128" t="s">
        <v>867</v>
      </c>
      <c r="P20" s="129" t="s">
        <v>868</v>
      </c>
      <c r="Q20" s="113" t="s">
        <v>818</v>
      </c>
      <c r="R20" s="122" t="s">
        <v>558</v>
      </c>
      <c r="S20" s="4"/>
      <c r="T20" s="105"/>
      <c r="U20" s="4" t="s">
        <v>869</v>
      </c>
      <c r="V20" s="105" t="s">
        <v>870</v>
      </c>
      <c r="W20" s="196"/>
      <c r="X20" s="106">
        <v>0.6</v>
      </c>
      <c r="Y20" s="106">
        <v>0</v>
      </c>
      <c r="Z20" s="106">
        <f t="shared" si="0"/>
        <v>0.6</v>
      </c>
    </row>
    <row r="21" spans="1:26" ht="109.5" customHeight="1" thickBot="1">
      <c r="A21" s="541" t="s">
        <v>871</v>
      </c>
      <c r="B21" s="130" t="s">
        <v>8</v>
      </c>
      <c r="C21" s="218" t="s">
        <v>872</v>
      </c>
      <c r="D21" s="107" t="s">
        <v>873</v>
      </c>
      <c r="E21" s="107" t="s">
        <v>874</v>
      </c>
      <c r="F21" s="123"/>
      <c r="G21" s="123" t="s">
        <v>790</v>
      </c>
      <c r="H21" s="123" t="s">
        <v>790</v>
      </c>
      <c r="I21" s="123" t="s">
        <v>790</v>
      </c>
      <c r="J21" s="123" t="s">
        <v>790</v>
      </c>
      <c r="K21" s="123" t="s">
        <v>790</v>
      </c>
      <c r="L21" s="123" t="s">
        <v>790</v>
      </c>
      <c r="M21" s="123"/>
      <c r="N21" s="123"/>
      <c r="O21" s="115" t="s">
        <v>875</v>
      </c>
      <c r="P21" s="131" t="s">
        <v>876</v>
      </c>
      <c r="Q21" s="112" t="s">
        <v>818</v>
      </c>
      <c r="R21" s="132" t="s">
        <v>558</v>
      </c>
      <c r="S21" s="109"/>
      <c r="T21" s="105"/>
      <c r="U21" s="109" t="s">
        <v>877</v>
      </c>
      <c r="V21" s="105" t="s">
        <v>878</v>
      </c>
      <c r="W21" s="196"/>
      <c r="X21" s="106">
        <v>0.3</v>
      </c>
      <c r="Y21" s="106">
        <v>0</v>
      </c>
      <c r="Z21" s="106">
        <f t="shared" si="0"/>
        <v>0.3</v>
      </c>
    </row>
    <row r="22" spans="1:26" ht="105.75" customHeight="1" thickBot="1">
      <c r="A22" s="542"/>
      <c r="B22" s="133" t="s">
        <v>17</v>
      </c>
      <c r="C22" s="216" t="s">
        <v>879</v>
      </c>
      <c r="D22" s="107" t="s">
        <v>880</v>
      </c>
      <c r="E22" s="107" t="s">
        <v>881</v>
      </c>
      <c r="F22" s="101"/>
      <c r="G22" s="101"/>
      <c r="H22" s="101"/>
      <c r="I22" s="101" t="s">
        <v>790</v>
      </c>
      <c r="J22" s="101" t="s">
        <v>790</v>
      </c>
      <c r="K22" s="101" t="s">
        <v>790</v>
      </c>
      <c r="L22" s="101" t="s">
        <v>790</v>
      </c>
      <c r="M22" s="101" t="s">
        <v>790</v>
      </c>
      <c r="N22" s="101"/>
      <c r="O22" s="102" t="s">
        <v>882</v>
      </c>
      <c r="P22" s="102" t="s">
        <v>883</v>
      </c>
      <c r="Q22" s="112" t="s">
        <v>818</v>
      </c>
      <c r="R22" s="104" t="s">
        <v>558</v>
      </c>
      <c r="S22" s="48" t="s">
        <v>626</v>
      </c>
      <c r="T22" s="240" t="s">
        <v>627</v>
      </c>
      <c r="U22" s="109" t="s">
        <v>884</v>
      </c>
      <c r="V22" s="105" t="s">
        <v>885</v>
      </c>
      <c r="W22" s="241">
        <v>0.1</v>
      </c>
      <c r="X22" s="106">
        <v>0.35</v>
      </c>
      <c r="Y22" s="106">
        <v>0</v>
      </c>
      <c r="Z22" s="106">
        <f t="shared" si="0"/>
        <v>0.44999999999999996</v>
      </c>
    </row>
    <row r="23" spans="1:26" ht="97.5" customHeight="1" thickBot="1">
      <c r="A23" s="542"/>
      <c r="B23" s="133" t="s">
        <v>428</v>
      </c>
      <c r="C23" s="218" t="s">
        <v>886</v>
      </c>
      <c r="D23" s="107" t="s">
        <v>887</v>
      </c>
      <c r="E23" s="107" t="s">
        <v>888</v>
      </c>
      <c r="F23" s="101"/>
      <c r="G23" s="101"/>
      <c r="H23" s="101"/>
      <c r="I23" s="101"/>
      <c r="J23" s="101" t="s">
        <v>790</v>
      </c>
      <c r="K23" s="101" t="s">
        <v>790</v>
      </c>
      <c r="L23" s="101" t="s">
        <v>790</v>
      </c>
      <c r="M23" s="101" t="s">
        <v>790</v>
      </c>
      <c r="N23" s="101" t="s">
        <v>790</v>
      </c>
      <c r="O23" s="102" t="s">
        <v>889</v>
      </c>
      <c r="P23" s="102" t="s">
        <v>890</v>
      </c>
      <c r="Q23" s="103" t="s">
        <v>891</v>
      </c>
      <c r="R23" s="104" t="s">
        <v>558</v>
      </c>
      <c r="S23" s="217"/>
      <c r="T23" s="240"/>
      <c r="U23" s="109" t="s">
        <v>892</v>
      </c>
      <c r="V23" s="105" t="s">
        <v>893</v>
      </c>
      <c r="W23" s="196"/>
      <c r="X23" s="106">
        <v>0.4</v>
      </c>
      <c r="Y23" s="106">
        <v>0</v>
      </c>
      <c r="Z23" s="106">
        <f t="shared" si="0"/>
        <v>0.4</v>
      </c>
    </row>
    <row r="24" spans="1:26" ht="80.25" customHeight="1" thickBot="1">
      <c r="A24" s="542"/>
      <c r="B24" s="133" t="s">
        <v>276</v>
      </c>
      <c r="C24" s="218" t="s">
        <v>894</v>
      </c>
      <c r="D24" s="107" t="s">
        <v>895</v>
      </c>
      <c r="E24" s="107" t="s">
        <v>41</v>
      </c>
      <c r="F24" s="101"/>
      <c r="G24" s="101"/>
      <c r="H24" s="101"/>
      <c r="I24" s="101"/>
      <c r="J24" s="101" t="s">
        <v>790</v>
      </c>
      <c r="K24" s="101" t="s">
        <v>790</v>
      </c>
      <c r="L24" s="101" t="s">
        <v>790</v>
      </c>
      <c r="M24" s="101" t="s">
        <v>790</v>
      </c>
      <c r="N24" s="101" t="s">
        <v>790</v>
      </c>
      <c r="O24" s="102" t="s">
        <v>896</v>
      </c>
      <c r="P24" s="134"/>
      <c r="Q24" s="111" t="s">
        <v>897</v>
      </c>
      <c r="R24" s="104" t="s">
        <v>558</v>
      </c>
      <c r="S24" s="135"/>
      <c r="T24" s="105"/>
      <c r="U24" s="135" t="s">
        <v>898</v>
      </c>
      <c r="V24" s="105" t="s">
        <v>899</v>
      </c>
      <c r="W24" s="196"/>
      <c r="X24" s="106">
        <v>0.4</v>
      </c>
      <c r="Y24" s="106">
        <v>0</v>
      </c>
      <c r="Z24" s="106">
        <f t="shared" si="0"/>
        <v>0.4</v>
      </c>
    </row>
    <row r="25" spans="1:26" ht="168.75" customHeight="1" thickBot="1">
      <c r="A25" s="542"/>
      <c r="B25" s="133" t="s">
        <v>900</v>
      </c>
      <c r="C25" s="219" t="s">
        <v>901</v>
      </c>
      <c r="D25" s="107" t="s">
        <v>902</v>
      </c>
      <c r="E25" s="107" t="s">
        <v>41</v>
      </c>
      <c r="F25" s="101"/>
      <c r="G25" s="101"/>
      <c r="H25" s="101"/>
      <c r="I25" s="101" t="s">
        <v>790</v>
      </c>
      <c r="J25" s="101" t="s">
        <v>790</v>
      </c>
      <c r="K25" s="101" t="s">
        <v>790</v>
      </c>
      <c r="L25" s="101" t="s">
        <v>790</v>
      </c>
      <c r="M25" s="101" t="s">
        <v>790</v>
      </c>
      <c r="N25" s="101" t="s">
        <v>790</v>
      </c>
      <c r="O25" s="102" t="s">
        <v>903</v>
      </c>
      <c r="P25" s="102" t="s">
        <v>904</v>
      </c>
      <c r="Q25" s="113" t="s">
        <v>905</v>
      </c>
      <c r="R25" s="104" t="s">
        <v>558</v>
      </c>
      <c r="S25" s="105"/>
      <c r="T25" s="105"/>
      <c r="U25" s="105" t="s">
        <v>906</v>
      </c>
      <c r="V25" s="105" t="s">
        <v>907</v>
      </c>
      <c r="W25" s="196"/>
      <c r="X25" s="106">
        <v>0.4</v>
      </c>
      <c r="Y25" s="106">
        <v>0</v>
      </c>
      <c r="Z25" s="106">
        <f t="shared" si="0"/>
        <v>0.4</v>
      </c>
    </row>
    <row r="26" spans="1:26" ht="127.5" customHeight="1" thickBot="1">
      <c r="A26" s="542"/>
      <c r="B26" s="133" t="s">
        <v>908</v>
      </c>
      <c r="C26" s="218" t="s">
        <v>909</v>
      </c>
      <c r="D26" s="107" t="s">
        <v>902</v>
      </c>
      <c r="E26" s="107" t="s">
        <v>240</v>
      </c>
      <c r="F26" s="101"/>
      <c r="G26" s="101"/>
      <c r="H26" s="101"/>
      <c r="I26" s="101"/>
      <c r="J26" s="101"/>
      <c r="K26" s="101"/>
      <c r="L26" s="101"/>
      <c r="M26" s="101" t="s">
        <v>790</v>
      </c>
      <c r="N26" s="101" t="s">
        <v>790</v>
      </c>
      <c r="O26" s="136" t="s">
        <v>910</v>
      </c>
      <c r="P26" s="136" t="s">
        <v>911</v>
      </c>
      <c r="Q26" s="103" t="s">
        <v>818</v>
      </c>
      <c r="R26" s="137" t="s">
        <v>558</v>
      </c>
      <c r="S26" s="105"/>
      <c r="T26" s="110"/>
      <c r="U26" s="105" t="s">
        <v>912</v>
      </c>
      <c r="V26" s="105" t="s">
        <v>878</v>
      </c>
      <c r="W26" s="196"/>
      <c r="X26" s="106">
        <v>0.4</v>
      </c>
      <c r="Y26" s="106">
        <v>0</v>
      </c>
      <c r="Z26" s="106">
        <f t="shared" si="0"/>
        <v>0.4</v>
      </c>
    </row>
    <row r="27" spans="1:26" ht="215.25" customHeight="1" thickBot="1">
      <c r="A27" s="542"/>
      <c r="B27" s="133" t="s">
        <v>913</v>
      </c>
      <c r="C27" s="218" t="s">
        <v>914</v>
      </c>
      <c r="D27" s="107" t="s">
        <v>915</v>
      </c>
      <c r="E27" s="107" t="s">
        <v>916</v>
      </c>
      <c r="F27" s="101"/>
      <c r="G27" s="101"/>
      <c r="H27" s="101"/>
      <c r="I27" s="101"/>
      <c r="J27" s="101"/>
      <c r="K27" s="101"/>
      <c r="L27" s="101"/>
      <c r="M27" s="101"/>
      <c r="N27" s="101" t="s">
        <v>790</v>
      </c>
      <c r="O27" s="136" t="s">
        <v>917</v>
      </c>
      <c r="P27" s="136" t="s">
        <v>918</v>
      </c>
      <c r="Q27" s="113" t="s">
        <v>818</v>
      </c>
      <c r="R27" s="137" t="s">
        <v>558</v>
      </c>
      <c r="S27" s="105"/>
      <c r="T27" s="105"/>
      <c r="U27" s="105" t="s">
        <v>919</v>
      </c>
      <c r="V27" s="105" t="s">
        <v>920</v>
      </c>
      <c r="W27" s="196"/>
      <c r="X27" s="106">
        <v>0.2</v>
      </c>
      <c r="Y27" s="106"/>
      <c r="Z27" s="106">
        <f t="shared" si="0"/>
        <v>0.2</v>
      </c>
    </row>
    <row r="28" spans="1:26" ht="58.5" customHeight="1" thickBot="1">
      <c r="A28" s="529"/>
      <c r="B28" s="133" t="s">
        <v>921</v>
      </c>
      <c r="C28" s="218" t="s">
        <v>922</v>
      </c>
      <c r="D28" s="107" t="s">
        <v>923</v>
      </c>
      <c r="E28" s="107" t="s">
        <v>41</v>
      </c>
      <c r="F28" s="101"/>
      <c r="G28" s="101"/>
      <c r="H28" s="101"/>
      <c r="I28" s="101"/>
      <c r="J28" s="101"/>
      <c r="K28" s="101"/>
      <c r="L28" s="101"/>
      <c r="M28" s="101"/>
      <c r="N28" s="101" t="s">
        <v>790</v>
      </c>
      <c r="O28" s="102" t="s">
        <v>924</v>
      </c>
      <c r="P28" s="102"/>
      <c r="Q28" s="102"/>
      <c r="R28" s="104" t="s">
        <v>558</v>
      </c>
      <c r="S28" s="105"/>
      <c r="T28" s="2"/>
      <c r="U28" s="105" t="s">
        <v>925</v>
      </c>
      <c r="V28" s="105"/>
      <c r="W28" s="196"/>
      <c r="X28" s="106">
        <v>0</v>
      </c>
      <c r="Y28" s="106"/>
      <c r="Z28" s="106">
        <f>(X28+Y28+W28)</f>
        <v>0</v>
      </c>
    </row>
    <row r="29" spans="1:26" ht="46.5" customHeight="1">
      <c r="A29" s="138"/>
      <c r="Q29" s="139"/>
      <c r="V29" s="222" t="s">
        <v>628</v>
      </c>
      <c r="W29" s="223">
        <f>+AVERAGE(W17,W22)</f>
        <v>0.2</v>
      </c>
      <c r="X29" s="223">
        <f>AVERAGE(X9:X28)</f>
        <v>0.41749999999999998</v>
      </c>
      <c r="Y29" s="223">
        <f>AVERAGE(Y9:Y28)</f>
        <v>0</v>
      </c>
      <c r="Z29" s="223">
        <f>+W29+X29</f>
        <v>0.61749999999999994</v>
      </c>
    </row>
    <row r="30" spans="1:26" ht="15.75" customHeight="1">
      <c r="Q30" s="139"/>
    </row>
    <row r="31" spans="1:26" ht="15.75" customHeight="1">
      <c r="Q31" s="139"/>
    </row>
    <row r="32" spans="1:26" ht="15.75" customHeight="1">
      <c r="Q32" s="139"/>
    </row>
    <row r="33" spans="17:17" ht="15.75" customHeight="1">
      <c r="Q33" s="139"/>
    </row>
    <row r="34" spans="17:17" ht="15.75" customHeight="1">
      <c r="Q34" s="139"/>
    </row>
    <row r="35" spans="17:17" ht="15.75" customHeight="1">
      <c r="Q35" s="139"/>
    </row>
    <row r="36" spans="17:17" ht="15.75" customHeight="1">
      <c r="Q36" s="139"/>
    </row>
    <row r="37" spans="17:17" ht="15.75" customHeight="1">
      <c r="Q37" s="139"/>
    </row>
    <row r="38" spans="17:17" ht="15.75" customHeight="1">
      <c r="Q38" s="139"/>
    </row>
    <row r="39" spans="17:17" ht="15.75" customHeight="1">
      <c r="Q39" s="139"/>
    </row>
    <row r="40" spans="17:17" ht="15.75" customHeight="1">
      <c r="Q40" s="139"/>
    </row>
    <row r="41" spans="17:17" ht="15.75" customHeight="1">
      <c r="Q41" s="139"/>
    </row>
    <row r="42" spans="17:17" ht="15.75" customHeight="1">
      <c r="Q42" s="139"/>
    </row>
    <row r="43" spans="17:17" ht="15.75" customHeight="1">
      <c r="Q43" s="139"/>
    </row>
    <row r="44" spans="17:17" ht="15.75" customHeight="1">
      <c r="Q44" s="139"/>
    </row>
    <row r="45" spans="17:17" ht="15.75" customHeight="1">
      <c r="Q45" s="139"/>
    </row>
    <row r="46" spans="17:17" ht="15.75" customHeight="1">
      <c r="Q46" s="139"/>
    </row>
    <row r="47" spans="17:17" ht="15.75" customHeight="1">
      <c r="Q47" s="139"/>
    </row>
    <row r="48" spans="17:17" ht="15.75" customHeight="1">
      <c r="Q48" s="139"/>
    </row>
    <row r="49" spans="17:17" ht="15.75" customHeight="1">
      <c r="Q49" s="139"/>
    </row>
    <row r="50" spans="17:17" ht="15.75" customHeight="1">
      <c r="Q50" s="139"/>
    </row>
    <row r="51" spans="17:17" ht="15.75" customHeight="1">
      <c r="Q51" s="139"/>
    </row>
    <row r="52" spans="17:17" ht="15.75" customHeight="1">
      <c r="Q52" s="139"/>
    </row>
    <row r="53" spans="17:17" ht="15.75" customHeight="1">
      <c r="Q53" s="139"/>
    </row>
    <row r="54" spans="17:17" ht="15.75" customHeight="1">
      <c r="Q54" s="139"/>
    </row>
    <row r="55" spans="17:17" ht="15.75" customHeight="1">
      <c r="Q55" s="139"/>
    </row>
    <row r="56" spans="17:17" ht="15.75" customHeight="1">
      <c r="Q56" s="139"/>
    </row>
    <row r="57" spans="17:17" ht="15.75" customHeight="1">
      <c r="Q57" s="139"/>
    </row>
    <row r="58" spans="17:17" ht="15.75" customHeight="1">
      <c r="Q58" s="139"/>
    </row>
    <row r="59" spans="17:17" ht="15.75" customHeight="1">
      <c r="Q59" s="139"/>
    </row>
    <row r="60" spans="17:17" ht="15.75" customHeight="1">
      <c r="Q60" s="139"/>
    </row>
    <row r="61" spans="17:17" ht="15.75" customHeight="1">
      <c r="Q61" s="139"/>
    </row>
    <row r="62" spans="17:17" ht="15.75" customHeight="1">
      <c r="Q62" s="139"/>
    </row>
    <row r="63" spans="17:17" ht="15.75" customHeight="1">
      <c r="Q63" s="139"/>
    </row>
    <row r="64" spans="17:17" ht="15.75" customHeight="1">
      <c r="Q64" s="139"/>
    </row>
    <row r="65" spans="17:17" ht="15.75" customHeight="1">
      <c r="Q65" s="139"/>
    </row>
    <row r="66" spans="17:17" ht="15.75" customHeight="1">
      <c r="Q66" s="139"/>
    </row>
    <row r="67" spans="17:17" ht="15.75" customHeight="1">
      <c r="Q67" s="139"/>
    </row>
    <row r="68" spans="17:17" ht="15.75" customHeight="1">
      <c r="Q68" s="139"/>
    </row>
    <row r="69" spans="17:17" ht="15.75" customHeight="1">
      <c r="Q69" s="139"/>
    </row>
    <row r="70" spans="17:17" ht="15.75" customHeight="1">
      <c r="Q70" s="139"/>
    </row>
    <row r="71" spans="17:17" ht="15.75" customHeight="1">
      <c r="Q71" s="139"/>
    </row>
    <row r="72" spans="17:17" ht="15.75" customHeight="1">
      <c r="Q72" s="139"/>
    </row>
    <row r="73" spans="17:17" ht="15.75" customHeight="1">
      <c r="Q73" s="139"/>
    </row>
    <row r="74" spans="17:17" ht="15.75" customHeight="1">
      <c r="Q74" s="139"/>
    </row>
    <row r="75" spans="17:17" ht="15.75" customHeight="1">
      <c r="Q75" s="139"/>
    </row>
    <row r="76" spans="17:17" ht="15.75" customHeight="1">
      <c r="Q76" s="139"/>
    </row>
    <row r="77" spans="17:17" ht="15.75" customHeight="1">
      <c r="Q77" s="139"/>
    </row>
    <row r="78" spans="17:17" ht="15.75" customHeight="1">
      <c r="Q78" s="139"/>
    </row>
    <row r="79" spans="17:17" ht="15.75" customHeight="1">
      <c r="Q79" s="139"/>
    </row>
    <row r="80" spans="17:17" ht="15.75" customHeight="1">
      <c r="Q80" s="139"/>
    </row>
    <row r="81" spans="17:17" ht="15.75" customHeight="1">
      <c r="Q81" s="139"/>
    </row>
    <row r="82" spans="17:17" ht="15.75" customHeight="1">
      <c r="Q82" s="139"/>
    </row>
    <row r="83" spans="17:17" ht="15.75" customHeight="1">
      <c r="Q83" s="139"/>
    </row>
    <row r="84" spans="17:17" ht="15.75" customHeight="1">
      <c r="Q84" s="139"/>
    </row>
    <row r="85" spans="17:17" ht="15.75" customHeight="1">
      <c r="Q85" s="139"/>
    </row>
    <row r="86" spans="17:17" ht="15.75" customHeight="1">
      <c r="Q86" s="139"/>
    </row>
    <row r="87" spans="17:17" ht="15.75" customHeight="1">
      <c r="Q87" s="139"/>
    </row>
    <row r="88" spans="17:17" ht="15.75" customHeight="1">
      <c r="Q88" s="139"/>
    </row>
    <row r="89" spans="17:17" ht="15.75" customHeight="1">
      <c r="Q89" s="139"/>
    </row>
    <row r="90" spans="17:17" ht="15.75" customHeight="1">
      <c r="Q90" s="139"/>
    </row>
    <row r="91" spans="17:17" ht="15.75" customHeight="1">
      <c r="Q91" s="139"/>
    </row>
    <row r="92" spans="17:17" ht="15.75" customHeight="1">
      <c r="Q92" s="139"/>
    </row>
    <row r="93" spans="17:17" ht="15.75" customHeight="1">
      <c r="Q93" s="139"/>
    </row>
    <row r="94" spans="17:17" ht="15.75" customHeight="1">
      <c r="Q94" s="139"/>
    </row>
    <row r="95" spans="17:17" ht="15.75" customHeight="1">
      <c r="Q95" s="139"/>
    </row>
    <row r="96" spans="17:17" ht="15.75" customHeight="1">
      <c r="Q96" s="139"/>
    </row>
    <row r="97" spans="17:17" ht="15.75" customHeight="1">
      <c r="Q97" s="139"/>
    </row>
    <row r="98" spans="17:17" ht="15.75" customHeight="1">
      <c r="Q98" s="139"/>
    </row>
    <row r="99" spans="17:17" ht="15.75" customHeight="1">
      <c r="Q99" s="139"/>
    </row>
    <row r="100" spans="17:17" ht="15.75" customHeight="1">
      <c r="Q100" s="139"/>
    </row>
    <row r="101" spans="17:17" ht="15.75" customHeight="1">
      <c r="Q101" s="139"/>
    </row>
    <row r="102" spans="17:17" ht="15.75" customHeight="1">
      <c r="Q102" s="139"/>
    </row>
    <row r="103" spans="17:17" ht="15.75" customHeight="1">
      <c r="Q103" s="139"/>
    </row>
    <row r="104" spans="17:17" ht="15.75" customHeight="1">
      <c r="Q104" s="139"/>
    </row>
    <row r="105" spans="17:17" ht="15.75" customHeight="1">
      <c r="Q105" s="139"/>
    </row>
    <row r="106" spans="17:17" ht="15.75" customHeight="1">
      <c r="Q106" s="139"/>
    </row>
    <row r="107" spans="17:17" ht="15.75" customHeight="1">
      <c r="Q107" s="139"/>
    </row>
    <row r="108" spans="17:17" ht="15.75" customHeight="1">
      <c r="Q108" s="139"/>
    </row>
    <row r="109" spans="17:17" ht="15.75" customHeight="1">
      <c r="Q109" s="139"/>
    </row>
    <row r="110" spans="17:17" ht="15.75" customHeight="1">
      <c r="Q110" s="139"/>
    </row>
    <row r="111" spans="17:17" ht="15.75" customHeight="1">
      <c r="Q111" s="139"/>
    </row>
    <row r="112" spans="17:17" ht="15.75" customHeight="1">
      <c r="Q112" s="139"/>
    </row>
    <row r="113" spans="17:17" ht="15.75" customHeight="1">
      <c r="Q113" s="139"/>
    </row>
    <row r="114" spans="17:17" ht="15.75" customHeight="1">
      <c r="Q114" s="139"/>
    </row>
    <row r="115" spans="17:17" ht="15.75" customHeight="1">
      <c r="Q115" s="139"/>
    </row>
    <row r="116" spans="17:17" ht="15.75" customHeight="1">
      <c r="Q116" s="139"/>
    </row>
    <row r="117" spans="17:17" ht="15.75" customHeight="1">
      <c r="Q117" s="139"/>
    </row>
    <row r="118" spans="17:17" ht="15.75" customHeight="1">
      <c r="Q118" s="139"/>
    </row>
    <row r="119" spans="17:17" ht="15.75" customHeight="1">
      <c r="Q119" s="139"/>
    </row>
    <row r="120" spans="17:17" ht="15.75" customHeight="1">
      <c r="Q120" s="139"/>
    </row>
    <row r="121" spans="17:17" ht="15.75" customHeight="1">
      <c r="Q121" s="139"/>
    </row>
    <row r="122" spans="17:17" ht="15.75" customHeight="1">
      <c r="Q122" s="139"/>
    </row>
    <row r="123" spans="17:17" ht="15.75" customHeight="1">
      <c r="Q123" s="139"/>
    </row>
    <row r="124" spans="17:17" ht="15.75" customHeight="1">
      <c r="Q124" s="139"/>
    </row>
    <row r="125" spans="17:17" ht="15.75" customHeight="1">
      <c r="Q125" s="139"/>
    </row>
    <row r="126" spans="17:17" ht="15.75" customHeight="1">
      <c r="Q126" s="139"/>
    </row>
    <row r="127" spans="17:17" ht="15.75" customHeight="1">
      <c r="Q127" s="139"/>
    </row>
    <row r="128" spans="17:17" ht="15.75" customHeight="1">
      <c r="Q128" s="139"/>
    </row>
    <row r="129" spans="17:17" ht="15.75" customHeight="1">
      <c r="Q129" s="139"/>
    </row>
    <row r="130" spans="17:17" ht="15.75" customHeight="1">
      <c r="Q130" s="139"/>
    </row>
    <row r="131" spans="17:17" ht="15.75" customHeight="1">
      <c r="Q131" s="139"/>
    </row>
    <row r="132" spans="17:17" ht="15.75" customHeight="1">
      <c r="Q132" s="139"/>
    </row>
    <row r="133" spans="17:17" ht="15.75" customHeight="1">
      <c r="Q133" s="139"/>
    </row>
    <row r="134" spans="17:17" ht="15.75" customHeight="1">
      <c r="Q134" s="139"/>
    </row>
    <row r="135" spans="17:17" ht="15.75" customHeight="1">
      <c r="Q135" s="139"/>
    </row>
    <row r="136" spans="17:17" ht="15.75" customHeight="1">
      <c r="Q136" s="139"/>
    </row>
    <row r="137" spans="17:17" ht="15.75" customHeight="1">
      <c r="Q137" s="139"/>
    </row>
    <row r="138" spans="17:17" ht="15.75" customHeight="1">
      <c r="Q138" s="139"/>
    </row>
    <row r="139" spans="17:17" ht="15.75" customHeight="1">
      <c r="Q139" s="139"/>
    </row>
    <row r="140" spans="17:17" ht="15.75" customHeight="1">
      <c r="Q140" s="139"/>
    </row>
    <row r="141" spans="17:17" ht="15.75" customHeight="1">
      <c r="Q141" s="139"/>
    </row>
    <row r="142" spans="17:17" ht="15.75" customHeight="1">
      <c r="Q142" s="139"/>
    </row>
    <row r="143" spans="17:17" ht="15.75" customHeight="1">
      <c r="Q143" s="139"/>
    </row>
    <row r="144" spans="17:17" ht="15.75" customHeight="1">
      <c r="Q144" s="139"/>
    </row>
    <row r="145" spans="17:17" ht="15.75" customHeight="1">
      <c r="Q145" s="139"/>
    </row>
    <row r="146" spans="17:17" ht="15.75" customHeight="1">
      <c r="Q146" s="139"/>
    </row>
    <row r="147" spans="17:17" ht="15.75" customHeight="1">
      <c r="Q147" s="139"/>
    </row>
    <row r="148" spans="17:17" ht="15.75" customHeight="1">
      <c r="Q148" s="139"/>
    </row>
    <row r="149" spans="17:17" ht="15.75" customHeight="1">
      <c r="Q149" s="139"/>
    </row>
    <row r="150" spans="17:17" ht="15.75" customHeight="1">
      <c r="Q150" s="139"/>
    </row>
    <row r="151" spans="17:17" ht="15.75" customHeight="1">
      <c r="Q151" s="139"/>
    </row>
    <row r="152" spans="17:17" ht="15.75" customHeight="1">
      <c r="Q152" s="139"/>
    </row>
    <row r="153" spans="17:17" ht="15.75" customHeight="1">
      <c r="Q153" s="139"/>
    </row>
    <row r="154" spans="17:17" ht="15.75" customHeight="1">
      <c r="Q154" s="139"/>
    </row>
    <row r="155" spans="17:17" ht="15.75" customHeight="1">
      <c r="Q155" s="139"/>
    </row>
    <row r="156" spans="17:17" ht="15.75" customHeight="1">
      <c r="Q156" s="139"/>
    </row>
    <row r="157" spans="17:17" ht="15.75" customHeight="1">
      <c r="Q157" s="139"/>
    </row>
    <row r="158" spans="17:17" ht="15.75" customHeight="1">
      <c r="Q158" s="139"/>
    </row>
    <row r="159" spans="17:17" ht="15.75" customHeight="1">
      <c r="Q159" s="139"/>
    </row>
    <row r="160" spans="17:17" ht="15.75" customHeight="1">
      <c r="Q160" s="139"/>
    </row>
    <row r="161" spans="17:17" ht="15.75" customHeight="1">
      <c r="Q161" s="139"/>
    </row>
    <row r="162" spans="17:17" ht="15.75" customHeight="1">
      <c r="Q162" s="139"/>
    </row>
    <row r="163" spans="17:17" ht="15.75" customHeight="1">
      <c r="Q163" s="139"/>
    </row>
    <row r="164" spans="17:17" ht="15.75" customHeight="1">
      <c r="Q164" s="139"/>
    </row>
    <row r="165" spans="17:17" ht="15.75" customHeight="1">
      <c r="Q165" s="139"/>
    </row>
    <row r="166" spans="17:17" ht="15.75" customHeight="1">
      <c r="Q166" s="139"/>
    </row>
    <row r="167" spans="17:17" ht="15.75" customHeight="1">
      <c r="Q167" s="139"/>
    </row>
    <row r="168" spans="17:17" ht="15.75" customHeight="1">
      <c r="Q168" s="139"/>
    </row>
    <row r="169" spans="17:17" ht="15.75" customHeight="1">
      <c r="Q169" s="139"/>
    </row>
    <row r="170" spans="17:17" ht="15.75" customHeight="1">
      <c r="Q170" s="139"/>
    </row>
    <row r="171" spans="17:17" ht="15.75" customHeight="1">
      <c r="Q171" s="139"/>
    </row>
    <row r="172" spans="17:17" ht="15.75" customHeight="1">
      <c r="Q172" s="139"/>
    </row>
    <row r="173" spans="17:17" ht="15.75" customHeight="1">
      <c r="Q173" s="139"/>
    </row>
    <row r="174" spans="17:17" ht="15.75" customHeight="1">
      <c r="Q174" s="139"/>
    </row>
    <row r="175" spans="17:17" ht="15.75" customHeight="1">
      <c r="Q175" s="139"/>
    </row>
    <row r="176" spans="17:17" ht="15.75" customHeight="1">
      <c r="Q176" s="139"/>
    </row>
    <row r="177" spans="17:17" ht="15.75" customHeight="1">
      <c r="Q177" s="139"/>
    </row>
    <row r="178" spans="17:17" ht="15.75" customHeight="1">
      <c r="Q178" s="139"/>
    </row>
    <row r="179" spans="17:17" ht="15.75" customHeight="1">
      <c r="Q179" s="139"/>
    </row>
    <row r="180" spans="17:17" ht="15.75" customHeight="1">
      <c r="Q180" s="139"/>
    </row>
    <row r="181" spans="17:17" ht="15.75" customHeight="1">
      <c r="Q181" s="139"/>
    </row>
    <row r="182" spans="17:17" ht="15.75" customHeight="1">
      <c r="Q182" s="139"/>
    </row>
    <row r="183" spans="17:17" ht="15.75" customHeight="1">
      <c r="Q183" s="139"/>
    </row>
    <row r="184" spans="17:17" ht="15.75" customHeight="1">
      <c r="Q184" s="139"/>
    </row>
    <row r="185" spans="17:17" ht="15.75" customHeight="1">
      <c r="Q185" s="139"/>
    </row>
    <row r="186" spans="17:17" ht="15.75" customHeight="1">
      <c r="Q186" s="139"/>
    </row>
    <row r="187" spans="17:17" ht="15.75" customHeight="1">
      <c r="Q187" s="139"/>
    </row>
    <row r="188" spans="17:17" ht="15.75" customHeight="1">
      <c r="Q188" s="139"/>
    </row>
    <row r="189" spans="17:17" ht="15.75" customHeight="1">
      <c r="Q189" s="139"/>
    </row>
    <row r="190" spans="17:17" ht="15.75" customHeight="1">
      <c r="Q190" s="139"/>
    </row>
    <row r="191" spans="17:17" ht="15.75" customHeight="1">
      <c r="Q191" s="139"/>
    </row>
    <row r="192" spans="17:17" ht="15.75" customHeight="1">
      <c r="Q192" s="139"/>
    </row>
    <row r="193" spans="17:17" ht="15.75" customHeight="1">
      <c r="Q193" s="139"/>
    </row>
    <row r="194" spans="17:17" ht="15.75" customHeight="1">
      <c r="Q194" s="139"/>
    </row>
    <row r="195" spans="17:17" ht="15.75" customHeight="1">
      <c r="Q195" s="139"/>
    </row>
    <row r="196" spans="17:17" ht="15.75" customHeight="1">
      <c r="Q196" s="139"/>
    </row>
    <row r="197" spans="17:17" ht="15.75" customHeight="1">
      <c r="Q197" s="139"/>
    </row>
    <row r="198" spans="17:17" ht="15.75" customHeight="1">
      <c r="Q198" s="139"/>
    </row>
    <row r="199" spans="17:17" ht="15.75" customHeight="1">
      <c r="Q199" s="139"/>
    </row>
    <row r="200" spans="17:17" ht="15.75" customHeight="1">
      <c r="Q200" s="139"/>
    </row>
    <row r="201" spans="17:17" ht="15.75" customHeight="1">
      <c r="Q201" s="139"/>
    </row>
    <row r="202" spans="17:17" ht="15.75" customHeight="1">
      <c r="Q202" s="139"/>
    </row>
    <row r="203" spans="17:17" ht="15.75" customHeight="1">
      <c r="Q203" s="139"/>
    </row>
    <row r="204" spans="17:17" ht="15.75" customHeight="1">
      <c r="Q204" s="139"/>
    </row>
    <row r="205" spans="17:17" ht="15.75" customHeight="1">
      <c r="Q205" s="139"/>
    </row>
    <row r="206" spans="17:17" ht="15.75" customHeight="1">
      <c r="Q206" s="139"/>
    </row>
    <row r="207" spans="17:17" ht="15.75" customHeight="1">
      <c r="Q207" s="139"/>
    </row>
    <row r="208" spans="17:17" ht="15.75" customHeight="1">
      <c r="Q208" s="139"/>
    </row>
    <row r="209" spans="17:17" ht="15.75" customHeight="1">
      <c r="Q209" s="139"/>
    </row>
    <row r="210" spans="17:17" ht="15.75" customHeight="1">
      <c r="Q210" s="139"/>
    </row>
    <row r="211" spans="17:17" ht="15.75" customHeight="1">
      <c r="Q211" s="139"/>
    </row>
    <row r="212" spans="17:17" ht="15.75" customHeight="1">
      <c r="Q212" s="139"/>
    </row>
    <row r="213" spans="17:17" ht="15.75" customHeight="1">
      <c r="Q213" s="139"/>
    </row>
    <row r="214" spans="17:17" ht="15.75" customHeight="1">
      <c r="Q214" s="139"/>
    </row>
    <row r="215" spans="17:17" ht="15.75" customHeight="1">
      <c r="Q215" s="139"/>
    </row>
    <row r="216" spans="17:17" ht="15.75" customHeight="1">
      <c r="Q216" s="139"/>
    </row>
    <row r="217" spans="17:17" ht="15.75" customHeight="1">
      <c r="Q217" s="139"/>
    </row>
    <row r="218" spans="17:17" ht="15.75" customHeight="1">
      <c r="Q218" s="139"/>
    </row>
    <row r="219" spans="17:17" ht="15.75" customHeight="1">
      <c r="Q219" s="139"/>
    </row>
    <row r="220" spans="17:17" ht="15.75" customHeight="1">
      <c r="Q220" s="139"/>
    </row>
    <row r="221" spans="17:17" ht="15.75" customHeight="1">
      <c r="Q221" s="139"/>
    </row>
    <row r="222" spans="17:17" ht="15.75" customHeight="1">
      <c r="Q222" s="139"/>
    </row>
    <row r="223" spans="17:17" ht="15.75" customHeight="1">
      <c r="Q223" s="139"/>
    </row>
    <row r="224" spans="17:17" ht="15.75" customHeight="1">
      <c r="Q224" s="139"/>
    </row>
    <row r="225" spans="17:17" ht="15.75" customHeight="1">
      <c r="Q225" s="139"/>
    </row>
    <row r="226" spans="17:17" ht="15.75" customHeight="1">
      <c r="Q226" s="139"/>
    </row>
    <row r="227" spans="17:17" ht="15.75" customHeight="1">
      <c r="Q227" s="139"/>
    </row>
    <row r="228" spans="17:17" ht="15.75" customHeight="1">
      <c r="Q228" s="139"/>
    </row>
    <row r="229" spans="17:17" ht="15.75" customHeight="1">
      <c r="Q229" s="139"/>
    </row>
    <row r="230" spans="17:17" ht="15.75" customHeight="1">
      <c r="Q230" s="139"/>
    </row>
    <row r="231" spans="17:17" ht="15.75" customHeight="1">
      <c r="Q231" s="139"/>
    </row>
    <row r="232" spans="17:17" ht="15.75" customHeight="1">
      <c r="Q232" s="139"/>
    </row>
    <row r="233" spans="17:17" ht="15.75" customHeight="1">
      <c r="Q233" s="139"/>
    </row>
    <row r="234" spans="17:17" ht="15.75" customHeight="1">
      <c r="Q234" s="139"/>
    </row>
    <row r="235" spans="17:17" ht="15.75" customHeight="1">
      <c r="Q235" s="139"/>
    </row>
    <row r="236" spans="17:17" ht="15.75" customHeight="1">
      <c r="Q236" s="139"/>
    </row>
    <row r="237" spans="17:17" ht="15.75" customHeight="1">
      <c r="Q237" s="139"/>
    </row>
    <row r="238" spans="17:17" ht="15.75" customHeight="1">
      <c r="Q238" s="139"/>
    </row>
    <row r="239" spans="17:17" ht="15.75" customHeight="1">
      <c r="Q239" s="139"/>
    </row>
    <row r="240" spans="17:17" ht="15.75" customHeight="1">
      <c r="Q240" s="139"/>
    </row>
    <row r="241" spans="17:17" ht="15.75" customHeight="1">
      <c r="Q241" s="139"/>
    </row>
    <row r="242" spans="17:17" ht="15.75" customHeight="1">
      <c r="Q242" s="139"/>
    </row>
    <row r="243" spans="17:17" ht="15.75" customHeight="1">
      <c r="Q243" s="139"/>
    </row>
    <row r="244" spans="17:17" ht="15.75" customHeight="1">
      <c r="Q244" s="139"/>
    </row>
    <row r="245" spans="17:17" ht="15.75" customHeight="1">
      <c r="Q245" s="139"/>
    </row>
    <row r="246" spans="17:17" ht="15.75" customHeight="1">
      <c r="Q246" s="139"/>
    </row>
    <row r="247" spans="17:17" ht="15.75" customHeight="1">
      <c r="Q247" s="139"/>
    </row>
    <row r="248" spans="17:17" ht="15.75" customHeight="1">
      <c r="Q248" s="139"/>
    </row>
    <row r="249" spans="17:17" ht="15.75" customHeight="1">
      <c r="Q249" s="139"/>
    </row>
    <row r="250" spans="17:17" ht="15.75" customHeight="1">
      <c r="Q250" s="139"/>
    </row>
    <row r="251" spans="17:17" ht="15.75" customHeight="1">
      <c r="Q251" s="139"/>
    </row>
    <row r="252" spans="17:17" ht="15.75" customHeight="1">
      <c r="Q252" s="139"/>
    </row>
    <row r="253" spans="17:17" ht="15.75" customHeight="1">
      <c r="Q253" s="139"/>
    </row>
    <row r="254" spans="17:17" ht="15.75" customHeight="1">
      <c r="Q254" s="139"/>
    </row>
    <row r="255" spans="17:17" ht="15.75" customHeight="1">
      <c r="Q255" s="139"/>
    </row>
    <row r="256" spans="17:17" ht="15.75" customHeight="1">
      <c r="Q256" s="139"/>
    </row>
    <row r="257" spans="17:17" ht="15.75" customHeight="1">
      <c r="Q257" s="139"/>
    </row>
    <row r="258" spans="17:17" ht="15.75" customHeight="1">
      <c r="Q258" s="139"/>
    </row>
    <row r="259" spans="17:17" ht="15.75" customHeight="1">
      <c r="Q259" s="139"/>
    </row>
    <row r="260" spans="17:17" ht="15.75" customHeight="1">
      <c r="Q260" s="139"/>
    </row>
    <row r="261" spans="17:17" ht="15.75" customHeight="1">
      <c r="Q261" s="139"/>
    </row>
    <row r="262" spans="17:17" ht="15.75" customHeight="1">
      <c r="Q262" s="139"/>
    </row>
    <row r="263" spans="17:17" ht="15.75" customHeight="1">
      <c r="Q263" s="139"/>
    </row>
    <row r="264" spans="17:17" ht="15.75" customHeight="1">
      <c r="Q264" s="139"/>
    </row>
    <row r="265" spans="17:17" ht="15.75" customHeight="1">
      <c r="Q265" s="139"/>
    </row>
    <row r="266" spans="17:17" ht="15.75" customHeight="1">
      <c r="Q266" s="139"/>
    </row>
    <row r="267" spans="17:17" ht="15.75" customHeight="1">
      <c r="Q267" s="139"/>
    </row>
    <row r="268" spans="17:17" ht="15.75" customHeight="1">
      <c r="Q268" s="139"/>
    </row>
    <row r="269" spans="17:17" ht="15.75" customHeight="1">
      <c r="Q269" s="139"/>
    </row>
    <row r="270" spans="17:17" ht="15.75" customHeight="1">
      <c r="Q270" s="139"/>
    </row>
    <row r="271" spans="17:17" ht="15.75" customHeight="1">
      <c r="Q271" s="139"/>
    </row>
    <row r="272" spans="17:17" ht="15.75" customHeight="1">
      <c r="Q272" s="139"/>
    </row>
    <row r="273" spans="17:17" ht="15.75" customHeight="1">
      <c r="Q273" s="139"/>
    </row>
    <row r="274" spans="17:17" ht="15.75" customHeight="1">
      <c r="Q274" s="139"/>
    </row>
    <row r="275" spans="17:17" ht="15.75" customHeight="1">
      <c r="Q275" s="139"/>
    </row>
    <row r="276" spans="17:17" ht="15.75" customHeight="1">
      <c r="Q276" s="139"/>
    </row>
    <row r="277" spans="17:17" ht="15.75" customHeight="1">
      <c r="Q277" s="139"/>
    </row>
    <row r="278" spans="17:17" ht="15.75" customHeight="1">
      <c r="Q278" s="139"/>
    </row>
    <row r="279" spans="17:17" ht="15.75" customHeight="1">
      <c r="Q279" s="139"/>
    </row>
    <row r="280" spans="17:17" ht="15.75" customHeight="1">
      <c r="Q280" s="139"/>
    </row>
    <row r="281" spans="17:17" ht="15.75" customHeight="1">
      <c r="Q281" s="139"/>
    </row>
    <row r="282" spans="17:17" ht="15.75" customHeight="1">
      <c r="Q282" s="139"/>
    </row>
    <row r="283" spans="17:17" ht="15.75" customHeight="1">
      <c r="Q283" s="139"/>
    </row>
    <row r="284" spans="17:17" ht="15.75" customHeight="1">
      <c r="Q284" s="139"/>
    </row>
    <row r="285" spans="17:17" ht="15.75" customHeight="1">
      <c r="Q285" s="139"/>
    </row>
    <row r="286" spans="17:17" ht="15.75" customHeight="1">
      <c r="Q286" s="139"/>
    </row>
    <row r="287" spans="17:17" ht="15.75" customHeight="1">
      <c r="Q287" s="139"/>
    </row>
    <row r="288" spans="17:17" ht="15.75" customHeight="1">
      <c r="Q288" s="139"/>
    </row>
    <row r="289" spans="17:17" ht="15.75" customHeight="1">
      <c r="Q289" s="139"/>
    </row>
    <row r="290" spans="17:17" ht="15.75" customHeight="1">
      <c r="Q290" s="139"/>
    </row>
    <row r="291" spans="17:17" ht="15.75" customHeight="1">
      <c r="Q291" s="139"/>
    </row>
    <row r="292" spans="17:17" ht="15.75" customHeight="1">
      <c r="Q292" s="139"/>
    </row>
    <row r="293" spans="17:17" ht="15.75" customHeight="1">
      <c r="Q293" s="139"/>
    </row>
    <row r="294" spans="17:17" ht="15.75" customHeight="1">
      <c r="Q294" s="139"/>
    </row>
    <row r="295" spans="17:17" ht="15.75" customHeight="1">
      <c r="Q295" s="139"/>
    </row>
    <row r="296" spans="17:17" ht="15.75" customHeight="1">
      <c r="Q296" s="139"/>
    </row>
    <row r="297" spans="17:17" ht="15.75" customHeight="1">
      <c r="Q297" s="139"/>
    </row>
    <row r="298" spans="17:17" ht="15.75" customHeight="1">
      <c r="Q298" s="139"/>
    </row>
    <row r="299" spans="17:17" ht="15.75" customHeight="1">
      <c r="Q299" s="139"/>
    </row>
    <row r="300" spans="17:17" ht="15.75" customHeight="1">
      <c r="Q300" s="139"/>
    </row>
    <row r="301" spans="17:17" ht="15.75" customHeight="1">
      <c r="Q301" s="139"/>
    </row>
    <row r="302" spans="17:17" ht="15.75" customHeight="1">
      <c r="Q302" s="139"/>
    </row>
    <row r="303" spans="17:17" ht="15.75" customHeight="1">
      <c r="Q303" s="139"/>
    </row>
    <row r="304" spans="17:17" ht="15.75" customHeight="1">
      <c r="Q304" s="139"/>
    </row>
    <row r="305" spans="17:17" ht="15.75" customHeight="1">
      <c r="Q305" s="139"/>
    </row>
    <row r="306" spans="17:17" ht="15.75" customHeight="1">
      <c r="Q306" s="139"/>
    </row>
    <row r="307" spans="17:17" ht="15.75" customHeight="1">
      <c r="Q307" s="139"/>
    </row>
    <row r="308" spans="17:17" ht="15.75" customHeight="1">
      <c r="Q308" s="139"/>
    </row>
    <row r="309" spans="17:17" ht="15.75" customHeight="1">
      <c r="Q309" s="139"/>
    </row>
    <row r="310" spans="17:17" ht="15.75" customHeight="1">
      <c r="Q310" s="139"/>
    </row>
    <row r="311" spans="17:17" ht="15.75" customHeight="1">
      <c r="Q311" s="139"/>
    </row>
    <row r="312" spans="17:17" ht="15.75" customHeight="1">
      <c r="Q312" s="139"/>
    </row>
    <row r="313" spans="17:17" ht="15.75" customHeight="1">
      <c r="Q313" s="139"/>
    </row>
    <row r="314" spans="17:17" ht="15.75" customHeight="1">
      <c r="Q314" s="139"/>
    </row>
    <row r="315" spans="17:17" ht="15.75" customHeight="1">
      <c r="Q315" s="139"/>
    </row>
    <row r="316" spans="17:17" ht="15.75" customHeight="1">
      <c r="Q316" s="139"/>
    </row>
    <row r="317" spans="17:17" ht="15.75" customHeight="1">
      <c r="Q317" s="139"/>
    </row>
    <row r="318" spans="17:17" ht="15.75" customHeight="1">
      <c r="Q318" s="139"/>
    </row>
    <row r="319" spans="17:17" ht="15.75" customHeight="1">
      <c r="Q319" s="139"/>
    </row>
    <row r="320" spans="17:17" ht="15.75" customHeight="1">
      <c r="Q320" s="139"/>
    </row>
    <row r="321" spans="17:17" ht="15.75" customHeight="1">
      <c r="Q321" s="139"/>
    </row>
    <row r="322" spans="17:17" ht="15.75" customHeight="1">
      <c r="Q322" s="139"/>
    </row>
    <row r="323" spans="17:17" ht="15.75" customHeight="1">
      <c r="Q323" s="139"/>
    </row>
    <row r="324" spans="17:17" ht="15.75" customHeight="1">
      <c r="Q324" s="139"/>
    </row>
    <row r="325" spans="17:17" ht="15.75" customHeight="1">
      <c r="Q325" s="139"/>
    </row>
    <row r="326" spans="17:17" ht="15.75" customHeight="1">
      <c r="Q326" s="139"/>
    </row>
    <row r="327" spans="17:17" ht="15.75" customHeight="1">
      <c r="Q327" s="139"/>
    </row>
    <row r="328" spans="17:17" ht="15.75" customHeight="1">
      <c r="Q328" s="139"/>
    </row>
    <row r="329" spans="17:17" ht="15.75" customHeight="1">
      <c r="Q329" s="139"/>
    </row>
    <row r="330" spans="17:17" ht="15.75" customHeight="1">
      <c r="Q330" s="139"/>
    </row>
    <row r="331" spans="17:17" ht="15.75" customHeight="1">
      <c r="Q331" s="139"/>
    </row>
    <row r="332" spans="17:17" ht="15.75" customHeight="1">
      <c r="Q332" s="139"/>
    </row>
    <row r="333" spans="17:17" ht="15.75" customHeight="1">
      <c r="Q333" s="139"/>
    </row>
    <row r="334" spans="17:17" ht="15.75" customHeight="1">
      <c r="Q334" s="139"/>
    </row>
    <row r="335" spans="17:17" ht="15.75" customHeight="1">
      <c r="Q335" s="139"/>
    </row>
    <row r="336" spans="17:17" ht="15.75" customHeight="1">
      <c r="Q336" s="139"/>
    </row>
    <row r="337" spans="17:17" ht="15.75" customHeight="1">
      <c r="Q337" s="139"/>
    </row>
    <row r="338" spans="17:17" ht="15.75" customHeight="1">
      <c r="Q338" s="139"/>
    </row>
    <row r="339" spans="17:17" ht="15.75" customHeight="1">
      <c r="Q339" s="139"/>
    </row>
    <row r="340" spans="17:17" ht="15.75" customHeight="1">
      <c r="Q340" s="139"/>
    </row>
    <row r="341" spans="17:17" ht="15.75" customHeight="1">
      <c r="Q341" s="139"/>
    </row>
    <row r="342" spans="17:17" ht="15.75" customHeight="1">
      <c r="Q342" s="139"/>
    </row>
    <row r="343" spans="17:17" ht="15.75" customHeight="1">
      <c r="Q343" s="139"/>
    </row>
    <row r="344" spans="17:17" ht="15.75" customHeight="1">
      <c r="Q344" s="139"/>
    </row>
    <row r="345" spans="17:17" ht="15.75" customHeight="1">
      <c r="Q345" s="139"/>
    </row>
    <row r="346" spans="17:17" ht="15.75" customHeight="1">
      <c r="Q346" s="139"/>
    </row>
    <row r="347" spans="17:17" ht="15.75" customHeight="1">
      <c r="Q347" s="139"/>
    </row>
    <row r="348" spans="17:17" ht="15.75" customHeight="1">
      <c r="Q348" s="139"/>
    </row>
    <row r="349" spans="17:17" ht="15.75" customHeight="1">
      <c r="Q349" s="139"/>
    </row>
    <row r="350" spans="17:17" ht="15.75" customHeight="1">
      <c r="Q350" s="139"/>
    </row>
    <row r="351" spans="17:17" ht="15.75" customHeight="1">
      <c r="Q351" s="139"/>
    </row>
    <row r="352" spans="17:17" ht="15.75" customHeight="1">
      <c r="Q352" s="139"/>
    </row>
    <row r="353" spans="17:17" ht="15.75" customHeight="1">
      <c r="Q353" s="139"/>
    </row>
    <row r="354" spans="17:17" ht="15.75" customHeight="1">
      <c r="Q354" s="139"/>
    </row>
    <row r="355" spans="17:17" ht="15.75" customHeight="1">
      <c r="Q355" s="139"/>
    </row>
    <row r="356" spans="17:17" ht="15.75" customHeight="1">
      <c r="Q356" s="139"/>
    </row>
    <row r="357" spans="17:17" ht="15.75" customHeight="1">
      <c r="Q357" s="139"/>
    </row>
    <row r="358" spans="17:17" ht="15.75" customHeight="1">
      <c r="Q358" s="139"/>
    </row>
    <row r="359" spans="17:17" ht="15.75" customHeight="1">
      <c r="Q359" s="139"/>
    </row>
    <row r="360" spans="17:17" ht="15.75" customHeight="1">
      <c r="Q360" s="139"/>
    </row>
    <row r="361" spans="17:17" ht="15.75" customHeight="1">
      <c r="Q361" s="139"/>
    </row>
    <row r="362" spans="17:17" ht="15.75" customHeight="1">
      <c r="Q362" s="139"/>
    </row>
    <row r="363" spans="17:17" ht="15.75" customHeight="1">
      <c r="Q363" s="139"/>
    </row>
    <row r="364" spans="17:17" ht="15.75" customHeight="1">
      <c r="Q364" s="139"/>
    </row>
    <row r="365" spans="17:17" ht="15.75" customHeight="1">
      <c r="Q365" s="139"/>
    </row>
    <row r="366" spans="17:17" ht="15.75" customHeight="1">
      <c r="Q366" s="139"/>
    </row>
    <row r="367" spans="17:17" ht="15.75" customHeight="1">
      <c r="Q367" s="139"/>
    </row>
    <row r="368" spans="17:17" ht="15.75" customHeight="1">
      <c r="Q368" s="139"/>
    </row>
    <row r="369" spans="17:17" ht="15.75" customHeight="1">
      <c r="Q369" s="139"/>
    </row>
    <row r="370" spans="17:17" ht="15.75" customHeight="1">
      <c r="Q370" s="139"/>
    </row>
    <row r="371" spans="17:17" ht="15.75" customHeight="1">
      <c r="Q371" s="139"/>
    </row>
    <row r="372" spans="17:17" ht="15.75" customHeight="1">
      <c r="Q372" s="139"/>
    </row>
    <row r="373" spans="17:17" ht="15.75" customHeight="1">
      <c r="Q373" s="139"/>
    </row>
    <row r="374" spans="17:17" ht="15.75" customHeight="1">
      <c r="Q374" s="139"/>
    </row>
    <row r="375" spans="17:17" ht="15.75" customHeight="1">
      <c r="Q375" s="139"/>
    </row>
    <row r="376" spans="17:17" ht="15.75" customHeight="1">
      <c r="Q376" s="139"/>
    </row>
    <row r="377" spans="17:17" ht="15.75" customHeight="1">
      <c r="Q377" s="139"/>
    </row>
    <row r="378" spans="17:17" ht="15.75" customHeight="1">
      <c r="Q378" s="139"/>
    </row>
    <row r="379" spans="17:17" ht="15.75" customHeight="1">
      <c r="Q379" s="139"/>
    </row>
    <row r="380" spans="17:17" ht="15.75" customHeight="1">
      <c r="Q380" s="139"/>
    </row>
    <row r="381" spans="17:17" ht="15.75" customHeight="1">
      <c r="Q381" s="139"/>
    </row>
    <row r="382" spans="17:17" ht="15.75" customHeight="1">
      <c r="Q382" s="139"/>
    </row>
    <row r="383" spans="17:17" ht="15.75" customHeight="1">
      <c r="Q383" s="139"/>
    </row>
    <row r="384" spans="17:17" ht="15.75" customHeight="1">
      <c r="Q384" s="139"/>
    </row>
    <row r="385" spans="17:17" ht="15.75" customHeight="1">
      <c r="Q385" s="139"/>
    </row>
    <row r="386" spans="17:17" ht="15.75" customHeight="1">
      <c r="Q386" s="139"/>
    </row>
    <row r="387" spans="17:17" ht="15.75" customHeight="1">
      <c r="Q387" s="139"/>
    </row>
    <row r="388" spans="17:17" ht="15.75" customHeight="1">
      <c r="Q388" s="139"/>
    </row>
    <row r="389" spans="17:17" ht="15.75" customHeight="1">
      <c r="Q389" s="139"/>
    </row>
    <row r="390" spans="17:17" ht="15.75" customHeight="1">
      <c r="Q390" s="139"/>
    </row>
    <row r="391" spans="17:17" ht="15.75" customHeight="1">
      <c r="Q391" s="139"/>
    </row>
    <row r="392" spans="17:17" ht="15.75" customHeight="1">
      <c r="Q392" s="139"/>
    </row>
    <row r="393" spans="17:17" ht="15.75" customHeight="1">
      <c r="Q393" s="139"/>
    </row>
    <row r="394" spans="17:17" ht="15.75" customHeight="1">
      <c r="Q394" s="139"/>
    </row>
    <row r="395" spans="17:17" ht="15.75" customHeight="1">
      <c r="Q395" s="139"/>
    </row>
    <row r="396" spans="17:17" ht="15.75" customHeight="1">
      <c r="Q396" s="139"/>
    </row>
    <row r="397" spans="17:17" ht="15.75" customHeight="1">
      <c r="Q397" s="139"/>
    </row>
    <row r="398" spans="17:17" ht="15.75" customHeight="1">
      <c r="Q398" s="139"/>
    </row>
    <row r="399" spans="17:17" ht="15.75" customHeight="1">
      <c r="Q399" s="139"/>
    </row>
    <row r="400" spans="17:17" ht="15.75" customHeight="1">
      <c r="Q400" s="139"/>
    </row>
    <row r="401" spans="17:17" ht="15.75" customHeight="1">
      <c r="Q401" s="139"/>
    </row>
    <row r="402" spans="17:17" ht="15.75" customHeight="1">
      <c r="Q402" s="139"/>
    </row>
    <row r="403" spans="17:17" ht="15.75" customHeight="1">
      <c r="Q403" s="139"/>
    </row>
    <row r="404" spans="17:17" ht="15.75" customHeight="1">
      <c r="Q404" s="139"/>
    </row>
    <row r="405" spans="17:17" ht="15.75" customHeight="1">
      <c r="Q405" s="139"/>
    </row>
    <row r="406" spans="17:17" ht="15.75" customHeight="1">
      <c r="Q406" s="139"/>
    </row>
    <row r="407" spans="17:17" ht="15.75" customHeight="1">
      <c r="Q407" s="139"/>
    </row>
    <row r="408" spans="17:17" ht="15.75" customHeight="1">
      <c r="Q408" s="139"/>
    </row>
    <row r="409" spans="17:17" ht="15.75" customHeight="1">
      <c r="Q409" s="139"/>
    </row>
    <row r="410" spans="17:17" ht="15.75" customHeight="1">
      <c r="Q410" s="139"/>
    </row>
    <row r="411" spans="17:17" ht="15.75" customHeight="1">
      <c r="Q411" s="139"/>
    </row>
    <row r="412" spans="17:17" ht="15.75" customHeight="1">
      <c r="Q412" s="139"/>
    </row>
    <row r="413" spans="17:17" ht="15.75" customHeight="1">
      <c r="Q413" s="139"/>
    </row>
    <row r="414" spans="17:17" ht="15.75" customHeight="1">
      <c r="Q414" s="139"/>
    </row>
    <row r="415" spans="17:17" ht="15.75" customHeight="1">
      <c r="Q415" s="139"/>
    </row>
    <row r="416" spans="17:17" ht="15.75" customHeight="1">
      <c r="Q416" s="139"/>
    </row>
    <row r="417" spans="17:17" ht="15.75" customHeight="1">
      <c r="Q417" s="139"/>
    </row>
    <row r="418" spans="17:17" ht="15.75" customHeight="1">
      <c r="Q418" s="139"/>
    </row>
    <row r="419" spans="17:17" ht="15.75" customHeight="1">
      <c r="Q419" s="139"/>
    </row>
    <row r="420" spans="17:17" ht="15.75" customHeight="1">
      <c r="Q420" s="139"/>
    </row>
    <row r="421" spans="17:17" ht="15.75" customHeight="1">
      <c r="Q421" s="139"/>
    </row>
    <row r="422" spans="17:17" ht="15.75" customHeight="1">
      <c r="Q422" s="139"/>
    </row>
    <row r="423" spans="17:17" ht="15.75" customHeight="1">
      <c r="Q423" s="139"/>
    </row>
    <row r="424" spans="17:17" ht="15.75" customHeight="1">
      <c r="Q424" s="139"/>
    </row>
    <row r="425" spans="17:17" ht="15.75" customHeight="1">
      <c r="Q425" s="139"/>
    </row>
    <row r="426" spans="17:17" ht="15.75" customHeight="1">
      <c r="Q426" s="139"/>
    </row>
    <row r="427" spans="17:17" ht="15.75" customHeight="1">
      <c r="Q427" s="139"/>
    </row>
    <row r="428" spans="17:17" ht="15.75" customHeight="1">
      <c r="Q428" s="139"/>
    </row>
    <row r="429" spans="17:17" ht="15.75" customHeight="1">
      <c r="Q429" s="139"/>
    </row>
    <row r="430" spans="17:17" ht="15.75" customHeight="1">
      <c r="Q430" s="139"/>
    </row>
    <row r="431" spans="17:17" ht="15.75" customHeight="1">
      <c r="Q431" s="139"/>
    </row>
    <row r="432" spans="17:17" ht="15.75" customHeight="1">
      <c r="Q432" s="139"/>
    </row>
    <row r="433" spans="17:17" ht="15.75" customHeight="1">
      <c r="Q433" s="139"/>
    </row>
    <row r="434" spans="17:17" ht="15.75" customHeight="1">
      <c r="Q434" s="139"/>
    </row>
    <row r="435" spans="17:17" ht="15.75" customHeight="1">
      <c r="Q435" s="139"/>
    </row>
    <row r="436" spans="17:17" ht="15.75" customHeight="1">
      <c r="Q436" s="139"/>
    </row>
    <row r="437" spans="17:17" ht="15.75" customHeight="1">
      <c r="Q437" s="139"/>
    </row>
    <row r="438" spans="17:17" ht="15.75" customHeight="1">
      <c r="Q438" s="139"/>
    </row>
    <row r="439" spans="17:17" ht="15.75" customHeight="1">
      <c r="Q439" s="139"/>
    </row>
    <row r="440" spans="17:17" ht="15.75" customHeight="1">
      <c r="Q440" s="139"/>
    </row>
    <row r="441" spans="17:17" ht="15.75" customHeight="1">
      <c r="Q441" s="139"/>
    </row>
    <row r="442" spans="17:17" ht="15.75" customHeight="1">
      <c r="Q442" s="139"/>
    </row>
    <row r="443" spans="17:17" ht="15.75" customHeight="1">
      <c r="Q443" s="139"/>
    </row>
    <row r="444" spans="17:17" ht="15.75" customHeight="1">
      <c r="Q444" s="139"/>
    </row>
    <row r="445" spans="17:17" ht="15.75" customHeight="1">
      <c r="Q445" s="139"/>
    </row>
    <row r="446" spans="17:17" ht="15.75" customHeight="1">
      <c r="Q446" s="139"/>
    </row>
    <row r="447" spans="17:17" ht="15.75" customHeight="1">
      <c r="Q447" s="139"/>
    </row>
    <row r="448" spans="17:17" ht="15.75" customHeight="1">
      <c r="Q448" s="139"/>
    </row>
    <row r="449" spans="17:17" ht="15.75" customHeight="1">
      <c r="Q449" s="139"/>
    </row>
    <row r="450" spans="17:17" ht="15.75" customHeight="1">
      <c r="Q450" s="139"/>
    </row>
    <row r="451" spans="17:17" ht="15.75" customHeight="1">
      <c r="Q451" s="139"/>
    </row>
    <row r="452" spans="17:17" ht="15.75" customHeight="1">
      <c r="Q452" s="139"/>
    </row>
    <row r="453" spans="17:17" ht="15.75" customHeight="1">
      <c r="Q453" s="139"/>
    </row>
    <row r="454" spans="17:17" ht="15.75" customHeight="1">
      <c r="Q454" s="139"/>
    </row>
    <row r="455" spans="17:17" ht="15.75" customHeight="1">
      <c r="Q455" s="139"/>
    </row>
    <row r="456" spans="17:17" ht="15.75" customHeight="1">
      <c r="Q456" s="139"/>
    </row>
    <row r="457" spans="17:17" ht="15.75" customHeight="1">
      <c r="Q457" s="139"/>
    </row>
    <row r="458" spans="17:17" ht="15.75" customHeight="1">
      <c r="Q458" s="139"/>
    </row>
    <row r="459" spans="17:17" ht="15.75" customHeight="1">
      <c r="Q459" s="139"/>
    </row>
    <row r="460" spans="17:17" ht="15.75" customHeight="1">
      <c r="Q460" s="139"/>
    </row>
    <row r="461" spans="17:17" ht="15.75" customHeight="1">
      <c r="Q461" s="139"/>
    </row>
    <row r="462" spans="17:17" ht="15.75" customHeight="1">
      <c r="Q462" s="139"/>
    </row>
    <row r="463" spans="17:17" ht="15.75" customHeight="1">
      <c r="Q463" s="139"/>
    </row>
    <row r="464" spans="17:17" ht="15.75" customHeight="1">
      <c r="Q464" s="139"/>
    </row>
    <row r="465" spans="17:17" ht="15.75" customHeight="1">
      <c r="Q465" s="139"/>
    </row>
    <row r="466" spans="17:17" ht="15.75" customHeight="1">
      <c r="Q466" s="139"/>
    </row>
    <row r="467" spans="17:17" ht="15.75" customHeight="1">
      <c r="Q467" s="139"/>
    </row>
    <row r="468" spans="17:17" ht="15.75" customHeight="1">
      <c r="Q468" s="139"/>
    </row>
    <row r="469" spans="17:17" ht="15.75" customHeight="1">
      <c r="Q469" s="139"/>
    </row>
    <row r="470" spans="17:17" ht="15.75" customHeight="1">
      <c r="Q470" s="139"/>
    </row>
    <row r="471" spans="17:17" ht="15.75" customHeight="1">
      <c r="Q471" s="139"/>
    </row>
    <row r="472" spans="17:17" ht="15.75" customHeight="1">
      <c r="Q472" s="139"/>
    </row>
    <row r="473" spans="17:17" ht="15.75" customHeight="1">
      <c r="Q473" s="139"/>
    </row>
    <row r="474" spans="17:17" ht="15.75" customHeight="1">
      <c r="Q474" s="139"/>
    </row>
    <row r="475" spans="17:17" ht="15.75" customHeight="1">
      <c r="Q475" s="139"/>
    </row>
    <row r="476" spans="17:17" ht="15.75" customHeight="1">
      <c r="Q476" s="139"/>
    </row>
    <row r="477" spans="17:17" ht="15.75" customHeight="1">
      <c r="Q477" s="139"/>
    </row>
    <row r="478" spans="17:17" ht="15.75" customHeight="1">
      <c r="Q478" s="139"/>
    </row>
    <row r="479" spans="17:17" ht="15.75" customHeight="1">
      <c r="Q479" s="139"/>
    </row>
    <row r="480" spans="17:17" ht="15.75" customHeight="1">
      <c r="Q480" s="139"/>
    </row>
    <row r="481" spans="17:17" ht="15.75" customHeight="1">
      <c r="Q481" s="139"/>
    </row>
    <row r="482" spans="17:17" ht="15.75" customHeight="1">
      <c r="Q482" s="139"/>
    </row>
    <row r="483" spans="17:17" ht="15.75" customHeight="1">
      <c r="Q483" s="139"/>
    </row>
    <row r="484" spans="17:17" ht="15.75" customHeight="1">
      <c r="Q484" s="139"/>
    </row>
    <row r="485" spans="17:17" ht="15.75" customHeight="1">
      <c r="Q485" s="139"/>
    </row>
    <row r="486" spans="17:17" ht="15.75" customHeight="1">
      <c r="Q486" s="139"/>
    </row>
    <row r="487" spans="17:17" ht="15.75" customHeight="1">
      <c r="Q487" s="139"/>
    </row>
    <row r="488" spans="17:17" ht="15.75" customHeight="1">
      <c r="Q488" s="139"/>
    </row>
    <row r="489" spans="17:17" ht="15.75" customHeight="1">
      <c r="Q489" s="139"/>
    </row>
    <row r="490" spans="17:17" ht="15.75" customHeight="1">
      <c r="Q490" s="139"/>
    </row>
    <row r="491" spans="17:17" ht="15.75" customHeight="1">
      <c r="Q491" s="139"/>
    </row>
    <row r="492" spans="17:17" ht="15.75" customHeight="1">
      <c r="Q492" s="139"/>
    </row>
    <row r="493" spans="17:17" ht="15.75" customHeight="1">
      <c r="Q493" s="139"/>
    </row>
    <row r="494" spans="17:17" ht="15.75" customHeight="1">
      <c r="Q494" s="139"/>
    </row>
    <row r="495" spans="17:17" ht="15.75" customHeight="1">
      <c r="Q495" s="139"/>
    </row>
    <row r="496" spans="17:17" ht="15.75" customHeight="1">
      <c r="Q496" s="139"/>
    </row>
    <row r="497" spans="17:17" ht="15.75" customHeight="1">
      <c r="Q497" s="139"/>
    </row>
    <row r="498" spans="17:17" ht="15.75" customHeight="1">
      <c r="Q498" s="139"/>
    </row>
    <row r="499" spans="17:17" ht="15.75" customHeight="1">
      <c r="Q499" s="139"/>
    </row>
    <row r="500" spans="17:17" ht="15.75" customHeight="1">
      <c r="Q500" s="139"/>
    </row>
    <row r="501" spans="17:17" ht="15.75" customHeight="1">
      <c r="Q501" s="139"/>
    </row>
    <row r="502" spans="17:17" ht="15.75" customHeight="1">
      <c r="Q502" s="139"/>
    </row>
    <row r="503" spans="17:17" ht="15.75" customHeight="1">
      <c r="Q503" s="139"/>
    </row>
    <row r="504" spans="17:17" ht="15.75" customHeight="1">
      <c r="Q504" s="139"/>
    </row>
    <row r="505" spans="17:17" ht="15.75" customHeight="1">
      <c r="Q505" s="139"/>
    </row>
    <row r="506" spans="17:17" ht="15.75" customHeight="1">
      <c r="Q506" s="139"/>
    </row>
    <row r="507" spans="17:17" ht="15.75" customHeight="1">
      <c r="Q507" s="139"/>
    </row>
    <row r="508" spans="17:17" ht="15.75" customHeight="1">
      <c r="Q508" s="139"/>
    </row>
    <row r="509" spans="17:17" ht="15.75" customHeight="1">
      <c r="Q509" s="139"/>
    </row>
    <row r="510" spans="17:17" ht="15.75" customHeight="1">
      <c r="Q510" s="139"/>
    </row>
    <row r="511" spans="17:17" ht="15.75" customHeight="1">
      <c r="Q511" s="139"/>
    </row>
    <row r="512" spans="17:17" ht="15.75" customHeight="1">
      <c r="Q512" s="139"/>
    </row>
    <row r="513" spans="17:17" ht="15.75" customHeight="1">
      <c r="Q513" s="139"/>
    </row>
    <row r="514" spans="17:17" ht="15.75" customHeight="1">
      <c r="Q514" s="139"/>
    </row>
    <row r="515" spans="17:17" ht="15.75" customHeight="1">
      <c r="Q515" s="139"/>
    </row>
    <row r="516" spans="17:17" ht="15.75" customHeight="1">
      <c r="Q516" s="139"/>
    </row>
    <row r="517" spans="17:17" ht="15.75" customHeight="1">
      <c r="Q517" s="139"/>
    </row>
    <row r="518" spans="17:17" ht="15.75" customHeight="1">
      <c r="Q518" s="139"/>
    </row>
    <row r="519" spans="17:17" ht="15.75" customHeight="1">
      <c r="Q519" s="139"/>
    </row>
    <row r="520" spans="17:17" ht="15.75" customHeight="1">
      <c r="Q520" s="139"/>
    </row>
    <row r="521" spans="17:17" ht="15.75" customHeight="1">
      <c r="Q521" s="139"/>
    </row>
    <row r="522" spans="17:17" ht="15.75" customHeight="1">
      <c r="Q522" s="139"/>
    </row>
    <row r="523" spans="17:17" ht="15.75" customHeight="1">
      <c r="Q523" s="139"/>
    </row>
    <row r="524" spans="17:17" ht="15.75" customHeight="1">
      <c r="Q524" s="139"/>
    </row>
    <row r="525" spans="17:17" ht="15.75" customHeight="1">
      <c r="Q525" s="139"/>
    </row>
    <row r="526" spans="17:17" ht="15.75" customHeight="1">
      <c r="Q526" s="139"/>
    </row>
    <row r="527" spans="17:17" ht="15.75" customHeight="1">
      <c r="Q527" s="139"/>
    </row>
    <row r="528" spans="17:17" ht="15.75" customHeight="1">
      <c r="Q528" s="139"/>
    </row>
    <row r="529" spans="17:17" ht="15.75" customHeight="1">
      <c r="Q529" s="139"/>
    </row>
    <row r="530" spans="17:17" ht="15.75" customHeight="1">
      <c r="Q530" s="139"/>
    </row>
    <row r="531" spans="17:17" ht="15.75" customHeight="1">
      <c r="Q531" s="139"/>
    </row>
    <row r="532" spans="17:17" ht="15.75" customHeight="1">
      <c r="Q532" s="139"/>
    </row>
    <row r="533" spans="17:17" ht="15.75" customHeight="1">
      <c r="Q533" s="139"/>
    </row>
    <row r="534" spans="17:17" ht="15.75" customHeight="1">
      <c r="Q534" s="139"/>
    </row>
    <row r="535" spans="17:17" ht="15.75" customHeight="1">
      <c r="Q535" s="139"/>
    </row>
    <row r="536" spans="17:17" ht="15.75" customHeight="1">
      <c r="Q536" s="139"/>
    </row>
    <row r="537" spans="17:17" ht="15.75" customHeight="1">
      <c r="Q537" s="139"/>
    </row>
    <row r="538" spans="17:17" ht="15.75" customHeight="1">
      <c r="Q538" s="139"/>
    </row>
    <row r="539" spans="17:17" ht="15.75" customHeight="1">
      <c r="Q539" s="139"/>
    </row>
    <row r="540" spans="17:17" ht="15.75" customHeight="1">
      <c r="Q540" s="139"/>
    </row>
    <row r="541" spans="17:17" ht="15.75" customHeight="1">
      <c r="Q541" s="139"/>
    </row>
    <row r="542" spans="17:17" ht="15.75" customHeight="1">
      <c r="Q542" s="139"/>
    </row>
    <row r="543" spans="17:17" ht="15.75" customHeight="1">
      <c r="Q543" s="139"/>
    </row>
    <row r="544" spans="17:17" ht="15.75" customHeight="1">
      <c r="Q544" s="139"/>
    </row>
    <row r="545" spans="17:17" ht="15.75" customHeight="1">
      <c r="Q545" s="139"/>
    </row>
    <row r="546" spans="17:17" ht="15.75" customHeight="1">
      <c r="Q546" s="139"/>
    </row>
    <row r="547" spans="17:17" ht="15.75" customHeight="1">
      <c r="Q547" s="139"/>
    </row>
    <row r="548" spans="17:17" ht="15.75" customHeight="1">
      <c r="Q548" s="139"/>
    </row>
    <row r="549" spans="17:17" ht="15.75" customHeight="1">
      <c r="Q549" s="139"/>
    </row>
    <row r="550" spans="17:17" ht="15.75" customHeight="1">
      <c r="Q550" s="139"/>
    </row>
    <row r="551" spans="17:17" ht="15.75" customHeight="1">
      <c r="Q551" s="139"/>
    </row>
    <row r="552" spans="17:17" ht="15.75" customHeight="1">
      <c r="Q552" s="139"/>
    </row>
    <row r="553" spans="17:17" ht="15.75" customHeight="1">
      <c r="Q553" s="139"/>
    </row>
    <row r="554" spans="17:17" ht="15.75" customHeight="1">
      <c r="Q554" s="139"/>
    </row>
    <row r="555" spans="17:17" ht="15.75" customHeight="1">
      <c r="Q555" s="139"/>
    </row>
    <row r="556" spans="17:17" ht="15.75" customHeight="1">
      <c r="Q556" s="139"/>
    </row>
    <row r="557" spans="17:17" ht="15.75" customHeight="1">
      <c r="Q557" s="139"/>
    </row>
    <row r="558" spans="17:17" ht="15.75" customHeight="1">
      <c r="Q558" s="139"/>
    </row>
    <row r="559" spans="17:17" ht="15.75" customHeight="1">
      <c r="Q559" s="139"/>
    </row>
    <row r="560" spans="17:17" ht="15.75" customHeight="1">
      <c r="Q560" s="139"/>
    </row>
    <row r="561" spans="17:17" ht="15.75" customHeight="1">
      <c r="Q561" s="139"/>
    </row>
    <row r="562" spans="17:17" ht="15.75" customHeight="1">
      <c r="Q562" s="139"/>
    </row>
    <row r="563" spans="17:17" ht="15.75" customHeight="1">
      <c r="Q563" s="139"/>
    </row>
    <row r="564" spans="17:17" ht="15.75" customHeight="1">
      <c r="Q564" s="139"/>
    </row>
    <row r="565" spans="17:17" ht="15.75" customHeight="1">
      <c r="Q565" s="139"/>
    </row>
    <row r="566" spans="17:17" ht="15.75" customHeight="1">
      <c r="Q566" s="139"/>
    </row>
    <row r="567" spans="17:17" ht="15.75" customHeight="1">
      <c r="Q567" s="139"/>
    </row>
    <row r="568" spans="17:17" ht="15.75" customHeight="1">
      <c r="Q568" s="139"/>
    </row>
    <row r="569" spans="17:17" ht="15.75" customHeight="1">
      <c r="Q569" s="139"/>
    </row>
    <row r="570" spans="17:17" ht="15.75" customHeight="1">
      <c r="Q570" s="139"/>
    </row>
    <row r="571" spans="17:17" ht="15.75" customHeight="1">
      <c r="Q571" s="139"/>
    </row>
    <row r="572" spans="17:17" ht="15.75" customHeight="1">
      <c r="Q572" s="139"/>
    </row>
    <row r="573" spans="17:17" ht="15.75" customHeight="1">
      <c r="Q573" s="139"/>
    </row>
    <row r="574" spans="17:17" ht="15.75" customHeight="1">
      <c r="Q574" s="139"/>
    </row>
    <row r="575" spans="17:17" ht="15.75" customHeight="1">
      <c r="Q575" s="139"/>
    </row>
    <row r="576" spans="17:17" ht="15.75" customHeight="1">
      <c r="Q576" s="139"/>
    </row>
    <row r="577" spans="17:17" ht="15.75" customHeight="1">
      <c r="Q577" s="139"/>
    </row>
    <row r="578" spans="17:17" ht="15.75" customHeight="1">
      <c r="Q578" s="139"/>
    </row>
    <row r="579" spans="17:17" ht="15.75" customHeight="1">
      <c r="Q579" s="139"/>
    </row>
    <row r="580" spans="17:17" ht="15.75" customHeight="1">
      <c r="Q580" s="139"/>
    </row>
    <row r="581" spans="17:17" ht="15.75" customHeight="1">
      <c r="Q581" s="139"/>
    </row>
    <row r="582" spans="17:17" ht="15.75" customHeight="1">
      <c r="Q582" s="139"/>
    </row>
    <row r="583" spans="17:17" ht="15.75" customHeight="1">
      <c r="Q583" s="139"/>
    </row>
    <row r="584" spans="17:17" ht="15.75" customHeight="1">
      <c r="Q584" s="139"/>
    </row>
    <row r="585" spans="17:17" ht="15.75" customHeight="1">
      <c r="Q585" s="139"/>
    </row>
    <row r="586" spans="17:17" ht="15.75" customHeight="1">
      <c r="Q586" s="139"/>
    </row>
    <row r="587" spans="17:17" ht="15.75" customHeight="1">
      <c r="Q587" s="139"/>
    </row>
    <row r="588" spans="17:17" ht="15.75" customHeight="1">
      <c r="Q588" s="139"/>
    </row>
    <row r="589" spans="17:17" ht="15.75" customHeight="1">
      <c r="Q589" s="139"/>
    </row>
    <row r="590" spans="17:17" ht="15.75" customHeight="1">
      <c r="Q590" s="139"/>
    </row>
    <row r="591" spans="17:17" ht="15.75" customHeight="1">
      <c r="Q591" s="139"/>
    </row>
    <row r="592" spans="17:17" ht="15.75" customHeight="1">
      <c r="Q592" s="139"/>
    </row>
    <row r="593" spans="17:17" ht="15.75" customHeight="1">
      <c r="Q593" s="139"/>
    </row>
    <row r="594" spans="17:17" ht="15.75" customHeight="1">
      <c r="Q594" s="139"/>
    </row>
    <row r="595" spans="17:17" ht="15.75" customHeight="1">
      <c r="Q595" s="139"/>
    </row>
    <row r="596" spans="17:17" ht="15.75" customHeight="1">
      <c r="Q596" s="139"/>
    </row>
    <row r="597" spans="17:17" ht="15.75" customHeight="1">
      <c r="Q597" s="139"/>
    </row>
    <row r="598" spans="17:17" ht="15.75" customHeight="1">
      <c r="Q598" s="139"/>
    </row>
    <row r="599" spans="17:17" ht="15.75" customHeight="1">
      <c r="Q599" s="139"/>
    </row>
    <row r="600" spans="17:17" ht="15.75" customHeight="1">
      <c r="Q600" s="139"/>
    </row>
    <row r="601" spans="17:17" ht="15.75" customHeight="1">
      <c r="Q601" s="139"/>
    </row>
    <row r="602" spans="17:17" ht="15.75" customHeight="1">
      <c r="Q602" s="139"/>
    </row>
    <row r="603" spans="17:17" ht="15.75" customHeight="1">
      <c r="Q603" s="139"/>
    </row>
    <row r="604" spans="17:17" ht="15.75" customHeight="1">
      <c r="Q604" s="139"/>
    </row>
    <row r="605" spans="17:17" ht="15.75" customHeight="1">
      <c r="Q605" s="139"/>
    </row>
    <row r="606" spans="17:17" ht="15.75" customHeight="1">
      <c r="Q606" s="139"/>
    </row>
    <row r="607" spans="17:17" ht="15.75" customHeight="1">
      <c r="Q607" s="139"/>
    </row>
    <row r="608" spans="17:17" ht="15.75" customHeight="1">
      <c r="Q608" s="139"/>
    </row>
    <row r="609" spans="17:17" ht="15.75" customHeight="1">
      <c r="Q609" s="139"/>
    </row>
    <row r="610" spans="17:17" ht="15.75" customHeight="1">
      <c r="Q610" s="139"/>
    </row>
    <row r="611" spans="17:17" ht="15.75" customHeight="1">
      <c r="Q611" s="139"/>
    </row>
    <row r="612" spans="17:17" ht="15.75" customHeight="1">
      <c r="Q612" s="139"/>
    </row>
    <row r="613" spans="17:17" ht="15.75" customHeight="1">
      <c r="Q613" s="139"/>
    </row>
    <row r="614" spans="17:17" ht="15.75" customHeight="1">
      <c r="Q614" s="139"/>
    </row>
    <row r="615" spans="17:17" ht="15.75" customHeight="1">
      <c r="Q615" s="139"/>
    </row>
    <row r="616" spans="17:17" ht="15.75" customHeight="1">
      <c r="Q616" s="139"/>
    </row>
    <row r="617" spans="17:17" ht="15.75" customHeight="1">
      <c r="Q617" s="139"/>
    </row>
    <row r="618" spans="17:17" ht="15.75" customHeight="1">
      <c r="Q618" s="139"/>
    </row>
    <row r="619" spans="17:17" ht="15.75" customHeight="1">
      <c r="Q619" s="139"/>
    </row>
    <row r="620" spans="17:17" ht="15.75" customHeight="1">
      <c r="Q620" s="139"/>
    </row>
    <row r="621" spans="17:17" ht="15.75" customHeight="1">
      <c r="Q621" s="139"/>
    </row>
    <row r="622" spans="17:17" ht="15.75" customHeight="1">
      <c r="Q622" s="139"/>
    </row>
    <row r="623" spans="17:17" ht="15.75" customHeight="1">
      <c r="Q623" s="139"/>
    </row>
    <row r="624" spans="17:17" ht="15.75" customHeight="1">
      <c r="Q624" s="139"/>
    </row>
    <row r="625" spans="17:17" ht="15.75" customHeight="1">
      <c r="Q625" s="139"/>
    </row>
    <row r="626" spans="17:17" ht="15.75" customHeight="1">
      <c r="Q626" s="139"/>
    </row>
    <row r="627" spans="17:17" ht="15.75" customHeight="1">
      <c r="Q627" s="139"/>
    </row>
    <row r="628" spans="17:17" ht="15.75" customHeight="1">
      <c r="Q628" s="139"/>
    </row>
    <row r="629" spans="17:17" ht="15.75" customHeight="1">
      <c r="Q629" s="139"/>
    </row>
    <row r="630" spans="17:17" ht="15.75" customHeight="1">
      <c r="Q630" s="139"/>
    </row>
    <row r="631" spans="17:17" ht="15.75" customHeight="1">
      <c r="Q631" s="139"/>
    </row>
    <row r="632" spans="17:17" ht="15.75" customHeight="1">
      <c r="Q632" s="139"/>
    </row>
    <row r="633" spans="17:17" ht="15.75" customHeight="1">
      <c r="Q633" s="139"/>
    </row>
    <row r="634" spans="17:17" ht="15.75" customHeight="1">
      <c r="Q634" s="139"/>
    </row>
    <row r="635" spans="17:17" ht="15.75" customHeight="1">
      <c r="Q635" s="139"/>
    </row>
    <row r="636" spans="17:17" ht="15.75" customHeight="1">
      <c r="Q636" s="139"/>
    </row>
    <row r="637" spans="17:17" ht="15.75" customHeight="1">
      <c r="Q637" s="139"/>
    </row>
    <row r="638" spans="17:17" ht="15.75" customHeight="1">
      <c r="Q638" s="139"/>
    </row>
    <row r="639" spans="17:17" ht="15.75" customHeight="1">
      <c r="Q639" s="139"/>
    </row>
    <row r="640" spans="17:17" ht="15.75" customHeight="1">
      <c r="Q640" s="139"/>
    </row>
    <row r="641" spans="17:17" ht="15.75" customHeight="1">
      <c r="Q641" s="139"/>
    </row>
    <row r="642" spans="17:17" ht="15.75" customHeight="1">
      <c r="Q642" s="139"/>
    </row>
    <row r="643" spans="17:17" ht="15.75" customHeight="1">
      <c r="Q643" s="139"/>
    </row>
    <row r="644" spans="17:17" ht="15.75" customHeight="1">
      <c r="Q644" s="139"/>
    </row>
    <row r="645" spans="17:17" ht="15.75" customHeight="1">
      <c r="Q645" s="139"/>
    </row>
    <row r="646" spans="17:17" ht="15.75" customHeight="1">
      <c r="Q646" s="139"/>
    </row>
    <row r="647" spans="17:17" ht="15.75" customHeight="1">
      <c r="Q647" s="139"/>
    </row>
    <row r="648" spans="17:17" ht="15.75" customHeight="1">
      <c r="Q648" s="139"/>
    </row>
    <row r="649" spans="17:17" ht="15.75" customHeight="1">
      <c r="Q649" s="139"/>
    </row>
    <row r="650" spans="17:17" ht="15.75" customHeight="1">
      <c r="Q650" s="139"/>
    </row>
    <row r="651" spans="17:17" ht="15.75" customHeight="1">
      <c r="Q651" s="139"/>
    </row>
    <row r="652" spans="17:17" ht="15.75" customHeight="1">
      <c r="Q652" s="139"/>
    </row>
    <row r="653" spans="17:17" ht="15.75" customHeight="1">
      <c r="Q653" s="139"/>
    </row>
    <row r="654" spans="17:17" ht="15.75" customHeight="1">
      <c r="Q654" s="139"/>
    </row>
    <row r="655" spans="17:17" ht="15.75" customHeight="1">
      <c r="Q655" s="139"/>
    </row>
    <row r="656" spans="17:17" ht="15.75" customHeight="1">
      <c r="Q656" s="139"/>
    </row>
    <row r="657" spans="17:17" ht="15.75" customHeight="1">
      <c r="Q657" s="139"/>
    </row>
    <row r="658" spans="17:17" ht="15.75" customHeight="1">
      <c r="Q658" s="139"/>
    </row>
    <row r="659" spans="17:17" ht="15.75" customHeight="1">
      <c r="Q659" s="139"/>
    </row>
    <row r="660" spans="17:17" ht="15.75" customHeight="1">
      <c r="Q660" s="139"/>
    </row>
    <row r="661" spans="17:17" ht="15.75" customHeight="1">
      <c r="Q661" s="139"/>
    </row>
    <row r="662" spans="17:17" ht="15.75" customHeight="1">
      <c r="Q662" s="139"/>
    </row>
    <row r="663" spans="17:17" ht="15.75" customHeight="1">
      <c r="Q663" s="139"/>
    </row>
    <row r="664" spans="17:17" ht="15.75" customHeight="1">
      <c r="Q664" s="139"/>
    </row>
    <row r="665" spans="17:17" ht="15.75" customHeight="1">
      <c r="Q665" s="139"/>
    </row>
    <row r="666" spans="17:17" ht="15.75" customHeight="1">
      <c r="Q666" s="139"/>
    </row>
    <row r="667" spans="17:17" ht="15.75" customHeight="1">
      <c r="Q667" s="139"/>
    </row>
    <row r="668" spans="17:17" ht="15.75" customHeight="1">
      <c r="Q668" s="139"/>
    </row>
    <row r="669" spans="17:17" ht="15.75" customHeight="1">
      <c r="Q669" s="139"/>
    </row>
    <row r="670" spans="17:17" ht="15.75" customHeight="1">
      <c r="Q670" s="139"/>
    </row>
    <row r="671" spans="17:17" ht="15.75" customHeight="1">
      <c r="Q671" s="139"/>
    </row>
    <row r="672" spans="17:17" ht="15.75" customHeight="1">
      <c r="Q672" s="139"/>
    </row>
    <row r="673" spans="17:17" ht="15.75" customHeight="1">
      <c r="Q673" s="139"/>
    </row>
    <row r="674" spans="17:17" ht="15.75" customHeight="1">
      <c r="Q674" s="139"/>
    </row>
    <row r="675" spans="17:17" ht="15.75" customHeight="1">
      <c r="Q675" s="139"/>
    </row>
    <row r="676" spans="17:17" ht="15.75" customHeight="1">
      <c r="Q676" s="139"/>
    </row>
    <row r="677" spans="17:17" ht="15.75" customHeight="1">
      <c r="Q677" s="139"/>
    </row>
    <row r="678" spans="17:17" ht="15.75" customHeight="1">
      <c r="Q678" s="139"/>
    </row>
    <row r="679" spans="17:17" ht="15.75" customHeight="1">
      <c r="Q679" s="139"/>
    </row>
    <row r="680" spans="17:17" ht="15.75" customHeight="1">
      <c r="Q680" s="139"/>
    </row>
    <row r="681" spans="17:17" ht="15.75" customHeight="1">
      <c r="Q681" s="139"/>
    </row>
    <row r="682" spans="17:17" ht="15.75" customHeight="1">
      <c r="Q682" s="139"/>
    </row>
    <row r="683" spans="17:17" ht="15.75" customHeight="1">
      <c r="Q683" s="139"/>
    </row>
    <row r="684" spans="17:17" ht="15.75" customHeight="1">
      <c r="Q684" s="139"/>
    </row>
    <row r="685" spans="17:17" ht="15.75" customHeight="1">
      <c r="Q685" s="139"/>
    </row>
    <row r="686" spans="17:17" ht="15.75" customHeight="1">
      <c r="Q686" s="139"/>
    </row>
    <row r="687" spans="17:17" ht="15.75" customHeight="1">
      <c r="Q687" s="139"/>
    </row>
    <row r="688" spans="17:17" ht="15.75" customHeight="1">
      <c r="Q688" s="139"/>
    </row>
    <row r="689" spans="17:17" ht="15.75" customHeight="1">
      <c r="Q689" s="139"/>
    </row>
    <row r="690" spans="17:17" ht="15.75" customHeight="1">
      <c r="Q690" s="139"/>
    </row>
    <row r="691" spans="17:17" ht="15.75" customHeight="1">
      <c r="Q691" s="139"/>
    </row>
    <row r="692" spans="17:17" ht="15.75" customHeight="1">
      <c r="Q692" s="139"/>
    </row>
    <row r="693" spans="17:17" ht="15.75" customHeight="1">
      <c r="Q693" s="139"/>
    </row>
    <row r="694" spans="17:17" ht="15.75" customHeight="1">
      <c r="Q694" s="139"/>
    </row>
    <row r="695" spans="17:17" ht="15.75" customHeight="1">
      <c r="Q695" s="139"/>
    </row>
    <row r="696" spans="17:17" ht="15.75" customHeight="1">
      <c r="Q696" s="139"/>
    </row>
    <row r="697" spans="17:17" ht="15.75" customHeight="1">
      <c r="Q697" s="139"/>
    </row>
    <row r="698" spans="17:17" ht="15.75" customHeight="1">
      <c r="Q698" s="139"/>
    </row>
    <row r="699" spans="17:17" ht="15.75" customHeight="1">
      <c r="Q699" s="139"/>
    </row>
    <row r="700" spans="17:17" ht="15.75" customHeight="1">
      <c r="Q700" s="139"/>
    </row>
    <row r="701" spans="17:17" ht="15.75" customHeight="1">
      <c r="Q701" s="139"/>
    </row>
    <row r="702" spans="17:17" ht="15.75" customHeight="1">
      <c r="Q702" s="139"/>
    </row>
    <row r="703" spans="17:17" ht="15.75" customHeight="1">
      <c r="Q703" s="139"/>
    </row>
    <row r="704" spans="17:17" ht="15.75" customHeight="1">
      <c r="Q704" s="139"/>
    </row>
    <row r="705" spans="17:17" ht="15.75" customHeight="1">
      <c r="Q705" s="139"/>
    </row>
    <row r="706" spans="17:17" ht="15.75" customHeight="1">
      <c r="Q706" s="139"/>
    </row>
    <row r="707" spans="17:17" ht="15.75" customHeight="1">
      <c r="Q707" s="139"/>
    </row>
    <row r="708" spans="17:17" ht="15.75" customHeight="1">
      <c r="Q708" s="139"/>
    </row>
    <row r="709" spans="17:17" ht="15.75" customHeight="1">
      <c r="Q709" s="139"/>
    </row>
    <row r="710" spans="17:17" ht="15.75" customHeight="1">
      <c r="Q710" s="139"/>
    </row>
    <row r="711" spans="17:17" ht="15.75" customHeight="1">
      <c r="Q711" s="139"/>
    </row>
    <row r="712" spans="17:17" ht="15.75" customHeight="1">
      <c r="Q712" s="139"/>
    </row>
    <row r="713" spans="17:17" ht="15.75" customHeight="1">
      <c r="Q713" s="139"/>
    </row>
    <row r="714" spans="17:17" ht="15.75" customHeight="1">
      <c r="Q714" s="139"/>
    </row>
    <row r="715" spans="17:17" ht="15.75" customHeight="1">
      <c r="Q715" s="139"/>
    </row>
    <row r="716" spans="17:17" ht="15.75" customHeight="1">
      <c r="Q716" s="139"/>
    </row>
    <row r="717" spans="17:17" ht="15.75" customHeight="1">
      <c r="Q717" s="139"/>
    </row>
    <row r="718" spans="17:17" ht="15.75" customHeight="1">
      <c r="Q718" s="139"/>
    </row>
    <row r="719" spans="17:17" ht="15.75" customHeight="1">
      <c r="Q719" s="139"/>
    </row>
    <row r="720" spans="17:17" ht="15.75" customHeight="1">
      <c r="Q720" s="139"/>
    </row>
    <row r="721" spans="17:17" ht="15.75" customHeight="1">
      <c r="Q721" s="139"/>
    </row>
    <row r="722" spans="17:17" ht="15.75" customHeight="1">
      <c r="Q722" s="139"/>
    </row>
    <row r="723" spans="17:17" ht="15.75" customHeight="1">
      <c r="Q723" s="139"/>
    </row>
    <row r="724" spans="17:17" ht="15.75" customHeight="1">
      <c r="Q724" s="139"/>
    </row>
    <row r="725" spans="17:17" ht="15.75" customHeight="1">
      <c r="Q725" s="139"/>
    </row>
    <row r="726" spans="17:17" ht="15.75" customHeight="1">
      <c r="Q726" s="139"/>
    </row>
    <row r="727" spans="17:17" ht="15.75" customHeight="1">
      <c r="Q727" s="139"/>
    </row>
    <row r="728" spans="17:17" ht="15.75" customHeight="1">
      <c r="Q728" s="139"/>
    </row>
    <row r="729" spans="17:17" ht="15.75" customHeight="1">
      <c r="Q729" s="139"/>
    </row>
    <row r="730" spans="17:17" ht="15.75" customHeight="1">
      <c r="Q730" s="139"/>
    </row>
    <row r="731" spans="17:17" ht="15.75" customHeight="1">
      <c r="Q731" s="139"/>
    </row>
    <row r="732" spans="17:17" ht="15.75" customHeight="1">
      <c r="Q732" s="139"/>
    </row>
    <row r="733" spans="17:17" ht="15.75" customHeight="1">
      <c r="Q733" s="139"/>
    </row>
    <row r="734" spans="17:17" ht="15.75" customHeight="1">
      <c r="Q734" s="139"/>
    </row>
    <row r="735" spans="17:17" ht="15.75" customHeight="1">
      <c r="Q735" s="139"/>
    </row>
    <row r="736" spans="17:17" ht="15.75" customHeight="1">
      <c r="Q736" s="139"/>
    </row>
    <row r="737" spans="17:17" ht="15.75" customHeight="1">
      <c r="Q737" s="139"/>
    </row>
    <row r="738" spans="17:17" ht="15.75" customHeight="1">
      <c r="Q738" s="139"/>
    </row>
    <row r="739" spans="17:17" ht="15.75" customHeight="1">
      <c r="Q739" s="139"/>
    </row>
    <row r="740" spans="17:17" ht="15.75" customHeight="1">
      <c r="Q740" s="139"/>
    </row>
    <row r="741" spans="17:17" ht="15.75" customHeight="1">
      <c r="Q741" s="139"/>
    </row>
    <row r="742" spans="17:17" ht="15.75" customHeight="1">
      <c r="Q742" s="139"/>
    </row>
    <row r="743" spans="17:17" ht="15.75" customHeight="1">
      <c r="Q743" s="139"/>
    </row>
    <row r="744" spans="17:17" ht="15.75" customHeight="1">
      <c r="Q744" s="139"/>
    </row>
    <row r="745" spans="17:17" ht="15.75" customHeight="1">
      <c r="Q745" s="139"/>
    </row>
    <row r="746" spans="17:17" ht="15.75" customHeight="1">
      <c r="Q746" s="139"/>
    </row>
    <row r="747" spans="17:17" ht="15.75" customHeight="1">
      <c r="Q747" s="139"/>
    </row>
    <row r="748" spans="17:17" ht="15.75" customHeight="1">
      <c r="Q748" s="139"/>
    </row>
    <row r="749" spans="17:17" ht="15.75" customHeight="1">
      <c r="Q749" s="139"/>
    </row>
    <row r="750" spans="17:17" ht="15.75" customHeight="1">
      <c r="Q750" s="139"/>
    </row>
    <row r="751" spans="17:17" ht="15.75" customHeight="1">
      <c r="Q751" s="139"/>
    </row>
    <row r="752" spans="17:17" ht="15.75" customHeight="1">
      <c r="Q752" s="139"/>
    </row>
    <row r="753" spans="17:17" ht="15.75" customHeight="1">
      <c r="Q753" s="139"/>
    </row>
    <row r="754" spans="17:17" ht="15.75" customHeight="1">
      <c r="Q754" s="139"/>
    </row>
    <row r="755" spans="17:17" ht="15.75" customHeight="1">
      <c r="Q755" s="139"/>
    </row>
    <row r="756" spans="17:17" ht="15.75" customHeight="1">
      <c r="Q756" s="139"/>
    </row>
    <row r="757" spans="17:17" ht="15.75" customHeight="1">
      <c r="Q757" s="139"/>
    </row>
    <row r="758" spans="17:17" ht="15.75" customHeight="1">
      <c r="Q758" s="139"/>
    </row>
    <row r="759" spans="17:17" ht="15.75" customHeight="1">
      <c r="Q759" s="139"/>
    </row>
    <row r="760" spans="17:17" ht="15.75" customHeight="1">
      <c r="Q760" s="139"/>
    </row>
    <row r="761" spans="17:17" ht="15.75" customHeight="1">
      <c r="Q761" s="139"/>
    </row>
    <row r="762" spans="17:17" ht="15.75" customHeight="1">
      <c r="Q762" s="139"/>
    </row>
    <row r="763" spans="17:17" ht="15.75" customHeight="1">
      <c r="Q763" s="139"/>
    </row>
    <row r="764" spans="17:17" ht="15.75" customHeight="1">
      <c r="Q764" s="139"/>
    </row>
    <row r="765" spans="17:17" ht="15.75" customHeight="1">
      <c r="Q765" s="139"/>
    </row>
    <row r="766" spans="17:17" ht="15.75" customHeight="1">
      <c r="Q766" s="139"/>
    </row>
    <row r="767" spans="17:17" ht="15.75" customHeight="1">
      <c r="Q767" s="139"/>
    </row>
    <row r="768" spans="17:17" ht="15.75" customHeight="1">
      <c r="Q768" s="139"/>
    </row>
    <row r="769" spans="17:17" ht="15.75" customHeight="1">
      <c r="Q769" s="139"/>
    </row>
    <row r="770" spans="17:17" ht="15.75" customHeight="1">
      <c r="Q770" s="139"/>
    </row>
    <row r="771" spans="17:17" ht="15.75" customHeight="1">
      <c r="Q771" s="139"/>
    </row>
    <row r="772" spans="17:17" ht="15.75" customHeight="1">
      <c r="Q772" s="139"/>
    </row>
    <row r="773" spans="17:17" ht="15.75" customHeight="1">
      <c r="Q773" s="139"/>
    </row>
    <row r="774" spans="17:17" ht="15.75" customHeight="1">
      <c r="Q774" s="139"/>
    </row>
    <row r="775" spans="17:17" ht="15.75" customHeight="1">
      <c r="Q775" s="139"/>
    </row>
    <row r="776" spans="17:17" ht="15.75" customHeight="1">
      <c r="Q776" s="139"/>
    </row>
    <row r="777" spans="17:17" ht="15.75" customHeight="1">
      <c r="Q777" s="139"/>
    </row>
    <row r="778" spans="17:17" ht="15.75" customHeight="1">
      <c r="Q778" s="139"/>
    </row>
    <row r="779" spans="17:17" ht="15.75" customHeight="1">
      <c r="Q779" s="139"/>
    </row>
    <row r="780" spans="17:17" ht="15.75" customHeight="1">
      <c r="Q780" s="139"/>
    </row>
    <row r="781" spans="17:17" ht="15.75" customHeight="1">
      <c r="Q781" s="139"/>
    </row>
    <row r="782" spans="17:17" ht="15.75" customHeight="1">
      <c r="Q782" s="139"/>
    </row>
    <row r="783" spans="17:17" ht="15.75" customHeight="1">
      <c r="Q783" s="139"/>
    </row>
  </sheetData>
  <mergeCells count="16">
    <mergeCell ref="A9:A16"/>
    <mergeCell ref="A17:A20"/>
    <mergeCell ref="A21:A28"/>
    <mergeCell ref="A7:A8"/>
    <mergeCell ref="B7:C8"/>
    <mergeCell ref="D7:D8"/>
    <mergeCell ref="E7:E8"/>
    <mergeCell ref="F7:R7"/>
    <mergeCell ref="U7:X7"/>
    <mergeCell ref="P8:Q8"/>
    <mergeCell ref="A5:R6"/>
    <mergeCell ref="B1:E2"/>
    <mergeCell ref="F1:R1"/>
    <mergeCell ref="F2:R2"/>
    <mergeCell ref="B3:E4"/>
    <mergeCell ref="F3:R4"/>
  </mergeCells>
  <hyperlinks>
    <hyperlink ref="Q9" r:id="rId1" xr:uid="{0B34B5A4-E467-4A4B-A34F-175062A2CDD3}"/>
    <hyperlink ref="Q10" r:id="rId2" xr:uid="{DD1C0F2C-6A39-4B69-ADF7-945A9E9C0967}"/>
    <hyperlink ref="Q11" r:id="rId3" xr:uid="{370D5152-F9BD-42A4-AEAC-1C3465123CCE}"/>
    <hyperlink ref="Q12" r:id="rId4" xr:uid="{D177A92F-0B60-46CA-9210-3AAD37AE0980}"/>
    <hyperlink ref="Q13" r:id="rId5" xr:uid="{991C8750-D0DE-4688-8137-07854029ACA8}"/>
    <hyperlink ref="Q14" r:id="rId6" xr:uid="{C1821949-ED8E-4A29-84D2-0868948F6BB9}"/>
    <hyperlink ref="Q15" r:id="rId7" xr:uid="{100F9176-0EF2-4556-8445-6573B9E7D509}"/>
    <hyperlink ref="Q16" r:id="rId8" xr:uid="{C90750E0-BBA8-431C-94A4-D229D71D9119}"/>
    <hyperlink ref="Q17" r:id="rId9" xr:uid="{3E9F1623-E6D2-4062-B5E9-95DAA374811A}"/>
    <hyperlink ref="Q18" r:id="rId10" xr:uid="{A0C35BE8-B8C7-4520-B5A6-3D4BDFF3F3D6}"/>
    <hyperlink ref="Q19" r:id="rId11" xr:uid="{76593DF7-1709-4E6F-93A9-107730EC8445}"/>
    <hyperlink ref="Q20" r:id="rId12" xr:uid="{AFF9CC91-1224-4262-9B4A-ACB36BFD59EC}"/>
    <hyperlink ref="Q21" r:id="rId13" xr:uid="{869D1B30-FFDA-4D41-97DE-9AD3827B1FFF}"/>
    <hyperlink ref="Q22" r:id="rId14" xr:uid="{CD10DB35-A2E5-4361-B113-63F8F2EB8FD1}"/>
    <hyperlink ref="Q23" r:id="rId15" xr:uid="{F1628DEE-CF56-4DCA-A005-3E24A5ADE955}"/>
    <hyperlink ref="Q24" r:id="rId16" xr:uid="{33D471EF-DDC0-4119-98B9-BFDA23F6266E}"/>
    <hyperlink ref="Q25" r:id="rId17" xr:uid="{59405D88-5BFB-4B44-AAD7-D5D795F991BA}"/>
    <hyperlink ref="Q26" r:id="rId18" xr:uid="{534848AA-112C-4045-889B-492317195558}"/>
    <hyperlink ref="Q27" r:id="rId19" xr:uid="{64950951-A96E-4DA6-AF74-BC2E7DD588E7}"/>
    <hyperlink ref="T17" r:id="rId20" xr:uid="{9B04EA1A-584F-42F9-AC56-6E83C477DB74}"/>
  </hyperlinks>
  <pageMargins left="0.7" right="0.7" top="0.75" bottom="0.75" header="0.3" footer="0.3"/>
  <drawing r:id="rId21"/>
  <legacyDrawing r:id="rId2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92F1E6-1B65-49A4-AEC7-4E3B36B3B97D}">
  <sheetPr>
    <tabColor rgb="FF92D050"/>
  </sheetPr>
  <dimension ref="A1:AB981"/>
  <sheetViews>
    <sheetView topLeftCell="A4" zoomScale="80" zoomScaleNormal="80" workbookViewId="0">
      <selection activeCell="F7" sqref="F7"/>
    </sheetView>
  </sheetViews>
  <sheetFormatPr baseColWidth="10" defaultColWidth="14.5" defaultRowHeight="15"/>
  <cols>
    <col min="1" max="1" width="33.33203125" style="39" customWidth="1"/>
    <col min="2" max="2" width="8.1640625" style="39" customWidth="1"/>
    <col min="3" max="3" width="55" style="39" customWidth="1"/>
    <col min="4" max="4" width="70.33203125" style="39" hidden="1" customWidth="1"/>
    <col min="5" max="5" width="28.83203125" style="39" hidden="1" customWidth="1"/>
    <col min="6" max="6" width="36.83203125" style="39" customWidth="1"/>
    <col min="7" max="7" width="28.33203125" style="39" customWidth="1"/>
    <col min="8" max="8" width="36.33203125" style="39" customWidth="1"/>
    <col min="9" max="9" width="43.1640625" style="39" customWidth="1"/>
    <col min="10" max="10" width="56" style="39" customWidth="1"/>
    <col min="11" max="11" width="48.83203125" style="39" customWidth="1"/>
    <col min="12" max="12" width="69.1640625" style="39" customWidth="1"/>
    <col min="13" max="13" width="42.33203125" style="39" customWidth="1"/>
    <col min="14" max="14" width="40.1640625" style="39" customWidth="1"/>
    <col min="15" max="15" width="59" style="39" customWidth="1"/>
    <col min="16" max="19" width="35" style="39" customWidth="1"/>
    <col min="20" max="28" width="10.6640625" style="39" customWidth="1"/>
    <col min="29" max="16384" width="14.5" style="39"/>
  </cols>
  <sheetData>
    <row r="1" spans="1:28" ht="19" thickBot="1">
      <c r="A1" s="548"/>
      <c r="B1" s="550" t="s">
        <v>32</v>
      </c>
      <c r="C1" s="551"/>
      <c r="D1" s="551"/>
      <c r="E1" s="551"/>
      <c r="F1" s="551"/>
      <c r="G1" s="551"/>
      <c r="H1" s="552"/>
      <c r="I1" s="141" t="s">
        <v>550</v>
      </c>
      <c r="J1" s="141"/>
      <c r="K1" s="142"/>
    </row>
    <row r="2" spans="1:28" ht="19" thickBot="1">
      <c r="A2" s="549"/>
      <c r="B2" s="553"/>
      <c r="C2" s="554"/>
      <c r="D2" s="554"/>
      <c r="E2" s="554"/>
      <c r="F2" s="554"/>
      <c r="G2" s="554"/>
      <c r="H2" s="555"/>
      <c r="I2" s="556" t="s">
        <v>34</v>
      </c>
      <c r="J2" s="557"/>
      <c r="K2" s="558"/>
    </row>
    <row r="3" spans="1:28" ht="36" customHeight="1" thickBot="1">
      <c r="A3" s="549"/>
      <c r="B3" s="559" t="s">
        <v>326</v>
      </c>
      <c r="C3" s="557"/>
      <c r="D3" s="557"/>
      <c r="E3" s="557"/>
      <c r="F3" s="557"/>
      <c r="G3" s="557"/>
      <c r="H3" s="558"/>
      <c r="I3" s="560" t="s">
        <v>327</v>
      </c>
      <c r="J3" s="557"/>
      <c r="K3" s="558"/>
    </row>
    <row r="4" spans="1:28" ht="25" thickBot="1">
      <c r="A4" s="545" t="s">
        <v>243</v>
      </c>
      <c r="B4" s="546"/>
      <c r="C4" s="546"/>
      <c r="D4" s="546"/>
      <c r="E4" s="546"/>
      <c r="F4" s="546"/>
      <c r="G4" s="546"/>
      <c r="H4" s="547"/>
      <c r="I4" s="143"/>
      <c r="J4" s="143"/>
      <c r="K4" s="143"/>
    </row>
    <row r="5" spans="1:28" ht="61" thickBot="1">
      <c r="A5" s="144" t="s">
        <v>0</v>
      </c>
      <c r="B5" s="563" t="s">
        <v>236</v>
      </c>
      <c r="C5" s="564"/>
      <c r="D5" s="145" t="s">
        <v>1</v>
      </c>
      <c r="E5" s="144" t="s">
        <v>15</v>
      </c>
      <c r="F5" s="145" t="s">
        <v>401</v>
      </c>
      <c r="G5" s="146" t="s">
        <v>2</v>
      </c>
      <c r="H5" s="94" t="s">
        <v>552</v>
      </c>
      <c r="I5" s="565" t="s">
        <v>38</v>
      </c>
      <c r="J5" s="566"/>
      <c r="K5" s="147" t="s">
        <v>553</v>
      </c>
      <c r="L5" s="41" t="s">
        <v>584</v>
      </c>
      <c r="M5" s="41" t="s">
        <v>548</v>
      </c>
      <c r="N5" s="41" t="s">
        <v>691</v>
      </c>
      <c r="O5" s="41" t="s">
        <v>548</v>
      </c>
      <c r="P5" s="42" t="s">
        <v>585</v>
      </c>
      <c r="Q5" s="42" t="s">
        <v>586</v>
      </c>
      <c r="R5" s="42" t="s">
        <v>587</v>
      </c>
      <c r="S5" s="42" t="s">
        <v>588</v>
      </c>
    </row>
    <row r="6" spans="1:28" ht="197.25" customHeight="1" thickBot="1">
      <c r="A6" s="561" t="s">
        <v>926</v>
      </c>
      <c r="B6" s="148" t="s">
        <v>3</v>
      </c>
      <c r="C6" s="149" t="s">
        <v>382</v>
      </c>
      <c r="D6" s="149" t="s">
        <v>341</v>
      </c>
      <c r="E6" s="149" t="s">
        <v>244</v>
      </c>
      <c r="F6" s="149" t="s">
        <v>342</v>
      </c>
      <c r="G6" s="150">
        <v>44377</v>
      </c>
      <c r="H6" s="151" t="s">
        <v>927</v>
      </c>
      <c r="I6" s="151" t="s">
        <v>928</v>
      </c>
      <c r="J6" s="152" t="s">
        <v>929</v>
      </c>
      <c r="K6" s="153" t="s">
        <v>558</v>
      </c>
      <c r="L6" s="56" t="s">
        <v>629</v>
      </c>
      <c r="M6" s="4" t="s">
        <v>630</v>
      </c>
      <c r="N6" s="47" t="s">
        <v>930</v>
      </c>
      <c r="O6" s="47" t="s">
        <v>931</v>
      </c>
      <c r="P6" s="54">
        <v>0</v>
      </c>
      <c r="Q6" s="54">
        <v>1</v>
      </c>
      <c r="R6" s="43"/>
      <c r="S6" s="45">
        <f>+P6+Q6+R6</f>
        <v>1</v>
      </c>
    </row>
    <row r="7" spans="1:28" ht="273.75" customHeight="1" thickBot="1">
      <c r="A7" s="567"/>
      <c r="B7" s="148" t="s">
        <v>4</v>
      </c>
      <c r="C7" s="149" t="s">
        <v>343</v>
      </c>
      <c r="D7" s="154" t="s">
        <v>390</v>
      </c>
      <c r="E7" s="149" t="s">
        <v>244</v>
      </c>
      <c r="F7" s="149" t="s">
        <v>379</v>
      </c>
      <c r="G7" s="155" t="s">
        <v>349</v>
      </c>
      <c r="H7" s="151" t="s">
        <v>932</v>
      </c>
      <c r="I7" s="151" t="s">
        <v>933</v>
      </c>
      <c r="J7" s="156" t="s">
        <v>934</v>
      </c>
      <c r="K7" s="153" t="s">
        <v>558</v>
      </c>
      <c r="L7" s="4" t="s">
        <v>632</v>
      </c>
      <c r="M7" s="4" t="s">
        <v>631</v>
      </c>
      <c r="N7" s="47" t="s">
        <v>1129</v>
      </c>
      <c r="O7" s="47" t="s">
        <v>935</v>
      </c>
      <c r="P7" s="54">
        <v>0.3</v>
      </c>
      <c r="Q7" s="54">
        <v>0.33</v>
      </c>
      <c r="R7" s="45"/>
      <c r="S7" s="45">
        <f>+P7+Q7+R7</f>
        <v>0.63</v>
      </c>
    </row>
    <row r="8" spans="1:28" ht="296.25" customHeight="1" thickBot="1">
      <c r="A8" s="561" t="s">
        <v>936</v>
      </c>
      <c r="B8" s="568" t="s">
        <v>5</v>
      </c>
      <c r="C8" s="569" t="s">
        <v>383</v>
      </c>
      <c r="D8" s="569" t="s">
        <v>345</v>
      </c>
      <c r="E8" s="569" t="s">
        <v>380</v>
      </c>
      <c r="F8" s="149" t="s">
        <v>344</v>
      </c>
      <c r="G8" s="155" t="s">
        <v>346</v>
      </c>
      <c r="H8" s="151" t="s">
        <v>937</v>
      </c>
      <c r="I8" s="151" t="s">
        <v>938</v>
      </c>
      <c r="J8" s="152" t="s">
        <v>939</v>
      </c>
      <c r="K8" s="153" t="s">
        <v>558</v>
      </c>
      <c r="L8" s="4" t="s">
        <v>634</v>
      </c>
      <c r="M8" s="4" t="s">
        <v>633</v>
      </c>
      <c r="N8" s="47" t="s">
        <v>940</v>
      </c>
      <c r="O8" s="47" t="s">
        <v>941</v>
      </c>
      <c r="P8" s="54">
        <v>0.2</v>
      </c>
      <c r="Q8" s="54">
        <v>0.33</v>
      </c>
      <c r="R8" s="43"/>
      <c r="S8" s="45">
        <f t="shared" ref="S8:S20" si="0">+P8+Q8+R8</f>
        <v>0.53</v>
      </c>
    </row>
    <row r="9" spans="1:28" ht="318" customHeight="1" thickBot="1">
      <c r="A9" s="567"/>
      <c r="B9" s="562"/>
      <c r="C9" s="562"/>
      <c r="D9" s="562"/>
      <c r="E9" s="562"/>
      <c r="F9" s="149" t="s">
        <v>942</v>
      </c>
      <c r="G9" s="155" t="s">
        <v>346</v>
      </c>
      <c r="H9" s="151" t="s">
        <v>943</v>
      </c>
      <c r="I9" s="157"/>
      <c r="J9" s="152" t="s">
        <v>944</v>
      </c>
      <c r="K9" s="153" t="s">
        <v>558</v>
      </c>
      <c r="L9" s="55" t="s">
        <v>621</v>
      </c>
      <c r="M9" s="4" t="s">
        <v>635</v>
      </c>
      <c r="N9" s="47" t="s">
        <v>945</v>
      </c>
      <c r="O9" s="47" t="s">
        <v>946</v>
      </c>
      <c r="P9" s="54">
        <v>0.33300000000000002</v>
      </c>
      <c r="Q9" s="54">
        <v>0.33</v>
      </c>
      <c r="R9" s="43"/>
      <c r="S9" s="45">
        <f t="shared" si="0"/>
        <v>0.66300000000000003</v>
      </c>
      <c r="T9" s="139"/>
      <c r="U9" s="139"/>
      <c r="V9" s="139"/>
      <c r="W9" s="139"/>
      <c r="X9" s="139"/>
      <c r="Y9" s="139"/>
      <c r="Z9" s="139"/>
      <c r="AA9" s="139"/>
      <c r="AB9" s="139"/>
    </row>
    <row r="10" spans="1:28" ht="102" customHeight="1" thickBot="1">
      <c r="A10" s="567"/>
      <c r="B10" s="148" t="s">
        <v>6</v>
      </c>
      <c r="C10" s="149" t="s">
        <v>246</v>
      </c>
      <c r="D10" s="149" t="s">
        <v>247</v>
      </c>
      <c r="E10" s="149" t="s">
        <v>238</v>
      </c>
      <c r="F10" s="149" t="s">
        <v>245</v>
      </c>
      <c r="G10" s="155">
        <v>44561</v>
      </c>
      <c r="H10" s="151" t="s">
        <v>947</v>
      </c>
      <c r="I10" s="151" t="s">
        <v>948</v>
      </c>
      <c r="J10" s="158" t="s">
        <v>559</v>
      </c>
      <c r="K10" s="153" t="s">
        <v>558</v>
      </c>
      <c r="L10" s="4" t="s">
        <v>621</v>
      </c>
      <c r="M10" s="4" t="s">
        <v>636</v>
      </c>
      <c r="N10" s="47" t="s">
        <v>949</v>
      </c>
      <c r="O10" s="47" t="s">
        <v>950</v>
      </c>
      <c r="P10" s="54">
        <v>0.33300000000000002</v>
      </c>
      <c r="Q10" s="44">
        <v>0.33</v>
      </c>
      <c r="R10" s="43"/>
      <c r="S10" s="45">
        <f t="shared" si="0"/>
        <v>0.66300000000000003</v>
      </c>
    </row>
    <row r="11" spans="1:28" ht="361" thickBot="1">
      <c r="A11" s="567"/>
      <c r="B11" s="148" t="s">
        <v>7</v>
      </c>
      <c r="C11" s="224" t="s">
        <v>951</v>
      </c>
      <c r="D11" s="149" t="s">
        <v>391</v>
      </c>
      <c r="E11" s="149" t="s">
        <v>347</v>
      </c>
      <c r="F11" s="149" t="s">
        <v>319</v>
      </c>
      <c r="G11" s="160">
        <v>44560</v>
      </c>
      <c r="H11" s="151" t="s">
        <v>952</v>
      </c>
      <c r="I11" s="151" t="s">
        <v>953</v>
      </c>
      <c r="J11" s="161" t="s">
        <v>954</v>
      </c>
      <c r="K11" s="153" t="s">
        <v>558</v>
      </c>
      <c r="L11" s="4" t="s">
        <v>640</v>
      </c>
      <c r="M11" s="4" t="s">
        <v>639</v>
      </c>
      <c r="N11" s="47" t="s">
        <v>955</v>
      </c>
      <c r="O11" s="47" t="s">
        <v>956</v>
      </c>
      <c r="P11" s="54">
        <v>0.2</v>
      </c>
      <c r="Q11" s="54">
        <v>0.8</v>
      </c>
      <c r="R11" s="43"/>
      <c r="S11" s="45">
        <f t="shared" si="0"/>
        <v>1</v>
      </c>
    </row>
    <row r="12" spans="1:28" ht="321" customHeight="1" thickBot="1">
      <c r="A12" s="567"/>
      <c r="B12" s="148" t="s">
        <v>241</v>
      </c>
      <c r="C12" s="149" t="s">
        <v>348</v>
      </c>
      <c r="D12" s="149" t="s">
        <v>392</v>
      </c>
      <c r="E12" s="149" t="s">
        <v>244</v>
      </c>
      <c r="F12" s="149" t="s">
        <v>244</v>
      </c>
      <c r="G12" s="155" t="s">
        <v>349</v>
      </c>
      <c r="H12" s="151" t="s">
        <v>957</v>
      </c>
      <c r="I12" s="151" t="s">
        <v>958</v>
      </c>
      <c r="J12" s="161" t="s">
        <v>954</v>
      </c>
      <c r="K12" s="153" t="s">
        <v>558</v>
      </c>
      <c r="L12" s="4" t="s">
        <v>638</v>
      </c>
      <c r="M12" s="4" t="s">
        <v>637</v>
      </c>
      <c r="N12" s="47" t="s">
        <v>959</v>
      </c>
      <c r="O12" s="47" t="s">
        <v>960</v>
      </c>
      <c r="P12" s="54">
        <v>0.25</v>
      </c>
      <c r="Q12" s="54">
        <v>0.33</v>
      </c>
      <c r="R12" s="43"/>
      <c r="S12" s="45">
        <f t="shared" si="0"/>
        <v>0.58000000000000007</v>
      </c>
    </row>
    <row r="13" spans="1:28" ht="312" customHeight="1" thickBot="1">
      <c r="A13" s="562"/>
      <c r="B13" s="148" t="s">
        <v>248</v>
      </c>
      <c r="C13" s="149" t="s">
        <v>350</v>
      </c>
      <c r="D13" s="162" t="s">
        <v>393</v>
      </c>
      <c r="E13" s="149" t="s">
        <v>249</v>
      </c>
      <c r="F13" s="149" t="s">
        <v>351</v>
      </c>
      <c r="G13" s="160" t="s">
        <v>431</v>
      </c>
      <c r="H13" s="151" t="s">
        <v>961</v>
      </c>
      <c r="I13" s="151" t="s">
        <v>962</v>
      </c>
      <c r="J13" s="161" t="s">
        <v>954</v>
      </c>
      <c r="K13" s="153" t="s">
        <v>558</v>
      </c>
      <c r="L13" s="56" t="s">
        <v>621</v>
      </c>
      <c r="M13" s="4" t="s">
        <v>641</v>
      </c>
      <c r="N13" s="47" t="s">
        <v>963</v>
      </c>
      <c r="O13" s="47" t="s">
        <v>964</v>
      </c>
      <c r="P13" s="54">
        <v>0.25</v>
      </c>
      <c r="Q13" s="54">
        <v>0.25</v>
      </c>
      <c r="R13" s="54"/>
      <c r="S13" s="45">
        <f t="shared" si="0"/>
        <v>0.5</v>
      </c>
    </row>
    <row r="14" spans="1:28" ht="160.5" customHeight="1" thickBot="1">
      <c r="A14" s="561" t="s">
        <v>323</v>
      </c>
      <c r="B14" s="148" t="s">
        <v>8</v>
      </c>
      <c r="C14" s="149" t="s">
        <v>352</v>
      </c>
      <c r="D14" s="162" t="s">
        <v>384</v>
      </c>
      <c r="E14" s="149" t="s">
        <v>251</v>
      </c>
      <c r="F14" s="149" t="s">
        <v>250</v>
      </c>
      <c r="G14" s="155" t="s">
        <v>402</v>
      </c>
      <c r="H14" s="151" t="s">
        <v>965</v>
      </c>
      <c r="I14" s="151" t="s">
        <v>966</v>
      </c>
      <c r="J14" s="161" t="s">
        <v>954</v>
      </c>
      <c r="K14" s="153" t="s">
        <v>558</v>
      </c>
      <c r="L14" s="4" t="s">
        <v>643</v>
      </c>
      <c r="M14" s="4" t="s">
        <v>642</v>
      </c>
      <c r="N14" s="47" t="s">
        <v>967</v>
      </c>
      <c r="O14" s="47" t="s">
        <v>968</v>
      </c>
      <c r="P14" s="54">
        <v>0.25</v>
      </c>
      <c r="Q14" s="54">
        <v>0.35</v>
      </c>
      <c r="R14" s="43"/>
      <c r="S14" s="45">
        <f t="shared" si="0"/>
        <v>0.6</v>
      </c>
    </row>
    <row r="15" spans="1:28" ht="197.25" customHeight="1" thickBot="1">
      <c r="A15" s="562"/>
      <c r="B15" s="163" t="s">
        <v>17</v>
      </c>
      <c r="C15" s="159" t="s">
        <v>969</v>
      </c>
      <c r="D15" s="164" t="s">
        <v>970</v>
      </c>
      <c r="E15" s="159" t="s">
        <v>971</v>
      </c>
      <c r="F15" s="159" t="s">
        <v>972</v>
      </c>
      <c r="G15" s="150" t="s">
        <v>973</v>
      </c>
      <c r="H15" s="151" t="s">
        <v>974</v>
      </c>
      <c r="I15" s="151" t="s">
        <v>975</v>
      </c>
      <c r="J15" s="161" t="s">
        <v>954</v>
      </c>
      <c r="K15" s="153" t="s">
        <v>558</v>
      </c>
      <c r="L15" s="4"/>
      <c r="M15" s="4"/>
      <c r="N15" s="47" t="s">
        <v>976</v>
      </c>
      <c r="O15" s="47" t="s">
        <v>977</v>
      </c>
      <c r="P15" s="54">
        <v>0</v>
      </c>
      <c r="Q15" s="54">
        <v>0.5</v>
      </c>
      <c r="R15" s="43"/>
      <c r="S15" s="45">
        <f t="shared" si="0"/>
        <v>0.5</v>
      </c>
    </row>
    <row r="16" spans="1:28" ht="195" customHeight="1" thickBot="1">
      <c r="A16" s="561" t="s">
        <v>978</v>
      </c>
      <c r="B16" s="148" t="s">
        <v>9</v>
      </c>
      <c r="C16" s="149" t="s">
        <v>353</v>
      </c>
      <c r="D16" s="149" t="s">
        <v>385</v>
      </c>
      <c r="E16" s="149" t="s">
        <v>252</v>
      </c>
      <c r="F16" s="149" t="s">
        <v>253</v>
      </c>
      <c r="G16" s="155">
        <v>44561</v>
      </c>
      <c r="H16" s="151" t="s">
        <v>979</v>
      </c>
      <c r="I16" s="151" t="s">
        <v>980</v>
      </c>
      <c r="J16" s="161" t="s">
        <v>954</v>
      </c>
      <c r="K16" s="153" t="s">
        <v>558</v>
      </c>
      <c r="L16" s="4" t="s">
        <v>645</v>
      </c>
      <c r="M16" s="4" t="s">
        <v>644</v>
      </c>
      <c r="N16" s="47" t="s">
        <v>981</v>
      </c>
      <c r="O16" s="47" t="s">
        <v>982</v>
      </c>
      <c r="P16" s="54">
        <v>0.3</v>
      </c>
      <c r="Q16" s="54">
        <v>0.33</v>
      </c>
      <c r="R16" s="43"/>
      <c r="S16" s="45">
        <f t="shared" si="0"/>
        <v>0.63</v>
      </c>
    </row>
    <row r="17" spans="1:19" ht="133.5" customHeight="1" thickBot="1">
      <c r="A17" s="562"/>
      <c r="B17" s="148" t="s">
        <v>10</v>
      </c>
      <c r="C17" s="149" t="s">
        <v>381</v>
      </c>
      <c r="D17" s="162" t="s">
        <v>394</v>
      </c>
      <c r="E17" s="149" t="s">
        <v>244</v>
      </c>
      <c r="F17" s="149" t="s">
        <v>254</v>
      </c>
      <c r="G17" s="155" t="s">
        <v>430</v>
      </c>
      <c r="H17" s="151" t="s">
        <v>983</v>
      </c>
      <c r="I17" s="151" t="s">
        <v>984</v>
      </c>
      <c r="J17" s="161" t="s">
        <v>954</v>
      </c>
      <c r="K17" s="153" t="s">
        <v>558</v>
      </c>
      <c r="L17" s="4" t="s">
        <v>647</v>
      </c>
      <c r="M17" s="4" t="s">
        <v>646</v>
      </c>
      <c r="N17" s="47" t="s">
        <v>985</v>
      </c>
      <c r="O17" s="47" t="s">
        <v>986</v>
      </c>
      <c r="P17" s="54">
        <v>0.5</v>
      </c>
      <c r="Q17" s="54">
        <v>0.2</v>
      </c>
      <c r="R17" s="43"/>
      <c r="S17" s="45">
        <f t="shared" si="0"/>
        <v>0.7</v>
      </c>
    </row>
    <row r="18" spans="1:19" ht="118.5" customHeight="1" thickBot="1">
      <c r="A18" s="561" t="s">
        <v>987</v>
      </c>
      <c r="B18" s="148" t="s">
        <v>40</v>
      </c>
      <c r="C18" s="149" t="s">
        <v>386</v>
      </c>
      <c r="D18" s="162" t="s">
        <v>388</v>
      </c>
      <c r="E18" s="149" t="s">
        <v>244</v>
      </c>
      <c r="F18" s="149" t="s">
        <v>242</v>
      </c>
      <c r="G18" s="155">
        <v>44561</v>
      </c>
      <c r="H18" s="151" t="s">
        <v>988</v>
      </c>
      <c r="I18" s="151" t="s">
        <v>989</v>
      </c>
      <c r="J18" s="161" t="s">
        <v>954</v>
      </c>
      <c r="K18" s="153" t="s">
        <v>558</v>
      </c>
      <c r="L18" s="4" t="s">
        <v>622</v>
      </c>
      <c r="M18" s="4" t="s">
        <v>648</v>
      </c>
      <c r="N18" s="47" t="s">
        <v>990</v>
      </c>
      <c r="O18" s="47" t="s">
        <v>991</v>
      </c>
      <c r="P18" s="54">
        <v>0.33</v>
      </c>
      <c r="Q18" s="54">
        <v>0.33</v>
      </c>
      <c r="R18" s="43"/>
      <c r="S18" s="45">
        <f t="shared" si="0"/>
        <v>0.66</v>
      </c>
    </row>
    <row r="19" spans="1:19" ht="99" customHeight="1" thickBot="1">
      <c r="A19" s="562"/>
      <c r="B19" s="148" t="s">
        <v>42</v>
      </c>
      <c r="C19" s="149" t="s">
        <v>387</v>
      </c>
      <c r="D19" s="162" t="s">
        <v>389</v>
      </c>
      <c r="E19" s="149" t="s">
        <v>244</v>
      </c>
      <c r="F19" s="149" t="s">
        <v>354</v>
      </c>
      <c r="G19" s="155">
        <v>44561</v>
      </c>
      <c r="H19" s="151" t="s">
        <v>992</v>
      </c>
      <c r="I19" s="151" t="s">
        <v>993</v>
      </c>
      <c r="J19" s="161" t="s">
        <v>954</v>
      </c>
      <c r="K19" s="153" t="s">
        <v>558</v>
      </c>
      <c r="L19" s="4" t="s">
        <v>623</v>
      </c>
      <c r="M19" s="4" t="s">
        <v>649</v>
      </c>
      <c r="N19" s="47" t="s">
        <v>994</v>
      </c>
      <c r="O19" s="47" t="s">
        <v>995</v>
      </c>
      <c r="P19" s="54">
        <v>0.1</v>
      </c>
      <c r="Q19" s="54">
        <v>0.5</v>
      </c>
      <c r="R19" s="43"/>
      <c r="S19" s="45">
        <f>+P19+Q19+R19</f>
        <v>0.6</v>
      </c>
    </row>
    <row r="20" spans="1:19" ht="27">
      <c r="H20" s="165"/>
      <c r="I20" s="165"/>
      <c r="J20" s="166"/>
      <c r="K20" s="167"/>
      <c r="L20" s="139"/>
      <c r="N20" s="139"/>
      <c r="O20" s="226" t="s">
        <v>996</v>
      </c>
      <c r="P20" s="227">
        <v>0.2576</v>
      </c>
      <c r="Q20" s="228">
        <f>+AVERAGE(Q6:Q19)</f>
        <v>0.42214285714285715</v>
      </c>
      <c r="R20" s="225"/>
      <c r="S20" s="229">
        <f t="shared" si="0"/>
        <v>0.6797428571428572</v>
      </c>
    </row>
    <row r="21" spans="1:19" ht="15.75" customHeight="1">
      <c r="J21" s="139"/>
      <c r="L21" s="139"/>
      <c r="N21" s="139"/>
    </row>
    <row r="22" spans="1:19" ht="15.75" customHeight="1">
      <c r="J22" s="139"/>
      <c r="L22" s="139"/>
      <c r="N22" s="139"/>
    </row>
    <row r="23" spans="1:19" ht="15.75" customHeight="1">
      <c r="J23" s="139"/>
    </row>
    <row r="24" spans="1:19" ht="15.75" customHeight="1">
      <c r="J24" s="139"/>
    </row>
    <row r="25" spans="1:19" ht="15.75" customHeight="1">
      <c r="J25" s="139"/>
    </row>
    <row r="26" spans="1:19" ht="15.75" customHeight="1">
      <c r="J26" s="139"/>
    </row>
    <row r="27" spans="1:19" ht="15.75" customHeight="1">
      <c r="J27" s="139"/>
    </row>
    <row r="28" spans="1:19" ht="15.75" customHeight="1">
      <c r="J28" s="139"/>
    </row>
    <row r="29" spans="1:19" ht="15.75" customHeight="1">
      <c r="J29" s="139"/>
    </row>
    <row r="30" spans="1:19" ht="15.75" customHeight="1">
      <c r="J30" s="139"/>
    </row>
    <row r="31" spans="1:19" ht="15.75" customHeight="1">
      <c r="J31" s="139"/>
    </row>
    <row r="32" spans="1:19" ht="15.75" customHeight="1">
      <c r="J32" s="139"/>
    </row>
    <row r="33" spans="10:10" ht="15.75" customHeight="1">
      <c r="J33" s="139"/>
    </row>
    <row r="34" spans="10:10" ht="15.75" customHeight="1">
      <c r="J34" s="139"/>
    </row>
    <row r="35" spans="10:10" ht="15.75" customHeight="1">
      <c r="J35" s="139"/>
    </row>
    <row r="36" spans="10:10" ht="15.75" customHeight="1">
      <c r="J36" s="139"/>
    </row>
    <row r="37" spans="10:10" ht="15.75" customHeight="1">
      <c r="J37" s="139"/>
    </row>
    <row r="38" spans="10:10" ht="15.75" customHeight="1">
      <c r="J38" s="139"/>
    </row>
    <row r="39" spans="10:10" ht="15.75" customHeight="1">
      <c r="J39" s="139"/>
    </row>
    <row r="40" spans="10:10" ht="15.75" customHeight="1">
      <c r="J40" s="139"/>
    </row>
    <row r="41" spans="10:10" ht="15.75" customHeight="1">
      <c r="J41" s="139"/>
    </row>
    <row r="42" spans="10:10" ht="15.75" customHeight="1">
      <c r="J42" s="139"/>
    </row>
    <row r="43" spans="10:10" ht="15.75" customHeight="1">
      <c r="J43" s="139"/>
    </row>
    <row r="44" spans="10:10" ht="15.75" customHeight="1">
      <c r="J44" s="139"/>
    </row>
    <row r="45" spans="10:10" ht="15.75" customHeight="1">
      <c r="J45" s="139"/>
    </row>
    <row r="46" spans="10:10" ht="15.75" customHeight="1">
      <c r="J46" s="139"/>
    </row>
    <row r="47" spans="10:10" ht="15.75" customHeight="1">
      <c r="J47" s="139"/>
    </row>
    <row r="48" spans="10:10" ht="15.75" customHeight="1">
      <c r="J48" s="139"/>
    </row>
    <row r="49" spans="10:10" ht="15.75" customHeight="1">
      <c r="J49" s="139"/>
    </row>
    <row r="50" spans="10:10" ht="15.75" customHeight="1">
      <c r="J50" s="139"/>
    </row>
    <row r="51" spans="10:10" ht="15.75" customHeight="1">
      <c r="J51" s="139"/>
    </row>
    <row r="52" spans="10:10" ht="15.75" customHeight="1">
      <c r="J52" s="139"/>
    </row>
    <row r="53" spans="10:10" ht="15.75" customHeight="1">
      <c r="J53" s="139"/>
    </row>
    <row r="54" spans="10:10" ht="15.75" customHeight="1">
      <c r="J54" s="139"/>
    </row>
    <row r="55" spans="10:10" ht="15.75" customHeight="1">
      <c r="J55" s="139"/>
    </row>
    <row r="56" spans="10:10" ht="15.75" customHeight="1">
      <c r="J56" s="139"/>
    </row>
    <row r="57" spans="10:10" ht="15.75" customHeight="1">
      <c r="J57" s="139"/>
    </row>
    <row r="58" spans="10:10" ht="15.75" customHeight="1">
      <c r="J58" s="139"/>
    </row>
    <row r="59" spans="10:10" ht="15.75" customHeight="1">
      <c r="J59" s="139"/>
    </row>
    <row r="60" spans="10:10" ht="15.75" customHeight="1">
      <c r="J60" s="139"/>
    </row>
    <row r="61" spans="10:10" ht="15.75" customHeight="1">
      <c r="J61" s="139"/>
    </row>
    <row r="62" spans="10:10" ht="15.75" customHeight="1">
      <c r="J62" s="139"/>
    </row>
    <row r="63" spans="10:10" ht="15.75" customHeight="1">
      <c r="J63" s="139"/>
    </row>
    <row r="64" spans="10:10" ht="15.75" customHeight="1">
      <c r="J64" s="139"/>
    </row>
    <row r="65" spans="10:10" ht="15.75" customHeight="1">
      <c r="J65" s="139"/>
    </row>
    <row r="66" spans="10:10" ht="15.75" customHeight="1">
      <c r="J66" s="139"/>
    </row>
    <row r="67" spans="10:10" ht="15.75" customHeight="1">
      <c r="J67" s="139"/>
    </row>
    <row r="68" spans="10:10" ht="15.75" customHeight="1">
      <c r="J68" s="139"/>
    </row>
    <row r="69" spans="10:10" ht="15.75" customHeight="1">
      <c r="J69" s="139"/>
    </row>
    <row r="70" spans="10:10" ht="15.75" customHeight="1">
      <c r="J70" s="139"/>
    </row>
    <row r="71" spans="10:10" ht="15.75" customHeight="1">
      <c r="J71" s="139"/>
    </row>
    <row r="72" spans="10:10" ht="15.75" customHeight="1">
      <c r="J72" s="139"/>
    </row>
    <row r="73" spans="10:10" ht="15.75" customHeight="1">
      <c r="J73" s="139"/>
    </row>
    <row r="74" spans="10:10" ht="15.75" customHeight="1">
      <c r="J74" s="139"/>
    </row>
    <row r="75" spans="10:10" ht="15.75" customHeight="1">
      <c r="J75" s="139"/>
    </row>
    <row r="76" spans="10:10" ht="15.75" customHeight="1">
      <c r="J76" s="139"/>
    </row>
    <row r="77" spans="10:10" ht="15.75" customHeight="1">
      <c r="J77" s="139"/>
    </row>
    <row r="78" spans="10:10" ht="15.75" customHeight="1">
      <c r="J78" s="139"/>
    </row>
    <row r="79" spans="10:10" ht="15.75" customHeight="1">
      <c r="J79" s="139"/>
    </row>
    <row r="80" spans="10:10" ht="15.75" customHeight="1">
      <c r="J80" s="139"/>
    </row>
    <row r="81" spans="10:10" ht="15.75" customHeight="1">
      <c r="J81" s="139"/>
    </row>
    <row r="82" spans="10:10" ht="15.75" customHeight="1">
      <c r="J82" s="139"/>
    </row>
    <row r="83" spans="10:10" ht="15.75" customHeight="1">
      <c r="J83" s="139"/>
    </row>
    <row r="84" spans="10:10" ht="15.75" customHeight="1">
      <c r="J84" s="139"/>
    </row>
    <row r="85" spans="10:10" ht="15.75" customHeight="1">
      <c r="J85" s="139"/>
    </row>
    <row r="86" spans="10:10" ht="15.75" customHeight="1">
      <c r="J86" s="139"/>
    </row>
    <row r="87" spans="10:10" ht="15.75" customHeight="1">
      <c r="J87" s="139"/>
    </row>
    <row r="88" spans="10:10" ht="15.75" customHeight="1">
      <c r="J88" s="139"/>
    </row>
    <row r="89" spans="10:10" ht="15.75" customHeight="1">
      <c r="J89" s="139"/>
    </row>
    <row r="90" spans="10:10" ht="15.75" customHeight="1">
      <c r="J90" s="139"/>
    </row>
    <row r="91" spans="10:10" ht="15.75" customHeight="1">
      <c r="J91" s="139"/>
    </row>
    <row r="92" spans="10:10" ht="15.75" customHeight="1">
      <c r="J92" s="139"/>
    </row>
    <row r="93" spans="10:10" ht="15.75" customHeight="1">
      <c r="J93" s="139"/>
    </row>
    <row r="94" spans="10:10" ht="15.75" customHeight="1">
      <c r="J94" s="139"/>
    </row>
    <row r="95" spans="10:10" ht="15.75" customHeight="1">
      <c r="J95" s="139"/>
    </row>
    <row r="96" spans="10:10" ht="15.75" customHeight="1">
      <c r="J96" s="139"/>
    </row>
    <row r="97" spans="10:10" ht="15.75" customHeight="1">
      <c r="J97" s="139"/>
    </row>
    <row r="98" spans="10:10" ht="15.75" customHeight="1">
      <c r="J98" s="139"/>
    </row>
    <row r="99" spans="10:10" ht="15.75" customHeight="1">
      <c r="J99" s="139"/>
    </row>
    <row r="100" spans="10:10" ht="15.75" customHeight="1">
      <c r="J100" s="139"/>
    </row>
    <row r="101" spans="10:10" ht="15.75" customHeight="1">
      <c r="J101" s="139"/>
    </row>
    <row r="102" spans="10:10" ht="15.75" customHeight="1">
      <c r="J102" s="139"/>
    </row>
    <row r="103" spans="10:10" ht="15.75" customHeight="1">
      <c r="J103" s="139"/>
    </row>
    <row r="104" spans="10:10" ht="15.75" customHeight="1">
      <c r="J104" s="139"/>
    </row>
    <row r="105" spans="10:10" ht="15.75" customHeight="1">
      <c r="J105" s="139"/>
    </row>
    <row r="106" spans="10:10" ht="15.75" customHeight="1">
      <c r="J106" s="139"/>
    </row>
    <row r="107" spans="10:10" ht="15.75" customHeight="1">
      <c r="J107" s="139"/>
    </row>
    <row r="108" spans="10:10" ht="15.75" customHeight="1">
      <c r="J108" s="139"/>
    </row>
    <row r="109" spans="10:10" ht="15.75" customHeight="1">
      <c r="J109" s="139"/>
    </row>
    <row r="110" spans="10:10" ht="15.75" customHeight="1">
      <c r="J110" s="139"/>
    </row>
    <row r="111" spans="10:10" ht="15.75" customHeight="1">
      <c r="J111" s="139"/>
    </row>
    <row r="112" spans="10:10" ht="15.75" customHeight="1">
      <c r="J112" s="139"/>
    </row>
    <row r="113" spans="10:10" ht="15.75" customHeight="1">
      <c r="J113" s="139"/>
    </row>
    <row r="114" spans="10:10" ht="15.75" customHeight="1">
      <c r="J114" s="139"/>
    </row>
    <row r="115" spans="10:10" ht="15.75" customHeight="1">
      <c r="J115" s="139"/>
    </row>
    <row r="116" spans="10:10" ht="15.75" customHeight="1">
      <c r="J116" s="139"/>
    </row>
    <row r="117" spans="10:10" ht="15.75" customHeight="1">
      <c r="J117" s="139"/>
    </row>
    <row r="118" spans="10:10" ht="15.75" customHeight="1">
      <c r="J118" s="139"/>
    </row>
    <row r="119" spans="10:10" ht="15.75" customHeight="1">
      <c r="J119" s="139"/>
    </row>
    <row r="120" spans="10:10" ht="15.75" customHeight="1">
      <c r="J120" s="139"/>
    </row>
    <row r="121" spans="10:10" ht="15.75" customHeight="1">
      <c r="J121" s="139"/>
    </row>
    <row r="122" spans="10:10" ht="15.75" customHeight="1">
      <c r="J122" s="139"/>
    </row>
    <row r="123" spans="10:10" ht="15.75" customHeight="1">
      <c r="J123" s="139"/>
    </row>
    <row r="124" spans="10:10" ht="15.75" customHeight="1">
      <c r="J124" s="139"/>
    </row>
    <row r="125" spans="10:10" ht="15.75" customHeight="1">
      <c r="J125" s="139"/>
    </row>
    <row r="126" spans="10:10" ht="15.75" customHeight="1">
      <c r="J126" s="139"/>
    </row>
    <row r="127" spans="10:10" ht="15.75" customHeight="1">
      <c r="J127" s="139"/>
    </row>
    <row r="128" spans="10:10" ht="15.75" customHeight="1">
      <c r="J128" s="139"/>
    </row>
    <row r="129" spans="10:10" ht="15.75" customHeight="1">
      <c r="J129" s="139"/>
    </row>
    <row r="130" spans="10:10" ht="15.75" customHeight="1">
      <c r="J130" s="139"/>
    </row>
    <row r="131" spans="10:10" ht="15.75" customHeight="1">
      <c r="J131" s="139"/>
    </row>
    <row r="132" spans="10:10" ht="15.75" customHeight="1">
      <c r="J132" s="139"/>
    </row>
    <row r="133" spans="10:10" ht="15.75" customHeight="1">
      <c r="J133" s="139"/>
    </row>
    <row r="134" spans="10:10" ht="15.75" customHeight="1">
      <c r="J134" s="139"/>
    </row>
    <row r="135" spans="10:10" ht="15.75" customHeight="1">
      <c r="J135" s="139"/>
    </row>
    <row r="136" spans="10:10" ht="15.75" customHeight="1">
      <c r="J136" s="139"/>
    </row>
    <row r="137" spans="10:10" ht="15.75" customHeight="1">
      <c r="J137" s="139"/>
    </row>
    <row r="138" spans="10:10" ht="15.75" customHeight="1">
      <c r="J138" s="139"/>
    </row>
    <row r="139" spans="10:10" ht="15.75" customHeight="1">
      <c r="J139" s="139"/>
    </row>
    <row r="140" spans="10:10" ht="15.75" customHeight="1">
      <c r="J140" s="139"/>
    </row>
    <row r="141" spans="10:10" ht="15.75" customHeight="1">
      <c r="J141" s="139"/>
    </row>
    <row r="142" spans="10:10" ht="15.75" customHeight="1">
      <c r="J142" s="139"/>
    </row>
    <row r="143" spans="10:10" ht="15.75" customHeight="1">
      <c r="J143" s="139"/>
    </row>
    <row r="144" spans="10:10" ht="15.75" customHeight="1">
      <c r="J144" s="139"/>
    </row>
    <row r="145" spans="10:10" ht="15.75" customHeight="1">
      <c r="J145" s="139"/>
    </row>
    <row r="146" spans="10:10" ht="15.75" customHeight="1">
      <c r="J146" s="139"/>
    </row>
    <row r="147" spans="10:10" ht="15.75" customHeight="1">
      <c r="J147" s="139"/>
    </row>
    <row r="148" spans="10:10" ht="15.75" customHeight="1">
      <c r="J148" s="139"/>
    </row>
    <row r="149" spans="10:10" ht="15.75" customHeight="1">
      <c r="J149" s="139"/>
    </row>
    <row r="150" spans="10:10" ht="15.75" customHeight="1">
      <c r="J150" s="139"/>
    </row>
    <row r="151" spans="10:10" ht="15.75" customHeight="1">
      <c r="J151" s="139"/>
    </row>
    <row r="152" spans="10:10" ht="15.75" customHeight="1">
      <c r="J152" s="139"/>
    </row>
    <row r="153" spans="10:10" ht="15.75" customHeight="1">
      <c r="J153" s="139"/>
    </row>
    <row r="154" spans="10:10" ht="15.75" customHeight="1">
      <c r="J154" s="139"/>
    </row>
    <row r="155" spans="10:10" ht="15.75" customHeight="1">
      <c r="J155" s="139"/>
    </row>
    <row r="156" spans="10:10" ht="15.75" customHeight="1">
      <c r="J156" s="139"/>
    </row>
    <row r="157" spans="10:10" ht="15.75" customHeight="1">
      <c r="J157" s="139"/>
    </row>
    <row r="158" spans="10:10" ht="15.75" customHeight="1">
      <c r="J158" s="139"/>
    </row>
    <row r="159" spans="10:10" ht="15.75" customHeight="1">
      <c r="J159" s="139"/>
    </row>
    <row r="160" spans="10:10" ht="15.75" customHeight="1">
      <c r="J160" s="139"/>
    </row>
    <row r="161" spans="10:10" ht="15.75" customHeight="1">
      <c r="J161" s="139"/>
    </row>
    <row r="162" spans="10:10" ht="15.75" customHeight="1">
      <c r="J162" s="139"/>
    </row>
    <row r="163" spans="10:10" ht="15.75" customHeight="1">
      <c r="J163" s="139"/>
    </row>
    <row r="164" spans="10:10" ht="15.75" customHeight="1">
      <c r="J164" s="139"/>
    </row>
    <row r="165" spans="10:10" ht="15.75" customHeight="1">
      <c r="J165" s="139"/>
    </row>
    <row r="166" spans="10:10" ht="15.75" customHeight="1">
      <c r="J166" s="139"/>
    </row>
    <row r="167" spans="10:10" ht="15.75" customHeight="1">
      <c r="J167" s="139"/>
    </row>
    <row r="168" spans="10:10" ht="15.75" customHeight="1">
      <c r="J168" s="139"/>
    </row>
    <row r="169" spans="10:10" ht="15.75" customHeight="1">
      <c r="J169" s="139"/>
    </row>
    <row r="170" spans="10:10" ht="15.75" customHeight="1">
      <c r="J170" s="139"/>
    </row>
    <row r="171" spans="10:10" ht="15.75" customHeight="1">
      <c r="J171" s="139"/>
    </row>
    <row r="172" spans="10:10" ht="15.75" customHeight="1">
      <c r="J172" s="139"/>
    </row>
    <row r="173" spans="10:10" ht="15.75" customHeight="1">
      <c r="J173" s="139"/>
    </row>
    <row r="174" spans="10:10" ht="15.75" customHeight="1">
      <c r="J174" s="139"/>
    </row>
    <row r="175" spans="10:10" ht="15.75" customHeight="1">
      <c r="J175" s="139"/>
    </row>
    <row r="176" spans="10:10" ht="15.75" customHeight="1">
      <c r="J176" s="139"/>
    </row>
    <row r="177" spans="10:10" ht="15.75" customHeight="1">
      <c r="J177" s="139"/>
    </row>
    <row r="178" spans="10:10" ht="15.75" customHeight="1">
      <c r="J178" s="139"/>
    </row>
    <row r="179" spans="10:10" ht="15.75" customHeight="1">
      <c r="J179" s="139"/>
    </row>
    <row r="180" spans="10:10" ht="15.75" customHeight="1">
      <c r="J180" s="139"/>
    </row>
    <row r="181" spans="10:10" ht="15.75" customHeight="1">
      <c r="J181" s="139"/>
    </row>
    <row r="182" spans="10:10" ht="15.75" customHeight="1">
      <c r="J182" s="139"/>
    </row>
    <row r="183" spans="10:10" ht="15.75" customHeight="1">
      <c r="J183" s="139"/>
    </row>
    <row r="184" spans="10:10" ht="15.75" customHeight="1">
      <c r="J184" s="139"/>
    </row>
    <row r="185" spans="10:10" ht="15.75" customHeight="1">
      <c r="J185" s="139"/>
    </row>
    <row r="186" spans="10:10" ht="15.75" customHeight="1">
      <c r="J186" s="139"/>
    </row>
    <row r="187" spans="10:10" ht="15.75" customHeight="1">
      <c r="J187" s="139"/>
    </row>
    <row r="188" spans="10:10" ht="15.75" customHeight="1">
      <c r="J188" s="139"/>
    </row>
    <row r="189" spans="10:10" ht="15.75" customHeight="1">
      <c r="J189" s="139"/>
    </row>
    <row r="190" spans="10:10" ht="15.75" customHeight="1">
      <c r="J190" s="139"/>
    </row>
    <row r="191" spans="10:10" ht="15.75" customHeight="1">
      <c r="J191" s="139"/>
    </row>
    <row r="192" spans="10:10" ht="15.75" customHeight="1">
      <c r="J192" s="139"/>
    </row>
    <row r="193" spans="10:10" ht="15.75" customHeight="1">
      <c r="J193" s="139"/>
    </row>
    <row r="194" spans="10:10" ht="15.75" customHeight="1">
      <c r="J194" s="139"/>
    </row>
    <row r="195" spans="10:10" ht="15.75" customHeight="1">
      <c r="J195" s="139"/>
    </row>
    <row r="196" spans="10:10" ht="15.75" customHeight="1">
      <c r="J196" s="139"/>
    </row>
    <row r="197" spans="10:10" ht="15.75" customHeight="1">
      <c r="J197" s="139"/>
    </row>
    <row r="198" spans="10:10" ht="15.75" customHeight="1">
      <c r="J198" s="139"/>
    </row>
    <row r="199" spans="10:10" ht="15.75" customHeight="1">
      <c r="J199" s="139"/>
    </row>
    <row r="200" spans="10:10" ht="15.75" customHeight="1">
      <c r="J200" s="139"/>
    </row>
    <row r="201" spans="10:10" ht="15.75" customHeight="1">
      <c r="J201" s="139"/>
    </row>
    <row r="202" spans="10:10" ht="15.75" customHeight="1">
      <c r="J202" s="139"/>
    </row>
    <row r="203" spans="10:10" ht="15.75" customHeight="1">
      <c r="J203" s="139"/>
    </row>
    <row r="204" spans="10:10" ht="15.75" customHeight="1">
      <c r="J204" s="139"/>
    </row>
    <row r="205" spans="10:10" ht="15.75" customHeight="1">
      <c r="J205" s="139"/>
    </row>
    <row r="206" spans="10:10" ht="15.75" customHeight="1">
      <c r="J206" s="139"/>
    </row>
    <row r="207" spans="10:10" ht="15.75" customHeight="1">
      <c r="J207" s="139"/>
    </row>
    <row r="208" spans="10:10" ht="15.75" customHeight="1">
      <c r="J208" s="139"/>
    </row>
    <row r="209" spans="10:10" ht="15.75" customHeight="1">
      <c r="J209" s="139"/>
    </row>
    <row r="210" spans="10:10" ht="15.75" customHeight="1">
      <c r="J210" s="139"/>
    </row>
    <row r="211" spans="10:10" ht="15.75" customHeight="1">
      <c r="J211" s="139"/>
    </row>
    <row r="212" spans="10:10" ht="15.75" customHeight="1">
      <c r="J212" s="139"/>
    </row>
    <row r="213" spans="10:10" ht="15.75" customHeight="1">
      <c r="J213" s="139"/>
    </row>
    <row r="214" spans="10:10" ht="15.75" customHeight="1">
      <c r="J214" s="139"/>
    </row>
    <row r="215" spans="10:10" ht="15.75" customHeight="1">
      <c r="J215" s="139"/>
    </row>
    <row r="216" spans="10:10" ht="15.75" customHeight="1">
      <c r="J216" s="139"/>
    </row>
    <row r="217" spans="10:10" ht="15.75" customHeight="1">
      <c r="J217" s="139"/>
    </row>
    <row r="218" spans="10:10" ht="15.75" customHeight="1">
      <c r="J218" s="139"/>
    </row>
    <row r="219" spans="10:10" ht="15.75" customHeight="1">
      <c r="J219" s="139"/>
    </row>
    <row r="220" spans="10:10" ht="15.75" customHeight="1">
      <c r="J220" s="139"/>
    </row>
    <row r="221" spans="10:10" ht="15.75" customHeight="1">
      <c r="J221" s="139"/>
    </row>
    <row r="222" spans="10:10" ht="15.75" customHeight="1">
      <c r="J222" s="139"/>
    </row>
    <row r="223" spans="10:10" ht="15.75" customHeight="1">
      <c r="J223" s="139"/>
    </row>
    <row r="224" spans="10:10" ht="15.75" customHeight="1">
      <c r="J224" s="139"/>
    </row>
    <row r="225" spans="10:10" ht="15.75" customHeight="1">
      <c r="J225" s="139"/>
    </row>
    <row r="226" spans="10:10" ht="15.75" customHeight="1">
      <c r="J226" s="139"/>
    </row>
    <row r="227" spans="10:10" ht="15.75" customHeight="1">
      <c r="J227" s="139"/>
    </row>
    <row r="228" spans="10:10" ht="15.75" customHeight="1">
      <c r="J228" s="139"/>
    </row>
    <row r="229" spans="10:10" ht="15.75" customHeight="1">
      <c r="J229" s="139"/>
    </row>
    <row r="230" spans="10:10" ht="15.75" customHeight="1">
      <c r="J230" s="139"/>
    </row>
    <row r="231" spans="10:10" ht="15.75" customHeight="1">
      <c r="J231" s="139"/>
    </row>
    <row r="232" spans="10:10" ht="15.75" customHeight="1">
      <c r="J232" s="139"/>
    </row>
    <row r="233" spans="10:10" ht="15.75" customHeight="1">
      <c r="J233" s="139"/>
    </row>
    <row r="234" spans="10:10" ht="15.75" customHeight="1">
      <c r="J234" s="139"/>
    </row>
    <row r="235" spans="10:10" ht="15.75" customHeight="1">
      <c r="J235" s="139"/>
    </row>
    <row r="236" spans="10:10" ht="15.75" customHeight="1">
      <c r="J236" s="139"/>
    </row>
    <row r="237" spans="10:10" ht="15.75" customHeight="1">
      <c r="J237" s="139"/>
    </row>
    <row r="238" spans="10:10" ht="15.75" customHeight="1">
      <c r="J238" s="139"/>
    </row>
    <row r="239" spans="10:10" ht="15.75" customHeight="1">
      <c r="J239" s="139"/>
    </row>
    <row r="240" spans="10:10" ht="15.75" customHeight="1">
      <c r="J240" s="139"/>
    </row>
    <row r="241" spans="10:10" ht="15.75" customHeight="1">
      <c r="J241" s="139"/>
    </row>
    <row r="242" spans="10:10" ht="15.75" customHeight="1">
      <c r="J242" s="139"/>
    </row>
    <row r="243" spans="10:10" ht="15.75" customHeight="1">
      <c r="J243" s="139"/>
    </row>
    <row r="244" spans="10:10" ht="15.75" customHeight="1">
      <c r="J244" s="139"/>
    </row>
    <row r="245" spans="10:10" ht="15.75" customHeight="1">
      <c r="J245" s="139"/>
    </row>
    <row r="246" spans="10:10" ht="15.75" customHeight="1">
      <c r="J246" s="139"/>
    </row>
    <row r="247" spans="10:10" ht="15.75" customHeight="1">
      <c r="J247" s="139"/>
    </row>
    <row r="248" spans="10:10" ht="15.75" customHeight="1">
      <c r="J248" s="139"/>
    </row>
    <row r="249" spans="10:10" ht="15.75" customHeight="1">
      <c r="J249" s="139"/>
    </row>
    <row r="250" spans="10:10" ht="15.75" customHeight="1">
      <c r="J250" s="139"/>
    </row>
    <row r="251" spans="10:10" ht="15.75" customHeight="1">
      <c r="J251" s="139"/>
    </row>
    <row r="252" spans="10:10" ht="15.75" customHeight="1">
      <c r="J252" s="139"/>
    </row>
    <row r="253" spans="10:10" ht="15.75" customHeight="1">
      <c r="J253" s="139"/>
    </row>
    <row r="254" spans="10:10" ht="15.75" customHeight="1">
      <c r="J254" s="139"/>
    </row>
    <row r="255" spans="10:10" ht="15.75" customHeight="1">
      <c r="J255" s="139"/>
    </row>
    <row r="256" spans="10:10" ht="15.75" customHeight="1">
      <c r="J256" s="139"/>
    </row>
    <row r="257" spans="10:10" ht="15.75" customHeight="1">
      <c r="J257" s="139"/>
    </row>
    <row r="258" spans="10:10" ht="15.75" customHeight="1">
      <c r="J258" s="139"/>
    </row>
    <row r="259" spans="10:10" ht="15.75" customHeight="1">
      <c r="J259" s="139"/>
    </row>
    <row r="260" spans="10:10" ht="15.75" customHeight="1">
      <c r="J260" s="139"/>
    </row>
    <row r="261" spans="10:10" ht="15.75" customHeight="1">
      <c r="J261" s="139"/>
    </row>
    <row r="262" spans="10:10" ht="15.75" customHeight="1">
      <c r="J262" s="139"/>
    </row>
    <row r="263" spans="10:10" ht="15.75" customHeight="1">
      <c r="J263" s="139"/>
    </row>
    <row r="264" spans="10:10" ht="15.75" customHeight="1">
      <c r="J264" s="139"/>
    </row>
    <row r="265" spans="10:10" ht="15.75" customHeight="1">
      <c r="J265" s="139"/>
    </row>
    <row r="266" spans="10:10" ht="15.75" customHeight="1">
      <c r="J266" s="139"/>
    </row>
    <row r="267" spans="10:10" ht="15.75" customHeight="1">
      <c r="J267" s="139"/>
    </row>
    <row r="268" spans="10:10" ht="15.75" customHeight="1">
      <c r="J268" s="139"/>
    </row>
    <row r="269" spans="10:10" ht="15.75" customHeight="1">
      <c r="J269" s="139"/>
    </row>
    <row r="270" spans="10:10" ht="15.75" customHeight="1">
      <c r="J270" s="139"/>
    </row>
    <row r="271" spans="10:10" ht="15.75" customHeight="1">
      <c r="J271" s="139"/>
    </row>
    <row r="272" spans="10:10" ht="15.75" customHeight="1">
      <c r="J272" s="139"/>
    </row>
    <row r="273" spans="10:10" ht="15.75" customHeight="1">
      <c r="J273" s="139"/>
    </row>
    <row r="274" spans="10:10" ht="15.75" customHeight="1">
      <c r="J274" s="139"/>
    </row>
    <row r="275" spans="10:10" ht="15.75" customHeight="1">
      <c r="J275" s="139"/>
    </row>
    <row r="276" spans="10:10" ht="15.75" customHeight="1">
      <c r="J276" s="139"/>
    </row>
    <row r="277" spans="10:10" ht="15.75" customHeight="1">
      <c r="J277" s="139"/>
    </row>
    <row r="278" spans="10:10" ht="15.75" customHeight="1">
      <c r="J278" s="139"/>
    </row>
    <row r="279" spans="10:10" ht="15.75" customHeight="1">
      <c r="J279" s="139"/>
    </row>
    <row r="280" spans="10:10" ht="15.75" customHeight="1">
      <c r="J280" s="139"/>
    </row>
    <row r="281" spans="10:10" ht="15.75" customHeight="1">
      <c r="J281" s="139"/>
    </row>
    <row r="282" spans="10:10" ht="15.75" customHeight="1">
      <c r="J282" s="139"/>
    </row>
    <row r="283" spans="10:10" ht="15.75" customHeight="1">
      <c r="J283" s="139"/>
    </row>
    <row r="284" spans="10:10" ht="15.75" customHeight="1">
      <c r="J284" s="139"/>
    </row>
    <row r="285" spans="10:10" ht="15.75" customHeight="1">
      <c r="J285" s="139"/>
    </row>
    <row r="286" spans="10:10" ht="15.75" customHeight="1">
      <c r="J286" s="139"/>
    </row>
    <row r="287" spans="10:10" ht="15.75" customHeight="1">
      <c r="J287" s="139"/>
    </row>
    <row r="288" spans="10:10" ht="15.75" customHeight="1">
      <c r="J288" s="139"/>
    </row>
    <row r="289" spans="10:10" ht="15.75" customHeight="1">
      <c r="J289" s="139"/>
    </row>
    <row r="290" spans="10:10" ht="15.75" customHeight="1">
      <c r="J290" s="139"/>
    </row>
    <row r="291" spans="10:10" ht="15.75" customHeight="1">
      <c r="J291" s="139"/>
    </row>
    <row r="292" spans="10:10" ht="15.75" customHeight="1">
      <c r="J292" s="139"/>
    </row>
    <row r="293" spans="10:10" ht="15.75" customHeight="1">
      <c r="J293" s="139"/>
    </row>
    <row r="294" spans="10:10" ht="15.75" customHeight="1">
      <c r="J294" s="139"/>
    </row>
    <row r="295" spans="10:10" ht="15.75" customHeight="1">
      <c r="J295" s="139"/>
    </row>
    <row r="296" spans="10:10" ht="15.75" customHeight="1">
      <c r="J296" s="139"/>
    </row>
    <row r="297" spans="10:10" ht="15.75" customHeight="1">
      <c r="J297" s="139"/>
    </row>
    <row r="298" spans="10:10" ht="15.75" customHeight="1">
      <c r="J298" s="139"/>
    </row>
    <row r="299" spans="10:10" ht="15.75" customHeight="1">
      <c r="J299" s="139"/>
    </row>
    <row r="300" spans="10:10" ht="15.75" customHeight="1">
      <c r="J300" s="139"/>
    </row>
    <row r="301" spans="10:10" ht="15.75" customHeight="1">
      <c r="J301" s="139"/>
    </row>
    <row r="302" spans="10:10" ht="15.75" customHeight="1">
      <c r="J302" s="139"/>
    </row>
    <row r="303" spans="10:10" ht="15.75" customHeight="1">
      <c r="J303" s="139"/>
    </row>
    <row r="304" spans="10:10" ht="15.75" customHeight="1">
      <c r="J304" s="139"/>
    </row>
    <row r="305" spans="10:10" ht="15.75" customHeight="1">
      <c r="J305" s="139"/>
    </row>
    <row r="306" spans="10:10" ht="15.75" customHeight="1">
      <c r="J306" s="139"/>
    </row>
    <row r="307" spans="10:10" ht="15.75" customHeight="1">
      <c r="J307" s="139"/>
    </row>
    <row r="308" spans="10:10" ht="15.75" customHeight="1">
      <c r="J308" s="139"/>
    </row>
    <row r="309" spans="10:10" ht="15.75" customHeight="1">
      <c r="J309" s="139"/>
    </row>
    <row r="310" spans="10:10" ht="15.75" customHeight="1">
      <c r="J310" s="139"/>
    </row>
    <row r="311" spans="10:10" ht="15.75" customHeight="1">
      <c r="J311" s="139"/>
    </row>
    <row r="312" spans="10:10" ht="15.75" customHeight="1">
      <c r="J312" s="139"/>
    </row>
    <row r="313" spans="10:10" ht="15.75" customHeight="1">
      <c r="J313" s="139"/>
    </row>
    <row r="314" spans="10:10" ht="15.75" customHeight="1">
      <c r="J314" s="139"/>
    </row>
    <row r="315" spans="10:10" ht="15.75" customHeight="1">
      <c r="J315" s="139"/>
    </row>
    <row r="316" spans="10:10" ht="15.75" customHeight="1">
      <c r="J316" s="139"/>
    </row>
    <row r="317" spans="10:10" ht="15.75" customHeight="1">
      <c r="J317" s="139"/>
    </row>
    <row r="318" spans="10:10" ht="15.75" customHeight="1">
      <c r="J318" s="139"/>
    </row>
    <row r="319" spans="10:10" ht="15.75" customHeight="1">
      <c r="J319" s="139"/>
    </row>
    <row r="320" spans="10:10" ht="15.75" customHeight="1">
      <c r="J320" s="139"/>
    </row>
    <row r="321" spans="10:10" ht="15.75" customHeight="1">
      <c r="J321" s="139"/>
    </row>
    <row r="322" spans="10:10" ht="15.75" customHeight="1">
      <c r="J322" s="139"/>
    </row>
    <row r="323" spans="10:10" ht="15.75" customHeight="1">
      <c r="J323" s="139"/>
    </row>
    <row r="324" spans="10:10" ht="15.75" customHeight="1">
      <c r="J324" s="139"/>
    </row>
    <row r="325" spans="10:10" ht="15.75" customHeight="1">
      <c r="J325" s="139"/>
    </row>
    <row r="326" spans="10:10" ht="15.75" customHeight="1">
      <c r="J326" s="139"/>
    </row>
    <row r="327" spans="10:10" ht="15.75" customHeight="1">
      <c r="J327" s="139"/>
    </row>
    <row r="328" spans="10:10" ht="15.75" customHeight="1">
      <c r="J328" s="139"/>
    </row>
    <row r="329" spans="10:10" ht="15.75" customHeight="1">
      <c r="J329" s="139"/>
    </row>
    <row r="330" spans="10:10" ht="15.75" customHeight="1">
      <c r="J330" s="139"/>
    </row>
    <row r="331" spans="10:10" ht="15.75" customHeight="1">
      <c r="J331" s="139"/>
    </row>
    <row r="332" spans="10:10" ht="15.75" customHeight="1">
      <c r="J332" s="139"/>
    </row>
    <row r="333" spans="10:10" ht="15.75" customHeight="1">
      <c r="J333" s="139"/>
    </row>
    <row r="334" spans="10:10" ht="15.75" customHeight="1">
      <c r="J334" s="139"/>
    </row>
    <row r="335" spans="10:10" ht="15.75" customHeight="1">
      <c r="J335" s="139"/>
    </row>
    <row r="336" spans="10:10" ht="15.75" customHeight="1">
      <c r="J336" s="139"/>
    </row>
    <row r="337" spans="10:10" ht="15.75" customHeight="1">
      <c r="J337" s="139"/>
    </row>
    <row r="338" spans="10:10" ht="15.75" customHeight="1">
      <c r="J338" s="139"/>
    </row>
    <row r="339" spans="10:10" ht="15.75" customHeight="1">
      <c r="J339" s="139"/>
    </row>
    <row r="340" spans="10:10" ht="15.75" customHeight="1">
      <c r="J340" s="139"/>
    </row>
    <row r="341" spans="10:10" ht="15.75" customHeight="1">
      <c r="J341" s="139"/>
    </row>
    <row r="342" spans="10:10" ht="15.75" customHeight="1">
      <c r="J342" s="139"/>
    </row>
    <row r="343" spans="10:10" ht="15.75" customHeight="1">
      <c r="J343" s="139"/>
    </row>
    <row r="344" spans="10:10" ht="15.75" customHeight="1">
      <c r="J344" s="139"/>
    </row>
    <row r="345" spans="10:10" ht="15.75" customHeight="1">
      <c r="J345" s="139"/>
    </row>
    <row r="346" spans="10:10" ht="15.75" customHeight="1">
      <c r="J346" s="139"/>
    </row>
    <row r="347" spans="10:10" ht="15.75" customHeight="1">
      <c r="J347" s="139"/>
    </row>
    <row r="348" spans="10:10" ht="15.75" customHeight="1">
      <c r="J348" s="139"/>
    </row>
    <row r="349" spans="10:10" ht="15.75" customHeight="1">
      <c r="J349" s="139"/>
    </row>
    <row r="350" spans="10:10" ht="15.75" customHeight="1">
      <c r="J350" s="139"/>
    </row>
    <row r="351" spans="10:10" ht="15.75" customHeight="1">
      <c r="J351" s="139"/>
    </row>
    <row r="352" spans="10:10" ht="15.75" customHeight="1">
      <c r="J352" s="139"/>
    </row>
    <row r="353" spans="10:10" ht="15.75" customHeight="1">
      <c r="J353" s="139"/>
    </row>
    <row r="354" spans="10:10" ht="15.75" customHeight="1">
      <c r="J354" s="139"/>
    </row>
    <row r="355" spans="10:10" ht="15.75" customHeight="1">
      <c r="J355" s="139"/>
    </row>
    <row r="356" spans="10:10" ht="15.75" customHeight="1">
      <c r="J356" s="139"/>
    </row>
    <row r="357" spans="10:10" ht="15.75" customHeight="1">
      <c r="J357" s="139"/>
    </row>
    <row r="358" spans="10:10" ht="15.75" customHeight="1">
      <c r="J358" s="139"/>
    </row>
    <row r="359" spans="10:10" ht="15.75" customHeight="1">
      <c r="J359" s="139"/>
    </row>
    <row r="360" spans="10:10" ht="15.75" customHeight="1">
      <c r="J360" s="139"/>
    </row>
    <row r="361" spans="10:10" ht="15.75" customHeight="1">
      <c r="J361" s="139"/>
    </row>
    <row r="362" spans="10:10" ht="15.75" customHeight="1">
      <c r="J362" s="139"/>
    </row>
    <row r="363" spans="10:10" ht="15.75" customHeight="1">
      <c r="J363" s="139"/>
    </row>
    <row r="364" spans="10:10" ht="15.75" customHeight="1">
      <c r="J364" s="139"/>
    </row>
    <row r="365" spans="10:10" ht="15.75" customHeight="1">
      <c r="J365" s="139"/>
    </row>
    <row r="366" spans="10:10" ht="15.75" customHeight="1">
      <c r="J366" s="139"/>
    </row>
    <row r="367" spans="10:10" ht="15.75" customHeight="1">
      <c r="J367" s="139"/>
    </row>
    <row r="368" spans="10:10" ht="15.75" customHeight="1">
      <c r="J368" s="139"/>
    </row>
    <row r="369" spans="10:10" ht="15.75" customHeight="1">
      <c r="J369" s="139"/>
    </row>
    <row r="370" spans="10:10" ht="15.75" customHeight="1">
      <c r="J370" s="139"/>
    </row>
    <row r="371" spans="10:10" ht="15.75" customHeight="1">
      <c r="J371" s="139"/>
    </row>
    <row r="372" spans="10:10" ht="15.75" customHeight="1">
      <c r="J372" s="139"/>
    </row>
    <row r="373" spans="10:10" ht="15.75" customHeight="1">
      <c r="J373" s="139"/>
    </row>
    <row r="374" spans="10:10" ht="15.75" customHeight="1">
      <c r="J374" s="139"/>
    </row>
    <row r="375" spans="10:10" ht="15.75" customHeight="1">
      <c r="J375" s="139"/>
    </row>
    <row r="376" spans="10:10" ht="15.75" customHeight="1">
      <c r="J376" s="139"/>
    </row>
    <row r="377" spans="10:10" ht="15.75" customHeight="1">
      <c r="J377" s="139"/>
    </row>
    <row r="378" spans="10:10" ht="15.75" customHeight="1">
      <c r="J378" s="139"/>
    </row>
    <row r="379" spans="10:10" ht="15.75" customHeight="1">
      <c r="J379" s="139"/>
    </row>
    <row r="380" spans="10:10" ht="15.75" customHeight="1">
      <c r="J380" s="139"/>
    </row>
    <row r="381" spans="10:10" ht="15.75" customHeight="1">
      <c r="J381" s="139"/>
    </row>
    <row r="382" spans="10:10" ht="15.75" customHeight="1">
      <c r="J382" s="139"/>
    </row>
    <row r="383" spans="10:10" ht="15.75" customHeight="1">
      <c r="J383" s="139"/>
    </row>
    <row r="384" spans="10:10" ht="15.75" customHeight="1">
      <c r="J384" s="139"/>
    </row>
    <row r="385" spans="10:10" ht="15.75" customHeight="1">
      <c r="J385" s="139"/>
    </row>
    <row r="386" spans="10:10" ht="15.75" customHeight="1">
      <c r="J386" s="139"/>
    </row>
    <row r="387" spans="10:10" ht="15.75" customHeight="1">
      <c r="J387" s="139"/>
    </row>
    <row r="388" spans="10:10" ht="15.75" customHeight="1">
      <c r="J388" s="139"/>
    </row>
    <row r="389" spans="10:10" ht="15.75" customHeight="1">
      <c r="J389" s="139"/>
    </row>
    <row r="390" spans="10:10" ht="15.75" customHeight="1">
      <c r="J390" s="139"/>
    </row>
    <row r="391" spans="10:10" ht="15.75" customHeight="1">
      <c r="J391" s="139"/>
    </row>
    <row r="392" spans="10:10" ht="15.75" customHeight="1">
      <c r="J392" s="139"/>
    </row>
    <row r="393" spans="10:10" ht="15.75" customHeight="1">
      <c r="J393" s="139"/>
    </row>
    <row r="394" spans="10:10" ht="15.75" customHeight="1">
      <c r="J394" s="139"/>
    </row>
    <row r="395" spans="10:10" ht="15.75" customHeight="1">
      <c r="J395" s="139"/>
    </row>
    <row r="396" spans="10:10" ht="15.75" customHeight="1">
      <c r="J396" s="139"/>
    </row>
    <row r="397" spans="10:10" ht="15.75" customHeight="1">
      <c r="J397" s="139"/>
    </row>
    <row r="398" spans="10:10" ht="15.75" customHeight="1">
      <c r="J398" s="139"/>
    </row>
    <row r="399" spans="10:10" ht="15.75" customHeight="1">
      <c r="J399" s="139"/>
    </row>
    <row r="400" spans="10:10" ht="15.75" customHeight="1">
      <c r="J400" s="139"/>
    </row>
    <row r="401" spans="10:10" ht="15.75" customHeight="1">
      <c r="J401" s="139"/>
    </row>
    <row r="402" spans="10:10" ht="15.75" customHeight="1">
      <c r="J402" s="139"/>
    </row>
    <row r="403" spans="10:10" ht="15.75" customHeight="1">
      <c r="J403" s="139"/>
    </row>
    <row r="404" spans="10:10" ht="15.75" customHeight="1">
      <c r="J404" s="139"/>
    </row>
    <row r="405" spans="10:10" ht="15.75" customHeight="1">
      <c r="J405" s="139"/>
    </row>
    <row r="406" spans="10:10" ht="15.75" customHeight="1">
      <c r="J406" s="139"/>
    </row>
    <row r="407" spans="10:10" ht="15.75" customHeight="1">
      <c r="J407" s="139"/>
    </row>
    <row r="408" spans="10:10" ht="15.75" customHeight="1">
      <c r="J408" s="139"/>
    </row>
    <row r="409" spans="10:10" ht="15.75" customHeight="1">
      <c r="J409" s="139"/>
    </row>
    <row r="410" spans="10:10" ht="15.75" customHeight="1">
      <c r="J410" s="139"/>
    </row>
    <row r="411" spans="10:10" ht="15.75" customHeight="1">
      <c r="J411" s="139"/>
    </row>
    <row r="412" spans="10:10" ht="15.75" customHeight="1">
      <c r="J412" s="139"/>
    </row>
    <row r="413" spans="10:10" ht="15.75" customHeight="1">
      <c r="J413" s="139"/>
    </row>
    <row r="414" spans="10:10" ht="15.75" customHeight="1">
      <c r="J414" s="139"/>
    </row>
    <row r="415" spans="10:10" ht="15.75" customHeight="1">
      <c r="J415" s="139"/>
    </row>
    <row r="416" spans="10:10" ht="15.75" customHeight="1">
      <c r="J416" s="139"/>
    </row>
    <row r="417" spans="10:10" ht="15.75" customHeight="1">
      <c r="J417" s="139"/>
    </row>
    <row r="418" spans="10:10" ht="15.75" customHeight="1">
      <c r="J418" s="139"/>
    </row>
    <row r="419" spans="10:10" ht="15.75" customHeight="1">
      <c r="J419" s="139"/>
    </row>
    <row r="420" spans="10:10" ht="15.75" customHeight="1">
      <c r="J420" s="139"/>
    </row>
    <row r="421" spans="10:10" ht="15.75" customHeight="1">
      <c r="J421" s="139"/>
    </row>
    <row r="422" spans="10:10" ht="15.75" customHeight="1">
      <c r="J422" s="139"/>
    </row>
    <row r="423" spans="10:10" ht="15.75" customHeight="1">
      <c r="J423" s="139"/>
    </row>
    <row r="424" spans="10:10" ht="15.75" customHeight="1">
      <c r="J424" s="139"/>
    </row>
    <row r="425" spans="10:10" ht="15.75" customHeight="1">
      <c r="J425" s="139"/>
    </row>
    <row r="426" spans="10:10" ht="15.75" customHeight="1">
      <c r="J426" s="139"/>
    </row>
    <row r="427" spans="10:10" ht="15.75" customHeight="1">
      <c r="J427" s="139"/>
    </row>
    <row r="428" spans="10:10" ht="15.75" customHeight="1">
      <c r="J428" s="139"/>
    </row>
    <row r="429" spans="10:10" ht="15.75" customHeight="1">
      <c r="J429" s="139"/>
    </row>
    <row r="430" spans="10:10" ht="15.75" customHeight="1">
      <c r="J430" s="139"/>
    </row>
    <row r="431" spans="10:10" ht="15.75" customHeight="1">
      <c r="J431" s="139"/>
    </row>
    <row r="432" spans="10:10" ht="15.75" customHeight="1">
      <c r="J432" s="139"/>
    </row>
    <row r="433" spans="10:10" ht="15.75" customHeight="1">
      <c r="J433" s="139"/>
    </row>
    <row r="434" spans="10:10" ht="15.75" customHeight="1">
      <c r="J434" s="139"/>
    </row>
    <row r="435" spans="10:10" ht="15.75" customHeight="1">
      <c r="J435" s="139"/>
    </row>
    <row r="436" spans="10:10" ht="15.75" customHeight="1">
      <c r="J436" s="139"/>
    </row>
    <row r="437" spans="10:10" ht="15.75" customHeight="1">
      <c r="J437" s="139"/>
    </row>
    <row r="438" spans="10:10" ht="15.75" customHeight="1">
      <c r="J438" s="139"/>
    </row>
    <row r="439" spans="10:10" ht="15.75" customHeight="1">
      <c r="J439" s="139"/>
    </row>
    <row r="440" spans="10:10" ht="15.75" customHeight="1">
      <c r="J440" s="139"/>
    </row>
    <row r="441" spans="10:10" ht="15.75" customHeight="1">
      <c r="J441" s="139"/>
    </row>
    <row r="442" spans="10:10" ht="15.75" customHeight="1">
      <c r="J442" s="139"/>
    </row>
    <row r="443" spans="10:10" ht="15.75" customHeight="1">
      <c r="J443" s="139"/>
    </row>
    <row r="444" spans="10:10" ht="15.75" customHeight="1">
      <c r="J444" s="139"/>
    </row>
    <row r="445" spans="10:10" ht="15.75" customHeight="1">
      <c r="J445" s="139"/>
    </row>
    <row r="446" spans="10:10" ht="15.75" customHeight="1">
      <c r="J446" s="139"/>
    </row>
    <row r="447" spans="10:10" ht="15.75" customHeight="1">
      <c r="J447" s="139"/>
    </row>
    <row r="448" spans="10:10" ht="15.75" customHeight="1">
      <c r="J448" s="139"/>
    </row>
    <row r="449" spans="10:10" ht="15.75" customHeight="1">
      <c r="J449" s="139"/>
    </row>
    <row r="450" spans="10:10" ht="15.75" customHeight="1">
      <c r="J450" s="139"/>
    </row>
    <row r="451" spans="10:10" ht="15.75" customHeight="1">
      <c r="J451" s="139"/>
    </row>
    <row r="452" spans="10:10" ht="15.75" customHeight="1">
      <c r="J452" s="139"/>
    </row>
    <row r="453" spans="10:10" ht="15.75" customHeight="1">
      <c r="J453" s="139"/>
    </row>
    <row r="454" spans="10:10" ht="15.75" customHeight="1">
      <c r="J454" s="139"/>
    </row>
    <row r="455" spans="10:10" ht="15.75" customHeight="1">
      <c r="J455" s="139"/>
    </row>
    <row r="456" spans="10:10" ht="15.75" customHeight="1">
      <c r="J456" s="139"/>
    </row>
    <row r="457" spans="10:10" ht="15.75" customHeight="1">
      <c r="J457" s="139"/>
    </row>
    <row r="458" spans="10:10" ht="15.75" customHeight="1">
      <c r="J458" s="139"/>
    </row>
    <row r="459" spans="10:10" ht="15.75" customHeight="1">
      <c r="J459" s="139"/>
    </row>
    <row r="460" spans="10:10" ht="15.75" customHeight="1">
      <c r="J460" s="139"/>
    </row>
    <row r="461" spans="10:10" ht="15.75" customHeight="1">
      <c r="J461" s="139"/>
    </row>
    <row r="462" spans="10:10" ht="15.75" customHeight="1">
      <c r="J462" s="139"/>
    </row>
    <row r="463" spans="10:10" ht="15.75" customHeight="1">
      <c r="J463" s="139"/>
    </row>
    <row r="464" spans="10:10" ht="15.75" customHeight="1">
      <c r="J464" s="139"/>
    </row>
    <row r="465" spans="10:10" ht="15.75" customHeight="1">
      <c r="J465" s="139"/>
    </row>
    <row r="466" spans="10:10" ht="15.75" customHeight="1">
      <c r="J466" s="139"/>
    </row>
    <row r="467" spans="10:10" ht="15.75" customHeight="1">
      <c r="J467" s="139"/>
    </row>
    <row r="468" spans="10:10" ht="15.75" customHeight="1">
      <c r="J468" s="139"/>
    </row>
    <row r="469" spans="10:10" ht="15.75" customHeight="1">
      <c r="J469" s="139"/>
    </row>
    <row r="470" spans="10:10" ht="15.75" customHeight="1">
      <c r="J470" s="139"/>
    </row>
    <row r="471" spans="10:10" ht="15.75" customHeight="1">
      <c r="J471" s="139"/>
    </row>
    <row r="472" spans="10:10" ht="15.75" customHeight="1">
      <c r="J472" s="139"/>
    </row>
    <row r="473" spans="10:10" ht="15.75" customHeight="1">
      <c r="J473" s="139"/>
    </row>
    <row r="474" spans="10:10" ht="15.75" customHeight="1">
      <c r="J474" s="139"/>
    </row>
    <row r="475" spans="10:10" ht="15.75" customHeight="1">
      <c r="J475" s="139"/>
    </row>
    <row r="476" spans="10:10" ht="15.75" customHeight="1">
      <c r="J476" s="139"/>
    </row>
    <row r="477" spans="10:10" ht="15.75" customHeight="1">
      <c r="J477" s="139"/>
    </row>
    <row r="478" spans="10:10" ht="15.75" customHeight="1">
      <c r="J478" s="139"/>
    </row>
    <row r="479" spans="10:10" ht="15.75" customHeight="1">
      <c r="J479" s="139"/>
    </row>
    <row r="480" spans="10:10" ht="15.75" customHeight="1">
      <c r="J480" s="139"/>
    </row>
    <row r="481" spans="10:10" ht="15.75" customHeight="1">
      <c r="J481" s="139"/>
    </row>
    <row r="482" spans="10:10" ht="15.75" customHeight="1">
      <c r="J482" s="139"/>
    </row>
    <row r="483" spans="10:10" ht="15.75" customHeight="1">
      <c r="J483" s="139"/>
    </row>
    <row r="484" spans="10:10" ht="15.75" customHeight="1">
      <c r="J484" s="139"/>
    </row>
    <row r="485" spans="10:10" ht="15.75" customHeight="1">
      <c r="J485" s="139"/>
    </row>
    <row r="486" spans="10:10" ht="15.75" customHeight="1">
      <c r="J486" s="139"/>
    </row>
    <row r="487" spans="10:10" ht="15.75" customHeight="1">
      <c r="J487" s="139"/>
    </row>
    <row r="488" spans="10:10" ht="15.75" customHeight="1">
      <c r="J488" s="139"/>
    </row>
    <row r="489" spans="10:10" ht="15.75" customHeight="1">
      <c r="J489" s="139"/>
    </row>
    <row r="490" spans="10:10" ht="15.75" customHeight="1">
      <c r="J490" s="139"/>
    </row>
    <row r="491" spans="10:10" ht="15.75" customHeight="1">
      <c r="J491" s="139"/>
    </row>
    <row r="492" spans="10:10" ht="15.75" customHeight="1">
      <c r="J492" s="139"/>
    </row>
    <row r="493" spans="10:10" ht="15.75" customHeight="1">
      <c r="J493" s="139"/>
    </row>
    <row r="494" spans="10:10" ht="15.75" customHeight="1">
      <c r="J494" s="139"/>
    </row>
    <row r="495" spans="10:10" ht="15.75" customHeight="1">
      <c r="J495" s="139"/>
    </row>
    <row r="496" spans="10:10" ht="15.75" customHeight="1">
      <c r="J496" s="139"/>
    </row>
    <row r="497" spans="10:10" ht="15.75" customHeight="1">
      <c r="J497" s="139"/>
    </row>
    <row r="498" spans="10:10" ht="15.75" customHeight="1">
      <c r="J498" s="139"/>
    </row>
    <row r="499" spans="10:10" ht="15.75" customHeight="1">
      <c r="J499" s="139"/>
    </row>
    <row r="500" spans="10:10" ht="15.75" customHeight="1">
      <c r="J500" s="139"/>
    </row>
    <row r="501" spans="10:10" ht="15.75" customHeight="1">
      <c r="J501" s="139"/>
    </row>
    <row r="502" spans="10:10" ht="15.75" customHeight="1">
      <c r="J502" s="139"/>
    </row>
    <row r="503" spans="10:10" ht="15.75" customHeight="1">
      <c r="J503" s="139"/>
    </row>
    <row r="504" spans="10:10" ht="15.75" customHeight="1">
      <c r="J504" s="139"/>
    </row>
    <row r="505" spans="10:10" ht="15.75" customHeight="1">
      <c r="J505" s="139"/>
    </row>
    <row r="506" spans="10:10" ht="15.75" customHeight="1">
      <c r="J506" s="139"/>
    </row>
    <row r="507" spans="10:10" ht="15.75" customHeight="1">
      <c r="J507" s="139"/>
    </row>
    <row r="508" spans="10:10" ht="15.75" customHeight="1">
      <c r="J508" s="139"/>
    </row>
    <row r="509" spans="10:10" ht="15.75" customHeight="1">
      <c r="J509" s="139"/>
    </row>
    <row r="510" spans="10:10" ht="15.75" customHeight="1">
      <c r="J510" s="139"/>
    </row>
    <row r="511" spans="10:10" ht="15.75" customHeight="1">
      <c r="J511" s="139"/>
    </row>
    <row r="512" spans="10:10" ht="15.75" customHeight="1">
      <c r="J512" s="139"/>
    </row>
    <row r="513" spans="10:10" ht="15.75" customHeight="1">
      <c r="J513" s="139"/>
    </row>
    <row r="514" spans="10:10" ht="15.75" customHeight="1">
      <c r="J514" s="139"/>
    </row>
    <row r="515" spans="10:10" ht="15.75" customHeight="1">
      <c r="J515" s="139"/>
    </row>
    <row r="516" spans="10:10" ht="15.75" customHeight="1">
      <c r="J516" s="139"/>
    </row>
    <row r="517" spans="10:10" ht="15.75" customHeight="1">
      <c r="J517" s="139"/>
    </row>
    <row r="518" spans="10:10" ht="15.75" customHeight="1">
      <c r="J518" s="139"/>
    </row>
    <row r="519" spans="10:10" ht="15.75" customHeight="1">
      <c r="J519" s="139"/>
    </row>
    <row r="520" spans="10:10" ht="15.75" customHeight="1">
      <c r="J520" s="139"/>
    </row>
    <row r="521" spans="10:10" ht="15.75" customHeight="1">
      <c r="J521" s="139"/>
    </row>
    <row r="522" spans="10:10" ht="15.75" customHeight="1">
      <c r="J522" s="139"/>
    </row>
    <row r="523" spans="10:10" ht="15.75" customHeight="1">
      <c r="J523" s="139"/>
    </row>
    <row r="524" spans="10:10" ht="15.75" customHeight="1">
      <c r="J524" s="139"/>
    </row>
    <row r="525" spans="10:10" ht="15.75" customHeight="1">
      <c r="J525" s="139"/>
    </row>
    <row r="526" spans="10:10" ht="15.75" customHeight="1">
      <c r="J526" s="139"/>
    </row>
    <row r="527" spans="10:10" ht="15.75" customHeight="1">
      <c r="J527" s="139"/>
    </row>
    <row r="528" spans="10:10" ht="15.75" customHeight="1">
      <c r="J528" s="139"/>
    </row>
    <row r="529" spans="10:10" ht="15.75" customHeight="1">
      <c r="J529" s="139"/>
    </row>
    <row r="530" spans="10:10" ht="15.75" customHeight="1">
      <c r="J530" s="139"/>
    </row>
    <row r="531" spans="10:10" ht="15.75" customHeight="1">
      <c r="J531" s="139"/>
    </row>
    <row r="532" spans="10:10" ht="15.75" customHeight="1">
      <c r="J532" s="139"/>
    </row>
    <row r="533" spans="10:10" ht="15.75" customHeight="1">
      <c r="J533" s="139"/>
    </row>
    <row r="534" spans="10:10" ht="15.75" customHeight="1">
      <c r="J534" s="139"/>
    </row>
    <row r="535" spans="10:10" ht="15.75" customHeight="1">
      <c r="J535" s="139"/>
    </row>
    <row r="536" spans="10:10" ht="15.75" customHeight="1">
      <c r="J536" s="139"/>
    </row>
    <row r="537" spans="10:10" ht="15.75" customHeight="1">
      <c r="J537" s="139"/>
    </row>
    <row r="538" spans="10:10" ht="15.75" customHeight="1">
      <c r="J538" s="139"/>
    </row>
    <row r="539" spans="10:10" ht="15.75" customHeight="1">
      <c r="J539" s="139"/>
    </row>
    <row r="540" spans="10:10" ht="15.75" customHeight="1">
      <c r="J540" s="139"/>
    </row>
    <row r="541" spans="10:10" ht="15.75" customHeight="1">
      <c r="J541" s="139"/>
    </row>
    <row r="542" spans="10:10" ht="15.75" customHeight="1">
      <c r="J542" s="139"/>
    </row>
    <row r="543" spans="10:10" ht="15.75" customHeight="1">
      <c r="J543" s="139"/>
    </row>
    <row r="544" spans="10:10" ht="15.75" customHeight="1">
      <c r="J544" s="139"/>
    </row>
    <row r="545" spans="10:10" ht="15.75" customHeight="1">
      <c r="J545" s="139"/>
    </row>
    <row r="546" spans="10:10" ht="15.75" customHeight="1">
      <c r="J546" s="139"/>
    </row>
    <row r="547" spans="10:10" ht="15.75" customHeight="1">
      <c r="J547" s="139"/>
    </row>
    <row r="548" spans="10:10" ht="15.75" customHeight="1">
      <c r="J548" s="139"/>
    </row>
    <row r="549" spans="10:10" ht="15.75" customHeight="1">
      <c r="J549" s="139"/>
    </row>
    <row r="550" spans="10:10" ht="15.75" customHeight="1">
      <c r="J550" s="139"/>
    </row>
    <row r="551" spans="10:10" ht="15.75" customHeight="1">
      <c r="J551" s="139"/>
    </row>
    <row r="552" spans="10:10" ht="15.75" customHeight="1">
      <c r="J552" s="139"/>
    </row>
    <row r="553" spans="10:10" ht="15.75" customHeight="1">
      <c r="J553" s="139"/>
    </row>
    <row r="554" spans="10:10" ht="15.75" customHeight="1">
      <c r="J554" s="139"/>
    </row>
    <row r="555" spans="10:10" ht="15.75" customHeight="1">
      <c r="J555" s="139"/>
    </row>
    <row r="556" spans="10:10" ht="15.75" customHeight="1">
      <c r="J556" s="139"/>
    </row>
    <row r="557" spans="10:10" ht="15.75" customHeight="1">
      <c r="J557" s="139"/>
    </row>
    <row r="558" spans="10:10" ht="15.75" customHeight="1">
      <c r="J558" s="139"/>
    </row>
    <row r="559" spans="10:10" ht="15.75" customHeight="1">
      <c r="J559" s="139"/>
    </row>
    <row r="560" spans="10:10" ht="15.75" customHeight="1">
      <c r="J560" s="139"/>
    </row>
    <row r="561" spans="10:10" ht="15.75" customHeight="1">
      <c r="J561" s="139"/>
    </row>
    <row r="562" spans="10:10" ht="15.75" customHeight="1">
      <c r="J562" s="139"/>
    </row>
    <row r="563" spans="10:10" ht="15.75" customHeight="1">
      <c r="J563" s="139"/>
    </row>
    <row r="564" spans="10:10" ht="15.75" customHeight="1">
      <c r="J564" s="139"/>
    </row>
    <row r="565" spans="10:10" ht="15.75" customHeight="1">
      <c r="J565" s="139"/>
    </row>
    <row r="566" spans="10:10" ht="15.75" customHeight="1">
      <c r="J566" s="139"/>
    </row>
    <row r="567" spans="10:10" ht="15.75" customHeight="1">
      <c r="J567" s="139"/>
    </row>
    <row r="568" spans="10:10" ht="15.75" customHeight="1">
      <c r="J568" s="139"/>
    </row>
    <row r="569" spans="10:10" ht="15.75" customHeight="1">
      <c r="J569" s="139"/>
    </row>
    <row r="570" spans="10:10" ht="15.75" customHeight="1">
      <c r="J570" s="139"/>
    </row>
    <row r="571" spans="10:10" ht="15.75" customHeight="1">
      <c r="J571" s="139"/>
    </row>
    <row r="572" spans="10:10" ht="15.75" customHeight="1">
      <c r="J572" s="139"/>
    </row>
    <row r="573" spans="10:10" ht="15.75" customHeight="1">
      <c r="J573" s="139"/>
    </row>
    <row r="574" spans="10:10" ht="15.75" customHeight="1">
      <c r="J574" s="139"/>
    </row>
    <row r="575" spans="10:10" ht="15.75" customHeight="1">
      <c r="J575" s="139"/>
    </row>
    <row r="576" spans="10:10" ht="15.75" customHeight="1">
      <c r="J576" s="139"/>
    </row>
    <row r="577" spans="10:10" ht="15.75" customHeight="1">
      <c r="J577" s="139"/>
    </row>
    <row r="578" spans="10:10" ht="15.75" customHeight="1">
      <c r="J578" s="139"/>
    </row>
    <row r="579" spans="10:10" ht="15.75" customHeight="1">
      <c r="J579" s="139"/>
    </row>
    <row r="580" spans="10:10" ht="15.75" customHeight="1">
      <c r="J580" s="139"/>
    </row>
    <row r="581" spans="10:10" ht="15.75" customHeight="1">
      <c r="J581" s="139"/>
    </row>
    <row r="582" spans="10:10" ht="15.75" customHeight="1">
      <c r="J582" s="139"/>
    </row>
    <row r="583" spans="10:10" ht="15.75" customHeight="1">
      <c r="J583" s="139"/>
    </row>
    <row r="584" spans="10:10" ht="15.75" customHeight="1">
      <c r="J584" s="139"/>
    </row>
    <row r="585" spans="10:10" ht="15.75" customHeight="1">
      <c r="J585" s="139"/>
    </row>
    <row r="586" spans="10:10" ht="15.75" customHeight="1">
      <c r="J586" s="139"/>
    </row>
    <row r="587" spans="10:10" ht="15.75" customHeight="1">
      <c r="J587" s="139"/>
    </row>
    <row r="588" spans="10:10" ht="15.75" customHeight="1">
      <c r="J588" s="139"/>
    </row>
    <row r="589" spans="10:10" ht="15.75" customHeight="1">
      <c r="J589" s="139"/>
    </row>
    <row r="590" spans="10:10" ht="15.75" customHeight="1">
      <c r="J590" s="139"/>
    </row>
    <row r="591" spans="10:10" ht="15.75" customHeight="1">
      <c r="J591" s="139"/>
    </row>
    <row r="592" spans="10:10" ht="15.75" customHeight="1">
      <c r="J592" s="139"/>
    </row>
    <row r="593" spans="10:10" ht="15.75" customHeight="1">
      <c r="J593" s="139"/>
    </row>
    <row r="594" spans="10:10" ht="15.75" customHeight="1">
      <c r="J594" s="139"/>
    </row>
    <row r="595" spans="10:10" ht="15.75" customHeight="1">
      <c r="J595" s="139"/>
    </row>
    <row r="596" spans="10:10" ht="15.75" customHeight="1">
      <c r="J596" s="139"/>
    </row>
    <row r="597" spans="10:10" ht="15.75" customHeight="1">
      <c r="J597" s="139"/>
    </row>
    <row r="598" spans="10:10" ht="15.75" customHeight="1">
      <c r="J598" s="139"/>
    </row>
    <row r="599" spans="10:10" ht="15.75" customHeight="1">
      <c r="J599" s="139"/>
    </row>
    <row r="600" spans="10:10" ht="15.75" customHeight="1">
      <c r="J600" s="139"/>
    </row>
    <row r="601" spans="10:10" ht="15.75" customHeight="1">
      <c r="J601" s="139"/>
    </row>
    <row r="602" spans="10:10" ht="15.75" customHeight="1">
      <c r="J602" s="139"/>
    </row>
    <row r="603" spans="10:10" ht="15.75" customHeight="1">
      <c r="J603" s="139"/>
    </row>
    <row r="604" spans="10:10" ht="15.75" customHeight="1">
      <c r="J604" s="139"/>
    </row>
    <row r="605" spans="10:10" ht="15.75" customHeight="1">
      <c r="J605" s="139"/>
    </row>
    <row r="606" spans="10:10" ht="15.75" customHeight="1">
      <c r="J606" s="139"/>
    </row>
    <row r="607" spans="10:10" ht="15.75" customHeight="1">
      <c r="J607" s="139"/>
    </row>
    <row r="608" spans="10:10" ht="15.75" customHeight="1">
      <c r="J608" s="139"/>
    </row>
    <row r="609" spans="10:10" ht="15.75" customHeight="1">
      <c r="J609" s="139"/>
    </row>
    <row r="610" spans="10:10" ht="15.75" customHeight="1">
      <c r="J610" s="139"/>
    </row>
    <row r="611" spans="10:10" ht="15.75" customHeight="1">
      <c r="J611" s="139"/>
    </row>
    <row r="612" spans="10:10" ht="15.75" customHeight="1">
      <c r="J612" s="139"/>
    </row>
    <row r="613" spans="10:10" ht="15.75" customHeight="1">
      <c r="J613" s="139"/>
    </row>
    <row r="614" spans="10:10" ht="15.75" customHeight="1">
      <c r="J614" s="139"/>
    </row>
    <row r="615" spans="10:10" ht="15.75" customHeight="1">
      <c r="J615" s="139"/>
    </row>
    <row r="616" spans="10:10" ht="15.75" customHeight="1">
      <c r="J616" s="139"/>
    </row>
    <row r="617" spans="10:10" ht="15.75" customHeight="1">
      <c r="J617" s="139"/>
    </row>
    <row r="618" spans="10:10" ht="15.75" customHeight="1">
      <c r="J618" s="139"/>
    </row>
    <row r="619" spans="10:10" ht="15.75" customHeight="1">
      <c r="J619" s="139"/>
    </row>
    <row r="620" spans="10:10" ht="15.75" customHeight="1">
      <c r="J620" s="139"/>
    </row>
    <row r="621" spans="10:10" ht="15.75" customHeight="1">
      <c r="J621" s="139"/>
    </row>
    <row r="622" spans="10:10" ht="15.75" customHeight="1">
      <c r="J622" s="139"/>
    </row>
    <row r="623" spans="10:10" ht="15.75" customHeight="1">
      <c r="J623" s="139"/>
    </row>
    <row r="624" spans="10:10" ht="15.75" customHeight="1">
      <c r="J624" s="139"/>
    </row>
    <row r="625" spans="10:10" ht="15.75" customHeight="1">
      <c r="J625" s="139"/>
    </row>
    <row r="626" spans="10:10" ht="15.75" customHeight="1">
      <c r="J626" s="139"/>
    </row>
    <row r="627" spans="10:10" ht="15.75" customHeight="1">
      <c r="J627" s="139"/>
    </row>
    <row r="628" spans="10:10" ht="15.75" customHeight="1">
      <c r="J628" s="139"/>
    </row>
    <row r="629" spans="10:10" ht="15.75" customHeight="1">
      <c r="J629" s="139"/>
    </row>
    <row r="630" spans="10:10" ht="15.75" customHeight="1">
      <c r="J630" s="139"/>
    </row>
    <row r="631" spans="10:10" ht="15.75" customHeight="1">
      <c r="J631" s="139"/>
    </row>
    <row r="632" spans="10:10" ht="15.75" customHeight="1">
      <c r="J632" s="139"/>
    </row>
    <row r="633" spans="10:10" ht="15.75" customHeight="1">
      <c r="J633" s="139"/>
    </row>
    <row r="634" spans="10:10" ht="15.75" customHeight="1">
      <c r="J634" s="139"/>
    </row>
    <row r="635" spans="10:10" ht="15.75" customHeight="1">
      <c r="J635" s="139"/>
    </row>
    <row r="636" spans="10:10" ht="15.75" customHeight="1">
      <c r="J636" s="139"/>
    </row>
    <row r="637" spans="10:10" ht="15.75" customHeight="1">
      <c r="J637" s="139"/>
    </row>
    <row r="638" spans="10:10" ht="15.75" customHeight="1">
      <c r="J638" s="139"/>
    </row>
    <row r="639" spans="10:10" ht="15.75" customHeight="1">
      <c r="J639" s="139"/>
    </row>
    <row r="640" spans="10:10" ht="15.75" customHeight="1">
      <c r="J640" s="139"/>
    </row>
    <row r="641" spans="10:10" ht="15.75" customHeight="1">
      <c r="J641" s="139"/>
    </row>
    <row r="642" spans="10:10" ht="15.75" customHeight="1">
      <c r="J642" s="139"/>
    </row>
    <row r="643" spans="10:10" ht="15.75" customHeight="1">
      <c r="J643" s="139"/>
    </row>
    <row r="644" spans="10:10" ht="15.75" customHeight="1">
      <c r="J644" s="139"/>
    </row>
    <row r="645" spans="10:10" ht="15.75" customHeight="1">
      <c r="J645" s="139"/>
    </row>
    <row r="646" spans="10:10" ht="15.75" customHeight="1">
      <c r="J646" s="139"/>
    </row>
    <row r="647" spans="10:10" ht="15.75" customHeight="1">
      <c r="J647" s="139"/>
    </row>
    <row r="648" spans="10:10" ht="15.75" customHeight="1">
      <c r="J648" s="139"/>
    </row>
    <row r="649" spans="10:10" ht="15.75" customHeight="1">
      <c r="J649" s="139"/>
    </row>
    <row r="650" spans="10:10" ht="15.75" customHeight="1">
      <c r="J650" s="139"/>
    </row>
    <row r="651" spans="10:10" ht="15.75" customHeight="1">
      <c r="J651" s="139"/>
    </row>
    <row r="652" spans="10:10" ht="15.75" customHeight="1">
      <c r="J652" s="139"/>
    </row>
    <row r="653" spans="10:10" ht="15.75" customHeight="1">
      <c r="J653" s="139"/>
    </row>
    <row r="654" spans="10:10" ht="15.75" customHeight="1">
      <c r="J654" s="139"/>
    </row>
    <row r="655" spans="10:10" ht="15.75" customHeight="1">
      <c r="J655" s="139"/>
    </row>
    <row r="656" spans="10:10" ht="15.75" customHeight="1">
      <c r="J656" s="139"/>
    </row>
    <row r="657" spans="10:10" ht="15.75" customHeight="1">
      <c r="J657" s="139"/>
    </row>
    <row r="658" spans="10:10" ht="15.75" customHeight="1">
      <c r="J658" s="139"/>
    </row>
    <row r="659" spans="10:10" ht="15.75" customHeight="1">
      <c r="J659" s="139"/>
    </row>
    <row r="660" spans="10:10" ht="15.75" customHeight="1">
      <c r="J660" s="139"/>
    </row>
    <row r="661" spans="10:10" ht="15.75" customHeight="1">
      <c r="J661" s="139"/>
    </row>
    <row r="662" spans="10:10" ht="15.75" customHeight="1">
      <c r="J662" s="139"/>
    </row>
    <row r="663" spans="10:10" ht="15.75" customHeight="1">
      <c r="J663" s="139"/>
    </row>
    <row r="664" spans="10:10" ht="15.75" customHeight="1">
      <c r="J664" s="139"/>
    </row>
    <row r="665" spans="10:10" ht="15.75" customHeight="1">
      <c r="J665" s="139"/>
    </row>
    <row r="666" spans="10:10" ht="15.75" customHeight="1">
      <c r="J666" s="139"/>
    </row>
    <row r="667" spans="10:10" ht="15.75" customHeight="1">
      <c r="J667" s="139"/>
    </row>
    <row r="668" spans="10:10" ht="15.75" customHeight="1">
      <c r="J668" s="139"/>
    </row>
    <row r="669" spans="10:10" ht="15.75" customHeight="1">
      <c r="J669" s="139"/>
    </row>
    <row r="670" spans="10:10" ht="15.75" customHeight="1">
      <c r="J670" s="139"/>
    </row>
    <row r="671" spans="10:10" ht="15.75" customHeight="1">
      <c r="J671" s="139"/>
    </row>
    <row r="672" spans="10:10" ht="15.75" customHeight="1">
      <c r="J672" s="139"/>
    </row>
    <row r="673" spans="10:10" ht="15.75" customHeight="1">
      <c r="J673" s="139"/>
    </row>
    <row r="674" spans="10:10" ht="15.75" customHeight="1">
      <c r="J674" s="139"/>
    </row>
    <row r="675" spans="10:10" ht="15.75" customHeight="1">
      <c r="J675" s="139"/>
    </row>
    <row r="676" spans="10:10" ht="15.75" customHeight="1">
      <c r="J676" s="139"/>
    </row>
    <row r="677" spans="10:10" ht="15.75" customHeight="1">
      <c r="J677" s="139"/>
    </row>
    <row r="678" spans="10:10" ht="15.75" customHeight="1">
      <c r="J678" s="139"/>
    </row>
    <row r="679" spans="10:10" ht="15.75" customHeight="1">
      <c r="J679" s="139"/>
    </row>
    <row r="680" spans="10:10" ht="15.75" customHeight="1">
      <c r="J680" s="139"/>
    </row>
    <row r="681" spans="10:10" ht="15.75" customHeight="1">
      <c r="J681" s="139"/>
    </row>
    <row r="682" spans="10:10" ht="15.75" customHeight="1">
      <c r="J682" s="139"/>
    </row>
    <row r="683" spans="10:10" ht="15.75" customHeight="1">
      <c r="J683" s="139"/>
    </row>
    <row r="684" spans="10:10" ht="15.75" customHeight="1">
      <c r="J684" s="139"/>
    </row>
    <row r="685" spans="10:10" ht="15.75" customHeight="1">
      <c r="J685" s="139"/>
    </row>
    <row r="686" spans="10:10" ht="15.75" customHeight="1">
      <c r="J686" s="139"/>
    </row>
    <row r="687" spans="10:10" ht="15.75" customHeight="1">
      <c r="J687" s="139"/>
    </row>
    <row r="688" spans="10:10" ht="15.75" customHeight="1">
      <c r="J688" s="139"/>
    </row>
    <row r="689" spans="10:10" ht="15.75" customHeight="1">
      <c r="J689" s="139"/>
    </row>
    <row r="690" spans="10:10" ht="15.75" customHeight="1">
      <c r="J690" s="139"/>
    </row>
    <row r="691" spans="10:10" ht="15.75" customHeight="1">
      <c r="J691" s="139"/>
    </row>
    <row r="692" spans="10:10" ht="15.75" customHeight="1">
      <c r="J692" s="139"/>
    </row>
    <row r="693" spans="10:10" ht="15.75" customHeight="1">
      <c r="J693" s="139"/>
    </row>
    <row r="694" spans="10:10" ht="15.75" customHeight="1">
      <c r="J694" s="139"/>
    </row>
    <row r="695" spans="10:10" ht="15.75" customHeight="1">
      <c r="J695" s="139"/>
    </row>
    <row r="696" spans="10:10" ht="15.75" customHeight="1">
      <c r="J696" s="139"/>
    </row>
    <row r="697" spans="10:10" ht="15.75" customHeight="1">
      <c r="J697" s="139"/>
    </row>
    <row r="698" spans="10:10" ht="15.75" customHeight="1">
      <c r="J698" s="139"/>
    </row>
    <row r="699" spans="10:10" ht="15.75" customHeight="1">
      <c r="J699" s="139"/>
    </row>
    <row r="700" spans="10:10" ht="15.75" customHeight="1">
      <c r="J700" s="139"/>
    </row>
    <row r="701" spans="10:10" ht="15.75" customHeight="1">
      <c r="J701" s="139"/>
    </row>
    <row r="702" spans="10:10" ht="15.75" customHeight="1">
      <c r="J702" s="139"/>
    </row>
    <row r="703" spans="10:10" ht="15.75" customHeight="1">
      <c r="J703" s="139"/>
    </row>
    <row r="704" spans="10:10" ht="15.75" customHeight="1">
      <c r="J704" s="139"/>
    </row>
    <row r="705" spans="10:10" ht="15.75" customHeight="1">
      <c r="J705" s="139"/>
    </row>
    <row r="706" spans="10:10" ht="15.75" customHeight="1">
      <c r="J706" s="139"/>
    </row>
    <row r="707" spans="10:10" ht="15.75" customHeight="1">
      <c r="J707" s="139"/>
    </row>
    <row r="708" spans="10:10" ht="15.75" customHeight="1">
      <c r="J708" s="139"/>
    </row>
    <row r="709" spans="10:10" ht="15.75" customHeight="1">
      <c r="J709" s="139"/>
    </row>
    <row r="710" spans="10:10" ht="15.75" customHeight="1">
      <c r="J710" s="139"/>
    </row>
    <row r="711" spans="10:10" ht="15.75" customHeight="1">
      <c r="J711" s="139"/>
    </row>
    <row r="712" spans="10:10" ht="15.75" customHeight="1">
      <c r="J712" s="139"/>
    </row>
    <row r="713" spans="10:10" ht="15.75" customHeight="1">
      <c r="J713" s="139"/>
    </row>
    <row r="714" spans="10:10" ht="15.75" customHeight="1">
      <c r="J714" s="139"/>
    </row>
    <row r="715" spans="10:10" ht="15.75" customHeight="1">
      <c r="J715" s="139"/>
    </row>
    <row r="716" spans="10:10" ht="15.75" customHeight="1">
      <c r="J716" s="139"/>
    </row>
    <row r="717" spans="10:10" ht="15.75" customHeight="1">
      <c r="J717" s="139"/>
    </row>
    <row r="718" spans="10:10" ht="15.75" customHeight="1">
      <c r="J718" s="139"/>
    </row>
    <row r="719" spans="10:10" ht="15.75" customHeight="1">
      <c r="J719" s="139"/>
    </row>
    <row r="720" spans="10:10" ht="15.75" customHeight="1">
      <c r="J720" s="139"/>
    </row>
    <row r="721" spans="10:10" ht="15.75" customHeight="1">
      <c r="J721" s="139"/>
    </row>
    <row r="722" spans="10:10" ht="15.75" customHeight="1">
      <c r="J722" s="139"/>
    </row>
    <row r="723" spans="10:10" ht="15.75" customHeight="1">
      <c r="J723" s="139"/>
    </row>
    <row r="724" spans="10:10" ht="15.75" customHeight="1">
      <c r="J724" s="139"/>
    </row>
    <row r="725" spans="10:10" ht="15.75" customHeight="1">
      <c r="J725" s="139"/>
    </row>
    <row r="726" spans="10:10" ht="15.75" customHeight="1">
      <c r="J726" s="139"/>
    </row>
    <row r="727" spans="10:10" ht="15.75" customHeight="1">
      <c r="J727" s="139"/>
    </row>
    <row r="728" spans="10:10" ht="15.75" customHeight="1">
      <c r="J728" s="139"/>
    </row>
    <row r="729" spans="10:10" ht="15.75" customHeight="1">
      <c r="J729" s="139"/>
    </row>
    <row r="730" spans="10:10" ht="15.75" customHeight="1">
      <c r="J730" s="139"/>
    </row>
    <row r="731" spans="10:10" ht="15.75" customHeight="1">
      <c r="J731" s="139"/>
    </row>
    <row r="732" spans="10:10" ht="15.75" customHeight="1">
      <c r="J732" s="139"/>
    </row>
    <row r="733" spans="10:10" ht="15.75" customHeight="1">
      <c r="J733" s="139"/>
    </row>
    <row r="734" spans="10:10" ht="15.75" customHeight="1">
      <c r="J734" s="139"/>
    </row>
    <row r="735" spans="10:10" ht="15.75" customHeight="1">
      <c r="J735" s="139"/>
    </row>
    <row r="736" spans="10:10" ht="15.75" customHeight="1">
      <c r="J736" s="139"/>
    </row>
    <row r="737" spans="10:10" ht="15.75" customHeight="1">
      <c r="J737" s="139"/>
    </row>
    <row r="738" spans="10:10" ht="15.75" customHeight="1">
      <c r="J738" s="139"/>
    </row>
    <row r="739" spans="10:10" ht="15.75" customHeight="1">
      <c r="J739" s="139"/>
    </row>
    <row r="740" spans="10:10" ht="15.75" customHeight="1">
      <c r="J740" s="139"/>
    </row>
    <row r="741" spans="10:10" ht="15.75" customHeight="1">
      <c r="J741" s="139"/>
    </row>
    <row r="742" spans="10:10" ht="15.75" customHeight="1">
      <c r="J742" s="139"/>
    </row>
    <row r="743" spans="10:10" ht="15.75" customHeight="1">
      <c r="J743" s="139"/>
    </row>
    <row r="744" spans="10:10" ht="15.75" customHeight="1">
      <c r="J744" s="139"/>
    </row>
    <row r="745" spans="10:10" ht="15.75" customHeight="1">
      <c r="J745" s="139"/>
    </row>
    <row r="746" spans="10:10" ht="15.75" customHeight="1">
      <c r="J746" s="139"/>
    </row>
    <row r="747" spans="10:10" ht="15.75" customHeight="1">
      <c r="J747" s="139"/>
    </row>
    <row r="748" spans="10:10" ht="15.75" customHeight="1">
      <c r="J748" s="139"/>
    </row>
    <row r="749" spans="10:10" ht="15.75" customHeight="1">
      <c r="J749" s="139"/>
    </row>
    <row r="750" spans="10:10" ht="15.75" customHeight="1">
      <c r="J750" s="139"/>
    </row>
    <row r="751" spans="10:10" ht="15.75" customHeight="1">
      <c r="J751" s="139"/>
    </row>
    <row r="752" spans="10:10" ht="15.75" customHeight="1">
      <c r="J752" s="139"/>
    </row>
    <row r="753" spans="10:10" ht="15.75" customHeight="1">
      <c r="J753" s="139"/>
    </row>
    <row r="754" spans="10:10" ht="15.75" customHeight="1">
      <c r="J754" s="139"/>
    </row>
    <row r="755" spans="10:10" ht="15.75" customHeight="1">
      <c r="J755" s="139"/>
    </row>
    <row r="756" spans="10:10" ht="15.75" customHeight="1">
      <c r="J756" s="139"/>
    </row>
    <row r="757" spans="10:10" ht="15.75" customHeight="1">
      <c r="J757" s="139"/>
    </row>
    <row r="758" spans="10:10" ht="15.75" customHeight="1">
      <c r="J758" s="139"/>
    </row>
    <row r="759" spans="10:10" ht="15.75" customHeight="1">
      <c r="J759" s="139"/>
    </row>
    <row r="760" spans="10:10" ht="15.75" customHeight="1">
      <c r="J760" s="139"/>
    </row>
    <row r="761" spans="10:10" ht="15.75" customHeight="1">
      <c r="J761" s="139"/>
    </row>
    <row r="762" spans="10:10" ht="15.75" customHeight="1">
      <c r="J762" s="139"/>
    </row>
    <row r="763" spans="10:10" ht="15.75" customHeight="1">
      <c r="J763" s="139"/>
    </row>
    <row r="764" spans="10:10" ht="15.75" customHeight="1">
      <c r="J764" s="139"/>
    </row>
    <row r="765" spans="10:10" ht="15.75" customHeight="1">
      <c r="J765" s="139"/>
    </row>
    <row r="766" spans="10:10" ht="15.75" customHeight="1">
      <c r="J766" s="139"/>
    </row>
    <row r="767" spans="10:10" ht="15.75" customHeight="1">
      <c r="J767" s="139"/>
    </row>
    <row r="768" spans="10:10" ht="15.75" customHeight="1">
      <c r="J768" s="139"/>
    </row>
    <row r="769" spans="10:10" ht="15.75" customHeight="1">
      <c r="J769" s="139"/>
    </row>
    <row r="770" spans="10:10" ht="15.75" customHeight="1">
      <c r="J770" s="139"/>
    </row>
    <row r="771" spans="10:10" ht="15.75" customHeight="1">
      <c r="J771" s="139"/>
    </row>
    <row r="772" spans="10:10" ht="15.75" customHeight="1">
      <c r="J772" s="139"/>
    </row>
    <row r="773" spans="10:10" ht="15.75" customHeight="1">
      <c r="J773" s="139"/>
    </row>
    <row r="774" spans="10:10" ht="15.75" customHeight="1">
      <c r="J774" s="139"/>
    </row>
    <row r="775" spans="10:10" ht="15.75" customHeight="1">
      <c r="J775" s="139"/>
    </row>
    <row r="776" spans="10:10" ht="15.75" customHeight="1">
      <c r="J776" s="139"/>
    </row>
    <row r="777" spans="10:10" ht="15.75" customHeight="1">
      <c r="J777" s="139"/>
    </row>
    <row r="778" spans="10:10" ht="15.75" customHeight="1">
      <c r="J778" s="139"/>
    </row>
    <row r="779" spans="10:10" ht="15.75" customHeight="1">
      <c r="J779" s="139"/>
    </row>
    <row r="780" spans="10:10" ht="15.75" customHeight="1">
      <c r="J780" s="139"/>
    </row>
    <row r="781" spans="10:10" ht="15.75" customHeight="1">
      <c r="J781" s="139"/>
    </row>
    <row r="782" spans="10:10" ht="15.75" customHeight="1">
      <c r="J782" s="139"/>
    </row>
    <row r="783" spans="10:10" ht="15.75" customHeight="1">
      <c r="J783" s="139"/>
    </row>
    <row r="784" spans="10:10" ht="15.75" customHeight="1">
      <c r="J784" s="139"/>
    </row>
    <row r="785" spans="10:10" ht="15.75" customHeight="1">
      <c r="J785" s="139"/>
    </row>
    <row r="786" spans="10:10" ht="15.75" customHeight="1">
      <c r="J786" s="139"/>
    </row>
    <row r="787" spans="10:10" ht="15.75" customHeight="1">
      <c r="J787" s="139"/>
    </row>
    <row r="788" spans="10:10" ht="15.75" customHeight="1">
      <c r="J788" s="139"/>
    </row>
    <row r="789" spans="10:10" ht="15.75" customHeight="1">
      <c r="J789" s="139"/>
    </row>
    <row r="790" spans="10:10" ht="15.75" customHeight="1">
      <c r="J790" s="139"/>
    </row>
    <row r="791" spans="10:10" ht="15.75" customHeight="1">
      <c r="J791" s="139"/>
    </row>
    <row r="792" spans="10:10" ht="15.75" customHeight="1">
      <c r="J792" s="139"/>
    </row>
    <row r="793" spans="10:10" ht="15.75" customHeight="1">
      <c r="J793" s="139"/>
    </row>
    <row r="794" spans="10:10" ht="15.75" customHeight="1">
      <c r="J794" s="139"/>
    </row>
    <row r="795" spans="10:10" ht="15.75" customHeight="1">
      <c r="J795" s="139"/>
    </row>
    <row r="796" spans="10:10" ht="15.75" customHeight="1">
      <c r="J796" s="139"/>
    </row>
    <row r="797" spans="10:10" ht="15.75" customHeight="1">
      <c r="J797" s="139"/>
    </row>
    <row r="798" spans="10:10" ht="15.75" customHeight="1">
      <c r="J798" s="139"/>
    </row>
    <row r="799" spans="10:10" ht="15.75" customHeight="1">
      <c r="J799" s="139"/>
    </row>
    <row r="800" spans="10:10" ht="15.75" customHeight="1">
      <c r="J800" s="139"/>
    </row>
    <row r="801" spans="10:10" ht="15.75" customHeight="1">
      <c r="J801" s="139"/>
    </row>
    <row r="802" spans="10:10" ht="15.75" customHeight="1">
      <c r="J802" s="139"/>
    </row>
    <row r="803" spans="10:10" ht="15.75" customHeight="1">
      <c r="J803" s="139"/>
    </row>
    <row r="804" spans="10:10" ht="15.75" customHeight="1">
      <c r="J804" s="139"/>
    </row>
    <row r="805" spans="10:10" ht="15.75" customHeight="1">
      <c r="J805" s="139"/>
    </row>
    <row r="806" spans="10:10" ht="15.75" customHeight="1">
      <c r="J806" s="139"/>
    </row>
    <row r="807" spans="10:10" ht="15.75" customHeight="1">
      <c r="J807" s="139"/>
    </row>
    <row r="808" spans="10:10" ht="15.75" customHeight="1">
      <c r="J808" s="139"/>
    </row>
    <row r="809" spans="10:10" ht="15.75" customHeight="1">
      <c r="J809" s="139"/>
    </row>
    <row r="810" spans="10:10" ht="15.75" customHeight="1">
      <c r="J810" s="139"/>
    </row>
    <row r="811" spans="10:10" ht="15.75" customHeight="1">
      <c r="J811" s="139"/>
    </row>
    <row r="812" spans="10:10" ht="15.75" customHeight="1">
      <c r="J812" s="139"/>
    </row>
    <row r="813" spans="10:10" ht="15.75" customHeight="1">
      <c r="J813" s="139"/>
    </row>
    <row r="814" spans="10:10" ht="15.75" customHeight="1">
      <c r="J814" s="139"/>
    </row>
    <row r="815" spans="10:10" ht="15.75" customHeight="1">
      <c r="J815" s="139"/>
    </row>
    <row r="816" spans="10:10" ht="15.75" customHeight="1">
      <c r="J816" s="139"/>
    </row>
    <row r="817" spans="10:10" ht="15.75" customHeight="1">
      <c r="J817" s="139"/>
    </row>
    <row r="818" spans="10:10" ht="15.75" customHeight="1">
      <c r="J818" s="139"/>
    </row>
    <row r="819" spans="10:10" ht="15.75" customHeight="1">
      <c r="J819" s="139"/>
    </row>
    <row r="820" spans="10:10" ht="15.75" customHeight="1">
      <c r="J820" s="139"/>
    </row>
    <row r="821" spans="10:10" ht="15.75" customHeight="1">
      <c r="J821" s="139"/>
    </row>
    <row r="822" spans="10:10" ht="15.75" customHeight="1">
      <c r="J822" s="139"/>
    </row>
    <row r="823" spans="10:10" ht="15.75" customHeight="1">
      <c r="J823" s="139"/>
    </row>
    <row r="824" spans="10:10" ht="15.75" customHeight="1">
      <c r="J824" s="139"/>
    </row>
    <row r="825" spans="10:10" ht="15.75" customHeight="1">
      <c r="J825" s="139"/>
    </row>
    <row r="826" spans="10:10" ht="15.75" customHeight="1">
      <c r="J826" s="139"/>
    </row>
    <row r="827" spans="10:10" ht="15.75" customHeight="1">
      <c r="J827" s="139"/>
    </row>
    <row r="828" spans="10:10" ht="15.75" customHeight="1">
      <c r="J828" s="139"/>
    </row>
    <row r="829" spans="10:10" ht="15.75" customHeight="1">
      <c r="J829" s="139"/>
    </row>
    <row r="830" spans="10:10" ht="15.75" customHeight="1">
      <c r="J830" s="139"/>
    </row>
    <row r="831" spans="10:10" ht="15.75" customHeight="1">
      <c r="J831" s="139"/>
    </row>
    <row r="832" spans="10:10" ht="15.75" customHeight="1">
      <c r="J832" s="139"/>
    </row>
    <row r="833" spans="10:10" ht="15.75" customHeight="1">
      <c r="J833" s="139"/>
    </row>
    <row r="834" spans="10:10" ht="15.75" customHeight="1">
      <c r="J834" s="139"/>
    </row>
    <row r="835" spans="10:10" ht="15.75" customHeight="1">
      <c r="J835" s="139"/>
    </row>
    <row r="836" spans="10:10" ht="15.75" customHeight="1">
      <c r="J836" s="139"/>
    </row>
    <row r="837" spans="10:10" ht="15.75" customHeight="1">
      <c r="J837" s="139"/>
    </row>
    <row r="838" spans="10:10" ht="15.75" customHeight="1">
      <c r="J838" s="139"/>
    </row>
    <row r="839" spans="10:10" ht="15.75" customHeight="1">
      <c r="J839" s="139"/>
    </row>
    <row r="840" spans="10:10" ht="15.75" customHeight="1">
      <c r="J840" s="139"/>
    </row>
    <row r="841" spans="10:10" ht="15.75" customHeight="1">
      <c r="J841" s="139"/>
    </row>
    <row r="842" spans="10:10" ht="15.75" customHeight="1">
      <c r="J842" s="139"/>
    </row>
    <row r="843" spans="10:10" ht="15.75" customHeight="1">
      <c r="J843" s="139"/>
    </row>
    <row r="844" spans="10:10" ht="15.75" customHeight="1">
      <c r="J844" s="139"/>
    </row>
    <row r="845" spans="10:10" ht="15.75" customHeight="1">
      <c r="J845" s="139"/>
    </row>
    <row r="846" spans="10:10" ht="15.75" customHeight="1">
      <c r="J846" s="139"/>
    </row>
    <row r="847" spans="10:10" ht="15.75" customHeight="1">
      <c r="J847" s="139"/>
    </row>
    <row r="848" spans="10:10" ht="15.75" customHeight="1">
      <c r="J848" s="139"/>
    </row>
    <row r="849" spans="10:10" ht="15.75" customHeight="1">
      <c r="J849" s="139"/>
    </row>
    <row r="850" spans="10:10" ht="15.75" customHeight="1">
      <c r="J850" s="139"/>
    </row>
    <row r="851" spans="10:10" ht="15.75" customHeight="1">
      <c r="J851" s="139"/>
    </row>
    <row r="852" spans="10:10" ht="15.75" customHeight="1">
      <c r="J852" s="139"/>
    </row>
    <row r="853" spans="10:10" ht="15.75" customHeight="1">
      <c r="J853" s="139"/>
    </row>
    <row r="854" spans="10:10" ht="15.75" customHeight="1">
      <c r="J854" s="139"/>
    </row>
    <row r="855" spans="10:10" ht="15.75" customHeight="1">
      <c r="J855" s="139"/>
    </row>
    <row r="856" spans="10:10" ht="15.75" customHeight="1">
      <c r="J856" s="139"/>
    </row>
    <row r="857" spans="10:10" ht="15.75" customHeight="1">
      <c r="J857" s="139"/>
    </row>
    <row r="858" spans="10:10" ht="15.75" customHeight="1">
      <c r="J858" s="139"/>
    </row>
    <row r="859" spans="10:10" ht="15.75" customHeight="1">
      <c r="J859" s="139"/>
    </row>
    <row r="860" spans="10:10" ht="15.75" customHeight="1">
      <c r="J860" s="139"/>
    </row>
    <row r="861" spans="10:10" ht="15.75" customHeight="1">
      <c r="J861" s="139"/>
    </row>
    <row r="862" spans="10:10" ht="15.75" customHeight="1">
      <c r="J862" s="139"/>
    </row>
    <row r="863" spans="10:10" ht="15.75" customHeight="1">
      <c r="J863" s="139"/>
    </row>
    <row r="864" spans="10:10" ht="15.75" customHeight="1">
      <c r="J864" s="139"/>
    </row>
    <row r="865" spans="10:10" ht="15.75" customHeight="1">
      <c r="J865" s="139"/>
    </row>
    <row r="866" spans="10:10" ht="15.75" customHeight="1">
      <c r="J866" s="139"/>
    </row>
    <row r="867" spans="10:10" ht="15.75" customHeight="1">
      <c r="J867" s="139"/>
    </row>
    <row r="868" spans="10:10" ht="15.75" customHeight="1">
      <c r="J868" s="139"/>
    </row>
    <row r="869" spans="10:10" ht="15.75" customHeight="1">
      <c r="J869" s="139"/>
    </row>
    <row r="870" spans="10:10" ht="15.75" customHeight="1">
      <c r="J870" s="139"/>
    </row>
    <row r="871" spans="10:10" ht="15.75" customHeight="1">
      <c r="J871" s="139"/>
    </row>
    <row r="872" spans="10:10" ht="15.75" customHeight="1">
      <c r="J872" s="139"/>
    </row>
    <row r="873" spans="10:10" ht="15.75" customHeight="1">
      <c r="J873" s="139"/>
    </row>
    <row r="874" spans="10:10" ht="15.75" customHeight="1">
      <c r="J874" s="139"/>
    </row>
    <row r="875" spans="10:10" ht="15.75" customHeight="1">
      <c r="J875" s="139"/>
    </row>
    <row r="876" spans="10:10" ht="15.75" customHeight="1">
      <c r="J876" s="139"/>
    </row>
    <row r="877" spans="10:10" ht="15.75" customHeight="1">
      <c r="J877" s="139"/>
    </row>
    <row r="878" spans="10:10" ht="15.75" customHeight="1">
      <c r="J878" s="139"/>
    </row>
    <row r="879" spans="10:10" ht="15.75" customHeight="1">
      <c r="J879" s="139"/>
    </row>
    <row r="880" spans="10:10" ht="15.75" customHeight="1">
      <c r="J880" s="139"/>
    </row>
    <row r="881" spans="10:10" ht="15.75" customHeight="1">
      <c r="J881" s="139"/>
    </row>
    <row r="882" spans="10:10" ht="15.75" customHeight="1">
      <c r="J882" s="139"/>
    </row>
    <row r="883" spans="10:10" ht="15.75" customHeight="1">
      <c r="J883" s="139"/>
    </row>
    <row r="884" spans="10:10" ht="15.75" customHeight="1">
      <c r="J884" s="139"/>
    </row>
    <row r="885" spans="10:10" ht="15.75" customHeight="1">
      <c r="J885" s="139"/>
    </row>
    <row r="886" spans="10:10" ht="15.75" customHeight="1">
      <c r="J886" s="139"/>
    </row>
    <row r="887" spans="10:10" ht="15.75" customHeight="1">
      <c r="J887" s="139"/>
    </row>
    <row r="888" spans="10:10" ht="15.75" customHeight="1">
      <c r="J888" s="139"/>
    </row>
    <row r="889" spans="10:10" ht="15.75" customHeight="1">
      <c r="J889" s="139"/>
    </row>
    <row r="890" spans="10:10" ht="15.75" customHeight="1">
      <c r="J890" s="139"/>
    </row>
    <row r="891" spans="10:10" ht="15.75" customHeight="1">
      <c r="J891" s="139"/>
    </row>
    <row r="892" spans="10:10" ht="15.75" customHeight="1">
      <c r="J892" s="139"/>
    </row>
    <row r="893" spans="10:10" ht="15.75" customHeight="1">
      <c r="J893" s="139"/>
    </row>
    <row r="894" spans="10:10" ht="15.75" customHeight="1">
      <c r="J894" s="139"/>
    </row>
    <row r="895" spans="10:10" ht="15.75" customHeight="1">
      <c r="J895" s="139"/>
    </row>
    <row r="896" spans="10:10" ht="15.75" customHeight="1">
      <c r="J896" s="139"/>
    </row>
    <row r="897" spans="10:10" ht="15.75" customHeight="1">
      <c r="J897" s="139"/>
    </row>
    <row r="898" spans="10:10" ht="15.75" customHeight="1">
      <c r="J898" s="139"/>
    </row>
    <row r="899" spans="10:10" ht="15.75" customHeight="1">
      <c r="J899" s="139"/>
    </row>
    <row r="900" spans="10:10" ht="15.75" customHeight="1">
      <c r="J900" s="139"/>
    </row>
    <row r="901" spans="10:10" ht="15.75" customHeight="1">
      <c r="J901" s="139"/>
    </row>
    <row r="902" spans="10:10" ht="15.75" customHeight="1">
      <c r="J902" s="139"/>
    </row>
    <row r="903" spans="10:10" ht="15.75" customHeight="1">
      <c r="J903" s="139"/>
    </row>
    <row r="904" spans="10:10" ht="15.75" customHeight="1">
      <c r="J904" s="139"/>
    </row>
    <row r="905" spans="10:10" ht="15.75" customHeight="1">
      <c r="J905" s="139"/>
    </row>
    <row r="906" spans="10:10" ht="15.75" customHeight="1">
      <c r="J906" s="139"/>
    </row>
    <row r="907" spans="10:10" ht="15.75" customHeight="1">
      <c r="J907" s="139"/>
    </row>
    <row r="908" spans="10:10" ht="15.75" customHeight="1">
      <c r="J908" s="139"/>
    </row>
    <row r="909" spans="10:10" ht="15.75" customHeight="1">
      <c r="J909" s="139"/>
    </row>
    <row r="910" spans="10:10" ht="15.75" customHeight="1">
      <c r="J910" s="139"/>
    </row>
    <row r="911" spans="10:10" ht="15.75" customHeight="1">
      <c r="J911" s="139"/>
    </row>
    <row r="912" spans="10:10" ht="15.75" customHeight="1">
      <c r="J912" s="139"/>
    </row>
    <row r="913" spans="10:10" ht="15.75" customHeight="1">
      <c r="J913" s="139"/>
    </row>
    <row r="914" spans="10:10" ht="15.75" customHeight="1">
      <c r="J914" s="139"/>
    </row>
    <row r="915" spans="10:10" ht="15.75" customHeight="1">
      <c r="J915" s="139"/>
    </row>
    <row r="916" spans="10:10" ht="15.75" customHeight="1">
      <c r="J916" s="139"/>
    </row>
    <row r="917" spans="10:10" ht="15.75" customHeight="1">
      <c r="J917" s="139"/>
    </row>
    <row r="918" spans="10:10" ht="15.75" customHeight="1">
      <c r="J918" s="139"/>
    </row>
    <row r="919" spans="10:10" ht="15.75" customHeight="1">
      <c r="J919" s="139"/>
    </row>
    <row r="920" spans="10:10" ht="15.75" customHeight="1">
      <c r="J920" s="139"/>
    </row>
    <row r="921" spans="10:10" ht="15.75" customHeight="1">
      <c r="J921" s="139"/>
    </row>
    <row r="922" spans="10:10" ht="15.75" customHeight="1">
      <c r="J922" s="139"/>
    </row>
    <row r="923" spans="10:10" ht="15.75" customHeight="1">
      <c r="J923" s="139"/>
    </row>
    <row r="924" spans="10:10" ht="15.75" customHeight="1">
      <c r="J924" s="139"/>
    </row>
    <row r="925" spans="10:10" ht="15.75" customHeight="1">
      <c r="J925" s="139"/>
    </row>
    <row r="926" spans="10:10" ht="15.75" customHeight="1">
      <c r="J926" s="139"/>
    </row>
    <row r="927" spans="10:10" ht="15.75" customHeight="1">
      <c r="J927" s="139"/>
    </row>
    <row r="928" spans="10:10" ht="15.75" customHeight="1">
      <c r="J928" s="139"/>
    </row>
    <row r="929" spans="10:10" ht="15.75" customHeight="1">
      <c r="J929" s="139"/>
    </row>
    <row r="930" spans="10:10" ht="15.75" customHeight="1">
      <c r="J930" s="139"/>
    </row>
    <row r="931" spans="10:10" ht="15.75" customHeight="1">
      <c r="J931" s="139"/>
    </row>
    <row r="932" spans="10:10" ht="15.75" customHeight="1">
      <c r="J932" s="139"/>
    </row>
    <row r="933" spans="10:10" ht="15.75" customHeight="1">
      <c r="J933" s="139"/>
    </row>
    <row r="934" spans="10:10" ht="15.75" customHeight="1">
      <c r="J934" s="139"/>
    </row>
    <row r="935" spans="10:10" ht="15.75" customHeight="1">
      <c r="J935" s="139"/>
    </row>
    <row r="936" spans="10:10" ht="15.75" customHeight="1">
      <c r="J936" s="139"/>
    </row>
    <row r="937" spans="10:10" ht="15.75" customHeight="1">
      <c r="J937" s="139"/>
    </row>
    <row r="938" spans="10:10" ht="15.75" customHeight="1">
      <c r="J938" s="139"/>
    </row>
    <row r="939" spans="10:10" ht="15.75" customHeight="1">
      <c r="J939" s="139"/>
    </row>
    <row r="940" spans="10:10" ht="15.75" customHeight="1">
      <c r="J940" s="139"/>
    </row>
    <row r="941" spans="10:10" ht="15.75" customHeight="1">
      <c r="J941" s="139"/>
    </row>
    <row r="942" spans="10:10" ht="15.75" customHeight="1">
      <c r="J942" s="139"/>
    </row>
    <row r="943" spans="10:10" ht="15.75" customHeight="1">
      <c r="J943" s="139"/>
    </row>
    <row r="944" spans="10:10" ht="15.75" customHeight="1">
      <c r="J944" s="139"/>
    </row>
    <row r="945" spans="10:10" ht="15.75" customHeight="1">
      <c r="J945" s="139"/>
    </row>
    <row r="946" spans="10:10" ht="15.75" customHeight="1">
      <c r="J946" s="139"/>
    </row>
    <row r="947" spans="10:10" ht="15.75" customHeight="1">
      <c r="J947" s="139"/>
    </row>
    <row r="948" spans="10:10" ht="15.75" customHeight="1">
      <c r="J948" s="139"/>
    </row>
    <row r="949" spans="10:10" ht="15.75" customHeight="1">
      <c r="J949" s="139"/>
    </row>
    <row r="950" spans="10:10" ht="15.75" customHeight="1">
      <c r="J950" s="139"/>
    </row>
    <row r="951" spans="10:10" ht="15.75" customHeight="1">
      <c r="J951" s="139"/>
    </row>
    <row r="952" spans="10:10" ht="15.75" customHeight="1">
      <c r="J952" s="139"/>
    </row>
    <row r="953" spans="10:10" ht="15.75" customHeight="1">
      <c r="J953" s="139"/>
    </row>
    <row r="954" spans="10:10" ht="15.75" customHeight="1">
      <c r="J954" s="139"/>
    </row>
    <row r="955" spans="10:10" ht="15.75" customHeight="1">
      <c r="J955" s="139"/>
    </row>
    <row r="956" spans="10:10" ht="15.75" customHeight="1">
      <c r="J956" s="139"/>
    </row>
    <row r="957" spans="10:10" ht="15.75" customHeight="1">
      <c r="J957" s="139"/>
    </row>
    <row r="958" spans="10:10" ht="15.75" customHeight="1">
      <c r="J958" s="139"/>
    </row>
    <row r="959" spans="10:10" ht="15.75" customHeight="1">
      <c r="J959" s="139"/>
    </row>
    <row r="960" spans="10:10" ht="15.75" customHeight="1">
      <c r="J960" s="139"/>
    </row>
    <row r="961" spans="10:10" ht="15.75" customHeight="1">
      <c r="J961" s="139"/>
    </row>
    <row r="962" spans="10:10" ht="15.75" customHeight="1">
      <c r="J962" s="139"/>
    </row>
    <row r="963" spans="10:10" ht="15.75" customHeight="1">
      <c r="J963" s="139"/>
    </row>
    <row r="964" spans="10:10" ht="15.75" customHeight="1">
      <c r="J964" s="139"/>
    </row>
    <row r="965" spans="10:10" ht="15.75" customHeight="1">
      <c r="J965" s="139"/>
    </row>
    <row r="966" spans="10:10" ht="15.75" customHeight="1">
      <c r="J966" s="139"/>
    </row>
    <row r="967" spans="10:10" ht="15.75" customHeight="1">
      <c r="J967" s="139"/>
    </row>
    <row r="968" spans="10:10" ht="15.75" customHeight="1">
      <c r="J968" s="139"/>
    </row>
    <row r="969" spans="10:10" ht="15.75" customHeight="1">
      <c r="J969" s="139"/>
    </row>
    <row r="970" spans="10:10" ht="15.75" customHeight="1">
      <c r="J970" s="139"/>
    </row>
    <row r="971" spans="10:10" ht="15.75" customHeight="1">
      <c r="J971" s="139"/>
    </row>
    <row r="972" spans="10:10" ht="15.75" customHeight="1">
      <c r="J972" s="139"/>
    </row>
    <row r="973" spans="10:10" ht="15.75" customHeight="1">
      <c r="J973" s="139"/>
    </row>
    <row r="974" spans="10:10" ht="15.75" customHeight="1">
      <c r="J974" s="139"/>
    </row>
    <row r="975" spans="10:10" ht="15.75" customHeight="1">
      <c r="J975" s="139"/>
    </row>
    <row r="976" spans="10:10" ht="15.75" customHeight="1">
      <c r="J976" s="139"/>
    </row>
    <row r="977" spans="10:10" ht="15.75" customHeight="1">
      <c r="J977" s="139"/>
    </row>
    <row r="978" spans="10:10" ht="15.75" customHeight="1">
      <c r="J978" s="139"/>
    </row>
    <row r="979" spans="10:10" ht="15.75" customHeight="1">
      <c r="J979" s="139"/>
    </row>
    <row r="980" spans="10:10" ht="15.75" customHeight="1">
      <c r="J980" s="139"/>
    </row>
    <row r="981" spans="10:10" ht="15.75" customHeight="1">
      <c r="J981" s="139"/>
    </row>
  </sheetData>
  <mergeCells count="17">
    <mergeCell ref="A14:A15"/>
    <mergeCell ref="A16:A17"/>
    <mergeCell ref="A18:A19"/>
    <mergeCell ref="B5:C5"/>
    <mergeCell ref="I5:J5"/>
    <mergeCell ref="A6:A7"/>
    <mergeCell ref="A8:A13"/>
    <mergeCell ref="B8:B9"/>
    <mergeCell ref="C8:C9"/>
    <mergeCell ref="D8:D9"/>
    <mergeCell ref="E8:E9"/>
    <mergeCell ref="A4:H4"/>
    <mergeCell ref="A1:A3"/>
    <mergeCell ref="B1:H2"/>
    <mergeCell ref="I2:K2"/>
    <mergeCell ref="B3:H3"/>
    <mergeCell ref="I3:K3"/>
  </mergeCells>
  <hyperlinks>
    <hyperlink ref="J6" r:id="rId1" xr:uid="{B6AB45BE-3C23-45AF-807A-97E180CB3F26}"/>
    <hyperlink ref="J7" r:id="rId2" xr:uid="{47816610-4AA7-4068-B7E4-C03DE8E6E569}"/>
    <hyperlink ref="J8" r:id="rId3" xr:uid="{3CF37319-2199-4FC9-AB77-7E1157C6B255}"/>
    <hyperlink ref="J9" r:id="rId4" xr:uid="{58A19A49-DDD0-4F25-BE46-1A7ACC553909}"/>
    <hyperlink ref="J10" r:id="rId5" xr:uid="{931B1F6D-15C4-453C-8C8E-0692C9A435D4}"/>
    <hyperlink ref="J11" r:id="rId6" xr:uid="{1D55C789-FF73-4342-9142-C657D16C944F}"/>
    <hyperlink ref="J12" r:id="rId7" xr:uid="{61FDB1C1-BA63-4D00-A505-C9B96BEDDDB2}"/>
    <hyperlink ref="J13" r:id="rId8" xr:uid="{AB0D528B-566E-4ECB-B3BA-A9946CFB2594}"/>
    <hyperlink ref="J14" r:id="rId9" xr:uid="{202F3CCE-82EA-4A09-85B7-207E41E44FDE}"/>
    <hyperlink ref="J15" r:id="rId10" xr:uid="{C1F1F53E-F50C-4F58-BE28-A88A8CFD32CA}"/>
    <hyperlink ref="J16" r:id="rId11" xr:uid="{50F5270F-79AC-4C4A-84DB-605342B21CF7}"/>
    <hyperlink ref="J17" r:id="rId12" xr:uid="{438E43C0-4C69-4447-81F5-4E1879AF9A5C}"/>
    <hyperlink ref="J18" r:id="rId13" xr:uid="{9A786CA2-B2EC-4CD1-92FB-3E9DDD232AC6}"/>
    <hyperlink ref="J19" r:id="rId14" xr:uid="{5AD0C9C1-3684-4A51-AED1-C323B5429CF4}"/>
  </hyperlinks>
  <pageMargins left="0.7" right="0.7" top="0.75" bottom="0.75" header="0.3" footer="0.3"/>
  <drawing r:id="rId15"/>
  <legacyDrawing r:id="rId16"/>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375DC6-10C4-40B5-A2F5-7AC0AFE62C99}">
  <sheetPr>
    <tabColor theme="4" tint="0.39997558519241921"/>
  </sheetPr>
  <dimension ref="A1:AD1000"/>
  <sheetViews>
    <sheetView zoomScale="90" zoomScaleNormal="90" workbookViewId="0">
      <selection activeCell="T34" sqref="T34"/>
    </sheetView>
  </sheetViews>
  <sheetFormatPr baseColWidth="10" defaultColWidth="14.5" defaultRowHeight="15"/>
  <cols>
    <col min="1" max="1" width="27" style="39" customWidth="1"/>
    <col min="2" max="2" width="7.33203125" style="39" customWidth="1"/>
    <col min="3" max="3" width="40.6640625" style="39" customWidth="1"/>
    <col min="4" max="4" width="36" style="39" customWidth="1"/>
    <col min="5" max="5" width="41.83203125" style="39" customWidth="1"/>
    <col min="6" max="6" width="20.83203125" style="39" customWidth="1"/>
    <col min="7" max="7" width="35.6640625" style="39" customWidth="1"/>
    <col min="8" max="8" width="26.5" style="39" customWidth="1"/>
    <col min="9" max="9" width="55.33203125" style="39" customWidth="1"/>
    <col min="10" max="10" width="51" style="39" customWidth="1"/>
    <col min="11" max="11" width="44.1640625" style="39" customWidth="1"/>
    <col min="12" max="14" width="32.33203125" style="39" customWidth="1"/>
    <col min="15" max="15" width="67.6640625" style="39" customWidth="1"/>
    <col min="16" max="16" width="34" style="39" customWidth="1"/>
    <col min="17" max="17" width="18.5" style="39" customWidth="1"/>
    <col min="18" max="18" width="18.6640625" style="39" customWidth="1"/>
    <col min="19" max="19" width="21.5" style="39" customWidth="1"/>
    <col min="20" max="20" width="23.1640625" style="39" customWidth="1"/>
    <col min="21" max="30" width="10.6640625" style="39" customWidth="1"/>
    <col min="31" max="16384" width="14.5" style="39"/>
  </cols>
  <sheetData>
    <row r="1" spans="1:30" ht="19" thickBot="1">
      <c r="A1" s="570"/>
      <c r="B1" s="550" t="s">
        <v>32</v>
      </c>
      <c r="C1" s="551"/>
      <c r="D1" s="551"/>
      <c r="E1" s="551"/>
      <c r="F1" s="551"/>
      <c r="G1" s="551"/>
      <c r="H1" s="552"/>
      <c r="I1" s="572" t="s">
        <v>550</v>
      </c>
      <c r="J1" s="557"/>
      <c r="K1" s="557"/>
      <c r="L1" s="558"/>
      <c r="M1" s="168"/>
      <c r="N1" s="168"/>
      <c r="O1" s="168"/>
      <c r="P1" s="168"/>
    </row>
    <row r="2" spans="1:30" ht="19" thickBot="1">
      <c r="A2" s="571"/>
      <c r="B2" s="553"/>
      <c r="C2" s="554"/>
      <c r="D2" s="554"/>
      <c r="E2" s="554"/>
      <c r="F2" s="554"/>
      <c r="G2" s="554"/>
      <c r="H2" s="555"/>
      <c r="I2" s="572" t="s">
        <v>34</v>
      </c>
      <c r="J2" s="557"/>
      <c r="K2" s="557"/>
      <c r="L2" s="558"/>
      <c r="M2" s="168"/>
      <c r="N2" s="168"/>
      <c r="O2" s="168"/>
      <c r="P2" s="168"/>
    </row>
    <row r="3" spans="1:30" ht="19" thickBot="1">
      <c r="A3" s="571"/>
      <c r="B3" s="550" t="s">
        <v>326</v>
      </c>
      <c r="C3" s="551"/>
      <c r="D3" s="551"/>
      <c r="E3" s="551"/>
      <c r="F3" s="551"/>
      <c r="G3" s="551"/>
      <c r="H3" s="552"/>
      <c r="I3" s="573" t="s">
        <v>327</v>
      </c>
      <c r="J3" s="557"/>
      <c r="K3" s="557"/>
      <c r="L3" s="558"/>
      <c r="M3" s="168"/>
      <c r="N3" s="168"/>
      <c r="O3" s="168"/>
      <c r="P3" s="168"/>
    </row>
    <row r="4" spans="1:30" ht="19" thickBot="1">
      <c r="A4" s="571"/>
      <c r="B4" s="553"/>
      <c r="C4" s="554"/>
      <c r="D4" s="554"/>
      <c r="E4" s="554"/>
      <c r="F4" s="554"/>
      <c r="G4" s="554"/>
      <c r="H4" s="555"/>
      <c r="I4" s="169"/>
      <c r="J4" s="169"/>
      <c r="K4" s="169"/>
      <c r="L4" s="170"/>
      <c r="M4" s="170"/>
      <c r="N4" s="170"/>
      <c r="O4" s="170"/>
      <c r="P4" s="170"/>
    </row>
    <row r="5" spans="1:30" ht="34.5" customHeight="1" thickBot="1">
      <c r="A5" s="574" t="s">
        <v>255</v>
      </c>
      <c r="B5" s="546"/>
      <c r="C5" s="546"/>
      <c r="D5" s="546"/>
      <c r="E5" s="546"/>
      <c r="F5" s="546"/>
      <c r="G5" s="546"/>
      <c r="H5" s="546"/>
      <c r="I5" s="546"/>
      <c r="J5" s="546"/>
      <c r="K5" s="546"/>
      <c r="L5" s="547"/>
      <c r="M5" s="168"/>
      <c r="N5" s="168"/>
      <c r="O5" s="168"/>
      <c r="P5" s="168"/>
    </row>
    <row r="6" spans="1:30" ht="121" thickBot="1">
      <c r="A6" s="171" t="s">
        <v>0</v>
      </c>
      <c r="B6" s="575" t="s">
        <v>236</v>
      </c>
      <c r="C6" s="564"/>
      <c r="D6" s="146" t="s">
        <v>1</v>
      </c>
      <c r="E6" s="146" t="s">
        <v>256</v>
      </c>
      <c r="F6" s="172" t="s">
        <v>15</v>
      </c>
      <c r="G6" s="146" t="s">
        <v>404</v>
      </c>
      <c r="H6" s="146" t="s">
        <v>2</v>
      </c>
      <c r="I6" s="94" t="s">
        <v>552</v>
      </c>
      <c r="J6" s="565" t="s">
        <v>38</v>
      </c>
      <c r="K6" s="566"/>
      <c r="L6" s="147" t="s">
        <v>553</v>
      </c>
      <c r="M6" s="41" t="s">
        <v>584</v>
      </c>
      <c r="N6" s="41" t="s">
        <v>548</v>
      </c>
      <c r="O6" s="41" t="s">
        <v>691</v>
      </c>
      <c r="P6" s="41" t="s">
        <v>548</v>
      </c>
      <c r="Q6" s="41" t="s">
        <v>585</v>
      </c>
      <c r="R6" s="41" t="s">
        <v>586</v>
      </c>
      <c r="S6" s="41" t="s">
        <v>587</v>
      </c>
      <c r="T6" s="41" t="s">
        <v>588</v>
      </c>
      <c r="U6" s="173"/>
      <c r="V6" s="173"/>
      <c r="W6" s="173"/>
      <c r="X6" s="173"/>
      <c r="Y6" s="173"/>
      <c r="Z6" s="173"/>
      <c r="AA6" s="173"/>
      <c r="AB6" s="173"/>
      <c r="AC6" s="173"/>
      <c r="AD6" s="173"/>
    </row>
    <row r="7" spans="1:30" ht="409.6" thickBot="1">
      <c r="A7" s="576" t="s">
        <v>997</v>
      </c>
      <c r="B7" s="174" t="s">
        <v>3</v>
      </c>
      <c r="C7" s="174" t="s">
        <v>257</v>
      </c>
      <c r="D7" s="175" t="s">
        <v>258</v>
      </c>
      <c r="E7" s="174" t="s">
        <v>315</v>
      </c>
      <c r="F7" s="174" t="s">
        <v>39</v>
      </c>
      <c r="G7" s="174" t="s">
        <v>259</v>
      </c>
      <c r="H7" s="176">
        <v>44561</v>
      </c>
      <c r="I7" s="177" t="s">
        <v>998</v>
      </c>
      <c r="J7" s="177" t="s">
        <v>999</v>
      </c>
      <c r="K7" s="178" t="s">
        <v>818</v>
      </c>
      <c r="L7" s="151" t="s">
        <v>558</v>
      </c>
      <c r="M7" s="46" t="s">
        <v>677</v>
      </c>
      <c r="N7" s="47" t="s">
        <v>675</v>
      </c>
      <c r="O7" s="47" t="s">
        <v>1000</v>
      </c>
      <c r="P7" s="47" t="s">
        <v>1001</v>
      </c>
      <c r="Q7" s="44">
        <v>0.2</v>
      </c>
      <c r="R7" s="44">
        <v>0.3</v>
      </c>
      <c r="S7" s="43"/>
      <c r="T7" s="45">
        <f>+Q7+R7+S7</f>
        <v>0.5</v>
      </c>
      <c r="U7" s="173"/>
      <c r="V7" s="173"/>
      <c r="W7" s="173"/>
      <c r="X7" s="173"/>
      <c r="Y7" s="173"/>
      <c r="Z7" s="173"/>
      <c r="AA7" s="173"/>
      <c r="AB7" s="173"/>
      <c r="AC7" s="173"/>
      <c r="AD7" s="173"/>
    </row>
    <row r="8" spans="1:30" ht="409.5" customHeight="1" thickBot="1">
      <c r="A8" s="567"/>
      <c r="B8" s="174" t="s">
        <v>4</v>
      </c>
      <c r="C8" s="174" t="s">
        <v>1002</v>
      </c>
      <c r="D8" s="175" t="s">
        <v>410</v>
      </c>
      <c r="E8" s="174" t="s">
        <v>409</v>
      </c>
      <c r="F8" s="174" t="s">
        <v>260</v>
      </c>
      <c r="G8" s="174" t="s">
        <v>261</v>
      </c>
      <c r="H8" s="176">
        <v>44561</v>
      </c>
      <c r="I8" s="177" t="s">
        <v>1003</v>
      </c>
      <c r="J8" s="177" t="s">
        <v>1004</v>
      </c>
      <c r="K8" s="178" t="s">
        <v>818</v>
      </c>
      <c r="L8" s="151" t="s">
        <v>558</v>
      </c>
      <c r="M8" s="46" t="s">
        <v>678</v>
      </c>
      <c r="N8" s="47" t="s">
        <v>676</v>
      </c>
      <c r="O8" s="179" t="s">
        <v>1005</v>
      </c>
      <c r="P8" s="47" t="s">
        <v>1006</v>
      </c>
      <c r="Q8" s="44">
        <v>0.25</v>
      </c>
      <c r="R8" s="44">
        <v>0.3</v>
      </c>
      <c r="S8" s="44"/>
      <c r="T8" s="45">
        <f t="shared" ref="T8:T26" si="0">+Q8+R8+S8</f>
        <v>0.55000000000000004</v>
      </c>
      <c r="U8" s="173"/>
      <c r="V8" s="173"/>
      <c r="W8" s="173"/>
      <c r="X8" s="173"/>
      <c r="Y8" s="173"/>
      <c r="Z8" s="173"/>
      <c r="AA8" s="173"/>
      <c r="AB8" s="173"/>
      <c r="AC8" s="173"/>
      <c r="AD8" s="173"/>
    </row>
    <row r="9" spans="1:30" ht="181" thickBot="1">
      <c r="A9" s="567"/>
      <c r="B9" s="175" t="s">
        <v>237</v>
      </c>
      <c r="C9" s="231" t="s">
        <v>262</v>
      </c>
      <c r="D9" s="175" t="s">
        <v>263</v>
      </c>
      <c r="E9" s="175" t="s">
        <v>316</v>
      </c>
      <c r="F9" s="175" t="s">
        <v>321</v>
      </c>
      <c r="G9" s="175" t="s">
        <v>405</v>
      </c>
      <c r="H9" s="176">
        <v>44561</v>
      </c>
      <c r="I9" s="177" t="s">
        <v>581</v>
      </c>
      <c r="J9" s="177" t="s">
        <v>1007</v>
      </c>
      <c r="K9" s="178" t="s">
        <v>818</v>
      </c>
      <c r="L9" s="151" t="s">
        <v>558</v>
      </c>
      <c r="M9" s="46" t="s">
        <v>679</v>
      </c>
      <c r="N9" s="47" t="s">
        <v>681</v>
      </c>
      <c r="O9" s="179" t="s">
        <v>1008</v>
      </c>
      <c r="P9" s="47" t="s">
        <v>1009</v>
      </c>
      <c r="Q9" s="44">
        <v>0.3</v>
      </c>
      <c r="R9" s="44">
        <v>0.33</v>
      </c>
      <c r="S9" s="43"/>
      <c r="T9" s="45">
        <f t="shared" si="0"/>
        <v>0.63</v>
      </c>
      <c r="U9" s="173"/>
      <c r="V9" s="173"/>
      <c r="W9" s="173"/>
      <c r="X9" s="173"/>
      <c r="Y9" s="173"/>
      <c r="Z9" s="173"/>
      <c r="AA9" s="173"/>
      <c r="AB9" s="173"/>
      <c r="AC9" s="173"/>
      <c r="AD9" s="173"/>
    </row>
    <row r="10" spans="1:30" ht="193" thickBot="1">
      <c r="A10" s="567"/>
      <c r="B10" s="577" t="s">
        <v>239</v>
      </c>
      <c r="C10" s="578" t="s">
        <v>359</v>
      </c>
      <c r="D10" s="577" t="s">
        <v>355</v>
      </c>
      <c r="E10" s="577" t="s">
        <v>356</v>
      </c>
      <c r="F10" s="577" t="s">
        <v>357</v>
      </c>
      <c r="G10" s="230" t="s">
        <v>942</v>
      </c>
      <c r="H10" s="176" t="s">
        <v>360</v>
      </c>
      <c r="I10" s="177" t="s">
        <v>1010</v>
      </c>
      <c r="J10" s="581" t="s">
        <v>1011</v>
      </c>
      <c r="K10" s="564"/>
      <c r="L10" s="151" t="s">
        <v>558</v>
      </c>
      <c r="M10" s="47" t="s">
        <v>218</v>
      </c>
      <c r="N10" s="47" t="s">
        <v>218</v>
      </c>
      <c r="O10" s="55" t="s">
        <v>1012</v>
      </c>
      <c r="P10" s="47" t="s">
        <v>1013</v>
      </c>
      <c r="Q10" s="44"/>
      <c r="R10" s="44">
        <v>0.47</v>
      </c>
      <c r="S10" s="43"/>
      <c r="T10" s="45">
        <f t="shared" si="0"/>
        <v>0.47</v>
      </c>
      <c r="U10" s="173"/>
      <c r="V10" s="173"/>
      <c r="W10" s="173"/>
      <c r="X10" s="173"/>
      <c r="Y10" s="173"/>
      <c r="Z10" s="173"/>
      <c r="AA10" s="173"/>
      <c r="AB10" s="173"/>
      <c r="AC10" s="173"/>
      <c r="AD10" s="173"/>
    </row>
    <row r="11" spans="1:30" ht="169.5" customHeight="1" thickBot="1">
      <c r="A11" s="567"/>
      <c r="B11" s="567"/>
      <c r="C11" s="579"/>
      <c r="D11" s="567"/>
      <c r="E11" s="567"/>
      <c r="F11" s="567"/>
      <c r="G11" s="175" t="s">
        <v>1014</v>
      </c>
      <c r="H11" s="176" t="s">
        <v>360</v>
      </c>
      <c r="I11" s="177" t="s">
        <v>1015</v>
      </c>
      <c r="J11" s="582" t="s">
        <v>567</v>
      </c>
      <c r="K11" s="564"/>
      <c r="L11" s="151" t="s">
        <v>558</v>
      </c>
      <c r="M11" s="46" t="s">
        <v>680</v>
      </c>
      <c r="N11" s="47" t="s">
        <v>589</v>
      </c>
      <c r="O11" s="179" t="s">
        <v>1016</v>
      </c>
      <c r="P11" s="47" t="s">
        <v>1017</v>
      </c>
      <c r="Q11" s="45">
        <v>0.33</v>
      </c>
      <c r="R11" s="45">
        <v>0.33300000000000002</v>
      </c>
      <c r="S11" s="43"/>
      <c r="T11" s="45">
        <f t="shared" si="0"/>
        <v>0.66300000000000003</v>
      </c>
      <c r="U11" s="173"/>
      <c r="V11" s="173"/>
      <c r="W11" s="173"/>
      <c r="X11" s="173"/>
      <c r="Y11" s="173"/>
      <c r="Z11" s="173"/>
      <c r="AA11" s="173"/>
      <c r="AB11" s="173"/>
      <c r="AC11" s="173"/>
      <c r="AD11" s="173"/>
    </row>
    <row r="12" spans="1:30" ht="409" customHeight="1" thickBot="1">
      <c r="A12" s="567"/>
      <c r="B12" s="562"/>
      <c r="C12" s="580"/>
      <c r="D12" s="562"/>
      <c r="E12" s="562"/>
      <c r="F12" s="562"/>
      <c r="G12" s="175" t="s">
        <v>358</v>
      </c>
      <c r="H12" s="176" t="s">
        <v>360</v>
      </c>
      <c r="I12" s="177" t="s">
        <v>1018</v>
      </c>
      <c r="J12" s="177" t="s">
        <v>1019</v>
      </c>
      <c r="K12" s="178" t="s">
        <v>818</v>
      </c>
      <c r="L12" s="180" t="s">
        <v>558</v>
      </c>
      <c r="M12" s="46" t="s">
        <v>683</v>
      </c>
      <c r="N12" s="47" t="s">
        <v>682</v>
      </c>
      <c r="O12" s="47" t="s">
        <v>1020</v>
      </c>
      <c r="P12" s="47" t="s">
        <v>1021</v>
      </c>
      <c r="Q12" s="44">
        <v>0.2</v>
      </c>
      <c r="R12" s="44">
        <v>0.33300000000000002</v>
      </c>
      <c r="S12" s="43"/>
      <c r="T12" s="45">
        <f t="shared" si="0"/>
        <v>0.53300000000000003</v>
      </c>
      <c r="U12" s="173"/>
      <c r="V12" s="173"/>
      <c r="W12" s="173"/>
      <c r="X12" s="173"/>
      <c r="Y12" s="173"/>
      <c r="Z12" s="173"/>
      <c r="AA12" s="173"/>
      <c r="AB12" s="173"/>
      <c r="AC12" s="173"/>
      <c r="AD12" s="173"/>
    </row>
    <row r="13" spans="1:30" ht="409.5" customHeight="1" thickBot="1">
      <c r="A13" s="567"/>
      <c r="B13" s="175" t="s">
        <v>264</v>
      </c>
      <c r="C13" s="175" t="s">
        <v>265</v>
      </c>
      <c r="D13" s="175" t="s">
        <v>266</v>
      </c>
      <c r="E13" s="175" t="s">
        <v>317</v>
      </c>
      <c r="F13" s="175" t="s">
        <v>84</v>
      </c>
      <c r="G13" s="175" t="s">
        <v>218</v>
      </c>
      <c r="H13" s="176" t="s">
        <v>360</v>
      </c>
      <c r="I13" s="177" t="s">
        <v>1022</v>
      </c>
      <c r="J13" s="177" t="s">
        <v>1023</v>
      </c>
      <c r="K13" s="178" t="s">
        <v>818</v>
      </c>
      <c r="L13" s="180" t="s">
        <v>558</v>
      </c>
      <c r="M13" s="46" t="s">
        <v>684</v>
      </c>
      <c r="N13" s="55" t="s">
        <v>591</v>
      </c>
      <c r="O13" s="179" t="s">
        <v>1024</v>
      </c>
      <c r="P13" s="47" t="s">
        <v>1025</v>
      </c>
      <c r="Q13" s="44">
        <v>0.2</v>
      </c>
      <c r="R13" s="44">
        <v>0.33300000000000002</v>
      </c>
      <c r="S13" s="43"/>
      <c r="T13" s="45">
        <f t="shared" si="0"/>
        <v>0.53300000000000003</v>
      </c>
      <c r="U13" s="173"/>
      <c r="V13" s="173"/>
      <c r="W13" s="173"/>
      <c r="X13" s="173"/>
      <c r="Y13" s="173"/>
      <c r="Z13" s="173"/>
      <c r="AA13" s="173"/>
      <c r="AB13" s="173"/>
      <c r="AC13" s="173"/>
      <c r="AD13" s="173"/>
    </row>
    <row r="14" spans="1:30" ht="285" customHeight="1" thickBot="1">
      <c r="A14" s="576" t="s">
        <v>1026</v>
      </c>
      <c r="B14" s="577" t="s">
        <v>5</v>
      </c>
      <c r="C14" s="584" t="s">
        <v>267</v>
      </c>
      <c r="D14" s="577" t="s">
        <v>268</v>
      </c>
      <c r="E14" s="577" t="s">
        <v>269</v>
      </c>
      <c r="F14" s="577" t="s">
        <v>270</v>
      </c>
      <c r="G14" s="175" t="s">
        <v>358</v>
      </c>
      <c r="H14" s="160">
        <v>44530</v>
      </c>
      <c r="I14" s="153" t="s">
        <v>1027</v>
      </c>
      <c r="J14" s="153" t="s">
        <v>1028</v>
      </c>
      <c r="K14" s="181" t="s">
        <v>1029</v>
      </c>
      <c r="L14" s="182" t="s">
        <v>558</v>
      </c>
      <c r="M14" s="46" t="s">
        <v>685</v>
      </c>
      <c r="N14" s="47" t="s">
        <v>592</v>
      </c>
      <c r="O14" s="47" t="s">
        <v>1030</v>
      </c>
      <c r="P14" s="47" t="s">
        <v>1031</v>
      </c>
      <c r="Q14" s="44">
        <v>0.33300000000000002</v>
      </c>
      <c r="R14" s="44">
        <v>0.33300000000000002</v>
      </c>
      <c r="S14" s="44"/>
      <c r="T14" s="45">
        <f t="shared" si="0"/>
        <v>0.66600000000000004</v>
      </c>
      <c r="U14" s="173"/>
      <c r="V14" s="173"/>
      <c r="W14" s="173"/>
      <c r="X14" s="173"/>
      <c r="Y14" s="173"/>
      <c r="Z14" s="173"/>
      <c r="AA14" s="173"/>
      <c r="AB14" s="173"/>
      <c r="AC14" s="173"/>
      <c r="AD14" s="173"/>
    </row>
    <row r="15" spans="1:30" ht="176" customHeight="1" thickBot="1">
      <c r="A15" s="567"/>
      <c r="B15" s="562"/>
      <c r="C15" s="585"/>
      <c r="D15" s="562"/>
      <c r="E15" s="562"/>
      <c r="F15" s="562"/>
      <c r="G15" s="175" t="s">
        <v>1014</v>
      </c>
      <c r="H15" s="160">
        <v>44530</v>
      </c>
      <c r="I15" s="177" t="s">
        <v>1032</v>
      </c>
      <c r="J15" s="582" t="s">
        <v>1033</v>
      </c>
      <c r="K15" s="564"/>
      <c r="L15" s="182" t="s">
        <v>558</v>
      </c>
      <c r="M15" s="46" t="s">
        <v>218</v>
      </c>
      <c r="N15" s="46" t="s">
        <v>218</v>
      </c>
      <c r="O15" s="55" t="s">
        <v>1034</v>
      </c>
      <c r="P15" s="47" t="s">
        <v>1035</v>
      </c>
      <c r="Q15" s="44"/>
      <c r="R15" s="44">
        <v>0.5</v>
      </c>
      <c r="S15" s="43"/>
      <c r="T15" s="45">
        <f t="shared" si="0"/>
        <v>0.5</v>
      </c>
      <c r="U15" s="173"/>
      <c r="V15" s="173"/>
      <c r="W15" s="173"/>
      <c r="X15" s="173"/>
      <c r="Y15" s="173"/>
      <c r="Z15" s="173"/>
      <c r="AA15" s="173"/>
      <c r="AB15" s="173"/>
      <c r="AC15" s="173"/>
      <c r="AD15" s="173"/>
    </row>
    <row r="16" spans="1:30" ht="107.25" customHeight="1" thickBot="1">
      <c r="A16" s="567"/>
      <c r="B16" s="175" t="s">
        <v>6</v>
      </c>
      <c r="C16" s="175" t="s">
        <v>411</v>
      </c>
      <c r="D16" s="175" t="s">
        <v>412</v>
      </c>
      <c r="E16" s="175" t="s">
        <v>413</v>
      </c>
      <c r="F16" s="175" t="s">
        <v>260</v>
      </c>
      <c r="G16" s="175" t="s">
        <v>476</v>
      </c>
      <c r="H16" s="160">
        <v>44561</v>
      </c>
      <c r="I16" s="153" t="s">
        <v>1036</v>
      </c>
      <c r="J16" s="153" t="s">
        <v>1036</v>
      </c>
      <c r="K16" s="153" t="s">
        <v>1036</v>
      </c>
      <c r="L16" s="182" t="s">
        <v>1037</v>
      </c>
      <c r="M16" s="46" t="s">
        <v>686</v>
      </c>
      <c r="N16" s="47" t="s">
        <v>605</v>
      </c>
      <c r="O16" s="46" t="s">
        <v>218</v>
      </c>
      <c r="P16" s="46" t="s">
        <v>218</v>
      </c>
      <c r="Q16" s="44">
        <v>1</v>
      </c>
      <c r="R16" s="44">
        <v>0</v>
      </c>
      <c r="S16" s="43"/>
      <c r="T16" s="45">
        <f t="shared" si="0"/>
        <v>1</v>
      </c>
      <c r="U16" s="173"/>
      <c r="V16" s="173"/>
      <c r="W16" s="173"/>
      <c r="X16" s="173"/>
      <c r="Y16" s="173"/>
      <c r="Z16" s="173"/>
      <c r="AA16" s="173"/>
      <c r="AB16" s="173"/>
      <c r="AC16" s="173"/>
      <c r="AD16" s="173"/>
    </row>
    <row r="17" spans="1:30" ht="111.75" customHeight="1" thickBot="1">
      <c r="A17" s="567"/>
      <c r="B17" s="175">
        <v>2.2999999999999998</v>
      </c>
      <c r="C17" s="175" t="s">
        <v>414</v>
      </c>
      <c r="D17" s="175" t="s">
        <v>415</v>
      </c>
      <c r="E17" s="175" t="s">
        <v>416</v>
      </c>
      <c r="F17" s="175" t="s">
        <v>260</v>
      </c>
      <c r="G17" s="175" t="s">
        <v>476</v>
      </c>
      <c r="H17" s="160">
        <v>44561</v>
      </c>
      <c r="I17" s="153" t="s">
        <v>1036</v>
      </c>
      <c r="J17" s="153" t="s">
        <v>1036</v>
      </c>
      <c r="K17" s="153" t="s">
        <v>1036</v>
      </c>
      <c r="L17" s="182" t="s">
        <v>1037</v>
      </c>
      <c r="M17" s="46" t="s">
        <v>603</v>
      </c>
      <c r="N17" s="47" t="s">
        <v>604</v>
      </c>
      <c r="O17" s="46" t="s">
        <v>218</v>
      </c>
      <c r="P17" s="46" t="s">
        <v>218</v>
      </c>
      <c r="Q17" s="44">
        <v>1</v>
      </c>
      <c r="R17" s="44">
        <v>0</v>
      </c>
      <c r="S17" s="43"/>
      <c r="T17" s="45">
        <f t="shared" si="0"/>
        <v>1</v>
      </c>
      <c r="U17" s="173"/>
      <c r="V17" s="173"/>
      <c r="W17" s="173"/>
      <c r="X17" s="173"/>
      <c r="Y17" s="173"/>
      <c r="Z17" s="173"/>
      <c r="AA17" s="173"/>
      <c r="AB17" s="173"/>
      <c r="AC17" s="173"/>
      <c r="AD17" s="173"/>
    </row>
    <row r="18" spans="1:30" ht="303" customHeight="1" thickBot="1">
      <c r="A18" s="576" t="s">
        <v>1038</v>
      </c>
      <c r="B18" s="175" t="s">
        <v>8</v>
      </c>
      <c r="C18" s="175" t="s">
        <v>1039</v>
      </c>
      <c r="D18" s="175" t="s">
        <v>272</v>
      </c>
      <c r="E18" s="175" t="s">
        <v>1040</v>
      </c>
      <c r="F18" s="175" t="s">
        <v>273</v>
      </c>
      <c r="G18" s="175" t="s">
        <v>274</v>
      </c>
      <c r="H18" s="160">
        <v>44530</v>
      </c>
      <c r="I18" s="153" t="s">
        <v>1041</v>
      </c>
      <c r="J18" s="582" t="s">
        <v>1042</v>
      </c>
      <c r="K18" s="564"/>
      <c r="L18" s="151" t="s">
        <v>558</v>
      </c>
      <c r="M18" s="46" t="s">
        <v>689</v>
      </c>
      <c r="N18" s="47" t="s">
        <v>593</v>
      </c>
      <c r="O18" s="47" t="s">
        <v>1043</v>
      </c>
      <c r="P18" s="47" t="s">
        <v>1044</v>
      </c>
      <c r="Q18" s="44">
        <v>0.05</v>
      </c>
      <c r="R18" s="44">
        <v>0.33300000000000002</v>
      </c>
      <c r="S18" s="43"/>
      <c r="T18" s="45">
        <f t="shared" si="0"/>
        <v>0.38300000000000001</v>
      </c>
      <c r="U18" s="173"/>
      <c r="V18" s="173"/>
      <c r="W18" s="173"/>
      <c r="X18" s="173"/>
      <c r="Y18" s="173"/>
      <c r="Z18" s="173"/>
      <c r="AA18" s="173"/>
      <c r="AB18" s="173"/>
      <c r="AC18" s="173"/>
      <c r="AD18" s="173"/>
    </row>
    <row r="19" spans="1:30" ht="398.5" customHeight="1" thickBot="1">
      <c r="A19" s="567"/>
      <c r="B19" s="175" t="s">
        <v>17</v>
      </c>
      <c r="C19" s="175" t="s">
        <v>361</v>
      </c>
      <c r="D19" s="175" t="s">
        <v>363</v>
      </c>
      <c r="E19" s="175" t="s">
        <v>362</v>
      </c>
      <c r="F19" s="175" t="s">
        <v>271</v>
      </c>
      <c r="G19" s="175" t="s">
        <v>275</v>
      </c>
      <c r="H19" s="175" t="s">
        <v>364</v>
      </c>
      <c r="I19" s="151" t="s">
        <v>1045</v>
      </c>
      <c r="J19" s="583" t="s">
        <v>1042</v>
      </c>
      <c r="K19" s="564"/>
      <c r="L19" s="151" t="s">
        <v>558</v>
      </c>
      <c r="M19" s="46" t="s">
        <v>594</v>
      </c>
      <c r="N19" s="47" t="s">
        <v>595</v>
      </c>
      <c r="O19" s="47" t="s">
        <v>1046</v>
      </c>
      <c r="P19" s="47" t="s">
        <v>1047</v>
      </c>
      <c r="Q19" s="44">
        <v>0.25</v>
      </c>
      <c r="R19" s="44">
        <v>0.33300000000000002</v>
      </c>
      <c r="S19" s="44"/>
      <c r="T19" s="45">
        <f t="shared" si="0"/>
        <v>0.58299999999999996</v>
      </c>
      <c r="U19" s="173"/>
      <c r="V19" s="173"/>
      <c r="W19" s="173"/>
      <c r="X19" s="173"/>
      <c r="Y19" s="173"/>
      <c r="Z19" s="173"/>
      <c r="AA19" s="173"/>
      <c r="AB19" s="173"/>
      <c r="AC19" s="173"/>
      <c r="AD19" s="173"/>
    </row>
    <row r="20" spans="1:30" ht="409.5" customHeight="1" thickBot="1">
      <c r="A20" s="567"/>
      <c r="B20" s="159" t="s">
        <v>428</v>
      </c>
      <c r="C20" s="159" t="s">
        <v>1048</v>
      </c>
      <c r="D20" s="159" t="s">
        <v>1049</v>
      </c>
      <c r="E20" s="183" t="s">
        <v>1050</v>
      </c>
      <c r="F20" s="159" t="s">
        <v>271</v>
      </c>
      <c r="G20" s="159" t="s">
        <v>275</v>
      </c>
      <c r="H20" s="150">
        <v>44560</v>
      </c>
      <c r="I20" s="151" t="s">
        <v>1051</v>
      </c>
      <c r="J20" s="583" t="s">
        <v>1042</v>
      </c>
      <c r="K20" s="564"/>
      <c r="L20" s="151" t="s">
        <v>558</v>
      </c>
      <c r="M20" s="46" t="s">
        <v>218</v>
      </c>
      <c r="N20" s="46" t="s">
        <v>218</v>
      </c>
      <c r="O20" s="47" t="s">
        <v>1052</v>
      </c>
      <c r="P20" s="47" t="s">
        <v>1053</v>
      </c>
      <c r="Q20" s="44"/>
      <c r="R20" s="44">
        <v>0.5</v>
      </c>
      <c r="S20" s="43"/>
      <c r="T20" s="45">
        <f t="shared" si="0"/>
        <v>0.5</v>
      </c>
      <c r="U20" s="173"/>
      <c r="V20" s="173"/>
      <c r="W20" s="173"/>
      <c r="X20" s="173"/>
      <c r="Y20" s="173"/>
      <c r="Z20" s="173"/>
      <c r="AA20" s="173"/>
      <c r="AB20" s="173"/>
      <c r="AC20" s="173"/>
      <c r="AD20" s="173"/>
    </row>
    <row r="21" spans="1:30" ht="89.5" customHeight="1" thickBot="1">
      <c r="A21" s="567"/>
      <c r="B21" s="175" t="s">
        <v>276</v>
      </c>
      <c r="C21" s="175" t="s">
        <v>365</v>
      </c>
      <c r="D21" s="175" t="s">
        <v>277</v>
      </c>
      <c r="E21" s="175" t="s">
        <v>278</v>
      </c>
      <c r="F21" s="175" t="s">
        <v>366</v>
      </c>
      <c r="G21" s="175" t="s">
        <v>366</v>
      </c>
      <c r="H21" s="160">
        <v>44530</v>
      </c>
      <c r="I21" s="153"/>
      <c r="J21" s="153"/>
      <c r="K21" s="153"/>
      <c r="L21" s="151"/>
      <c r="M21" s="46" t="s">
        <v>590</v>
      </c>
      <c r="N21" s="46" t="s">
        <v>590</v>
      </c>
      <c r="O21" s="46" t="s">
        <v>1054</v>
      </c>
      <c r="P21" s="46" t="s">
        <v>590</v>
      </c>
      <c r="Q21" s="45">
        <v>0</v>
      </c>
      <c r="R21" s="45">
        <v>0</v>
      </c>
      <c r="S21" s="43"/>
      <c r="T21" s="45">
        <f t="shared" si="0"/>
        <v>0</v>
      </c>
      <c r="U21" s="173"/>
      <c r="V21" s="173"/>
      <c r="W21" s="173"/>
      <c r="X21" s="173"/>
      <c r="Y21" s="173"/>
      <c r="Z21" s="173"/>
      <c r="AA21" s="173"/>
      <c r="AB21" s="173"/>
      <c r="AC21" s="173"/>
      <c r="AD21" s="173"/>
    </row>
    <row r="22" spans="1:30" ht="279" customHeight="1" thickBot="1">
      <c r="A22" s="567"/>
      <c r="B22" s="175" t="s">
        <v>900</v>
      </c>
      <c r="C22" s="175" t="s">
        <v>367</v>
      </c>
      <c r="D22" s="175" t="s">
        <v>368</v>
      </c>
      <c r="E22" s="175" t="s">
        <v>369</v>
      </c>
      <c r="F22" s="175" t="s">
        <v>370</v>
      </c>
      <c r="G22" s="175" t="s">
        <v>403</v>
      </c>
      <c r="H22" s="160">
        <v>44560</v>
      </c>
      <c r="I22" s="151" t="s">
        <v>1055</v>
      </c>
      <c r="J22" s="153" t="s">
        <v>1056</v>
      </c>
      <c r="K22" s="184" t="s">
        <v>1057</v>
      </c>
      <c r="L22" s="151" t="s">
        <v>558</v>
      </c>
      <c r="M22" s="46" t="s">
        <v>597</v>
      </c>
      <c r="N22" s="46" t="s">
        <v>596</v>
      </c>
      <c r="O22" s="46" t="s">
        <v>1058</v>
      </c>
      <c r="P22" s="47" t="s">
        <v>1059</v>
      </c>
      <c r="Q22" s="44">
        <v>0.33300000000000002</v>
      </c>
      <c r="R22" s="44">
        <v>0.33300000000000002</v>
      </c>
      <c r="S22" s="44"/>
      <c r="T22" s="45">
        <f t="shared" si="0"/>
        <v>0.66600000000000004</v>
      </c>
      <c r="U22" s="173"/>
      <c r="V22" s="173"/>
      <c r="W22" s="173"/>
      <c r="X22" s="173"/>
      <c r="Y22" s="173"/>
      <c r="Z22" s="173"/>
      <c r="AA22" s="173"/>
      <c r="AB22" s="173"/>
      <c r="AC22" s="173"/>
      <c r="AD22" s="173"/>
    </row>
    <row r="23" spans="1:30" ht="321" thickBot="1">
      <c r="A23" s="576" t="s">
        <v>1060</v>
      </c>
      <c r="B23" s="174" t="s">
        <v>9</v>
      </c>
      <c r="C23" s="174" t="s">
        <v>371</v>
      </c>
      <c r="D23" s="174" t="s">
        <v>372</v>
      </c>
      <c r="E23" s="174" t="s">
        <v>279</v>
      </c>
      <c r="F23" s="174" t="s">
        <v>373</v>
      </c>
      <c r="G23" s="174" t="s">
        <v>374</v>
      </c>
      <c r="H23" s="185">
        <v>44560</v>
      </c>
      <c r="I23" s="151" t="s">
        <v>952</v>
      </c>
      <c r="J23" s="151" t="s">
        <v>953</v>
      </c>
      <c r="K23" s="184" t="s">
        <v>1061</v>
      </c>
      <c r="L23" s="151" t="s">
        <v>558</v>
      </c>
      <c r="M23" s="46" t="s">
        <v>598</v>
      </c>
      <c r="N23" s="47" t="s">
        <v>599</v>
      </c>
      <c r="O23" s="47" t="s">
        <v>1062</v>
      </c>
      <c r="P23" s="47" t="s">
        <v>1063</v>
      </c>
      <c r="Q23" s="44">
        <v>0.2</v>
      </c>
      <c r="R23" s="44">
        <v>0.8</v>
      </c>
      <c r="S23" s="43"/>
      <c r="T23" s="45">
        <f t="shared" si="0"/>
        <v>1</v>
      </c>
      <c r="U23" s="173"/>
      <c r="V23" s="173"/>
      <c r="W23" s="173"/>
      <c r="X23" s="173"/>
      <c r="Y23" s="173"/>
      <c r="Z23" s="173"/>
      <c r="AA23" s="173"/>
      <c r="AB23" s="173"/>
      <c r="AC23" s="173"/>
      <c r="AD23" s="173"/>
    </row>
    <row r="24" spans="1:30" ht="281" thickBot="1">
      <c r="A24" s="562"/>
      <c r="B24" s="174" t="s">
        <v>10</v>
      </c>
      <c r="C24" s="174" t="s">
        <v>280</v>
      </c>
      <c r="D24" s="174" t="s">
        <v>281</v>
      </c>
      <c r="E24" s="175" t="s">
        <v>282</v>
      </c>
      <c r="F24" s="174" t="s">
        <v>271</v>
      </c>
      <c r="G24" s="175" t="s">
        <v>283</v>
      </c>
      <c r="H24" s="160">
        <v>44560</v>
      </c>
      <c r="I24" s="153" t="s">
        <v>1064</v>
      </c>
      <c r="J24" s="583" t="s">
        <v>1065</v>
      </c>
      <c r="K24" s="564"/>
      <c r="L24" s="182" t="s">
        <v>558</v>
      </c>
      <c r="M24" s="46" t="s">
        <v>687</v>
      </c>
      <c r="N24" s="47" t="s">
        <v>600</v>
      </c>
      <c r="O24" s="47" t="s">
        <v>1066</v>
      </c>
      <c r="P24" s="47" t="s">
        <v>1067</v>
      </c>
      <c r="Q24" s="44">
        <v>0.2</v>
      </c>
      <c r="R24" s="44">
        <v>0.33300000000000002</v>
      </c>
      <c r="S24" s="44"/>
      <c r="T24" s="45">
        <f t="shared" si="0"/>
        <v>0.53300000000000003</v>
      </c>
      <c r="U24" s="173"/>
      <c r="V24" s="173"/>
      <c r="W24" s="173"/>
      <c r="X24" s="173"/>
      <c r="Y24" s="173"/>
      <c r="Z24" s="173"/>
      <c r="AA24" s="173"/>
      <c r="AB24" s="173"/>
      <c r="AC24" s="173"/>
      <c r="AD24" s="173"/>
    </row>
    <row r="25" spans="1:30" ht="261" thickBot="1">
      <c r="A25" s="576" t="s">
        <v>1068</v>
      </c>
      <c r="B25" s="174" t="s">
        <v>40</v>
      </c>
      <c r="C25" s="175" t="s">
        <v>284</v>
      </c>
      <c r="D25" s="175" t="s">
        <v>375</v>
      </c>
      <c r="E25" s="175" t="s">
        <v>285</v>
      </c>
      <c r="F25" s="174" t="s">
        <v>273</v>
      </c>
      <c r="G25" s="175" t="s">
        <v>366</v>
      </c>
      <c r="H25" s="174" t="s">
        <v>376</v>
      </c>
      <c r="I25" s="182" t="s">
        <v>1069</v>
      </c>
      <c r="J25" s="182" t="s">
        <v>1070</v>
      </c>
      <c r="K25" s="184" t="s">
        <v>1061</v>
      </c>
      <c r="L25" s="182" t="s">
        <v>558</v>
      </c>
      <c r="M25" s="46" t="s">
        <v>690</v>
      </c>
      <c r="N25" s="47" t="s">
        <v>601</v>
      </c>
      <c r="O25" s="47" t="s">
        <v>1071</v>
      </c>
      <c r="P25" s="47" t="s">
        <v>1072</v>
      </c>
      <c r="Q25" s="44">
        <v>0.05</v>
      </c>
      <c r="R25" s="44">
        <v>0.45</v>
      </c>
      <c r="S25" s="43"/>
      <c r="T25" s="45">
        <f t="shared" si="0"/>
        <v>0.5</v>
      </c>
      <c r="U25" s="173"/>
      <c r="V25" s="173"/>
      <c r="W25" s="173"/>
      <c r="X25" s="173"/>
      <c r="Y25" s="173"/>
      <c r="Z25" s="173"/>
      <c r="AA25" s="173"/>
      <c r="AB25" s="173"/>
      <c r="AC25" s="173"/>
      <c r="AD25" s="173"/>
    </row>
    <row r="26" spans="1:30" ht="241" thickBot="1">
      <c r="A26" s="562"/>
      <c r="B26" s="174" t="s">
        <v>42</v>
      </c>
      <c r="C26" s="175" t="s">
        <v>377</v>
      </c>
      <c r="D26" s="175" t="s">
        <v>378</v>
      </c>
      <c r="E26" s="175" t="s">
        <v>1073</v>
      </c>
      <c r="F26" s="175" t="s">
        <v>273</v>
      </c>
      <c r="G26" s="175" t="s">
        <v>242</v>
      </c>
      <c r="H26" s="175" t="s">
        <v>364</v>
      </c>
      <c r="I26" s="151" t="s">
        <v>1074</v>
      </c>
      <c r="J26" s="151" t="s">
        <v>1075</v>
      </c>
      <c r="K26" s="186" t="s">
        <v>1061</v>
      </c>
      <c r="L26" s="151" t="s">
        <v>558</v>
      </c>
      <c r="M26" s="46" t="s">
        <v>688</v>
      </c>
      <c r="N26" s="47" t="s">
        <v>602</v>
      </c>
      <c r="O26" s="46" t="s">
        <v>1076</v>
      </c>
      <c r="P26" s="47" t="s">
        <v>1077</v>
      </c>
      <c r="Q26" s="44">
        <v>0.33300000000000002</v>
      </c>
      <c r="R26" s="44">
        <v>0.33300000000000002</v>
      </c>
      <c r="S26" s="43"/>
      <c r="T26" s="45">
        <f t="shared" si="0"/>
        <v>0.66600000000000004</v>
      </c>
      <c r="U26" s="173"/>
      <c r="V26" s="173"/>
      <c r="W26" s="173"/>
      <c r="X26" s="173"/>
      <c r="Y26" s="173"/>
      <c r="Z26" s="173"/>
      <c r="AA26" s="173"/>
      <c r="AB26" s="173"/>
      <c r="AC26" s="173"/>
      <c r="AD26" s="173"/>
    </row>
    <row r="27" spans="1:30" ht="32.25" customHeight="1">
      <c r="A27" s="173"/>
      <c r="B27" s="173"/>
      <c r="C27" s="173"/>
      <c r="D27" s="173"/>
      <c r="E27" s="173"/>
      <c r="F27" s="173"/>
      <c r="G27" s="173"/>
      <c r="H27" s="173"/>
      <c r="I27" s="173"/>
      <c r="J27" s="173"/>
      <c r="K27" s="173"/>
      <c r="L27" s="173"/>
      <c r="M27" s="173"/>
      <c r="N27" s="173"/>
      <c r="O27" s="173"/>
      <c r="P27" s="235" t="s">
        <v>996</v>
      </c>
      <c r="Q27" s="232">
        <v>0.31</v>
      </c>
      <c r="R27" s="233">
        <f>AVERAGE(R7:R26)</f>
        <v>0.33235000000000003</v>
      </c>
      <c r="S27" s="234"/>
      <c r="T27" s="233">
        <f>+Q27+R27+S27</f>
        <v>0.64234999999999998</v>
      </c>
      <c r="U27" s="173"/>
      <c r="V27" s="173"/>
      <c r="W27" s="173"/>
      <c r="X27" s="173"/>
      <c r="Y27" s="173"/>
      <c r="Z27" s="173"/>
      <c r="AA27" s="173"/>
      <c r="AB27" s="173"/>
      <c r="AC27" s="173"/>
      <c r="AD27" s="173"/>
    </row>
    <row r="28" spans="1:30" ht="15.75" customHeight="1">
      <c r="A28" s="173"/>
      <c r="B28" s="173"/>
      <c r="C28" s="173"/>
      <c r="D28" s="173"/>
      <c r="E28" s="173"/>
      <c r="F28" s="173"/>
      <c r="G28" s="173"/>
      <c r="H28" s="173"/>
      <c r="I28" s="173"/>
      <c r="J28" s="173"/>
      <c r="K28" s="173"/>
      <c r="L28" s="173"/>
      <c r="M28" s="173"/>
      <c r="N28" s="173"/>
      <c r="O28" s="173"/>
      <c r="P28" s="173"/>
      <c r="Q28" s="173"/>
      <c r="R28" s="173"/>
      <c r="S28" s="173"/>
      <c r="T28" s="173"/>
      <c r="U28" s="173"/>
      <c r="V28" s="173"/>
      <c r="W28" s="173"/>
      <c r="X28" s="173"/>
      <c r="Y28" s="173"/>
      <c r="Z28" s="173"/>
      <c r="AA28" s="173"/>
      <c r="AB28" s="173"/>
      <c r="AC28" s="173"/>
      <c r="AD28" s="173"/>
    </row>
    <row r="29" spans="1:30" ht="15.75" customHeight="1">
      <c r="K29" s="139"/>
    </row>
    <row r="30" spans="1:30" ht="15.75" customHeight="1">
      <c r="K30" s="139"/>
      <c r="R30" s="140"/>
    </row>
    <row r="31" spans="1:30" ht="15.75" customHeight="1">
      <c r="K31" s="139"/>
    </row>
    <row r="32" spans="1:30" ht="15.75" customHeight="1">
      <c r="K32" s="139"/>
    </row>
    <row r="33" spans="11:11" ht="15.75" customHeight="1">
      <c r="K33" s="139"/>
    </row>
    <row r="34" spans="11:11" ht="15.75" customHeight="1">
      <c r="K34" s="139"/>
    </row>
    <row r="35" spans="11:11" ht="15.75" customHeight="1">
      <c r="K35" s="139"/>
    </row>
    <row r="36" spans="11:11" ht="15.75" customHeight="1">
      <c r="K36" s="139"/>
    </row>
    <row r="37" spans="11:11" ht="15.75" customHeight="1">
      <c r="K37" s="139"/>
    </row>
    <row r="38" spans="11:11" ht="15.75" customHeight="1">
      <c r="K38" s="139"/>
    </row>
    <row r="39" spans="11:11" ht="15.75" customHeight="1">
      <c r="K39" s="139"/>
    </row>
    <row r="40" spans="11:11" ht="15.75" customHeight="1">
      <c r="K40" s="139"/>
    </row>
    <row r="41" spans="11:11" ht="15.75" customHeight="1">
      <c r="K41" s="139"/>
    </row>
    <row r="42" spans="11:11" ht="15.75" customHeight="1">
      <c r="K42" s="139"/>
    </row>
    <row r="43" spans="11:11" ht="15.75" customHeight="1">
      <c r="K43" s="139"/>
    </row>
    <row r="44" spans="11:11" ht="15.75" customHeight="1">
      <c r="K44" s="139"/>
    </row>
    <row r="45" spans="11:11" ht="15.75" customHeight="1">
      <c r="K45" s="139"/>
    </row>
    <row r="46" spans="11:11" ht="15.75" customHeight="1">
      <c r="K46" s="139"/>
    </row>
    <row r="47" spans="11:11" ht="15.75" customHeight="1">
      <c r="K47" s="139"/>
    </row>
    <row r="48" spans="11:11" ht="15.75" customHeight="1">
      <c r="K48" s="139"/>
    </row>
    <row r="49" spans="11:11" ht="15.75" customHeight="1">
      <c r="K49" s="139"/>
    </row>
    <row r="50" spans="11:11" ht="15.75" customHeight="1">
      <c r="K50" s="139"/>
    </row>
    <row r="51" spans="11:11" ht="15.75" customHeight="1">
      <c r="K51" s="139"/>
    </row>
    <row r="52" spans="11:11" ht="15.75" customHeight="1">
      <c r="K52" s="139"/>
    </row>
    <row r="53" spans="11:11" ht="15.75" customHeight="1">
      <c r="K53" s="139"/>
    </row>
    <row r="54" spans="11:11" ht="15.75" customHeight="1">
      <c r="K54" s="139"/>
    </row>
    <row r="55" spans="11:11" ht="15.75" customHeight="1">
      <c r="K55" s="139"/>
    </row>
    <row r="56" spans="11:11" ht="15.75" customHeight="1">
      <c r="K56" s="139"/>
    </row>
    <row r="57" spans="11:11" ht="15.75" customHeight="1">
      <c r="K57" s="139"/>
    </row>
    <row r="58" spans="11:11" ht="15.75" customHeight="1">
      <c r="K58" s="139"/>
    </row>
    <row r="59" spans="11:11" ht="15.75" customHeight="1">
      <c r="K59" s="139"/>
    </row>
    <row r="60" spans="11:11" ht="15.75" customHeight="1">
      <c r="K60" s="139"/>
    </row>
    <row r="61" spans="11:11" ht="15.75" customHeight="1">
      <c r="K61" s="139"/>
    </row>
    <row r="62" spans="11:11" ht="15.75" customHeight="1">
      <c r="K62" s="139"/>
    </row>
    <row r="63" spans="11:11" ht="15.75" customHeight="1">
      <c r="K63" s="139"/>
    </row>
    <row r="64" spans="11:11" ht="15.75" customHeight="1">
      <c r="K64" s="139"/>
    </row>
    <row r="65" spans="11:11" ht="15.75" customHeight="1">
      <c r="K65" s="139"/>
    </row>
    <row r="66" spans="11:11" ht="15.75" customHeight="1">
      <c r="K66" s="139"/>
    </row>
    <row r="67" spans="11:11" ht="15.75" customHeight="1">
      <c r="K67" s="139"/>
    </row>
    <row r="68" spans="11:11" ht="15.75" customHeight="1">
      <c r="K68" s="139"/>
    </row>
    <row r="69" spans="11:11" ht="15.75" customHeight="1">
      <c r="K69" s="139"/>
    </row>
    <row r="70" spans="11:11" ht="15.75" customHeight="1">
      <c r="K70" s="139"/>
    </row>
    <row r="71" spans="11:11" ht="15.75" customHeight="1">
      <c r="K71" s="139"/>
    </row>
    <row r="72" spans="11:11" ht="15.75" customHeight="1">
      <c r="K72" s="139"/>
    </row>
    <row r="73" spans="11:11" ht="15.75" customHeight="1">
      <c r="K73" s="139"/>
    </row>
    <row r="74" spans="11:11" ht="15.75" customHeight="1">
      <c r="K74" s="139"/>
    </row>
    <row r="75" spans="11:11" ht="15.75" customHeight="1">
      <c r="K75" s="139"/>
    </row>
    <row r="76" spans="11:11" ht="15.75" customHeight="1">
      <c r="K76" s="139"/>
    </row>
    <row r="77" spans="11:11" ht="15.75" customHeight="1">
      <c r="K77" s="139"/>
    </row>
    <row r="78" spans="11:11" ht="15.75" customHeight="1">
      <c r="K78" s="139"/>
    </row>
    <row r="79" spans="11:11" ht="15.75" customHeight="1">
      <c r="K79" s="139"/>
    </row>
    <row r="80" spans="11:11" ht="15.75" customHeight="1">
      <c r="K80" s="139"/>
    </row>
    <row r="81" spans="11:11" ht="15.75" customHeight="1">
      <c r="K81" s="139"/>
    </row>
    <row r="82" spans="11:11" ht="15.75" customHeight="1">
      <c r="K82" s="139"/>
    </row>
    <row r="83" spans="11:11" ht="15.75" customHeight="1">
      <c r="K83" s="139"/>
    </row>
    <row r="84" spans="11:11" ht="15.75" customHeight="1">
      <c r="K84" s="139"/>
    </row>
    <row r="85" spans="11:11" ht="15.75" customHeight="1">
      <c r="K85" s="139"/>
    </row>
    <row r="86" spans="11:11" ht="15.75" customHeight="1">
      <c r="K86" s="139"/>
    </row>
    <row r="87" spans="11:11" ht="15.75" customHeight="1">
      <c r="K87" s="139"/>
    </row>
    <row r="88" spans="11:11" ht="15.75" customHeight="1">
      <c r="K88" s="139"/>
    </row>
    <row r="89" spans="11:11" ht="15.75" customHeight="1">
      <c r="K89" s="139"/>
    </row>
    <row r="90" spans="11:11" ht="15.75" customHeight="1">
      <c r="K90" s="139"/>
    </row>
    <row r="91" spans="11:11" ht="15.75" customHeight="1">
      <c r="K91" s="139"/>
    </row>
    <row r="92" spans="11:11" ht="15.75" customHeight="1">
      <c r="K92" s="139"/>
    </row>
    <row r="93" spans="11:11" ht="15.75" customHeight="1">
      <c r="K93" s="139"/>
    </row>
    <row r="94" spans="11:11" ht="15.75" customHeight="1">
      <c r="K94" s="139"/>
    </row>
    <row r="95" spans="11:11" ht="15.75" customHeight="1">
      <c r="K95" s="139"/>
    </row>
    <row r="96" spans="11:11" ht="15.75" customHeight="1">
      <c r="K96" s="139"/>
    </row>
    <row r="97" spans="11:11" ht="15.75" customHeight="1">
      <c r="K97" s="139"/>
    </row>
    <row r="98" spans="11:11" ht="15.75" customHeight="1">
      <c r="K98" s="139"/>
    </row>
    <row r="99" spans="11:11" ht="15.75" customHeight="1">
      <c r="K99" s="139"/>
    </row>
    <row r="100" spans="11:11" ht="15.75" customHeight="1">
      <c r="K100" s="139"/>
    </row>
    <row r="101" spans="11:11" ht="15.75" customHeight="1">
      <c r="K101" s="139"/>
    </row>
    <row r="102" spans="11:11" ht="15.75" customHeight="1">
      <c r="K102" s="139"/>
    </row>
    <row r="103" spans="11:11" ht="15.75" customHeight="1">
      <c r="K103" s="139"/>
    </row>
    <row r="104" spans="11:11" ht="15.75" customHeight="1">
      <c r="K104" s="139"/>
    </row>
    <row r="105" spans="11:11" ht="15.75" customHeight="1">
      <c r="K105" s="139"/>
    </row>
    <row r="106" spans="11:11" ht="15.75" customHeight="1">
      <c r="K106" s="139"/>
    </row>
    <row r="107" spans="11:11" ht="15.75" customHeight="1">
      <c r="K107" s="139"/>
    </row>
    <row r="108" spans="11:11" ht="15.75" customHeight="1">
      <c r="K108" s="139"/>
    </row>
    <row r="109" spans="11:11" ht="15.75" customHeight="1">
      <c r="K109" s="139"/>
    </row>
    <row r="110" spans="11:11" ht="15.75" customHeight="1">
      <c r="K110" s="139"/>
    </row>
    <row r="111" spans="11:11" ht="15.75" customHeight="1">
      <c r="K111" s="139"/>
    </row>
    <row r="112" spans="11:11" ht="15.75" customHeight="1">
      <c r="K112" s="139"/>
    </row>
    <row r="113" spans="11:11" ht="15.75" customHeight="1">
      <c r="K113" s="139"/>
    </row>
    <row r="114" spans="11:11" ht="15.75" customHeight="1">
      <c r="K114" s="139"/>
    </row>
    <row r="115" spans="11:11" ht="15.75" customHeight="1">
      <c r="K115" s="139"/>
    </row>
    <row r="116" spans="11:11" ht="15.75" customHeight="1">
      <c r="K116" s="139"/>
    </row>
    <row r="117" spans="11:11" ht="15.75" customHeight="1">
      <c r="K117" s="139"/>
    </row>
    <row r="118" spans="11:11" ht="15.75" customHeight="1">
      <c r="K118" s="139"/>
    </row>
    <row r="119" spans="11:11" ht="15.75" customHeight="1">
      <c r="K119" s="139"/>
    </row>
    <row r="120" spans="11:11" ht="15.75" customHeight="1">
      <c r="K120" s="139"/>
    </row>
    <row r="121" spans="11:11" ht="15.75" customHeight="1">
      <c r="K121" s="139"/>
    </row>
    <row r="122" spans="11:11" ht="15.75" customHeight="1">
      <c r="K122" s="139"/>
    </row>
    <row r="123" spans="11:11" ht="15.75" customHeight="1">
      <c r="K123" s="139"/>
    </row>
    <row r="124" spans="11:11" ht="15.75" customHeight="1">
      <c r="K124" s="139"/>
    </row>
    <row r="125" spans="11:11" ht="15.75" customHeight="1">
      <c r="K125" s="139"/>
    </row>
    <row r="126" spans="11:11" ht="15.75" customHeight="1">
      <c r="K126" s="139"/>
    </row>
    <row r="127" spans="11:11" ht="15.75" customHeight="1">
      <c r="K127" s="139"/>
    </row>
    <row r="128" spans="11:11" ht="15.75" customHeight="1">
      <c r="K128" s="139"/>
    </row>
    <row r="129" spans="11:11" ht="15.75" customHeight="1">
      <c r="K129" s="139"/>
    </row>
    <row r="130" spans="11:11" ht="15.75" customHeight="1">
      <c r="K130" s="139"/>
    </row>
    <row r="131" spans="11:11" ht="15.75" customHeight="1">
      <c r="K131" s="139"/>
    </row>
    <row r="132" spans="11:11" ht="15.75" customHeight="1">
      <c r="K132" s="139"/>
    </row>
    <row r="133" spans="11:11" ht="15.75" customHeight="1">
      <c r="K133" s="139"/>
    </row>
    <row r="134" spans="11:11" ht="15.75" customHeight="1">
      <c r="K134" s="139"/>
    </row>
    <row r="135" spans="11:11" ht="15.75" customHeight="1">
      <c r="K135" s="139"/>
    </row>
    <row r="136" spans="11:11" ht="15.75" customHeight="1">
      <c r="K136" s="139"/>
    </row>
    <row r="137" spans="11:11" ht="15.75" customHeight="1">
      <c r="K137" s="139"/>
    </row>
    <row r="138" spans="11:11" ht="15.75" customHeight="1">
      <c r="K138" s="139"/>
    </row>
    <row r="139" spans="11:11" ht="15.75" customHeight="1">
      <c r="K139" s="139"/>
    </row>
    <row r="140" spans="11:11" ht="15.75" customHeight="1">
      <c r="K140" s="139"/>
    </row>
    <row r="141" spans="11:11" ht="15.75" customHeight="1">
      <c r="K141" s="139"/>
    </row>
    <row r="142" spans="11:11" ht="15.75" customHeight="1">
      <c r="K142" s="139"/>
    </row>
    <row r="143" spans="11:11" ht="15.75" customHeight="1">
      <c r="K143" s="139"/>
    </row>
    <row r="144" spans="11:11" ht="15.75" customHeight="1">
      <c r="K144" s="139"/>
    </row>
    <row r="145" spans="11:11" ht="15.75" customHeight="1">
      <c r="K145" s="139"/>
    </row>
    <row r="146" spans="11:11" ht="15.75" customHeight="1">
      <c r="K146" s="139"/>
    </row>
    <row r="147" spans="11:11" ht="15.75" customHeight="1">
      <c r="K147" s="139"/>
    </row>
    <row r="148" spans="11:11" ht="15.75" customHeight="1">
      <c r="K148" s="139"/>
    </row>
    <row r="149" spans="11:11" ht="15.75" customHeight="1">
      <c r="K149" s="139"/>
    </row>
    <row r="150" spans="11:11" ht="15.75" customHeight="1">
      <c r="K150" s="139"/>
    </row>
    <row r="151" spans="11:11" ht="15.75" customHeight="1">
      <c r="K151" s="139"/>
    </row>
    <row r="152" spans="11:11" ht="15.75" customHeight="1">
      <c r="K152" s="139"/>
    </row>
    <row r="153" spans="11:11" ht="15.75" customHeight="1">
      <c r="K153" s="139"/>
    </row>
    <row r="154" spans="11:11" ht="15.75" customHeight="1">
      <c r="K154" s="139"/>
    </row>
    <row r="155" spans="11:11" ht="15.75" customHeight="1">
      <c r="K155" s="139"/>
    </row>
    <row r="156" spans="11:11" ht="15.75" customHeight="1">
      <c r="K156" s="139"/>
    </row>
    <row r="157" spans="11:11" ht="15.75" customHeight="1">
      <c r="K157" s="139"/>
    </row>
    <row r="158" spans="11:11" ht="15.75" customHeight="1">
      <c r="K158" s="139"/>
    </row>
    <row r="159" spans="11:11" ht="15.75" customHeight="1">
      <c r="K159" s="139"/>
    </row>
    <row r="160" spans="11:11" ht="15.75" customHeight="1">
      <c r="K160" s="139"/>
    </row>
    <row r="161" spans="11:11" ht="15.75" customHeight="1">
      <c r="K161" s="139"/>
    </row>
    <row r="162" spans="11:11" ht="15.75" customHeight="1">
      <c r="K162" s="139"/>
    </row>
    <row r="163" spans="11:11" ht="15.75" customHeight="1">
      <c r="K163" s="139"/>
    </row>
    <row r="164" spans="11:11" ht="15.75" customHeight="1">
      <c r="K164" s="139"/>
    </row>
    <row r="165" spans="11:11" ht="15.75" customHeight="1">
      <c r="K165" s="139"/>
    </row>
    <row r="166" spans="11:11" ht="15.75" customHeight="1">
      <c r="K166" s="139"/>
    </row>
    <row r="167" spans="11:11" ht="15.75" customHeight="1">
      <c r="K167" s="139"/>
    </row>
    <row r="168" spans="11:11" ht="15.75" customHeight="1">
      <c r="K168" s="139"/>
    </row>
    <row r="169" spans="11:11" ht="15.75" customHeight="1">
      <c r="K169" s="139"/>
    </row>
    <row r="170" spans="11:11" ht="15.75" customHeight="1">
      <c r="K170" s="139"/>
    </row>
    <row r="171" spans="11:11" ht="15.75" customHeight="1">
      <c r="K171" s="139"/>
    </row>
    <row r="172" spans="11:11" ht="15.75" customHeight="1">
      <c r="K172" s="139"/>
    </row>
    <row r="173" spans="11:11" ht="15.75" customHeight="1">
      <c r="K173" s="139"/>
    </row>
    <row r="174" spans="11:11" ht="15.75" customHeight="1">
      <c r="K174" s="139"/>
    </row>
    <row r="175" spans="11:11" ht="15.75" customHeight="1">
      <c r="K175" s="139"/>
    </row>
    <row r="176" spans="11:11" ht="15.75" customHeight="1">
      <c r="K176" s="139"/>
    </row>
    <row r="177" spans="11:11" ht="15.75" customHeight="1">
      <c r="K177" s="139"/>
    </row>
    <row r="178" spans="11:11" ht="15.75" customHeight="1">
      <c r="K178" s="139"/>
    </row>
    <row r="179" spans="11:11" ht="15.75" customHeight="1">
      <c r="K179" s="139"/>
    </row>
    <row r="180" spans="11:11" ht="15.75" customHeight="1">
      <c r="K180" s="139"/>
    </row>
    <row r="181" spans="11:11" ht="15.75" customHeight="1">
      <c r="K181" s="139"/>
    </row>
    <row r="182" spans="11:11" ht="15.75" customHeight="1">
      <c r="K182" s="139"/>
    </row>
    <row r="183" spans="11:11" ht="15.75" customHeight="1">
      <c r="K183" s="139"/>
    </row>
    <row r="184" spans="11:11" ht="15.75" customHeight="1">
      <c r="K184" s="139"/>
    </row>
    <row r="185" spans="11:11" ht="15.75" customHeight="1">
      <c r="K185" s="139"/>
    </row>
    <row r="186" spans="11:11" ht="15.75" customHeight="1">
      <c r="K186" s="139"/>
    </row>
    <row r="187" spans="11:11" ht="15.75" customHeight="1">
      <c r="K187" s="139"/>
    </row>
    <row r="188" spans="11:11" ht="15.75" customHeight="1">
      <c r="K188" s="139"/>
    </row>
    <row r="189" spans="11:11" ht="15.75" customHeight="1">
      <c r="K189" s="139"/>
    </row>
    <row r="190" spans="11:11" ht="15.75" customHeight="1">
      <c r="K190" s="139"/>
    </row>
    <row r="191" spans="11:11" ht="15.75" customHeight="1">
      <c r="K191" s="139"/>
    </row>
    <row r="192" spans="11:11" ht="15.75" customHeight="1">
      <c r="K192" s="139"/>
    </row>
    <row r="193" spans="11:11" ht="15.75" customHeight="1">
      <c r="K193" s="139"/>
    </row>
    <row r="194" spans="11:11" ht="15.75" customHeight="1">
      <c r="K194" s="139"/>
    </row>
    <row r="195" spans="11:11" ht="15.75" customHeight="1">
      <c r="K195" s="139"/>
    </row>
    <row r="196" spans="11:11" ht="15.75" customHeight="1">
      <c r="K196" s="139"/>
    </row>
    <row r="197" spans="11:11" ht="15.75" customHeight="1">
      <c r="K197" s="139"/>
    </row>
    <row r="198" spans="11:11" ht="15.75" customHeight="1">
      <c r="K198" s="139"/>
    </row>
    <row r="199" spans="11:11" ht="15.75" customHeight="1">
      <c r="K199" s="139"/>
    </row>
    <row r="200" spans="11:11" ht="15.75" customHeight="1">
      <c r="K200" s="139"/>
    </row>
    <row r="201" spans="11:11" ht="15.75" customHeight="1">
      <c r="K201" s="139"/>
    </row>
    <row r="202" spans="11:11" ht="15.75" customHeight="1">
      <c r="K202" s="139"/>
    </row>
    <row r="203" spans="11:11" ht="15.75" customHeight="1">
      <c r="K203" s="139"/>
    </row>
    <row r="204" spans="11:11" ht="15.75" customHeight="1">
      <c r="K204" s="139"/>
    </row>
    <row r="205" spans="11:11" ht="15.75" customHeight="1">
      <c r="K205" s="139"/>
    </row>
    <row r="206" spans="11:11" ht="15.75" customHeight="1">
      <c r="K206" s="139"/>
    </row>
    <row r="207" spans="11:11" ht="15.75" customHeight="1">
      <c r="K207" s="139"/>
    </row>
    <row r="208" spans="11:11" ht="15.75" customHeight="1">
      <c r="K208" s="139"/>
    </row>
    <row r="209" spans="11:11" ht="15.75" customHeight="1">
      <c r="K209" s="139"/>
    </row>
    <row r="210" spans="11:11" ht="15.75" customHeight="1">
      <c r="K210" s="139"/>
    </row>
    <row r="211" spans="11:11" ht="15.75" customHeight="1">
      <c r="K211" s="139"/>
    </row>
    <row r="212" spans="11:11" ht="15.75" customHeight="1">
      <c r="K212" s="139"/>
    </row>
    <row r="213" spans="11:11" ht="15.75" customHeight="1">
      <c r="K213" s="139"/>
    </row>
    <row r="214" spans="11:11" ht="15.75" customHeight="1">
      <c r="K214" s="139"/>
    </row>
    <row r="215" spans="11:11" ht="15.75" customHeight="1">
      <c r="K215" s="139"/>
    </row>
    <row r="216" spans="11:11" ht="15.75" customHeight="1">
      <c r="K216" s="139"/>
    </row>
    <row r="217" spans="11:11" ht="15.75" customHeight="1">
      <c r="K217" s="139"/>
    </row>
    <row r="218" spans="11:11" ht="15.75" customHeight="1">
      <c r="K218" s="139"/>
    </row>
    <row r="219" spans="11:11" ht="15.75" customHeight="1">
      <c r="K219" s="139"/>
    </row>
    <row r="220" spans="11:11" ht="15.75" customHeight="1">
      <c r="K220" s="139"/>
    </row>
    <row r="221" spans="11:11" ht="15.75" customHeight="1">
      <c r="K221" s="139"/>
    </row>
    <row r="222" spans="11:11" ht="15.75" customHeight="1">
      <c r="K222" s="139"/>
    </row>
    <row r="223" spans="11:11" ht="15.75" customHeight="1">
      <c r="K223" s="139"/>
    </row>
    <row r="224" spans="11:11" ht="15.75" customHeight="1">
      <c r="K224" s="139"/>
    </row>
    <row r="225" spans="11:11" ht="15.75" customHeight="1">
      <c r="K225" s="139"/>
    </row>
    <row r="226" spans="11:11" ht="15.75" customHeight="1">
      <c r="K226" s="139"/>
    </row>
    <row r="227" spans="11:11" ht="15.75" customHeight="1">
      <c r="K227" s="139"/>
    </row>
    <row r="228" spans="11:11" ht="15.75" customHeight="1">
      <c r="K228" s="139"/>
    </row>
    <row r="229" spans="11:11" ht="15.75" customHeight="1">
      <c r="K229" s="139"/>
    </row>
    <row r="230" spans="11:11" ht="15.75" customHeight="1">
      <c r="K230" s="139"/>
    </row>
    <row r="231" spans="11:11" ht="15.75" customHeight="1">
      <c r="K231" s="139"/>
    </row>
    <row r="232" spans="11:11" ht="15.75" customHeight="1">
      <c r="K232" s="139"/>
    </row>
    <row r="233" spans="11:11" ht="15.75" customHeight="1">
      <c r="K233" s="139"/>
    </row>
    <row r="234" spans="11:11" ht="15.75" customHeight="1">
      <c r="K234" s="139"/>
    </row>
    <row r="235" spans="11:11" ht="15.75" customHeight="1">
      <c r="K235" s="139"/>
    </row>
    <row r="236" spans="11:11" ht="15.75" customHeight="1">
      <c r="K236" s="139"/>
    </row>
    <row r="237" spans="11:11" ht="15.75" customHeight="1">
      <c r="K237" s="139"/>
    </row>
    <row r="238" spans="11:11" ht="15.75" customHeight="1">
      <c r="K238" s="139"/>
    </row>
    <row r="239" spans="11:11" ht="15.75" customHeight="1">
      <c r="K239" s="139"/>
    </row>
    <row r="240" spans="11:11" ht="15.75" customHeight="1">
      <c r="K240" s="139"/>
    </row>
    <row r="241" spans="11:11" ht="15.75" customHeight="1">
      <c r="K241" s="139"/>
    </row>
    <row r="242" spans="11:11" ht="15.75" customHeight="1">
      <c r="K242" s="139"/>
    </row>
    <row r="243" spans="11:11" ht="15.75" customHeight="1">
      <c r="K243" s="139"/>
    </row>
    <row r="244" spans="11:11" ht="15.75" customHeight="1">
      <c r="K244" s="139"/>
    </row>
    <row r="245" spans="11:11" ht="15.75" customHeight="1">
      <c r="K245" s="139"/>
    </row>
    <row r="246" spans="11:11" ht="15.75" customHeight="1">
      <c r="K246" s="139"/>
    </row>
    <row r="247" spans="11:11" ht="15.75" customHeight="1">
      <c r="K247" s="139"/>
    </row>
    <row r="248" spans="11:11" ht="15.75" customHeight="1">
      <c r="K248" s="139"/>
    </row>
    <row r="249" spans="11:11" ht="15.75" customHeight="1">
      <c r="K249" s="139"/>
    </row>
    <row r="250" spans="11:11" ht="15.75" customHeight="1">
      <c r="K250" s="139"/>
    </row>
    <row r="251" spans="11:11" ht="15.75" customHeight="1">
      <c r="K251" s="139"/>
    </row>
    <row r="252" spans="11:11" ht="15.75" customHeight="1">
      <c r="K252" s="139"/>
    </row>
    <row r="253" spans="11:11" ht="15.75" customHeight="1">
      <c r="K253" s="139"/>
    </row>
    <row r="254" spans="11:11" ht="15.75" customHeight="1">
      <c r="K254" s="139"/>
    </row>
    <row r="255" spans="11:11" ht="15.75" customHeight="1">
      <c r="K255" s="139"/>
    </row>
    <row r="256" spans="11:11" ht="15.75" customHeight="1">
      <c r="K256" s="139"/>
    </row>
    <row r="257" spans="11:11" ht="15.75" customHeight="1">
      <c r="K257" s="139"/>
    </row>
    <row r="258" spans="11:11" ht="15.75" customHeight="1">
      <c r="K258" s="139"/>
    </row>
    <row r="259" spans="11:11" ht="15.75" customHeight="1">
      <c r="K259" s="139"/>
    </row>
    <row r="260" spans="11:11" ht="15.75" customHeight="1">
      <c r="K260" s="139"/>
    </row>
    <row r="261" spans="11:11" ht="15.75" customHeight="1">
      <c r="K261" s="139"/>
    </row>
    <row r="262" spans="11:11" ht="15.75" customHeight="1">
      <c r="K262" s="139"/>
    </row>
    <row r="263" spans="11:11" ht="15.75" customHeight="1">
      <c r="K263" s="139"/>
    </row>
    <row r="264" spans="11:11" ht="15.75" customHeight="1">
      <c r="K264" s="139"/>
    </row>
    <row r="265" spans="11:11" ht="15.75" customHeight="1">
      <c r="K265" s="139"/>
    </row>
    <row r="266" spans="11:11" ht="15.75" customHeight="1">
      <c r="K266" s="139"/>
    </row>
    <row r="267" spans="11:11" ht="15.75" customHeight="1">
      <c r="K267" s="139"/>
    </row>
    <row r="268" spans="11:11" ht="15.75" customHeight="1">
      <c r="K268" s="139"/>
    </row>
    <row r="269" spans="11:11" ht="15.75" customHeight="1">
      <c r="K269" s="139"/>
    </row>
    <row r="270" spans="11:11" ht="15.75" customHeight="1">
      <c r="K270" s="139"/>
    </row>
    <row r="271" spans="11:11" ht="15.75" customHeight="1">
      <c r="K271" s="139"/>
    </row>
    <row r="272" spans="11:11" ht="15.75" customHeight="1">
      <c r="K272" s="139"/>
    </row>
    <row r="273" spans="11:11" ht="15.75" customHeight="1">
      <c r="K273" s="139"/>
    </row>
    <row r="274" spans="11:11" ht="15.75" customHeight="1">
      <c r="K274" s="139"/>
    </row>
    <row r="275" spans="11:11" ht="15.75" customHeight="1">
      <c r="K275" s="139"/>
    </row>
    <row r="276" spans="11:11" ht="15.75" customHeight="1">
      <c r="K276" s="139"/>
    </row>
    <row r="277" spans="11:11" ht="15.75" customHeight="1">
      <c r="K277" s="139"/>
    </row>
    <row r="278" spans="11:11" ht="15.75" customHeight="1">
      <c r="K278" s="139"/>
    </row>
    <row r="279" spans="11:11" ht="15.75" customHeight="1">
      <c r="K279" s="139"/>
    </row>
    <row r="280" spans="11:11" ht="15.75" customHeight="1">
      <c r="K280" s="139"/>
    </row>
    <row r="281" spans="11:11" ht="15.75" customHeight="1">
      <c r="K281" s="139"/>
    </row>
    <row r="282" spans="11:11" ht="15.75" customHeight="1">
      <c r="K282" s="139"/>
    </row>
    <row r="283" spans="11:11" ht="15.75" customHeight="1">
      <c r="K283" s="139"/>
    </row>
    <row r="284" spans="11:11" ht="15.75" customHeight="1">
      <c r="K284" s="139"/>
    </row>
    <row r="285" spans="11:11" ht="15.75" customHeight="1">
      <c r="K285" s="139"/>
    </row>
    <row r="286" spans="11:11" ht="15.75" customHeight="1">
      <c r="K286" s="139"/>
    </row>
    <row r="287" spans="11:11" ht="15.75" customHeight="1">
      <c r="K287" s="139"/>
    </row>
    <row r="288" spans="11:11" ht="15.75" customHeight="1">
      <c r="K288" s="139"/>
    </row>
    <row r="289" spans="11:11" ht="15.75" customHeight="1">
      <c r="K289" s="139"/>
    </row>
    <row r="290" spans="11:11" ht="15.75" customHeight="1">
      <c r="K290" s="139"/>
    </row>
    <row r="291" spans="11:11" ht="15.75" customHeight="1">
      <c r="K291" s="139"/>
    </row>
    <row r="292" spans="11:11" ht="15.75" customHeight="1">
      <c r="K292" s="139"/>
    </row>
    <row r="293" spans="11:11" ht="15.75" customHeight="1">
      <c r="K293" s="139"/>
    </row>
    <row r="294" spans="11:11" ht="15.75" customHeight="1">
      <c r="K294" s="139"/>
    </row>
    <row r="295" spans="11:11" ht="15.75" customHeight="1">
      <c r="K295" s="139"/>
    </row>
    <row r="296" spans="11:11" ht="15.75" customHeight="1">
      <c r="K296" s="139"/>
    </row>
    <row r="297" spans="11:11" ht="15.75" customHeight="1">
      <c r="K297" s="139"/>
    </row>
    <row r="298" spans="11:11" ht="15.75" customHeight="1">
      <c r="K298" s="139"/>
    </row>
    <row r="299" spans="11:11" ht="15.75" customHeight="1">
      <c r="K299" s="139"/>
    </row>
    <row r="300" spans="11:11" ht="15.75" customHeight="1">
      <c r="K300" s="139"/>
    </row>
    <row r="301" spans="11:11" ht="15.75" customHeight="1">
      <c r="K301" s="139"/>
    </row>
    <row r="302" spans="11:11" ht="15.75" customHeight="1">
      <c r="K302" s="139"/>
    </row>
    <row r="303" spans="11:11" ht="15.75" customHeight="1">
      <c r="K303" s="139"/>
    </row>
    <row r="304" spans="11:11" ht="15.75" customHeight="1">
      <c r="K304" s="139"/>
    </row>
    <row r="305" spans="11:11" ht="15.75" customHeight="1">
      <c r="K305" s="139"/>
    </row>
    <row r="306" spans="11:11" ht="15.75" customHeight="1">
      <c r="K306" s="139"/>
    </row>
    <row r="307" spans="11:11" ht="15.75" customHeight="1">
      <c r="K307" s="139"/>
    </row>
    <row r="308" spans="11:11" ht="15.75" customHeight="1">
      <c r="K308" s="139"/>
    </row>
    <row r="309" spans="11:11" ht="15.75" customHeight="1">
      <c r="K309" s="139"/>
    </row>
    <row r="310" spans="11:11" ht="15.75" customHeight="1">
      <c r="K310" s="139"/>
    </row>
    <row r="311" spans="11:11" ht="15.75" customHeight="1">
      <c r="K311" s="139"/>
    </row>
    <row r="312" spans="11:11" ht="15.75" customHeight="1">
      <c r="K312" s="139"/>
    </row>
    <row r="313" spans="11:11" ht="15.75" customHeight="1">
      <c r="K313" s="139"/>
    </row>
    <row r="314" spans="11:11" ht="15.75" customHeight="1">
      <c r="K314" s="139"/>
    </row>
    <row r="315" spans="11:11" ht="15.75" customHeight="1">
      <c r="K315" s="139"/>
    </row>
    <row r="316" spans="11:11" ht="15.75" customHeight="1">
      <c r="K316" s="139"/>
    </row>
    <row r="317" spans="11:11" ht="15.75" customHeight="1">
      <c r="K317" s="139"/>
    </row>
    <row r="318" spans="11:11" ht="15.75" customHeight="1">
      <c r="K318" s="139"/>
    </row>
    <row r="319" spans="11:11" ht="15.75" customHeight="1">
      <c r="K319" s="139"/>
    </row>
    <row r="320" spans="11:11" ht="15.75" customHeight="1">
      <c r="K320" s="139"/>
    </row>
    <row r="321" spans="11:11" ht="15.75" customHeight="1">
      <c r="K321" s="139"/>
    </row>
    <row r="322" spans="11:11" ht="15.75" customHeight="1">
      <c r="K322" s="139"/>
    </row>
    <row r="323" spans="11:11" ht="15.75" customHeight="1">
      <c r="K323" s="139"/>
    </row>
    <row r="324" spans="11:11" ht="15.75" customHeight="1">
      <c r="K324" s="139"/>
    </row>
    <row r="325" spans="11:11" ht="15.75" customHeight="1">
      <c r="K325" s="139"/>
    </row>
    <row r="326" spans="11:11" ht="15.75" customHeight="1">
      <c r="K326" s="139"/>
    </row>
    <row r="327" spans="11:11" ht="15.75" customHeight="1">
      <c r="K327" s="139"/>
    </row>
    <row r="328" spans="11:11" ht="15.75" customHeight="1">
      <c r="K328" s="139"/>
    </row>
    <row r="329" spans="11:11" ht="15.75" customHeight="1">
      <c r="K329" s="139"/>
    </row>
    <row r="330" spans="11:11" ht="15.75" customHeight="1">
      <c r="K330" s="139"/>
    </row>
    <row r="331" spans="11:11" ht="15.75" customHeight="1">
      <c r="K331" s="139"/>
    </row>
    <row r="332" spans="11:11" ht="15.75" customHeight="1">
      <c r="K332" s="139"/>
    </row>
    <row r="333" spans="11:11" ht="15.75" customHeight="1">
      <c r="K333" s="139"/>
    </row>
    <row r="334" spans="11:11" ht="15.75" customHeight="1">
      <c r="K334" s="139"/>
    </row>
    <row r="335" spans="11:11" ht="15.75" customHeight="1">
      <c r="K335" s="139"/>
    </row>
    <row r="336" spans="11:11" ht="15.75" customHeight="1">
      <c r="K336" s="139"/>
    </row>
    <row r="337" spans="11:11" ht="15.75" customHeight="1">
      <c r="K337" s="139"/>
    </row>
    <row r="338" spans="11:11" ht="15.75" customHeight="1">
      <c r="K338" s="139"/>
    </row>
    <row r="339" spans="11:11" ht="15.75" customHeight="1">
      <c r="K339" s="139"/>
    </row>
    <row r="340" spans="11:11" ht="15.75" customHeight="1">
      <c r="K340" s="139"/>
    </row>
    <row r="341" spans="11:11" ht="15.75" customHeight="1">
      <c r="K341" s="139"/>
    </row>
    <row r="342" spans="11:11" ht="15.75" customHeight="1">
      <c r="K342" s="139"/>
    </row>
    <row r="343" spans="11:11" ht="15.75" customHeight="1">
      <c r="K343" s="139"/>
    </row>
    <row r="344" spans="11:11" ht="15.75" customHeight="1">
      <c r="K344" s="139"/>
    </row>
    <row r="345" spans="11:11" ht="15.75" customHeight="1">
      <c r="K345" s="139"/>
    </row>
    <row r="346" spans="11:11" ht="15.75" customHeight="1">
      <c r="K346" s="139"/>
    </row>
    <row r="347" spans="11:11" ht="15.75" customHeight="1">
      <c r="K347" s="139"/>
    </row>
    <row r="348" spans="11:11" ht="15.75" customHeight="1">
      <c r="K348" s="139"/>
    </row>
    <row r="349" spans="11:11" ht="15.75" customHeight="1">
      <c r="K349" s="139"/>
    </row>
    <row r="350" spans="11:11" ht="15.75" customHeight="1">
      <c r="K350" s="139"/>
    </row>
    <row r="351" spans="11:11" ht="15.75" customHeight="1">
      <c r="K351" s="139"/>
    </row>
    <row r="352" spans="11:11" ht="15.75" customHeight="1">
      <c r="K352" s="139"/>
    </row>
    <row r="353" spans="11:11" ht="15.75" customHeight="1">
      <c r="K353" s="139"/>
    </row>
    <row r="354" spans="11:11" ht="15.75" customHeight="1">
      <c r="K354" s="139"/>
    </row>
    <row r="355" spans="11:11" ht="15.75" customHeight="1">
      <c r="K355" s="139"/>
    </row>
    <row r="356" spans="11:11" ht="15.75" customHeight="1">
      <c r="K356" s="139"/>
    </row>
    <row r="357" spans="11:11" ht="15.75" customHeight="1">
      <c r="K357" s="139"/>
    </row>
    <row r="358" spans="11:11" ht="15.75" customHeight="1">
      <c r="K358" s="139"/>
    </row>
    <row r="359" spans="11:11" ht="15.75" customHeight="1">
      <c r="K359" s="139"/>
    </row>
    <row r="360" spans="11:11" ht="15.75" customHeight="1">
      <c r="K360" s="139"/>
    </row>
    <row r="361" spans="11:11" ht="15.75" customHeight="1">
      <c r="K361" s="139"/>
    </row>
    <row r="362" spans="11:11" ht="15.75" customHeight="1">
      <c r="K362" s="139"/>
    </row>
    <row r="363" spans="11:11" ht="15.75" customHeight="1">
      <c r="K363" s="139"/>
    </row>
    <row r="364" spans="11:11" ht="15.75" customHeight="1">
      <c r="K364" s="139"/>
    </row>
    <row r="365" spans="11:11" ht="15.75" customHeight="1">
      <c r="K365" s="139"/>
    </row>
    <row r="366" spans="11:11" ht="15.75" customHeight="1">
      <c r="K366" s="139"/>
    </row>
    <row r="367" spans="11:11" ht="15.75" customHeight="1">
      <c r="K367" s="139"/>
    </row>
    <row r="368" spans="11:11" ht="15.75" customHeight="1">
      <c r="K368" s="139"/>
    </row>
    <row r="369" spans="11:11" ht="15.75" customHeight="1">
      <c r="K369" s="139"/>
    </row>
    <row r="370" spans="11:11" ht="15.75" customHeight="1">
      <c r="K370" s="139"/>
    </row>
    <row r="371" spans="11:11" ht="15.75" customHeight="1">
      <c r="K371" s="139"/>
    </row>
    <row r="372" spans="11:11" ht="15.75" customHeight="1">
      <c r="K372" s="139"/>
    </row>
    <row r="373" spans="11:11" ht="15.75" customHeight="1">
      <c r="K373" s="139"/>
    </row>
    <row r="374" spans="11:11" ht="15.75" customHeight="1">
      <c r="K374" s="139"/>
    </row>
    <row r="375" spans="11:11" ht="15.75" customHeight="1">
      <c r="K375" s="139"/>
    </row>
    <row r="376" spans="11:11" ht="15.75" customHeight="1">
      <c r="K376" s="139"/>
    </row>
    <row r="377" spans="11:11" ht="15.75" customHeight="1">
      <c r="K377" s="139"/>
    </row>
    <row r="378" spans="11:11" ht="15.75" customHeight="1">
      <c r="K378" s="139"/>
    </row>
    <row r="379" spans="11:11" ht="15.75" customHeight="1">
      <c r="K379" s="139"/>
    </row>
    <row r="380" spans="11:11" ht="15.75" customHeight="1">
      <c r="K380" s="139"/>
    </row>
    <row r="381" spans="11:11" ht="15.75" customHeight="1">
      <c r="K381" s="139"/>
    </row>
    <row r="382" spans="11:11" ht="15.75" customHeight="1">
      <c r="K382" s="139"/>
    </row>
    <row r="383" spans="11:11" ht="15.75" customHeight="1">
      <c r="K383" s="139"/>
    </row>
    <row r="384" spans="11:11" ht="15.75" customHeight="1">
      <c r="K384" s="139"/>
    </row>
    <row r="385" spans="11:11" ht="15.75" customHeight="1">
      <c r="K385" s="139"/>
    </row>
    <row r="386" spans="11:11" ht="15.75" customHeight="1">
      <c r="K386" s="139"/>
    </row>
    <row r="387" spans="11:11" ht="15.75" customHeight="1">
      <c r="K387" s="139"/>
    </row>
    <row r="388" spans="11:11" ht="15.75" customHeight="1">
      <c r="K388" s="139"/>
    </row>
    <row r="389" spans="11:11" ht="15.75" customHeight="1">
      <c r="K389" s="139"/>
    </row>
    <row r="390" spans="11:11" ht="15.75" customHeight="1">
      <c r="K390" s="139"/>
    </row>
    <row r="391" spans="11:11" ht="15.75" customHeight="1">
      <c r="K391" s="139"/>
    </row>
    <row r="392" spans="11:11" ht="15.75" customHeight="1">
      <c r="K392" s="139"/>
    </row>
    <row r="393" spans="11:11" ht="15.75" customHeight="1">
      <c r="K393" s="139"/>
    </row>
    <row r="394" spans="11:11" ht="15.75" customHeight="1">
      <c r="K394" s="139"/>
    </row>
    <row r="395" spans="11:11" ht="15.75" customHeight="1">
      <c r="K395" s="139"/>
    </row>
    <row r="396" spans="11:11" ht="15.75" customHeight="1">
      <c r="K396" s="139"/>
    </row>
    <row r="397" spans="11:11" ht="15.75" customHeight="1">
      <c r="K397" s="139"/>
    </row>
    <row r="398" spans="11:11" ht="15.75" customHeight="1">
      <c r="K398" s="139"/>
    </row>
    <row r="399" spans="11:11" ht="15.75" customHeight="1">
      <c r="K399" s="139"/>
    </row>
    <row r="400" spans="11:11" ht="15.75" customHeight="1">
      <c r="K400" s="139"/>
    </row>
    <row r="401" spans="11:11" ht="15.75" customHeight="1">
      <c r="K401" s="139"/>
    </row>
    <row r="402" spans="11:11" ht="15.75" customHeight="1">
      <c r="K402" s="139"/>
    </row>
    <row r="403" spans="11:11" ht="15.75" customHeight="1">
      <c r="K403" s="139"/>
    </row>
    <row r="404" spans="11:11" ht="15.75" customHeight="1">
      <c r="K404" s="139"/>
    </row>
    <row r="405" spans="11:11" ht="15.75" customHeight="1">
      <c r="K405" s="139"/>
    </row>
    <row r="406" spans="11:11" ht="15.75" customHeight="1">
      <c r="K406" s="139"/>
    </row>
    <row r="407" spans="11:11" ht="15.75" customHeight="1">
      <c r="K407" s="139"/>
    </row>
    <row r="408" spans="11:11" ht="15.75" customHeight="1">
      <c r="K408" s="139"/>
    </row>
    <row r="409" spans="11:11" ht="15.75" customHeight="1">
      <c r="K409" s="139"/>
    </row>
    <row r="410" spans="11:11" ht="15.75" customHeight="1">
      <c r="K410" s="139"/>
    </row>
    <row r="411" spans="11:11" ht="15.75" customHeight="1">
      <c r="K411" s="139"/>
    </row>
    <row r="412" spans="11:11" ht="15.75" customHeight="1">
      <c r="K412" s="139"/>
    </row>
    <row r="413" spans="11:11" ht="15.75" customHeight="1">
      <c r="K413" s="139"/>
    </row>
    <row r="414" spans="11:11" ht="15.75" customHeight="1">
      <c r="K414" s="139"/>
    </row>
    <row r="415" spans="11:11" ht="15.75" customHeight="1">
      <c r="K415" s="139"/>
    </row>
    <row r="416" spans="11:11" ht="15.75" customHeight="1">
      <c r="K416" s="139"/>
    </row>
    <row r="417" spans="11:11" ht="15.75" customHeight="1">
      <c r="K417" s="139"/>
    </row>
    <row r="418" spans="11:11" ht="15.75" customHeight="1">
      <c r="K418" s="139"/>
    </row>
    <row r="419" spans="11:11" ht="15.75" customHeight="1">
      <c r="K419" s="139"/>
    </row>
    <row r="420" spans="11:11" ht="15.75" customHeight="1">
      <c r="K420" s="139"/>
    </row>
    <row r="421" spans="11:11" ht="15.75" customHeight="1">
      <c r="K421" s="139"/>
    </row>
    <row r="422" spans="11:11" ht="15.75" customHeight="1">
      <c r="K422" s="139"/>
    </row>
    <row r="423" spans="11:11" ht="15.75" customHeight="1">
      <c r="K423" s="139"/>
    </row>
    <row r="424" spans="11:11" ht="15.75" customHeight="1">
      <c r="K424" s="139"/>
    </row>
    <row r="425" spans="11:11" ht="15.75" customHeight="1">
      <c r="K425" s="139"/>
    </row>
    <row r="426" spans="11:11" ht="15.75" customHeight="1">
      <c r="K426" s="139"/>
    </row>
    <row r="427" spans="11:11" ht="15.75" customHeight="1">
      <c r="K427" s="139"/>
    </row>
    <row r="428" spans="11:11" ht="15.75" customHeight="1">
      <c r="K428" s="139"/>
    </row>
    <row r="429" spans="11:11" ht="15.75" customHeight="1">
      <c r="K429" s="139"/>
    </row>
    <row r="430" spans="11:11" ht="15.75" customHeight="1">
      <c r="K430" s="139"/>
    </row>
    <row r="431" spans="11:11" ht="15.75" customHeight="1">
      <c r="K431" s="139"/>
    </row>
    <row r="432" spans="11:11" ht="15.75" customHeight="1">
      <c r="K432" s="139"/>
    </row>
    <row r="433" spans="11:11" ht="15.75" customHeight="1">
      <c r="K433" s="139"/>
    </row>
    <row r="434" spans="11:11" ht="15.75" customHeight="1">
      <c r="K434" s="139"/>
    </row>
    <row r="435" spans="11:11" ht="15.75" customHeight="1">
      <c r="K435" s="139"/>
    </row>
    <row r="436" spans="11:11" ht="15.75" customHeight="1">
      <c r="K436" s="139"/>
    </row>
    <row r="437" spans="11:11" ht="15.75" customHeight="1">
      <c r="K437" s="139"/>
    </row>
    <row r="438" spans="11:11" ht="15.75" customHeight="1">
      <c r="K438" s="139"/>
    </row>
    <row r="439" spans="11:11" ht="15.75" customHeight="1">
      <c r="K439" s="139"/>
    </row>
    <row r="440" spans="11:11" ht="15.75" customHeight="1">
      <c r="K440" s="139"/>
    </row>
    <row r="441" spans="11:11" ht="15.75" customHeight="1">
      <c r="K441" s="139"/>
    </row>
    <row r="442" spans="11:11" ht="15.75" customHeight="1">
      <c r="K442" s="139"/>
    </row>
    <row r="443" spans="11:11" ht="15.75" customHeight="1">
      <c r="K443" s="139"/>
    </row>
    <row r="444" spans="11:11" ht="15.75" customHeight="1">
      <c r="K444" s="139"/>
    </row>
    <row r="445" spans="11:11" ht="15.75" customHeight="1">
      <c r="K445" s="139"/>
    </row>
    <row r="446" spans="11:11" ht="15.75" customHeight="1">
      <c r="K446" s="139"/>
    </row>
    <row r="447" spans="11:11" ht="15.75" customHeight="1">
      <c r="K447" s="139"/>
    </row>
    <row r="448" spans="11:11" ht="15.75" customHeight="1">
      <c r="K448" s="139"/>
    </row>
    <row r="449" spans="11:11" ht="15.75" customHeight="1">
      <c r="K449" s="139"/>
    </row>
    <row r="450" spans="11:11" ht="15.75" customHeight="1">
      <c r="K450" s="139"/>
    </row>
    <row r="451" spans="11:11" ht="15.75" customHeight="1">
      <c r="K451" s="139"/>
    </row>
    <row r="452" spans="11:11" ht="15.75" customHeight="1">
      <c r="K452" s="139"/>
    </row>
    <row r="453" spans="11:11" ht="15.75" customHeight="1">
      <c r="K453" s="139"/>
    </row>
    <row r="454" spans="11:11" ht="15.75" customHeight="1">
      <c r="K454" s="139"/>
    </row>
    <row r="455" spans="11:11" ht="15.75" customHeight="1">
      <c r="K455" s="139"/>
    </row>
    <row r="456" spans="11:11" ht="15.75" customHeight="1">
      <c r="K456" s="139"/>
    </row>
    <row r="457" spans="11:11" ht="15.75" customHeight="1">
      <c r="K457" s="139"/>
    </row>
    <row r="458" spans="11:11" ht="15.75" customHeight="1">
      <c r="K458" s="139"/>
    </row>
    <row r="459" spans="11:11" ht="15.75" customHeight="1">
      <c r="K459" s="139"/>
    </row>
    <row r="460" spans="11:11" ht="15.75" customHeight="1">
      <c r="K460" s="139"/>
    </row>
    <row r="461" spans="11:11" ht="15.75" customHeight="1">
      <c r="K461" s="139"/>
    </row>
    <row r="462" spans="11:11" ht="15.75" customHeight="1">
      <c r="K462" s="139"/>
    </row>
    <row r="463" spans="11:11" ht="15.75" customHeight="1">
      <c r="K463" s="139"/>
    </row>
    <row r="464" spans="11:11" ht="15.75" customHeight="1">
      <c r="K464" s="139"/>
    </row>
    <row r="465" spans="11:11" ht="15.75" customHeight="1">
      <c r="K465" s="139"/>
    </row>
    <row r="466" spans="11:11" ht="15.75" customHeight="1">
      <c r="K466" s="139"/>
    </row>
    <row r="467" spans="11:11" ht="15.75" customHeight="1">
      <c r="K467" s="139"/>
    </row>
    <row r="468" spans="11:11" ht="15.75" customHeight="1">
      <c r="K468" s="139"/>
    </row>
    <row r="469" spans="11:11" ht="15.75" customHeight="1">
      <c r="K469" s="139"/>
    </row>
    <row r="470" spans="11:11" ht="15.75" customHeight="1">
      <c r="K470" s="139"/>
    </row>
    <row r="471" spans="11:11" ht="15.75" customHeight="1">
      <c r="K471" s="139"/>
    </row>
    <row r="472" spans="11:11" ht="15.75" customHeight="1">
      <c r="K472" s="139"/>
    </row>
    <row r="473" spans="11:11" ht="15.75" customHeight="1">
      <c r="K473" s="139"/>
    </row>
    <row r="474" spans="11:11" ht="15.75" customHeight="1">
      <c r="K474" s="139"/>
    </row>
    <row r="475" spans="11:11" ht="15.75" customHeight="1">
      <c r="K475" s="139"/>
    </row>
    <row r="476" spans="11:11" ht="15.75" customHeight="1">
      <c r="K476" s="139"/>
    </row>
    <row r="477" spans="11:11" ht="15.75" customHeight="1">
      <c r="K477" s="139"/>
    </row>
    <row r="478" spans="11:11" ht="15.75" customHeight="1">
      <c r="K478" s="139"/>
    </row>
    <row r="479" spans="11:11" ht="15.75" customHeight="1">
      <c r="K479" s="139"/>
    </row>
    <row r="480" spans="11:11" ht="15.75" customHeight="1">
      <c r="K480" s="139"/>
    </row>
    <row r="481" spans="11:11" ht="15.75" customHeight="1">
      <c r="K481" s="139"/>
    </row>
    <row r="482" spans="11:11" ht="15.75" customHeight="1">
      <c r="K482" s="139"/>
    </row>
    <row r="483" spans="11:11" ht="15.75" customHeight="1">
      <c r="K483" s="139"/>
    </row>
    <row r="484" spans="11:11" ht="15.75" customHeight="1">
      <c r="K484" s="139"/>
    </row>
    <row r="485" spans="11:11" ht="15.75" customHeight="1">
      <c r="K485" s="139"/>
    </row>
    <row r="486" spans="11:11" ht="15.75" customHeight="1">
      <c r="K486" s="139"/>
    </row>
    <row r="487" spans="11:11" ht="15.75" customHeight="1">
      <c r="K487" s="139"/>
    </row>
    <row r="488" spans="11:11" ht="15.75" customHeight="1">
      <c r="K488" s="139"/>
    </row>
    <row r="489" spans="11:11" ht="15.75" customHeight="1">
      <c r="K489" s="139"/>
    </row>
    <row r="490" spans="11:11" ht="15.75" customHeight="1">
      <c r="K490" s="139"/>
    </row>
    <row r="491" spans="11:11" ht="15.75" customHeight="1">
      <c r="K491" s="139"/>
    </row>
    <row r="492" spans="11:11" ht="15.75" customHeight="1">
      <c r="K492" s="139"/>
    </row>
    <row r="493" spans="11:11" ht="15.75" customHeight="1">
      <c r="K493" s="139"/>
    </row>
    <row r="494" spans="11:11" ht="15.75" customHeight="1">
      <c r="K494" s="139"/>
    </row>
    <row r="495" spans="11:11" ht="15.75" customHeight="1">
      <c r="K495" s="139"/>
    </row>
    <row r="496" spans="11:11" ht="15.75" customHeight="1">
      <c r="K496" s="139"/>
    </row>
    <row r="497" spans="11:11" ht="15.75" customHeight="1">
      <c r="K497" s="139"/>
    </row>
    <row r="498" spans="11:11" ht="15.75" customHeight="1">
      <c r="K498" s="139"/>
    </row>
    <row r="499" spans="11:11" ht="15.75" customHeight="1">
      <c r="K499" s="139"/>
    </row>
    <row r="500" spans="11:11" ht="15.75" customHeight="1">
      <c r="K500" s="139"/>
    </row>
    <row r="501" spans="11:11" ht="15.75" customHeight="1">
      <c r="K501" s="139"/>
    </row>
    <row r="502" spans="11:11" ht="15.75" customHeight="1">
      <c r="K502" s="139"/>
    </row>
    <row r="503" spans="11:11" ht="15.75" customHeight="1">
      <c r="K503" s="139"/>
    </row>
    <row r="504" spans="11:11" ht="15.75" customHeight="1">
      <c r="K504" s="139"/>
    </row>
    <row r="505" spans="11:11" ht="15.75" customHeight="1">
      <c r="K505" s="139"/>
    </row>
    <row r="506" spans="11:11" ht="15.75" customHeight="1">
      <c r="K506" s="139"/>
    </row>
    <row r="507" spans="11:11" ht="15.75" customHeight="1">
      <c r="K507" s="139"/>
    </row>
    <row r="508" spans="11:11" ht="15.75" customHeight="1">
      <c r="K508" s="139"/>
    </row>
    <row r="509" spans="11:11" ht="15.75" customHeight="1">
      <c r="K509" s="139"/>
    </row>
    <row r="510" spans="11:11" ht="15.75" customHeight="1">
      <c r="K510" s="139"/>
    </row>
    <row r="511" spans="11:11" ht="15.75" customHeight="1">
      <c r="K511" s="139"/>
    </row>
    <row r="512" spans="11:11" ht="15.75" customHeight="1">
      <c r="K512" s="139"/>
    </row>
    <row r="513" spans="11:11" ht="15.75" customHeight="1">
      <c r="K513" s="139"/>
    </row>
    <row r="514" spans="11:11" ht="15.75" customHeight="1">
      <c r="K514" s="139"/>
    </row>
    <row r="515" spans="11:11" ht="15.75" customHeight="1">
      <c r="K515" s="139"/>
    </row>
    <row r="516" spans="11:11" ht="15.75" customHeight="1">
      <c r="K516" s="139"/>
    </row>
    <row r="517" spans="11:11" ht="15.75" customHeight="1">
      <c r="K517" s="139"/>
    </row>
    <row r="518" spans="11:11" ht="15.75" customHeight="1">
      <c r="K518" s="139"/>
    </row>
    <row r="519" spans="11:11" ht="15.75" customHeight="1">
      <c r="K519" s="139"/>
    </row>
    <row r="520" spans="11:11" ht="15.75" customHeight="1">
      <c r="K520" s="139"/>
    </row>
    <row r="521" spans="11:11" ht="15.75" customHeight="1">
      <c r="K521" s="139"/>
    </row>
    <row r="522" spans="11:11" ht="15.75" customHeight="1">
      <c r="K522" s="139"/>
    </row>
    <row r="523" spans="11:11" ht="15.75" customHeight="1">
      <c r="K523" s="139"/>
    </row>
    <row r="524" spans="11:11" ht="15.75" customHeight="1">
      <c r="K524" s="139"/>
    </row>
    <row r="525" spans="11:11" ht="15.75" customHeight="1">
      <c r="K525" s="139"/>
    </row>
    <row r="526" spans="11:11" ht="15.75" customHeight="1">
      <c r="K526" s="139"/>
    </row>
    <row r="527" spans="11:11" ht="15.75" customHeight="1">
      <c r="K527" s="139"/>
    </row>
    <row r="528" spans="11:11" ht="15.75" customHeight="1">
      <c r="K528" s="139"/>
    </row>
    <row r="529" spans="11:11" ht="15.75" customHeight="1">
      <c r="K529" s="139"/>
    </row>
    <row r="530" spans="11:11" ht="15.75" customHeight="1">
      <c r="K530" s="139"/>
    </row>
    <row r="531" spans="11:11" ht="15.75" customHeight="1">
      <c r="K531" s="139"/>
    </row>
    <row r="532" spans="11:11" ht="15.75" customHeight="1">
      <c r="K532" s="139"/>
    </row>
    <row r="533" spans="11:11" ht="15.75" customHeight="1">
      <c r="K533" s="139"/>
    </row>
    <row r="534" spans="11:11" ht="15.75" customHeight="1">
      <c r="K534" s="139"/>
    </row>
    <row r="535" spans="11:11" ht="15.75" customHeight="1">
      <c r="K535" s="139"/>
    </row>
    <row r="536" spans="11:11" ht="15.75" customHeight="1">
      <c r="K536" s="139"/>
    </row>
    <row r="537" spans="11:11" ht="15.75" customHeight="1">
      <c r="K537" s="139"/>
    </row>
    <row r="538" spans="11:11" ht="15.75" customHeight="1">
      <c r="K538" s="139"/>
    </row>
    <row r="539" spans="11:11" ht="15.75" customHeight="1">
      <c r="K539" s="139"/>
    </row>
    <row r="540" spans="11:11" ht="15.75" customHeight="1">
      <c r="K540" s="139"/>
    </row>
    <row r="541" spans="11:11" ht="15.75" customHeight="1">
      <c r="K541" s="139"/>
    </row>
    <row r="542" spans="11:11" ht="15.75" customHeight="1">
      <c r="K542" s="139"/>
    </row>
    <row r="543" spans="11:11" ht="15.75" customHeight="1">
      <c r="K543" s="139"/>
    </row>
    <row r="544" spans="11:11" ht="15.75" customHeight="1">
      <c r="K544" s="139"/>
    </row>
    <row r="545" spans="11:11" ht="15.75" customHeight="1">
      <c r="K545" s="139"/>
    </row>
    <row r="546" spans="11:11" ht="15.75" customHeight="1">
      <c r="K546" s="139"/>
    </row>
    <row r="547" spans="11:11" ht="15.75" customHeight="1">
      <c r="K547" s="139"/>
    </row>
    <row r="548" spans="11:11" ht="15.75" customHeight="1">
      <c r="K548" s="139"/>
    </row>
    <row r="549" spans="11:11" ht="15.75" customHeight="1">
      <c r="K549" s="139"/>
    </row>
    <row r="550" spans="11:11" ht="15.75" customHeight="1">
      <c r="K550" s="139"/>
    </row>
    <row r="551" spans="11:11" ht="15.75" customHeight="1">
      <c r="K551" s="139"/>
    </row>
    <row r="552" spans="11:11" ht="15.75" customHeight="1">
      <c r="K552" s="139"/>
    </row>
    <row r="553" spans="11:11" ht="15.75" customHeight="1">
      <c r="K553" s="139"/>
    </row>
    <row r="554" spans="11:11" ht="15.75" customHeight="1">
      <c r="K554" s="139"/>
    </row>
    <row r="555" spans="11:11" ht="15.75" customHeight="1">
      <c r="K555" s="139"/>
    </row>
    <row r="556" spans="11:11" ht="15.75" customHeight="1">
      <c r="K556" s="139"/>
    </row>
    <row r="557" spans="11:11" ht="15.75" customHeight="1">
      <c r="K557" s="139"/>
    </row>
    <row r="558" spans="11:11" ht="15.75" customHeight="1">
      <c r="K558" s="139"/>
    </row>
    <row r="559" spans="11:11" ht="15.75" customHeight="1">
      <c r="K559" s="139"/>
    </row>
    <row r="560" spans="11:11" ht="15.75" customHeight="1">
      <c r="K560" s="139"/>
    </row>
    <row r="561" spans="11:11" ht="15.75" customHeight="1">
      <c r="K561" s="139"/>
    </row>
    <row r="562" spans="11:11" ht="15.75" customHeight="1">
      <c r="K562" s="139"/>
    </row>
    <row r="563" spans="11:11" ht="15.75" customHeight="1">
      <c r="K563" s="139"/>
    </row>
    <row r="564" spans="11:11" ht="15.75" customHeight="1">
      <c r="K564" s="139"/>
    </row>
    <row r="565" spans="11:11" ht="15.75" customHeight="1">
      <c r="K565" s="139"/>
    </row>
    <row r="566" spans="11:11" ht="15.75" customHeight="1">
      <c r="K566" s="139"/>
    </row>
    <row r="567" spans="11:11" ht="15.75" customHeight="1">
      <c r="K567" s="139"/>
    </row>
    <row r="568" spans="11:11" ht="15.75" customHeight="1">
      <c r="K568" s="139"/>
    </row>
    <row r="569" spans="11:11" ht="15.75" customHeight="1">
      <c r="K569" s="139"/>
    </row>
    <row r="570" spans="11:11" ht="15.75" customHeight="1">
      <c r="K570" s="139"/>
    </row>
    <row r="571" spans="11:11" ht="15.75" customHeight="1">
      <c r="K571" s="139"/>
    </row>
    <row r="572" spans="11:11" ht="15.75" customHeight="1">
      <c r="K572" s="139"/>
    </row>
    <row r="573" spans="11:11" ht="15.75" customHeight="1">
      <c r="K573" s="139"/>
    </row>
    <row r="574" spans="11:11" ht="15.75" customHeight="1">
      <c r="K574" s="139"/>
    </row>
    <row r="575" spans="11:11" ht="15.75" customHeight="1">
      <c r="K575" s="139"/>
    </row>
    <row r="576" spans="11:11" ht="15.75" customHeight="1">
      <c r="K576" s="139"/>
    </row>
    <row r="577" spans="11:11" ht="15.75" customHeight="1">
      <c r="K577" s="139"/>
    </row>
    <row r="578" spans="11:11" ht="15.75" customHeight="1">
      <c r="K578" s="139"/>
    </row>
    <row r="579" spans="11:11" ht="15.75" customHeight="1">
      <c r="K579" s="139"/>
    </row>
    <row r="580" spans="11:11" ht="15.75" customHeight="1">
      <c r="K580" s="139"/>
    </row>
    <row r="581" spans="11:11" ht="15.75" customHeight="1">
      <c r="K581" s="139"/>
    </row>
    <row r="582" spans="11:11" ht="15.75" customHeight="1">
      <c r="K582" s="139"/>
    </row>
    <row r="583" spans="11:11" ht="15.75" customHeight="1">
      <c r="K583" s="139"/>
    </row>
    <row r="584" spans="11:11" ht="15.75" customHeight="1">
      <c r="K584" s="139"/>
    </row>
    <row r="585" spans="11:11" ht="15.75" customHeight="1">
      <c r="K585" s="139"/>
    </row>
    <row r="586" spans="11:11" ht="15.75" customHeight="1">
      <c r="K586" s="139"/>
    </row>
    <row r="587" spans="11:11" ht="15.75" customHeight="1">
      <c r="K587" s="139"/>
    </row>
    <row r="588" spans="11:11" ht="15.75" customHeight="1">
      <c r="K588" s="139"/>
    </row>
    <row r="589" spans="11:11" ht="15.75" customHeight="1">
      <c r="K589" s="139"/>
    </row>
    <row r="590" spans="11:11" ht="15.75" customHeight="1">
      <c r="K590" s="139"/>
    </row>
    <row r="591" spans="11:11" ht="15.75" customHeight="1">
      <c r="K591" s="139"/>
    </row>
    <row r="592" spans="11:11" ht="15.75" customHeight="1">
      <c r="K592" s="139"/>
    </row>
    <row r="593" spans="11:11" ht="15.75" customHeight="1">
      <c r="K593" s="139"/>
    </row>
    <row r="594" spans="11:11" ht="15.75" customHeight="1">
      <c r="K594" s="139"/>
    </row>
    <row r="595" spans="11:11" ht="15.75" customHeight="1">
      <c r="K595" s="139"/>
    </row>
    <row r="596" spans="11:11" ht="15.75" customHeight="1">
      <c r="K596" s="139"/>
    </row>
    <row r="597" spans="11:11" ht="15.75" customHeight="1">
      <c r="K597" s="139"/>
    </row>
    <row r="598" spans="11:11" ht="15.75" customHeight="1">
      <c r="K598" s="139"/>
    </row>
    <row r="599" spans="11:11" ht="15.75" customHeight="1">
      <c r="K599" s="139"/>
    </row>
    <row r="600" spans="11:11" ht="15.75" customHeight="1">
      <c r="K600" s="139"/>
    </row>
    <row r="601" spans="11:11" ht="15.75" customHeight="1">
      <c r="K601" s="139"/>
    </row>
    <row r="602" spans="11:11" ht="15.75" customHeight="1">
      <c r="K602" s="139"/>
    </row>
    <row r="603" spans="11:11" ht="15.75" customHeight="1">
      <c r="K603" s="139"/>
    </row>
    <row r="604" spans="11:11" ht="15.75" customHeight="1">
      <c r="K604" s="139"/>
    </row>
    <row r="605" spans="11:11" ht="15.75" customHeight="1">
      <c r="K605" s="139"/>
    </row>
    <row r="606" spans="11:11" ht="15.75" customHeight="1">
      <c r="K606" s="139"/>
    </row>
    <row r="607" spans="11:11" ht="15.75" customHeight="1">
      <c r="K607" s="139"/>
    </row>
    <row r="608" spans="11:11" ht="15.75" customHeight="1">
      <c r="K608" s="139"/>
    </row>
    <row r="609" spans="11:11" ht="15.75" customHeight="1">
      <c r="K609" s="139"/>
    </row>
    <row r="610" spans="11:11" ht="15.75" customHeight="1">
      <c r="K610" s="139"/>
    </row>
    <row r="611" spans="11:11" ht="15.75" customHeight="1">
      <c r="K611" s="139"/>
    </row>
    <row r="612" spans="11:11" ht="15.75" customHeight="1">
      <c r="K612" s="139"/>
    </row>
    <row r="613" spans="11:11" ht="15.75" customHeight="1">
      <c r="K613" s="139"/>
    </row>
    <row r="614" spans="11:11" ht="15.75" customHeight="1">
      <c r="K614" s="139"/>
    </row>
    <row r="615" spans="11:11" ht="15.75" customHeight="1">
      <c r="K615" s="139"/>
    </row>
    <row r="616" spans="11:11" ht="15.75" customHeight="1">
      <c r="K616" s="139"/>
    </row>
    <row r="617" spans="11:11" ht="15.75" customHeight="1">
      <c r="K617" s="139"/>
    </row>
    <row r="618" spans="11:11" ht="15.75" customHeight="1">
      <c r="K618" s="139"/>
    </row>
    <row r="619" spans="11:11" ht="15.75" customHeight="1">
      <c r="K619" s="139"/>
    </row>
    <row r="620" spans="11:11" ht="15.75" customHeight="1">
      <c r="K620" s="139"/>
    </row>
    <row r="621" spans="11:11" ht="15.75" customHeight="1">
      <c r="K621" s="139"/>
    </row>
    <row r="622" spans="11:11" ht="15.75" customHeight="1">
      <c r="K622" s="139"/>
    </row>
    <row r="623" spans="11:11" ht="15.75" customHeight="1">
      <c r="K623" s="139"/>
    </row>
    <row r="624" spans="11:11" ht="15.75" customHeight="1">
      <c r="K624" s="139"/>
    </row>
    <row r="625" spans="11:11" ht="15.75" customHeight="1">
      <c r="K625" s="139"/>
    </row>
    <row r="626" spans="11:11" ht="15.75" customHeight="1">
      <c r="K626" s="139"/>
    </row>
    <row r="627" spans="11:11" ht="15.75" customHeight="1">
      <c r="K627" s="139"/>
    </row>
    <row r="628" spans="11:11" ht="15.75" customHeight="1">
      <c r="K628" s="139"/>
    </row>
    <row r="629" spans="11:11" ht="15.75" customHeight="1">
      <c r="K629" s="139"/>
    </row>
    <row r="630" spans="11:11" ht="15.75" customHeight="1">
      <c r="K630" s="139"/>
    </row>
    <row r="631" spans="11:11" ht="15.75" customHeight="1">
      <c r="K631" s="139"/>
    </row>
    <row r="632" spans="11:11" ht="15.75" customHeight="1">
      <c r="K632" s="139"/>
    </row>
    <row r="633" spans="11:11" ht="15.75" customHeight="1">
      <c r="K633" s="139"/>
    </row>
    <row r="634" spans="11:11" ht="15.75" customHeight="1">
      <c r="K634" s="139"/>
    </row>
    <row r="635" spans="11:11" ht="15.75" customHeight="1">
      <c r="K635" s="139"/>
    </row>
    <row r="636" spans="11:11" ht="15.75" customHeight="1">
      <c r="K636" s="139"/>
    </row>
    <row r="637" spans="11:11" ht="15.75" customHeight="1">
      <c r="K637" s="139"/>
    </row>
    <row r="638" spans="11:11" ht="15.75" customHeight="1">
      <c r="K638" s="139"/>
    </row>
    <row r="639" spans="11:11" ht="15.75" customHeight="1">
      <c r="K639" s="139"/>
    </row>
    <row r="640" spans="11:11" ht="15.75" customHeight="1">
      <c r="K640" s="139"/>
    </row>
    <row r="641" spans="11:11" ht="15.75" customHeight="1">
      <c r="K641" s="139"/>
    </row>
    <row r="642" spans="11:11" ht="15.75" customHeight="1">
      <c r="K642" s="139"/>
    </row>
    <row r="643" spans="11:11" ht="15.75" customHeight="1">
      <c r="K643" s="139"/>
    </row>
    <row r="644" spans="11:11" ht="15.75" customHeight="1">
      <c r="K644" s="139"/>
    </row>
    <row r="645" spans="11:11" ht="15.75" customHeight="1">
      <c r="K645" s="139"/>
    </row>
    <row r="646" spans="11:11" ht="15.75" customHeight="1">
      <c r="K646" s="139"/>
    </row>
    <row r="647" spans="11:11" ht="15.75" customHeight="1">
      <c r="K647" s="139"/>
    </row>
    <row r="648" spans="11:11" ht="15.75" customHeight="1">
      <c r="K648" s="139"/>
    </row>
    <row r="649" spans="11:11" ht="15.75" customHeight="1">
      <c r="K649" s="139"/>
    </row>
    <row r="650" spans="11:11" ht="15.75" customHeight="1">
      <c r="K650" s="139"/>
    </row>
    <row r="651" spans="11:11" ht="15.75" customHeight="1">
      <c r="K651" s="139"/>
    </row>
    <row r="652" spans="11:11" ht="15.75" customHeight="1">
      <c r="K652" s="139"/>
    </row>
    <row r="653" spans="11:11" ht="15.75" customHeight="1">
      <c r="K653" s="139"/>
    </row>
    <row r="654" spans="11:11" ht="15.75" customHeight="1">
      <c r="K654" s="139"/>
    </row>
    <row r="655" spans="11:11" ht="15.75" customHeight="1">
      <c r="K655" s="139"/>
    </row>
    <row r="656" spans="11:11" ht="15.75" customHeight="1">
      <c r="K656" s="139"/>
    </row>
    <row r="657" spans="11:11" ht="15.75" customHeight="1">
      <c r="K657" s="139"/>
    </row>
    <row r="658" spans="11:11" ht="15.75" customHeight="1">
      <c r="K658" s="139"/>
    </row>
    <row r="659" spans="11:11" ht="15.75" customHeight="1">
      <c r="K659" s="139"/>
    </row>
    <row r="660" spans="11:11" ht="15.75" customHeight="1">
      <c r="K660" s="139"/>
    </row>
    <row r="661" spans="11:11" ht="15.75" customHeight="1">
      <c r="K661" s="139"/>
    </row>
    <row r="662" spans="11:11" ht="15.75" customHeight="1">
      <c r="K662" s="139"/>
    </row>
    <row r="663" spans="11:11" ht="15.75" customHeight="1">
      <c r="K663" s="139"/>
    </row>
    <row r="664" spans="11:11" ht="15.75" customHeight="1">
      <c r="K664" s="139"/>
    </row>
    <row r="665" spans="11:11" ht="15.75" customHeight="1">
      <c r="K665" s="139"/>
    </row>
    <row r="666" spans="11:11" ht="15.75" customHeight="1">
      <c r="K666" s="139"/>
    </row>
    <row r="667" spans="11:11" ht="15.75" customHeight="1">
      <c r="K667" s="139"/>
    </row>
    <row r="668" spans="11:11" ht="15.75" customHeight="1">
      <c r="K668" s="139"/>
    </row>
    <row r="669" spans="11:11" ht="15.75" customHeight="1">
      <c r="K669" s="139"/>
    </row>
    <row r="670" spans="11:11" ht="15.75" customHeight="1">
      <c r="K670" s="139"/>
    </row>
    <row r="671" spans="11:11" ht="15.75" customHeight="1">
      <c r="K671" s="139"/>
    </row>
    <row r="672" spans="11:11" ht="15.75" customHeight="1">
      <c r="K672" s="139"/>
    </row>
    <row r="673" spans="11:11" ht="15.75" customHeight="1">
      <c r="K673" s="139"/>
    </row>
    <row r="674" spans="11:11" ht="15.75" customHeight="1">
      <c r="K674" s="139"/>
    </row>
    <row r="675" spans="11:11" ht="15.75" customHeight="1">
      <c r="K675" s="139"/>
    </row>
    <row r="676" spans="11:11" ht="15.75" customHeight="1">
      <c r="K676" s="139"/>
    </row>
    <row r="677" spans="11:11" ht="15.75" customHeight="1">
      <c r="K677" s="139"/>
    </row>
    <row r="678" spans="11:11" ht="15.75" customHeight="1">
      <c r="K678" s="139"/>
    </row>
    <row r="679" spans="11:11" ht="15.75" customHeight="1">
      <c r="K679" s="139"/>
    </row>
    <row r="680" spans="11:11" ht="15.75" customHeight="1">
      <c r="K680" s="139"/>
    </row>
    <row r="681" spans="11:11" ht="15.75" customHeight="1">
      <c r="K681" s="139"/>
    </row>
    <row r="682" spans="11:11" ht="15.75" customHeight="1">
      <c r="K682" s="139"/>
    </row>
    <row r="683" spans="11:11" ht="15.75" customHeight="1">
      <c r="K683" s="139"/>
    </row>
    <row r="684" spans="11:11" ht="15.75" customHeight="1">
      <c r="K684" s="139"/>
    </row>
    <row r="685" spans="11:11" ht="15.75" customHeight="1">
      <c r="K685" s="139"/>
    </row>
    <row r="686" spans="11:11" ht="15.75" customHeight="1">
      <c r="K686" s="139"/>
    </row>
    <row r="687" spans="11:11" ht="15.75" customHeight="1">
      <c r="K687" s="139"/>
    </row>
    <row r="688" spans="11:11" ht="15.75" customHeight="1">
      <c r="K688" s="139"/>
    </row>
    <row r="689" spans="11:11" ht="15.75" customHeight="1">
      <c r="K689" s="139"/>
    </row>
    <row r="690" spans="11:11" ht="15.75" customHeight="1">
      <c r="K690" s="139"/>
    </row>
    <row r="691" spans="11:11" ht="15.75" customHeight="1">
      <c r="K691" s="139"/>
    </row>
    <row r="692" spans="11:11" ht="15.75" customHeight="1">
      <c r="K692" s="139"/>
    </row>
    <row r="693" spans="11:11" ht="15.75" customHeight="1">
      <c r="K693" s="139"/>
    </row>
    <row r="694" spans="11:11" ht="15.75" customHeight="1">
      <c r="K694" s="139"/>
    </row>
    <row r="695" spans="11:11" ht="15.75" customHeight="1">
      <c r="K695" s="139"/>
    </row>
    <row r="696" spans="11:11" ht="15.75" customHeight="1">
      <c r="K696" s="139"/>
    </row>
    <row r="697" spans="11:11" ht="15.75" customHeight="1">
      <c r="K697" s="139"/>
    </row>
    <row r="698" spans="11:11" ht="15.75" customHeight="1">
      <c r="K698" s="139"/>
    </row>
    <row r="699" spans="11:11" ht="15.75" customHeight="1">
      <c r="K699" s="139"/>
    </row>
    <row r="700" spans="11:11" ht="15.75" customHeight="1">
      <c r="K700" s="139"/>
    </row>
    <row r="701" spans="11:11" ht="15.75" customHeight="1">
      <c r="K701" s="139"/>
    </row>
    <row r="702" spans="11:11" ht="15.75" customHeight="1">
      <c r="K702" s="139"/>
    </row>
    <row r="703" spans="11:11" ht="15.75" customHeight="1">
      <c r="K703" s="139"/>
    </row>
    <row r="704" spans="11:11" ht="15.75" customHeight="1">
      <c r="K704" s="139"/>
    </row>
    <row r="705" spans="11:11" ht="15.75" customHeight="1">
      <c r="K705" s="139"/>
    </row>
    <row r="706" spans="11:11" ht="15.75" customHeight="1">
      <c r="K706" s="139"/>
    </row>
    <row r="707" spans="11:11" ht="15.75" customHeight="1">
      <c r="K707" s="139"/>
    </row>
    <row r="708" spans="11:11" ht="15.75" customHeight="1">
      <c r="K708" s="139"/>
    </row>
    <row r="709" spans="11:11" ht="15.75" customHeight="1">
      <c r="K709" s="139"/>
    </row>
    <row r="710" spans="11:11" ht="15.75" customHeight="1">
      <c r="K710" s="139"/>
    </row>
    <row r="711" spans="11:11" ht="15.75" customHeight="1">
      <c r="K711" s="139"/>
    </row>
    <row r="712" spans="11:11" ht="15.75" customHeight="1">
      <c r="K712" s="139"/>
    </row>
    <row r="713" spans="11:11" ht="15.75" customHeight="1">
      <c r="K713" s="139"/>
    </row>
    <row r="714" spans="11:11" ht="15.75" customHeight="1">
      <c r="K714" s="139"/>
    </row>
    <row r="715" spans="11:11" ht="15.75" customHeight="1">
      <c r="K715" s="139"/>
    </row>
    <row r="716" spans="11:11" ht="15.75" customHeight="1">
      <c r="K716" s="139"/>
    </row>
    <row r="717" spans="11:11" ht="15.75" customHeight="1">
      <c r="K717" s="139"/>
    </row>
    <row r="718" spans="11:11" ht="15.75" customHeight="1">
      <c r="K718" s="139"/>
    </row>
    <row r="719" spans="11:11" ht="15.75" customHeight="1">
      <c r="K719" s="139"/>
    </row>
    <row r="720" spans="11:11" ht="15.75" customHeight="1">
      <c r="K720" s="139"/>
    </row>
    <row r="721" spans="11:11" ht="15.75" customHeight="1">
      <c r="K721" s="139"/>
    </row>
    <row r="722" spans="11:11" ht="15.75" customHeight="1">
      <c r="K722" s="139"/>
    </row>
    <row r="723" spans="11:11" ht="15.75" customHeight="1">
      <c r="K723" s="139"/>
    </row>
    <row r="724" spans="11:11" ht="15.75" customHeight="1">
      <c r="K724" s="139"/>
    </row>
    <row r="725" spans="11:11" ht="15.75" customHeight="1">
      <c r="K725" s="139"/>
    </row>
    <row r="726" spans="11:11" ht="15.75" customHeight="1">
      <c r="K726" s="139"/>
    </row>
    <row r="727" spans="11:11" ht="15.75" customHeight="1">
      <c r="K727" s="139"/>
    </row>
    <row r="728" spans="11:11" ht="15.75" customHeight="1">
      <c r="K728" s="139"/>
    </row>
    <row r="729" spans="11:11" ht="15.75" customHeight="1">
      <c r="K729" s="139"/>
    </row>
    <row r="730" spans="11:11" ht="15.75" customHeight="1">
      <c r="K730" s="139"/>
    </row>
    <row r="731" spans="11:11" ht="15.75" customHeight="1">
      <c r="K731" s="139"/>
    </row>
    <row r="732" spans="11:11" ht="15.75" customHeight="1">
      <c r="K732" s="139"/>
    </row>
    <row r="733" spans="11:11" ht="15.75" customHeight="1">
      <c r="K733" s="139"/>
    </row>
    <row r="734" spans="11:11" ht="15.75" customHeight="1">
      <c r="K734" s="139"/>
    </row>
    <row r="735" spans="11:11" ht="15.75" customHeight="1">
      <c r="K735" s="139"/>
    </row>
    <row r="736" spans="11:11" ht="15.75" customHeight="1">
      <c r="K736" s="139"/>
    </row>
    <row r="737" spans="11:11" ht="15.75" customHeight="1">
      <c r="K737" s="139"/>
    </row>
    <row r="738" spans="11:11" ht="15.75" customHeight="1">
      <c r="K738" s="139"/>
    </row>
    <row r="739" spans="11:11" ht="15.75" customHeight="1">
      <c r="K739" s="139"/>
    </row>
    <row r="740" spans="11:11" ht="15.75" customHeight="1">
      <c r="K740" s="139"/>
    </row>
    <row r="741" spans="11:11" ht="15.75" customHeight="1">
      <c r="K741" s="139"/>
    </row>
    <row r="742" spans="11:11" ht="15.75" customHeight="1">
      <c r="K742" s="139"/>
    </row>
    <row r="743" spans="11:11" ht="15.75" customHeight="1">
      <c r="K743" s="139"/>
    </row>
    <row r="744" spans="11:11" ht="15.75" customHeight="1">
      <c r="K744" s="139"/>
    </row>
    <row r="745" spans="11:11" ht="15.75" customHeight="1">
      <c r="K745" s="139"/>
    </row>
    <row r="746" spans="11:11" ht="15.75" customHeight="1">
      <c r="K746" s="139"/>
    </row>
    <row r="747" spans="11:11" ht="15.75" customHeight="1">
      <c r="K747" s="139"/>
    </row>
    <row r="748" spans="11:11" ht="15.75" customHeight="1">
      <c r="K748" s="139"/>
    </row>
    <row r="749" spans="11:11" ht="15.75" customHeight="1">
      <c r="K749" s="139"/>
    </row>
    <row r="750" spans="11:11" ht="15.75" customHeight="1">
      <c r="K750" s="139"/>
    </row>
    <row r="751" spans="11:11" ht="15.75" customHeight="1">
      <c r="K751" s="139"/>
    </row>
    <row r="752" spans="11:11" ht="15.75" customHeight="1">
      <c r="K752" s="139"/>
    </row>
    <row r="753" spans="11:11" ht="15.75" customHeight="1">
      <c r="K753" s="139"/>
    </row>
    <row r="754" spans="11:11" ht="15.75" customHeight="1">
      <c r="K754" s="139"/>
    </row>
    <row r="755" spans="11:11" ht="15.75" customHeight="1">
      <c r="K755" s="139"/>
    </row>
    <row r="756" spans="11:11" ht="15.75" customHeight="1">
      <c r="K756" s="139"/>
    </row>
    <row r="757" spans="11:11" ht="15.75" customHeight="1">
      <c r="K757" s="139"/>
    </row>
    <row r="758" spans="11:11" ht="15.75" customHeight="1">
      <c r="K758" s="139"/>
    </row>
    <row r="759" spans="11:11" ht="15.75" customHeight="1">
      <c r="K759" s="139"/>
    </row>
    <row r="760" spans="11:11" ht="15.75" customHeight="1">
      <c r="K760" s="139"/>
    </row>
    <row r="761" spans="11:11" ht="15.75" customHeight="1">
      <c r="K761" s="139"/>
    </row>
    <row r="762" spans="11:11" ht="15.75" customHeight="1">
      <c r="K762" s="139"/>
    </row>
    <row r="763" spans="11:11" ht="15.75" customHeight="1">
      <c r="K763" s="139"/>
    </row>
    <row r="764" spans="11:11" ht="15.75" customHeight="1">
      <c r="K764" s="139"/>
    </row>
    <row r="765" spans="11:11" ht="15.75" customHeight="1">
      <c r="K765" s="139"/>
    </row>
    <row r="766" spans="11:11" ht="15.75" customHeight="1">
      <c r="K766" s="139"/>
    </row>
    <row r="767" spans="11:11" ht="15.75" customHeight="1">
      <c r="K767" s="139"/>
    </row>
    <row r="768" spans="11:11" ht="15.75" customHeight="1">
      <c r="K768" s="139"/>
    </row>
    <row r="769" spans="11:11" ht="15.75" customHeight="1">
      <c r="K769" s="139"/>
    </row>
    <row r="770" spans="11:11" ht="15.75" customHeight="1">
      <c r="K770" s="139"/>
    </row>
    <row r="771" spans="11:11" ht="15.75" customHeight="1">
      <c r="K771" s="139"/>
    </row>
    <row r="772" spans="11:11" ht="15.75" customHeight="1">
      <c r="K772" s="139"/>
    </row>
    <row r="773" spans="11:11" ht="15.75" customHeight="1">
      <c r="K773" s="139"/>
    </row>
    <row r="774" spans="11:11" ht="15.75" customHeight="1">
      <c r="K774" s="139"/>
    </row>
    <row r="775" spans="11:11" ht="15.75" customHeight="1">
      <c r="K775" s="139"/>
    </row>
    <row r="776" spans="11:11" ht="15.75" customHeight="1">
      <c r="K776" s="139"/>
    </row>
    <row r="777" spans="11:11" ht="15.75" customHeight="1">
      <c r="K777" s="139"/>
    </row>
    <row r="778" spans="11:11" ht="15.75" customHeight="1">
      <c r="K778" s="139"/>
    </row>
    <row r="779" spans="11:11" ht="15.75" customHeight="1">
      <c r="K779" s="139"/>
    </row>
    <row r="780" spans="11:11" ht="15.75" customHeight="1">
      <c r="K780" s="139"/>
    </row>
    <row r="781" spans="11:11" ht="15.75" customHeight="1">
      <c r="K781" s="139"/>
    </row>
    <row r="782" spans="11:11" ht="15.75" customHeight="1">
      <c r="K782" s="139"/>
    </row>
    <row r="783" spans="11:11" ht="15.75" customHeight="1">
      <c r="K783" s="139"/>
    </row>
    <row r="784" spans="11:11" ht="15.75" customHeight="1">
      <c r="K784" s="139"/>
    </row>
    <row r="785" spans="11:11" ht="15.75" customHeight="1">
      <c r="K785" s="139"/>
    </row>
    <row r="786" spans="11:11" ht="15.75" customHeight="1">
      <c r="K786" s="139"/>
    </row>
    <row r="787" spans="11:11" ht="15.75" customHeight="1">
      <c r="K787" s="139"/>
    </row>
    <row r="788" spans="11:11" ht="15.75" customHeight="1">
      <c r="K788" s="139"/>
    </row>
    <row r="789" spans="11:11" ht="15.75" customHeight="1">
      <c r="K789" s="139"/>
    </row>
    <row r="790" spans="11:11" ht="15.75" customHeight="1">
      <c r="K790" s="139"/>
    </row>
    <row r="791" spans="11:11" ht="15.75" customHeight="1">
      <c r="K791" s="139"/>
    </row>
    <row r="792" spans="11:11" ht="15.75" customHeight="1">
      <c r="K792" s="139"/>
    </row>
    <row r="793" spans="11:11" ht="15.75" customHeight="1">
      <c r="K793" s="139"/>
    </row>
    <row r="794" spans="11:11" ht="15.75" customHeight="1">
      <c r="K794" s="139"/>
    </row>
    <row r="795" spans="11:11" ht="15.75" customHeight="1">
      <c r="K795" s="139"/>
    </row>
    <row r="796" spans="11:11" ht="15.75" customHeight="1">
      <c r="K796" s="139"/>
    </row>
    <row r="797" spans="11:11" ht="15.75" customHeight="1">
      <c r="K797" s="139"/>
    </row>
    <row r="798" spans="11:11" ht="15.75" customHeight="1">
      <c r="K798" s="139"/>
    </row>
    <row r="799" spans="11:11" ht="15.75" customHeight="1">
      <c r="K799" s="139"/>
    </row>
    <row r="800" spans="11:11" ht="15.75" customHeight="1">
      <c r="K800" s="139"/>
    </row>
    <row r="801" spans="11:11" ht="15.75" customHeight="1">
      <c r="K801" s="139"/>
    </row>
    <row r="802" spans="11:11" ht="15.75" customHeight="1">
      <c r="K802" s="139"/>
    </row>
    <row r="803" spans="11:11" ht="15.75" customHeight="1">
      <c r="K803" s="139"/>
    </row>
    <row r="804" spans="11:11" ht="15.75" customHeight="1">
      <c r="K804" s="139"/>
    </row>
    <row r="805" spans="11:11" ht="15.75" customHeight="1">
      <c r="K805" s="139"/>
    </row>
    <row r="806" spans="11:11" ht="15.75" customHeight="1">
      <c r="K806" s="139"/>
    </row>
    <row r="807" spans="11:11" ht="15.75" customHeight="1">
      <c r="K807" s="139"/>
    </row>
    <row r="808" spans="11:11" ht="15.75" customHeight="1">
      <c r="K808" s="139"/>
    </row>
    <row r="809" spans="11:11" ht="15.75" customHeight="1">
      <c r="K809" s="139"/>
    </row>
    <row r="810" spans="11:11" ht="15.75" customHeight="1">
      <c r="K810" s="139"/>
    </row>
    <row r="811" spans="11:11" ht="15.75" customHeight="1">
      <c r="K811" s="139"/>
    </row>
    <row r="812" spans="11:11" ht="15.75" customHeight="1">
      <c r="K812" s="139"/>
    </row>
    <row r="813" spans="11:11" ht="15.75" customHeight="1">
      <c r="K813" s="139"/>
    </row>
    <row r="814" spans="11:11" ht="15.75" customHeight="1">
      <c r="K814" s="139"/>
    </row>
    <row r="815" spans="11:11" ht="15.75" customHeight="1">
      <c r="K815" s="139"/>
    </row>
    <row r="816" spans="11:11" ht="15.75" customHeight="1">
      <c r="K816" s="139"/>
    </row>
    <row r="817" spans="11:11" ht="15.75" customHeight="1">
      <c r="K817" s="139"/>
    </row>
    <row r="818" spans="11:11" ht="15.75" customHeight="1">
      <c r="K818" s="139"/>
    </row>
    <row r="819" spans="11:11" ht="15.75" customHeight="1">
      <c r="K819" s="139"/>
    </row>
    <row r="820" spans="11:11" ht="15.75" customHeight="1">
      <c r="K820" s="139"/>
    </row>
    <row r="821" spans="11:11" ht="15.75" customHeight="1">
      <c r="K821" s="139"/>
    </row>
    <row r="822" spans="11:11" ht="15.75" customHeight="1">
      <c r="K822" s="139"/>
    </row>
    <row r="823" spans="11:11" ht="15.75" customHeight="1">
      <c r="K823" s="139"/>
    </row>
    <row r="824" spans="11:11" ht="15.75" customHeight="1">
      <c r="K824" s="139"/>
    </row>
    <row r="825" spans="11:11" ht="15.75" customHeight="1">
      <c r="K825" s="139"/>
    </row>
    <row r="826" spans="11:11" ht="15.75" customHeight="1">
      <c r="K826" s="139"/>
    </row>
    <row r="827" spans="11:11" ht="15.75" customHeight="1">
      <c r="K827" s="139"/>
    </row>
    <row r="828" spans="11:11" ht="15.75" customHeight="1">
      <c r="K828" s="139"/>
    </row>
    <row r="829" spans="11:11" ht="15.75" customHeight="1">
      <c r="K829" s="139"/>
    </row>
    <row r="830" spans="11:11" ht="15.75" customHeight="1">
      <c r="K830" s="139"/>
    </row>
    <row r="831" spans="11:11" ht="15.75" customHeight="1">
      <c r="K831" s="139"/>
    </row>
    <row r="832" spans="11:11" ht="15.75" customHeight="1">
      <c r="K832" s="139"/>
    </row>
    <row r="833" spans="11:11" ht="15.75" customHeight="1">
      <c r="K833" s="139"/>
    </row>
    <row r="834" spans="11:11" ht="15.75" customHeight="1">
      <c r="K834" s="139"/>
    </row>
    <row r="835" spans="11:11" ht="15.75" customHeight="1">
      <c r="K835" s="139"/>
    </row>
    <row r="836" spans="11:11" ht="15.75" customHeight="1">
      <c r="K836" s="139"/>
    </row>
    <row r="837" spans="11:11" ht="15.75" customHeight="1">
      <c r="K837" s="139"/>
    </row>
    <row r="838" spans="11:11" ht="15.75" customHeight="1">
      <c r="K838" s="139"/>
    </row>
    <row r="839" spans="11:11" ht="15.75" customHeight="1">
      <c r="K839" s="139"/>
    </row>
    <row r="840" spans="11:11" ht="15.75" customHeight="1">
      <c r="K840" s="139"/>
    </row>
    <row r="841" spans="11:11" ht="15.75" customHeight="1">
      <c r="K841" s="139"/>
    </row>
    <row r="842" spans="11:11" ht="15.75" customHeight="1">
      <c r="K842" s="139"/>
    </row>
    <row r="843" spans="11:11" ht="15.75" customHeight="1">
      <c r="K843" s="139"/>
    </row>
    <row r="844" spans="11:11" ht="15.75" customHeight="1">
      <c r="K844" s="139"/>
    </row>
    <row r="845" spans="11:11" ht="15.75" customHeight="1">
      <c r="K845" s="139"/>
    </row>
    <row r="846" spans="11:11" ht="15.75" customHeight="1">
      <c r="K846" s="139"/>
    </row>
    <row r="847" spans="11:11" ht="15.75" customHeight="1">
      <c r="K847" s="139"/>
    </row>
    <row r="848" spans="11:11" ht="15.75" customHeight="1">
      <c r="K848" s="139"/>
    </row>
    <row r="849" spans="11:11" ht="15.75" customHeight="1">
      <c r="K849" s="139"/>
    </row>
    <row r="850" spans="11:11" ht="15.75" customHeight="1">
      <c r="K850" s="139"/>
    </row>
    <row r="851" spans="11:11" ht="15.75" customHeight="1">
      <c r="K851" s="139"/>
    </row>
    <row r="852" spans="11:11" ht="15.75" customHeight="1">
      <c r="K852" s="139"/>
    </row>
    <row r="853" spans="11:11" ht="15.75" customHeight="1">
      <c r="K853" s="139"/>
    </row>
    <row r="854" spans="11:11" ht="15.75" customHeight="1">
      <c r="K854" s="139"/>
    </row>
    <row r="855" spans="11:11" ht="15.75" customHeight="1">
      <c r="K855" s="139"/>
    </row>
    <row r="856" spans="11:11" ht="15.75" customHeight="1">
      <c r="K856" s="139"/>
    </row>
    <row r="857" spans="11:11" ht="15.75" customHeight="1">
      <c r="K857" s="139"/>
    </row>
    <row r="858" spans="11:11" ht="15.75" customHeight="1">
      <c r="K858" s="139"/>
    </row>
    <row r="859" spans="11:11" ht="15.75" customHeight="1">
      <c r="K859" s="139"/>
    </row>
    <row r="860" spans="11:11" ht="15.75" customHeight="1">
      <c r="K860" s="139"/>
    </row>
    <row r="861" spans="11:11" ht="15.75" customHeight="1">
      <c r="K861" s="139"/>
    </row>
    <row r="862" spans="11:11" ht="15.75" customHeight="1">
      <c r="K862" s="139"/>
    </row>
    <row r="863" spans="11:11" ht="15.75" customHeight="1">
      <c r="K863" s="139"/>
    </row>
    <row r="864" spans="11:11" ht="15.75" customHeight="1">
      <c r="K864" s="139"/>
    </row>
    <row r="865" spans="11:11" ht="15.75" customHeight="1">
      <c r="K865" s="139"/>
    </row>
    <row r="866" spans="11:11" ht="15.75" customHeight="1">
      <c r="K866" s="139"/>
    </row>
    <row r="867" spans="11:11" ht="15.75" customHeight="1">
      <c r="K867" s="139"/>
    </row>
    <row r="868" spans="11:11" ht="15.75" customHeight="1">
      <c r="K868" s="139"/>
    </row>
    <row r="869" spans="11:11" ht="15.75" customHeight="1">
      <c r="K869" s="139"/>
    </row>
    <row r="870" spans="11:11" ht="15.75" customHeight="1">
      <c r="K870" s="139"/>
    </row>
    <row r="871" spans="11:11" ht="15.75" customHeight="1">
      <c r="K871" s="139"/>
    </row>
    <row r="872" spans="11:11" ht="15.75" customHeight="1">
      <c r="K872" s="139"/>
    </row>
    <row r="873" spans="11:11" ht="15.75" customHeight="1">
      <c r="K873" s="139"/>
    </row>
    <row r="874" spans="11:11" ht="15.75" customHeight="1">
      <c r="K874" s="139"/>
    </row>
    <row r="875" spans="11:11" ht="15.75" customHeight="1">
      <c r="K875" s="139"/>
    </row>
    <row r="876" spans="11:11" ht="15.75" customHeight="1">
      <c r="K876" s="139"/>
    </row>
    <row r="877" spans="11:11" ht="15.75" customHeight="1">
      <c r="K877" s="139"/>
    </row>
    <row r="878" spans="11:11" ht="15.75" customHeight="1">
      <c r="K878" s="139"/>
    </row>
    <row r="879" spans="11:11" ht="15.75" customHeight="1">
      <c r="K879" s="139"/>
    </row>
    <row r="880" spans="11:11" ht="15.75" customHeight="1">
      <c r="K880" s="139"/>
    </row>
    <row r="881" spans="11:11" ht="15.75" customHeight="1">
      <c r="K881" s="139"/>
    </row>
    <row r="882" spans="11:11" ht="15.75" customHeight="1">
      <c r="K882" s="139"/>
    </row>
    <row r="883" spans="11:11" ht="15.75" customHeight="1">
      <c r="K883" s="139"/>
    </row>
    <row r="884" spans="11:11" ht="15.75" customHeight="1">
      <c r="K884" s="139"/>
    </row>
    <row r="885" spans="11:11" ht="15.75" customHeight="1">
      <c r="K885" s="139"/>
    </row>
    <row r="886" spans="11:11" ht="15.75" customHeight="1">
      <c r="K886" s="139"/>
    </row>
    <row r="887" spans="11:11" ht="15.75" customHeight="1">
      <c r="K887" s="139"/>
    </row>
    <row r="888" spans="11:11" ht="15.75" customHeight="1">
      <c r="K888" s="139"/>
    </row>
    <row r="889" spans="11:11" ht="15.75" customHeight="1">
      <c r="K889" s="139"/>
    </row>
    <row r="890" spans="11:11" ht="15.75" customHeight="1">
      <c r="K890" s="139"/>
    </row>
    <row r="891" spans="11:11" ht="15.75" customHeight="1">
      <c r="K891" s="139"/>
    </row>
    <row r="892" spans="11:11" ht="15.75" customHeight="1">
      <c r="K892" s="139"/>
    </row>
    <row r="893" spans="11:11" ht="15.75" customHeight="1">
      <c r="K893" s="139"/>
    </row>
    <row r="894" spans="11:11" ht="15.75" customHeight="1">
      <c r="K894" s="139"/>
    </row>
    <row r="895" spans="11:11" ht="15.75" customHeight="1">
      <c r="K895" s="139"/>
    </row>
    <row r="896" spans="11:11" ht="15.75" customHeight="1">
      <c r="K896" s="139"/>
    </row>
    <row r="897" spans="11:11" ht="15.75" customHeight="1">
      <c r="K897" s="139"/>
    </row>
    <row r="898" spans="11:11" ht="15.75" customHeight="1">
      <c r="K898" s="139"/>
    </row>
    <row r="899" spans="11:11" ht="15.75" customHeight="1">
      <c r="K899" s="139"/>
    </row>
    <row r="900" spans="11:11" ht="15.75" customHeight="1">
      <c r="K900" s="139"/>
    </row>
    <row r="901" spans="11:11" ht="15.75" customHeight="1">
      <c r="K901" s="139"/>
    </row>
    <row r="902" spans="11:11" ht="15.75" customHeight="1">
      <c r="K902" s="139"/>
    </row>
    <row r="903" spans="11:11" ht="15.75" customHeight="1">
      <c r="K903" s="139"/>
    </row>
    <row r="904" spans="11:11" ht="15.75" customHeight="1">
      <c r="K904" s="139"/>
    </row>
    <row r="905" spans="11:11" ht="15.75" customHeight="1">
      <c r="K905" s="139"/>
    </row>
    <row r="906" spans="11:11" ht="15.75" customHeight="1">
      <c r="K906" s="139"/>
    </row>
    <row r="907" spans="11:11" ht="15.75" customHeight="1">
      <c r="K907" s="139"/>
    </row>
    <row r="908" spans="11:11" ht="15.75" customHeight="1">
      <c r="K908" s="139"/>
    </row>
    <row r="909" spans="11:11" ht="15.75" customHeight="1">
      <c r="K909" s="139"/>
    </row>
    <row r="910" spans="11:11" ht="15.75" customHeight="1">
      <c r="K910" s="139"/>
    </row>
    <row r="911" spans="11:11" ht="15.75" customHeight="1">
      <c r="K911" s="139"/>
    </row>
    <row r="912" spans="11:11" ht="15.75" customHeight="1">
      <c r="K912" s="139"/>
    </row>
    <row r="913" spans="11:11" ht="15.75" customHeight="1">
      <c r="K913" s="139"/>
    </row>
    <row r="914" spans="11:11" ht="15.75" customHeight="1">
      <c r="K914" s="139"/>
    </row>
    <row r="915" spans="11:11" ht="15.75" customHeight="1">
      <c r="K915" s="139"/>
    </row>
    <row r="916" spans="11:11" ht="15.75" customHeight="1">
      <c r="K916" s="139"/>
    </row>
    <row r="917" spans="11:11" ht="15.75" customHeight="1">
      <c r="K917" s="139"/>
    </row>
    <row r="918" spans="11:11" ht="15.75" customHeight="1">
      <c r="K918" s="139"/>
    </row>
    <row r="919" spans="11:11" ht="15.75" customHeight="1">
      <c r="K919" s="139"/>
    </row>
    <row r="920" spans="11:11" ht="15.75" customHeight="1">
      <c r="K920" s="139"/>
    </row>
    <row r="921" spans="11:11" ht="15.75" customHeight="1">
      <c r="K921" s="139"/>
    </row>
    <row r="922" spans="11:11" ht="15.75" customHeight="1">
      <c r="K922" s="139"/>
    </row>
    <row r="923" spans="11:11" ht="15.75" customHeight="1">
      <c r="K923" s="139"/>
    </row>
    <row r="924" spans="11:11" ht="15.75" customHeight="1">
      <c r="K924" s="139"/>
    </row>
    <row r="925" spans="11:11" ht="15.75" customHeight="1">
      <c r="K925" s="139"/>
    </row>
    <row r="926" spans="11:11" ht="15.75" customHeight="1">
      <c r="K926" s="139"/>
    </row>
    <row r="927" spans="11:11" ht="15.75" customHeight="1">
      <c r="K927" s="139"/>
    </row>
    <row r="928" spans="11:11" ht="15.75" customHeight="1">
      <c r="K928" s="139"/>
    </row>
    <row r="929" spans="11:11" ht="15.75" customHeight="1">
      <c r="K929" s="139"/>
    </row>
    <row r="930" spans="11:11" ht="15.75" customHeight="1">
      <c r="K930" s="139"/>
    </row>
    <row r="931" spans="11:11" ht="15.75" customHeight="1">
      <c r="K931" s="139"/>
    </row>
    <row r="932" spans="11:11" ht="15.75" customHeight="1">
      <c r="K932" s="139"/>
    </row>
    <row r="933" spans="11:11" ht="15.75" customHeight="1">
      <c r="K933" s="139"/>
    </row>
    <row r="934" spans="11:11" ht="15.75" customHeight="1">
      <c r="K934" s="139"/>
    </row>
    <row r="935" spans="11:11" ht="15.75" customHeight="1">
      <c r="K935" s="139"/>
    </row>
    <row r="936" spans="11:11" ht="15.75" customHeight="1">
      <c r="K936" s="139"/>
    </row>
    <row r="937" spans="11:11" ht="15.75" customHeight="1">
      <c r="K937" s="139"/>
    </row>
    <row r="938" spans="11:11" ht="15.75" customHeight="1">
      <c r="K938" s="139"/>
    </row>
    <row r="939" spans="11:11" ht="15.75" customHeight="1">
      <c r="K939" s="139"/>
    </row>
    <row r="940" spans="11:11" ht="15.75" customHeight="1">
      <c r="K940" s="139"/>
    </row>
    <row r="941" spans="11:11" ht="15.75" customHeight="1">
      <c r="K941" s="139"/>
    </row>
    <row r="942" spans="11:11" ht="15.75" customHeight="1">
      <c r="K942" s="139"/>
    </row>
    <row r="943" spans="11:11" ht="15.75" customHeight="1">
      <c r="K943" s="139"/>
    </row>
    <row r="944" spans="11:11" ht="15.75" customHeight="1">
      <c r="K944" s="139"/>
    </row>
    <row r="945" spans="11:11" ht="15.75" customHeight="1">
      <c r="K945" s="139"/>
    </row>
    <row r="946" spans="11:11" ht="15.75" customHeight="1">
      <c r="K946" s="139"/>
    </row>
    <row r="947" spans="11:11" ht="15.75" customHeight="1">
      <c r="K947" s="139"/>
    </row>
    <row r="948" spans="11:11" ht="15.75" customHeight="1">
      <c r="K948" s="139"/>
    </row>
    <row r="949" spans="11:11" ht="15.75" customHeight="1">
      <c r="K949" s="139"/>
    </row>
    <row r="950" spans="11:11" ht="15.75" customHeight="1">
      <c r="K950" s="139"/>
    </row>
    <row r="951" spans="11:11" ht="15.75" customHeight="1">
      <c r="K951" s="139"/>
    </row>
    <row r="952" spans="11:11" ht="15.75" customHeight="1">
      <c r="K952" s="139"/>
    </row>
    <row r="953" spans="11:11" ht="15.75" customHeight="1">
      <c r="K953" s="139"/>
    </row>
    <row r="954" spans="11:11" ht="15.75" customHeight="1">
      <c r="K954" s="139"/>
    </row>
    <row r="955" spans="11:11" ht="15.75" customHeight="1">
      <c r="K955" s="139"/>
    </row>
    <row r="956" spans="11:11" ht="15.75" customHeight="1">
      <c r="K956" s="139"/>
    </row>
    <row r="957" spans="11:11" ht="15.75" customHeight="1">
      <c r="K957" s="139"/>
    </row>
    <row r="958" spans="11:11" ht="15.75" customHeight="1">
      <c r="K958" s="139"/>
    </row>
    <row r="959" spans="11:11" ht="15.75" customHeight="1">
      <c r="K959" s="139"/>
    </row>
    <row r="960" spans="11:11" ht="15.75" customHeight="1">
      <c r="K960" s="139"/>
    </row>
    <row r="961" spans="11:11" ht="15.75" customHeight="1">
      <c r="K961" s="139"/>
    </row>
    <row r="962" spans="11:11" ht="15.75" customHeight="1">
      <c r="K962" s="139"/>
    </row>
    <row r="963" spans="11:11" ht="15.75" customHeight="1">
      <c r="K963" s="139"/>
    </row>
    <row r="964" spans="11:11" ht="15.75" customHeight="1">
      <c r="K964" s="139"/>
    </row>
    <row r="965" spans="11:11" ht="15.75" customHeight="1">
      <c r="K965" s="139"/>
    </row>
    <row r="966" spans="11:11" ht="15.75" customHeight="1">
      <c r="K966" s="139"/>
    </row>
    <row r="967" spans="11:11" ht="15.75" customHeight="1">
      <c r="K967" s="139"/>
    </row>
    <row r="968" spans="11:11" ht="15.75" customHeight="1">
      <c r="K968" s="139"/>
    </row>
    <row r="969" spans="11:11" ht="15.75" customHeight="1">
      <c r="K969" s="139"/>
    </row>
    <row r="970" spans="11:11" ht="15.75" customHeight="1">
      <c r="K970" s="139"/>
    </row>
    <row r="971" spans="11:11" ht="15.75" customHeight="1">
      <c r="K971" s="139"/>
    </row>
    <row r="972" spans="11:11" ht="15.75" customHeight="1">
      <c r="K972" s="139"/>
    </row>
    <row r="973" spans="11:11" ht="15.75" customHeight="1">
      <c r="K973" s="139"/>
    </row>
    <row r="974" spans="11:11" ht="15.75" customHeight="1">
      <c r="K974" s="139"/>
    </row>
    <row r="975" spans="11:11" ht="15.75" customHeight="1">
      <c r="K975" s="139"/>
    </row>
    <row r="976" spans="11:11" ht="15.75" customHeight="1">
      <c r="K976" s="139"/>
    </row>
    <row r="977" spans="11:11" ht="15.75" customHeight="1">
      <c r="K977" s="139"/>
    </row>
    <row r="978" spans="11:11" ht="15.75" customHeight="1">
      <c r="K978" s="139"/>
    </row>
    <row r="979" spans="11:11" ht="15.75" customHeight="1">
      <c r="K979" s="139"/>
    </row>
    <row r="980" spans="11:11" ht="15.75" customHeight="1">
      <c r="K980" s="139"/>
    </row>
    <row r="981" spans="11:11" ht="15.75" customHeight="1">
      <c r="K981" s="139"/>
    </row>
    <row r="982" spans="11:11" ht="15.75" customHeight="1">
      <c r="K982" s="139"/>
    </row>
    <row r="983" spans="11:11" ht="15.75" customHeight="1">
      <c r="K983" s="139"/>
    </row>
    <row r="984" spans="11:11" ht="15.75" customHeight="1">
      <c r="K984" s="139"/>
    </row>
    <row r="985" spans="11:11" ht="15.75" customHeight="1">
      <c r="K985" s="139"/>
    </row>
    <row r="986" spans="11:11" ht="15.75" customHeight="1">
      <c r="K986" s="139"/>
    </row>
    <row r="987" spans="11:11" ht="15.75" customHeight="1">
      <c r="K987" s="139"/>
    </row>
    <row r="988" spans="11:11" ht="15.75" customHeight="1">
      <c r="K988" s="139"/>
    </row>
    <row r="989" spans="11:11" ht="15.75" customHeight="1">
      <c r="K989" s="139"/>
    </row>
    <row r="990" spans="11:11" ht="15.75" customHeight="1">
      <c r="K990" s="139"/>
    </row>
    <row r="991" spans="11:11" ht="15.75" customHeight="1">
      <c r="K991" s="139"/>
    </row>
    <row r="992" spans="11:11" ht="15.75" customHeight="1">
      <c r="K992" s="139"/>
    </row>
    <row r="993" spans="11:11" ht="15.75" customHeight="1">
      <c r="K993" s="139"/>
    </row>
    <row r="994" spans="11:11" ht="15.75" customHeight="1">
      <c r="K994" s="139"/>
    </row>
    <row r="995" spans="11:11" ht="15.75" customHeight="1">
      <c r="K995" s="139"/>
    </row>
    <row r="996" spans="11:11" ht="15.75" customHeight="1">
      <c r="K996" s="139"/>
    </row>
    <row r="997" spans="11:11" ht="15.75" customHeight="1">
      <c r="K997" s="139"/>
    </row>
    <row r="998" spans="11:11" ht="15.75" customHeight="1">
      <c r="K998" s="139"/>
    </row>
    <row r="999" spans="11:11" ht="15.75" customHeight="1">
      <c r="K999" s="139"/>
    </row>
    <row r="1000" spans="11:11" ht="15.75" customHeight="1">
      <c r="K1000" s="139"/>
    </row>
  </sheetData>
  <mergeCells count="31">
    <mergeCell ref="F14:F15"/>
    <mergeCell ref="J15:K15"/>
    <mergeCell ref="A25:A26"/>
    <mergeCell ref="A18:A22"/>
    <mergeCell ref="J18:K18"/>
    <mergeCell ref="J19:K19"/>
    <mergeCell ref="J20:K20"/>
    <mergeCell ref="A23:A24"/>
    <mergeCell ref="J24:K24"/>
    <mergeCell ref="A14:A17"/>
    <mergeCell ref="B14:B15"/>
    <mergeCell ref="C14:C15"/>
    <mergeCell ref="D14:D15"/>
    <mergeCell ref="E14:E15"/>
    <mergeCell ref="A5:L5"/>
    <mergeCell ref="B6:C6"/>
    <mergeCell ref="J6:K6"/>
    <mergeCell ref="A7:A13"/>
    <mergeCell ref="B10:B12"/>
    <mergeCell ref="C10:C12"/>
    <mergeCell ref="D10:D12"/>
    <mergeCell ref="E10:E12"/>
    <mergeCell ref="F10:F12"/>
    <mergeCell ref="J10:K10"/>
    <mergeCell ref="J11:K11"/>
    <mergeCell ref="A1:A4"/>
    <mergeCell ref="B1:H2"/>
    <mergeCell ref="I1:L1"/>
    <mergeCell ref="I2:L2"/>
    <mergeCell ref="B3:H4"/>
    <mergeCell ref="I3:L3"/>
  </mergeCells>
  <hyperlinks>
    <hyperlink ref="K7" r:id="rId1" xr:uid="{9FCC6CB7-618F-40AE-9BBA-62CB2167044F}"/>
    <hyperlink ref="K8" r:id="rId2" xr:uid="{7B7A2059-6096-4E21-8D01-E08BCEE2D775}"/>
    <hyperlink ref="K9" r:id="rId3" xr:uid="{44FDAF5F-EA72-462D-ABDA-CD4D8193CDA1}"/>
    <hyperlink ref="J10" r:id="rId4" xr:uid="{F74AC074-90B8-4347-AA14-5A1F3CF395A1}"/>
    <hyperlink ref="J11" r:id="rId5" xr:uid="{AE1472F7-76EF-4424-A22F-95B6CBCF3CE4}"/>
    <hyperlink ref="K12" r:id="rId6" xr:uid="{5067373B-858B-40EB-8A3A-F5989935561F}"/>
    <hyperlink ref="K13" r:id="rId7" xr:uid="{3278AB20-15FE-4094-9C28-329F5210EC77}"/>
    <hyperlink ref="K14" r:id="rId8" xr:uid="{7B8EDEC2-A156-41AF-AFA1-614EBF3921E6}"/>
    <hyperlink ref="J15" r:id="rId9" xr:uid="{FFC19F7F-C4E1-4BEB-951B-2E6113567235}"/>
    <hyperlink ref="J18" r:id="rId10" xr:uid="{19BC5A1D-6AD9-423A-8F88-6BAC11347DEE}"/>
    <hyperlink ref="J19" r:id="rId11" xr:uid="{A2BEDE61-3090-4E11-B213-A172AFED8531}"/>
    <hyperlink ref="J20" r:id="rId12" xr:uid="{87E3A1EA-CEF7-46E3-B3D4-F989F5897911}"/>
    <hyperlink ref="K22" r:id="rId13" xr:uid="{48043DEC-867B-4F47-8973-A05DD7BEE270}"/>
    <hyperlink ref="K23" r:id="rId14" xr:uid="{38CEBB54-6F6E-41DA-9842-06391BCE9AD6}"/>
    <hyperlink ref="J24" r:id="rId15" xr:uid="{2EC305F4-5CEA-4643-8F4D-2011CEEFC4BA}"/>
    <hyperlink ref="K25" r:id="rId16" xr:uid="{9FBD9AFC-B59C-4230-99F0-75AFEF8ED92C}"/>
    <hyperlink ref="K26" r:id="rId17" xr:uid="{6D1B6798-08B9-4A34-A5BE-9C618DBA4EEE}"/>
  </hyperlinks>
  <pageMargins left="0.7" right="0.7" top="0.75" bottom="0.75" header="0.3" footer="0.3"/>
  <drawing r:id="rId18"/>
  <legacyDrawing r:id="rId1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186919-E8B4-4D28-AF35-63BAC86D3F10}">
  <sheetPr>
    <tabColor rgb="FF92D050"/>
  </sheetPr>
  <dimension ref="A1:AA1000"/>
  <sheetViews>
    <sheetView topLeftCell="A5" zoomScale="110" zoomScaleNormal="110" workbookViewId="0">
      <selection activeCell="E8" sqref="E8"/>
    </sheetView>
  </sheetViews>
  <sheetFormatPr baseColWidth="10" defaultColWidth="14.5" defaultRowHeight="15"/>
  <cols>
    <col min="1" max="1" width="26" style="39" customWidth="1"/>
    <col min="2" max="2" width="10.1640625" style="39" customWidth="1"/>
    <col min="3" max="3" width="36.6640625" style="39" customWidth="1"/>
    <col min="4" max="4" width="33.5" style="39" customWidth="1"/>
    <col min="5" max="5" width="26" style="39" customWidth="1"/>
    <col min="6" max="6" width="17.6640625" style="39" customWidth="1"/>
    <col min="7" max="7" width="23" style="39" customWidth="1"/>
    <col min="8" max="9" width="33.5" style="39" customWidth="1"/>
    <col min="10" max="10" width="46.6640625" style="39" customWidth="1"/>
    <col min="11" max="11" width="25.5" style="39" customWidth="1"/>
    <col min="12" max="12" width="24.5" style="39" customWidth="1"/>
    <col min="13" max="13" width="16.6640625" style="39" customWidth="1"/>
    <col min="14" max="14" width="39.83203125" style="39" customWidth="1"/>
    <col min="15" max="15" width="40.33203125" style="39" customWidth="1"/>
    <col min="16" max="16" width="15.5" style="39" customWidth="1"/>
    <col min="17" max="17" width="15.33203125" style="39" customWidth="1"/>
    <col min="18" max="27" width="11.5" style="39" customWidth="1"/>
    <col min="28" max="16384" width="14.5" style="39"/>
  </cols>
  <sheetData>
    <row r="1" spans="1:27" ht="15" customHeight="1" thickBot="1">
      <c r="A1" s="548"/>
      <c r="B1" s="586" t="s">
        <v>286</v>
      </c>
      <c r="C1" s="551"/>
      <c r="D1" s="551"/>
      <c r="E1" s="551"/>
      <c r="F1" s="551"/>
      <c r="G1" s="551"/>
      <c r="H1" s="551"/>
      <c r="I1" s="552"/>
      <c r="J1" s="572" t="s">
        <v>550</v>
      </c>
      <c r="K1" s="557"/>
      <c r="L1" s="557"/>
      <c r="M1" s="558"/>
      <c r="N1" s="139"/>
      <c r="O1" s="139"/>
      <c r="P1" s="139"/>
      <c r="Q1" s="139"/>
      <c r="R1" s="139"/>
      <c r="S1" s="139"/>
      <c r="T1" s="139"/>
      <c r="U1" s="139"/>
      <c r="V1" s="139"/>
      <c r="W1" s="139"/>
      <c r="X1" s="139"/>
      <c r="Y1" s="139"/>
      <c r="Z1" s="139"/>
      <c r="AA1" s="139"/>
    </row>
    <row r="2" spans="1:27" ht="15.75" customHeight="1" thickBot="1">
      <c r="A2" s="549"/>
      <c r="B2" s="553"/>
      <c r="C2" s="554"/>
      <c r="D2" s="554"/>
      <c r="E2" s="554"/>
      <c r="F2" s="554"/>
      <c r="G2" s="554"/>
      <c r="H2" s="554"/>
      <c r="I2" s="555"/>
      <c r="J2" s="572" t="s">
        <v>34</v>
      </c>
      <c r="K2" s="557"/>
      <c r="L2" s="557"/>
      <c r="M2" s="558"/>
      <c r="N2" s="139"/>
      <c r="O2" s="139"/>
      <c r="P2" s="139"/>
      <c r="Q2" s="139"/>
      <c r="R2" s="139"/>
      <c r="S2" s="139"/>
      <c r="T2" s="139"/>
      <c r="U2" s="139"/>
      <c r="V2" s="139"/>
      <c r="W2" s="139"/>
      <c r="X2" s="139"/>
      <c r="Y2" s="139"/>
      <c r="Z2" s="139"/>
      <c r="AA2" s="139"/>
    </row>
    <row r="3" spans="1:27" ht="41.25" customHeight="1" thickBot="1">
      <c r="A3" s="139"/>
      <c r="B3" s="587" t="s">
        <v>287</v>
      </c>
      <c r="C3" s="557"/>
      <c r="D3" s="557"/>
      <c r="E3" s="557"/>
      <c r="F3" s="557"/>
      <c r="G3" s="557"/>
      <c r="H3" s="557"/>
      <c r="I3" s="558"/>
      <c r="J3" s="573" t="s">
        <v>327</v>
      </c>
      <c r="K3" s="557"/>
      <c r="L3" s="557"/>
      <c r="M3" s="558"/>
      <c r="N3" s="139"/>
      <c r="O3" s="139"/>
      <c r="P3" s="139"/>
      <c r="Q3" s="139"/>
      <c r="R3" s="139"/>
      <c r="S3" s="139"/>
      <c r="T3" s="139"/>
      <c r="U3" s="139"/>
      <c r="V3" s="139"/>
      <c r="W3" s="139"/>
      <c r="X3" s="139"/>
      <c r="Y3" s="139"/>
      <c r="Z3" s="139"/>
      <c r="AA3" s="139"/>
    </row>
    <row r="4" spans="1:27" ht="21" thickBot="1">
      <c r="A4" s="591" t="s">
        <v>288</v>
      </c>
      <c r="B4" s="593" t="s">
        <v>289</v>
      </c>
      <c r="C4" s="557"/>
      <c r="D4" s="557"/>
      <c r="E4" s="557"/>
      <c r="F4" s="557"/>
      <c r="G4" s="557"/>
      <c r="H4" s="557"/>
      <c r="I4" s="557"/>
      <c r="J4" s="557"/>
      <c r="K4" s="557"/>
      <c r="L4" s="557"/>
      <c r="M4" s="558"/>
      <c r="N4" s="139"/>
      <c r="O4" s="139"/>
      <c r="P4" s="139"/>
      <c r="Q4" s="139"/>
      <c r="R4" s="139"/>
      <c r="S4" s="139"/>
      <c r="T4" s="139"/>
      <c r="U4" s="139"/>
      <c r="V4" s="139"/>
      <c r="W4" s="139"/>
      <c r="X4" s="139"/>
      <c r="Y4" s="139"/>
      <c r="Z4" s="139"/>
      <c r="AA4" s="139"/>
    </row>
    <row r="5" spans="1:27" ht="137" thickBot="1">
      <c r="A5" s="592"/>
      <c r="B5" s="594" t="s">
        <v>236</v>
      </c>
      <c r="C5" s="595"/>
      <c r="D5" s="187" t="s">
        <v>290</v>
      </c>
      <c r="E5" s="187" t="s">
        <v>291</v>
      </c>
      <c r="F5" s="188" t="s">
        <v>292</v>
      </c>
      <c r="G5" s="187" t="s">
        <v>37</v>
      </c>
      <c r="H5" s="187" t="s">
        <v>401</v>
      </c>
      <c r="I5" s="187" t="s">
        <v>293</v>
      </c>
      <c r="J5" s="189" t="s">
        <v>552</v>
      </c>
      <c r="K5" s="596" t="s">
        <v>38</v>
      </c>
      <c r="L5" s="597"/>
      <c r="M5" s="190" t="s">
        <v>553</v>
      </c>
      <c r="N5" s="96" t="s">
        <v>691</v>
      </c>
      <c r="O5" s="96" t="s">
        <v>548</v>
      </c>
      <c r="P5" s="97" t="s">
        <v>585</v>
      </c>
      <c r="Q5" s="97" t="s">
        <v>586</v>
      </c>
      <c r="R5" s="97" t="s">
        <v>587</v>
      </c>
      <c r="S5" s="97" t="s">
        <v>588</v>
      </c>
      <c r="T5" s="139"/>
      <c r="U5" s="139"/>
      <c r="V5" s="139"/>
      <c r="W5" s="139"/>
      <c r="X5" s="139"/>
      <c r="Y5" s="139"/>
      <c r="Z5" s="139"/>
      <c r="AA5" s="139"/>
    </row>
    <row r="6" spans="1:27" s="194" customFormat="1" ht="76.5" customHeight="1" thickBot="1">
      <c r="A6" s="598" t="s">
        <v>294</v>
      </c>
      <c r="B6" s="197" t="s">
        <v>3</v>
      </c>
      <c r="C6" s="198" t="s">
        <v>447</v>
      </c>
      <c r="D6" s="198" t="s">
        <v>295</v>
      </c>
      <c r="E6" s="198" t="s">
        <v>448</v>
      </c>
      <c r="F6" s="198" t="s">
        <v>449</v>
      </c>
      <c r="G6" s="198" t="s">
        <v>296</v>
      </c>
      <c r="H6" s="198" t="s">
        <v>429</v>
      </c>
      <c r="I6" s="199">
        <v>44530</v>
      </c>
      <c r="J6" s="198" t="s">
        <v>1078</v>
      </c>
      <c r="K6" s="198" t="s">
        <v>1079</v>
      </c>
      <c r="L6" s="51" t="s">
        <v>1080</v>
      </c>
      <c r="M6" s="200" t="s">
        <v>558</v>
      </c>
      <c r="N6" s="201" t="s">
        <v>1081</v>
      </c>
      <c r="O6" s="202" t="s">
        <v>1082</v>
      </c>
      <c r="P6" s="58">
        <v>0.4</v>
      </c>
      <c r="Q6" s="58">
        <v>0.4</v>
      </c>
      <c r="R6" s="58"/>
      <c r="S6" s="203">
        <f>+P6+Q6+R6</f>
        <v>0.8</v>
      </c>
      <c r="T6" s="204"/>
      <c r="U6" s="204"/>
      <c r="V6" s="204"/>
      <c r="W6" s="204"/>
      <c r="X6" s="204"/>
      <c r="Y6" s="204"/>
      <c r="Z6" s="204"/>
      <c r="AA6" s="204"/>
    </row>
    <row r="7" spans="1:27" s="194" customFormat="1" ht="113.25" customHeight="1" thickBot="1">
      <c r="A7" s="589"/>
      <c r="B7" s="197">
        <v>1.2</v>
      </c>
      <c r="C7" s="198" t="s">
        <v>450</v>
      </c>
      <c r="D7" s="198" t="s">
        <v>451</v>
      </c>
      <c r="E7" s="198" t="s">
        <v>297</v>
      </c>
      <c r="F7" s="198" t="s">
        <v>298</v>
      </c>
      <c r="G7" s="198" t="s">
        <v>296</v>
      </c>
      <c r="H7" s="198" t="s">
        <v>429</v>
      </c>
      <c r="I7" s="199">
        <v>44530</v>
      </c>
      <c r="J7" s="198" t="s">
        <v>1083</v>
      </c>
      <c r="K7" s="198" t="s">
        <v>1079</v>
      </c>
      <c r="L7" s="51" t="s">
        <v>1080</v>
      </c>
      <c r="M7" s="200" t="s">
        <v>558</v>
      </c>
      <c r="N7" s="201" t="s">
        <v>1084</v>
      </c>
      <c r="O7" s="202" t="s">
        <v>1082</v>
      </c>
      <c r="P7" s="58">
        <v>0.4</v>
      </c>
      <c r="Q7" s="58">
        <v>0.4</v>
      </c>
      <c r="R7" s="58"/>
      <c r="S7" s="203">
        <f t="shared" ref="S7:S18" si="0">+P7+Q7+R7</f>
        <v>0.8</v>
      </c>
      <c r="T7" s="204"/>
      <c r="U7" s="204"/>
      <c r="V7" s="204"/>
      <c r="W7" s="204"/>
      <c r="X7" s="204"/>
      <c r="Y7" s="204"/>
      <c r="Z7" s="204"/>
      <c r="AA7" s="204"/>
    </row>
    <row r="8" spans="1:27" s="194" customFormat="1" ht="125.25" customHeight="1" thickBot="1">
      <c r="A8" s="589"/>
      <c r="B8" s="205">
        <v>1.3</v>
      </c>
      <c r="C8" s="198" t="s">
        <v>452</v>
      </c>
      <c r="D8" s="198" t="s">
        <v>453</v>
      </c>
      <c r="E8" s="198" t="s">
        <v>454</v>
      </c>
      <c r="F8" s="198" t="s">
        <v>299</v>
      </c>
      <c r="G8" s="198" t="s">
        <v>296</v>
      </c>
      <c r="H8" s="198" t="s">
        <v>429</v>
      </c>
      <c r="I8" s="199">
        <v>44377</v>
      </c>
      <c r="J8" s="198" t="s">
        <v>1085</v>
      </c>
      <c r="K8" s="198" t="s">
        <v>1086</v>
      </c>
      <c r="L8" s="51" t="s">
        <v>1080</v>
      </c>
      <c r="M8" s="200" t="s">
        <v>558</v>
      </c>
      <c r="N8" s="201" t="s">
        <v>1087</v>
      </c>
      <c r="O8" s="202" t="s">
        <v>1088</v>
      </c>
      <c r="P8" s="58">
        <v>0.3</v>
      </c>
      <c r="Q8" s="58">
        <v>0.4</v>
      </c>
      <c r="R8" s="58"/>
      <c r="S8" s="203">
        <f t="shared" si="0"/>
        <v>0.7</v>
      </c>
      <c r="T8" s="204"/>
      <c r="U8" s="204"/>
      <c r="V8" s="204"/>
      <c r="W8" s="204"/>
      <c r="X8" s="204"/>
      <c r="Y8" s="204"/>
      <c r="Z8" s="204"/>
      <c r="AA8" s="204"/>
    </row>
    <row r="9" spans="1:27" s="194" customFormat="1" ht="130.5" customHeight="1" thickBot="1">
      <c r="A9" s="599" t="s">
        <v>300</v>
      </c>
      <c r="B9" s="197" t="s">
        <v>5</v>
      </c>
      <c r="C9" s="198" t="s">
        <v>417</v>
      </c>
      <c r="D9" s="198" t="s">
        <v>455</v>
      </c>
      <c r="E9" s="198" t="s">
        <v>456</v>
      </c>
      <c r="F9" s="198" t="s">
        <v>418</v>
      </c>
      <c r="G9" s="198" t="s">
        <v>301</v>
      </c>
      <c r="H9" s="198" t="s">
        <v>218</v>
      </c>
      <c r="I9" s="199">
        <v>44530</v>
      </c>
      <c r="J9" s="206" t="s">
        <v>1089</v>
      </c>
      <c r="K9" s="206" t="s">
        <v>1090</v>
      </c>
      <c r="L9" s="51" t="s">
        <v>1091</v>
      </c>
      <c r="M9" s="200" t="s">
        <v>558</v>
      </c>
      <c r="N9" s="202" t="s">
        <v>1092</v>
      </c>
      <c r="O9" s="202" t="s">
        <v>1093</v>
      </c>
      <c r="P9" s="58">
        <v>0.4</v>
      </c>
      <c r="Q9" s="58">
        <v>0.2</v>
      </c>
      <c r="R9" s="58"/>
      <c r="S9" s="203">
        <f t="shared" si="0"/>
        <v>0.60000000000000009</v>
      </c>
      <c r="T9" s="204"/>
      <c r="U9" s="204"/>
      <c r="V9" s="204"/>
      <c r="W9" s="204"/>
      <c r="X9" s="204"/>
      <c r="Y9" s="204"/>
      <c r="Z9" s="204"/>
      <c r="AA9" s="204"/>
    </row>
    <row r="10" spans="1:27" s="194" customFormat="1" ht="87.75" customHeight="1" thickBot="1">
      <c r="A10" s="589"/>
      <c r="B10" s="205" t="s">
        <v>6</v>
      </c>
      <c r="C10" s="198" t="s">
        <v>457</v>
      </c>
      <c r="D10" s="198" t="s">
        <v>458</v>
      </c>
      <c r="E10" s="198" t="s">
        <v>302</v>
      </c>
      <c r="F10" s="198" t="s">
        <v>459</v>
      </c>
      <c r="G10" s="198" t="s">
        <v>304</v>
      </c>
      <c r="H10" s="198" t="s">
        <v>429</v>
      </c>
      <c r="I10" s="199">
        <v>44530</v>
      </c>
      <c r="J10" s="198" t="s">
        <v>1094</v>
      </c>
      <c r="K10" s="198" t="s">
        <v>1095</v>
      </c>
      <c r="L10" s="207" t="s">
        <v>1080</v>
      </c>
      <c r="M10" s="200" t="s">
        <v>558</v>
      </c>
      <c r="N10" s="201" t="s">
        <v>1096</v>
      </c>
      <c r="O10" s="202" t="s">
        <v>1097</v>
      </c>
      <c r="P10" s="58">
        <v>0.3</v>
      </c>
      <c r="Q10" s="58">
        <v>0</v>
      </c>
      <c r="R10" s="58"/>
      <c r="S10" s="203">
        <f t="shared" si="0"/>
        <v>0.3</v>
      </c>
      <c r="T10" s="204"/>
      <c r="U10" s="204"/>
      <c r="V10" s="204"/>
      <c r="W10" s="204"/>
      <c r="X10" s="204"/>
      <c r="Y10" s="204"/>
      <c r="Z10" s="204"/>
      <c r="AA10" s="204"/>
    </row>
    <row r="11" spans="1:27" s="194" customFormat="1" ht="68.25" customHeight="1" thickBot="1">
      <c r="A11" s="589"/>
      <c r="B11" s="205" t="s">
        <v>7</v>
      </c>
      <c r="C11" s="198" t="s">
        <v>419</v>
      </c>
      <c r="D11" s="198" t="s">
        <v>460</v>
      </c>
      <c r="E11" s="198" t="s">
        <v>420</v>
      </c>
      <c r="F11" s="198" t="s">
        <v>303</v>
      </c>
      <c r="G11" s="198" t="s">
        <v>296</v>
      </c>
      <c r="H11" s="198" t="s">
        <v>429</v>
      </c>
      <c r="I11" s="199">
        <v>44530</v>
      </c>
      <c r="J11" s="198" t="s">
        <v>1098</v>
      </c>
      <c r="K11" s="198" t="s">
        <v>1099</v>
      </c>
      <c r="L11" s="208" t="s">
        <v>1080</v>
      </c>
      <c r="M11" s="200" t="s">
        <v>558</v>
      </c>
      <c r="N11" s="201" t="s">
        <v>1100</v>
      </c>
      <c r="O11" s="202" t="s">
        <v>1101</v>
      </c>
      <c r="P11" s="58">
        <v>0</v>
      </c>
      <c r="Q11" s="58">
        <v>0.4</v>
      </c>
      <c r="R11" s="58"/>
      <c r="S11" s="203">
        <f t="shared" si="0"/>
        <v>0.4</v>
      </c>
      <c r="T11" s="204"/>
      <c r="U11" s="204"/>
      <c r="V11" s="204"/>
      <c r="W11" s="204"/>
      <c r="X11" s="204"/>
      <c r="Y11" s="204"/>
      <c r="Z11" s="204"/>
      <c r="AA11" s="204"/>
    </row>
    <row r="12" spans="1:27" s="194" customFormat="1" ht="59.25" customHeight="1" thickBot="1">
      <c r="A12" s="589"/>
      <c r="B12" s="205" t="s">
        <v>241</v>
      </c>
      <c r="C12" s="198" t="s">
        <v>421</v>
      </c>
      <c r="D12" s="198" t="s">
        <v>461</v>
      </c>
      <c r="E12" s="198" t="s">
        <v>462</v>
      </c>
      <c r="F12" s="198" t="s">
        <v>305</v>
      </c>
      <c r="G12" s="198" t="s">
        <v>306</v>
      </c>
      <c r="H12" s="198" t="s">
        <v>218</v>
      </c>
      <c r="I12" s="199">
        <v>44530</v>
      </c>
      <c r="J12" s="198" t="s">
        <v>1102</v>
      </c>
      <c r="K12" s="198" t="s">
        <v>1103</v>
      </c>
      <c r="L12" s="207" t="s">
        <v>1080</v>
      </c>
      <c r="M12" s="200" t="s">
        <v>558</v>
      </c>
      <c r="N12" s="201" t="s">
        <v>1104</v>
      </c>
      <c r="O12" s="202" t="s">
        <v>1105</v>
      </c>
      <c r="P12" s="58">
        <v>0.3</v>
      </c>
      <c r="Q12" s="58">
        <v>0.3</v>
      </c>
      <c r="R12" s="58"/>
      <c r="S12" s="203">
        <f t="shared" si="0"/>
        <v>0.6</v>
      </c>
      <c r="T12" s="204"/>
      <c r="U12" s="204"/>
      <c r="V12" s="204"/>
      <c r="W12" s="204"/>
      <c r="X12" s="204"/>
      <c r="Y12" s="204"/>
      <c r="Z12" s="204"/>
      <c r="AA12" s="204"/>
    </row>
    <row r="13" spans="1:27" s="194" customFormat="1" ht="64.5" customHeight="1" thickBot="1">
      <c r="A13" s="589"/>
      <c r="B13" s="205" t="s">
        <v>248</v>
      </c>
      <c r="C13" s="198" t="s">
        <v>463</v>
      </c>
      <c r="D13" s="198" t="s">
        <v>464</v>
      </c>
      <c r="E13" s="198" t="s">
        <v>422</v>
      </c>
      <c r="F13" s="198" t="s">
        <v>465</v>
      </c>
      <c r="G13" s="198" t="s">
        <v>296</v>
      </c>
      <c r="H13" s="198" t="s">
        <v>218</v>
      </c>
      <c r="I13" s="199">
        <v>44540</v>
      </c>
      <c r="J13" s="198" t="s">
        <v>1106</v>
      </c>
      <c r="K13" s="198" t="s">
        <v>1107</v>
      </c>
      <c r="L13" s="51" t="s">
        <v>1080</v>
      </c>
      <c r="M13" s="200" t="s">
        <v>558</v>
      </c>
      <c r="N13" s="201" t="s">
        <v>1108</v>
      </c>
      <c r="O13" s="209" t="s">
        <v>1109</v>
      </c>
      <c r="P13" s="58">
        <v>0.3</v>
      </c>
      <c r="Q13" s="58">
        <v>0.3</v>
      </c>
      <c r="R13" s="58"/>
      <c r="S13" s="203">
        <f t="shared" si="0"/>
        <v>0.6</v>
      </c>
      <c r="T13" s="204"/>
      <c r="U13" s="204"/>
      <c r="V13" s="204"/>
      <c r="W13" s="204"/>
      <c r="X13" s="204"/>
      <c r="Y13" s="204"/>
      <c r="Z13" s="204"/>
      <c r="AA13" s="204"/>
    </row>
    <row r="14" spans="1:27" s="194" customFormat="1" ht="62.25" customHeight="1" thickBot="1">
      <c r="A14" s="589"/>
      <c r="B14" s="205" t="s">
        <v>406</v>
      </c>
      <c r="C14" s="198" t="s">
        <v>466</v>
      </c>
      <c r="D14" s="198" t="s">
        <v>423</v>
      </c>
      <c r="E14" s="198" t="s">
        <v>467</v>
      </c>
      <c r="F14" s="198" t="s">
        <v>424</v>
      </c>
      <c r="G14" s="198" t="s">
        <v>296</v>
      </c>
      <c r="H14" s="198" t="s">
        <v>429</v>
      </c>
      <c r="I14" s="199">
        <v>44530</v>
      </c>
      <c r="J14" s="198" t="s">
        <v>1110</v>
      </c>
      <c r="K14" s="198" t="s">
        <v>1111</v>
      </c>
      <c r="L14" s="207" t="s">
        <v>1080</v>
      </c>
      <c r="M14" s="200" t="s">
        <v>558</v>
      </c>
      <c r="N14" s="202" t="s">
        <v>1112</v>
      </c>
      <c r="O14" s="209" t="s">
        <v>1113</v>
      </c>
      <c r="P14" s="58">
        <v>0.3</v>
      </c>
      <c r="Q14" s="58">
        <v>0</v>
      </c>
      <c r="R14" s="58"/>
      <c r="S14" s="203">
        <f t="shared" si="0"/>
        <v>0.3</v>
      </c>
      <c r="T14" s="204"/>
      <c r="U14" s="204"/>
      <c r="V14" s="204"/>
      <c r="W14" s="204"/>
      <c r="X14" s="204"/>
      <c r="Y14" s="204"/>
      <c r="Z14" s="204"/>
      <c r="AA14" s="204"/>
    </row>
    <row r="15" spans="1:27" s="194" customFormat="1" ht="98.25" customHeight="1" thickBot="1">
      <c r="A15" s="590"/>
      <c r="B15" s="205" t="s">
        <v>425</v>
      </c>
      <c r="C15" s="198" t="s">
        <v>468</v>
      </c>
      <c r="D15" s="210" t="s">
        <v>1114</v>
      </c>
      <c r="E15" s="198" t="s">
        <v>426</v>
      </c>
      <c r="F15" s="198" t="s">
        <v>469</v>
      </c>
      <c r="G15" s="198" t="s">
        <v>427</v>
      </c>
      <c r="H15" s="198" t="s">
        <v>218</v>
      </c>
      <c r="I15" s="199">
        <v>44530</v>
      </c>
      <c r="J15" s="198" t="s">
        <v>1115</v>
      </c>
      <c r="K15" s="198" t="s">
        <v>1116</v>
      </c>
      <c r="L15" s="207" t="s">
        <v>1117</v>
      </c>
      <c r="M15" s="200" t="s">
        <v>558</v>
      </c>
      <c r="N15" s="202" t="s">
        <v>1092</v>
      </c>
      <c r="O15" s="202" t="s">
        <v>1093</v>
      </c>
      <c r="P15" s="58">
        <v>0.4</v>
      </c>
      <c r="Q15" s="58">
        <v>0.4</v>
      </c>
      <c r="R15" s="58"/>
      <c r="S15" s="203">
        <f t="shared" si="0"/>
        <v>0.8</v>
      </c>
      <c r="T15" s="204"/>
      <c r="U15" s="204"/>
      <c r="V15" s="204"/>
      <c r="W15" s="204"/>
      <c r="X15" s="204"/>
      <c r="Y15" s="204"/>
      <c r="Z15" s="204"/>
      <c r="AA15" s="204"/>
    </row>
    <row r="16" spans="1:27" s="194" customFormat="1" ht="113" thickBot="1">
      <c r="A16" s="588" t="s">
        <v>307</v>
      </c>
      <c r="B16" s="197" t="s">
        <v>8</v>
      </c>
      <c r="C16" s="198" t="s">
        <v>308</v>
      </c>
      <c r="D16" s="198" t="s">
        <v>470</v>
      </c>
      <c r="E16" s="198" t="s">
        <v>309</v>
      </c>
      <c r="F16" s="198" t="s">
        <v>310</v>
      </c>
      <c r="G16" s="198" t="s">
        <v>296</v>
      </c>
      <c r="H16" s="198" t="s">
        <v>218</v>
      </c>
      <c r="I16" s="199">
        <v>44377</v>
      </c>
      <c r="J16" s="198" t="s">
        <v>1118</v>
      </c>
      <c r="K16" s="198" t="s">
        <v>1095</v>
      </c>
      <c r="L16" s="207" t="s">
        <v>1080</v>
      </c>
      <c r="M16" s="200" t="s">
        <v>558</v>
      </c>
      <c r="N16" s="202" t="s">
        <v>1119</v>
      </c>
      <c r="O16" s="202" t="s">
        <v>1120</v>
      </c>
      <c r="P16" s="58">
        <v>0.5</v>
      </c>
      <c r="Q16" s="58">
        <v>0.5</v>
      </c>
      <c r="R16" s="58"/>
      <c r="S16" s="203">
        <f t="shared" si="0"/>
        <v>1</v>
      </c>
      <c r="T16" s="204"/>
      <c r="U16" s="204"/>
      <c r="V16" s="204"/>
      <c r="W16" s="204"/>
      <c r="X16" s="204"/>
      <c r="Y16" s="204"/>
      <c r="Z16" s="204"/>
      <c r="AA16" s="204"/>
    </row>
    <row r="17" spans="1:27" s="194" customFormat="1" ht="97" thickBot="1">
      <c r="A17" s="589"/>
      <c r="B17" s="205" t="s">
        <v>17</v>
      </c>
      <c r="C17" s="198" t="s">
        <v>311</v>
      </c>
      <c r="D17" s="198" t="s">
        <v>471</v>
      </c>
      <c r="E17" s="198" t="s">
        <v>312</v>
      </c>
      <c r="F17" s="198" t="s">
        <v>472</v>
      </c>
      <c r="G17" s="198" t="s">
        <v>296</v>
      </c>
      <c r="H17" s="198" t="s">
        <v>218</v>
      </c>
      <c r="I17" s="199">
        <v>44560</v>
      </c>
      <c r="J17" s="198" t="s">
        <v>1121</v>
      </c>
      <c r="K17" s="198" t="s">
        <v>1122</v>
      </c>
      <c r="L17" s="207" t="s">
        <v>1080</v>
      </c>
      <c r="M17" s="200" t="s">
        <v>558</v>
      </c>
      <c r="N17" s="201" t="s">
        <v>1123</v>
      </c>
      <c r="O17" s="202" t="s">
        <v>1124</v>
      </c>
      <c r="P17" s="58">
        <v>0</v>
      </c>
      <c r="Q17" s="58">
        <v>1</v>
      </c>
      <c r="R17" s="58"/>
      <c r="S17" s="203">
        <f t="shared" si="0"/>
        <v>1</v>
      </c>
      <c r="T17" s="204"/>
      <c r="U17" s="204"/>
      <c r="V17" s="204"/>
      <c r="W17" s="204"/>
      <c r="X17" s="204"/>
      <c r="Y17" s="204"/>
      <c r="Z17" s="204"/>
      <c r="AA17" s="204"/>
    </row>
    <row r="18" spans="1:27" s="194" customFormat="1" ht="289" thickBot="1">
      <c r="A18" s="590"/>
      <c r="B18" s="205" t="s">
        <v>428</v>
      </c>
      <c r="C18" s="198" t="s">
        <v>473</v>
      </c>
      <c r="D18" s="198" t="s">
        <v>474</v>
      </c>
      <c r="E18" s="198" t="s">
        <v>312</v>
      </c>
      <c r="F18" s="198" t="s">
        <v>475</v>
      </c>
      <c r="G18" s="198" t="s">
        <v>296</v>
      </c>
      <c r="H18" s="198" t="s">
        <v>429</v>
      </c>
      <c r="I18" s="199">
        <v>44560</v>
      </c>
      <c r="J18" s="198" t="s">
        <v>1125</v>
      </c>
      <c r="K18" s="198" t="s">
        <v>1126</v>
      </c>
      <c r="L18" s="207" t="s">
        <v>1080</v>
      </c>
      <c r="M18" s="200" t="s">
        <v>558</v>
      </c>
      <c r="N18" s="201" t="s">
        <v>1127</v>
      </c>
      <c r="O18" s="202" t="s">
        <v>1128</v>
      </c>
      <c r="P18" s="58">
        <v>0</v>
      </c>
      <c r="Q18" s="58">
        <v>0.3</v>
      </c>
      <c r="R18" s="58"/>
      <c r="S18" s="203">
        <f t="shared" si="0"/>
        <v>0.3</v>
      </c>
      <c r="T18" s="204"/>
      <c r="U18" s="204"/>
      <c r="V18" s="204"/>
      <c r="W18" s="204"/>
      <c r="X18" s="204"/>
      <c r="Y18" s="204"/>
      <c r="Z18" s="204"/>
      <c r="AA18" s="204"/>
    </row>
    <row r="19" spans="1:27" ht="45.75" customHeight="1">
      <c r="A19" s="191"/>
      <c r="B19" s="191"/>
      <c r="C19" s="191"/>
      <c r="D19" s="191"/>
      <c r="E19" s="191"/>
      <c r="F19" s="191"/>
      <c r="G19" s="191"/>
      <c r="H19" s="191"/>
      <c r="I19" s="191"/>
      <c r="J19" s="191"/>
      <c r="K19" s="191"/>
      <c r="L19" s="191"/>
      <c r="M19" s="191"/>
      <c r="N19" s="239"/>
      <c r="O19" s="235" t="s">
        <v>996</v>
      </c>
      <c r="P19" s="236">
        <f>AVERAGE(P6:P18)</f>
        <v>0.27692307692307688</v>
      </c>
      <c r="Q19" s="236">
        <f>AVERAGE(Q6:Q18)</f>
        <v>0.35384615384615381</v>
      </c>
      <c r="R19" s="237" t="e">
        <f>AVERAGE(R6:R18)</f>
        <v>#DIV/0!</v>
      </c>
      <c r="S19" s="238">
        <f>+P19+Q19</f>
        <v>0.63076923076923075</v>
      </c>
      <c r="T19" s="139"/>
      <c r="U19" s="139"/>
      <c r="V19" s="139"/>
      <c r="W19" s="139"/>
      <c r="X19" s="139"/>
      <c r="Y19" s="139"/>
      <c r="Z19" s="139"/>
      <c r="AA19" s="139"/>
    </row>
    <row r="20" spans="1:27">
      <c r="A20" s="191"/>
      <c r="B20" s="191"/>
      <c r="C20" s="191"/>
      <c r="D20" s="191"/>
      <c r="E20" s="191"/>
      <c r="F20" s="191"/>
      <c r="G20" s="191"/>
      <c r="H20" s="191"/>
      <c r="I20" s="191"/>
      <c r="J20" s="191"/>
      <c r="K20" s="191"/>
      <c r="L20" s="191"/>
      <c r="M20" s="191"/>
      <c r="N20" s="139"/>
      <c r="O20" s="139"/>
      <c r="P20" s="139"/>
      <c r="Q20" s="139"/>
      <c r="R20" s="139"/>
      <c r="S20" s="139"/>
      <c r="T20" s="139"/>
      <c r="U20" s="139"/>
      <c r="V20" s="139"/>
      <c r="W20" s="139"/>
      <c r="X20" s="139"/>
      <c r="Y20" s="139"/>
      <c r="Z20" s="139"/>
      <c r="AA20" s="139"/>
    </row>
    <row r="21" spans="1:27" ht="15.75" customHeight="1">
      <c r="A21" s="191"/>
      <c r="B21" s="191"/>
      <c r="C21" s="191"/>
      <c r="D21" s="191"/>
      <c r="E21" s="191"/>
      <c r="F21" s="191"/>
      <c r="G21" s="191"/>
      <c r="H21" s="191"/>
      <c r="I21" s="191"/>
      <c r="J21" s="191"/>
      <c r="K21" s="191"/>
      <c r="L21" s="191"/>
      <c r="M21" s="191"/>
      <c r="N21" s="139"/>
      <c r="O21" s="139"/>
      <c r="P21" s="139"/>
      <c r="Q21" s="139"/>
      <c r="R21" s="139"/>
      <c r="S21" s="139"/>
      <c r="T21" s="139"/>
      <c r="U21" s="139"/>
      <c r="V21" s="139"/>
      <c r="W21" s="139"/>
      <c r="X21" s="139"/>
      <c r="Y21" s="139"/>
      <c r="Z21" s="139"/>
      <c r="AA21" s="139"/>
    </row>
    <row r="22" spans="1:27" ht="15.75" customHeight="1">
      <c r="A22" s="139"/>
      <c r="B22" s="139"/>
      <c r="C22" s="139"/>
      <c r="D22" s="139"/>
      <c r="E22" s="139"/>
      <c r="F22" s="139"/>
      <c r="G22" s="139"/>
      <c r="H22" s="139"/>
      <c r="I22" s="139"/>
      <c r="J22" s="139"/>
      <c r="K22" s="139"/>
      <c r="L22" s="139"/>
      <c r="M22" s="139"/>
      <c r="N22" s="139"/>
      <c r="O22" s="139"/>
      <c r="P22" s="139"/>
      <c r="Q22" s="139"/>
      <c r="R22" s="139"/>
      <c r="S22" s="139"/>
      <c r="T22" s="139"/>
      <c r="U22" s="139"/>
      <c r="V22" s="139"/>
      <c r="W22" s="139"/>
      <c r="X22" s="139"/>
      <c r="Y22" s="139"/>
      <c r="Z22" s="139"/>
      <c r="AA22" s="139"/>
    </row>
    <row r="23" spans="1:27" ht="15.75" customHeight="1">
      <c r="A23" s="139"/>
      <c r="B23" s="139"/>
      <c r="C23" s="139"/>
      <c r="D23" s="139"/>
      <c r="E23" s="139"/>
      <c r="F23" s="139"/>
      <c r="G23" s="139"/>
      <c r="H23" s="139"/>
      <c r="I23" s="139"/>
      <c r="J23" s="139"/>
      <c r="K23" s="139"/>
      <c r="L23" s="139"/>
      <c r="M23" s="139"/>
      <c r="N23" s="139"/>
      <c r="O23" s="139"/>
      <c r="P23" s="139"/>
      <c r="Q23" s="139"/>
      <c r="R23" s="139"/>
      <c r="S23" s="139"/>
      <c r="T23" s="139"/>
      <c r="U23" s="139"/>
      <c r="V23" s="139"/>
      <c r="W23" s="139"/>
      <c r="X23" s="139"/>
      <c r="Y23" s="139"/>
      <c r="Z23" s="139"/>
      <c r="AA23" s="139"/>
    </row>
    <row r="24" spans="1:27" ht="15.75" customHeight="1">
      <c r="A24" s="139"/>
      <c r="B24" s="139"/>
      <c r="C24" s="139"/>
      <c r="D24" s="139"/>
      <c r="E24" s="139"/>
      <c r="F24" s="139"/>
      <c r="G24" s="139"/>
      <c r="H24" s="139"/>
      <c r="I24" s="139"/>
      <c r="J24" s="139"/>
      <c r="K24" s="139"/>
      <c r="L24" s="139"/>
      <c r="M24" s="139"/>
      <c r="N24" s="139"/>
      <c r="O24" s="139"/>
      <c r="P24" s="139"/>
      <c r="Q24" s="139"/>
      <c r="R24" s="139"/>
      <c r="S24" s="139"/>
      <c r="T24" s="139"/>
      <c r="U24" s="139"/>
      <c r="V24" s="139"/>
      <c r="W24" s="139"/>
      <c r="X24" s="139"/>
      <c r="Y24" s="139"/>
      <c r="Z24" s="139"/>
      <c r="AA24" s="139"/>
    </row>
    <row r="25" spans="1:27" ht="15.75" customHeight="1">
      <c r="A25" s="139"/>
      <c r="B25" s="139"/>
      <c r="C25" s="139"/>
      <c r="D25" s="139"/>
      <c r="E25" s="139"/>
      <c r="F25" s="139"/>
      <c r="G25" s="139"/>
      <c r="H25" s="139"/>
      <c r="I25" s="139"/>
      <c r="J25" s="139"/>
      <c r="K25" s="139"/>
      <c r="L25" s="139"/>
      <c r="M25" s="139"/>
      <c r="N25" s="139"/>
      <c r="O25" s="139"/>
      <c r="P25" s="139"/>
      <c r="Q25" s="139"/>
      <c r="R25" s="139"/>
      <c r="S25" s="139"/>
      <c r="T25" s="139"/>
      <c r="U25" s="139"/>
      <c r="V25" s="139"/>
      <c r="W25" s="139"/>
      <c r="X25" s="139"/>
      <c r="Y25" s="139"/>
      <c r="Z25" s="139"/>
      <c r="AA25" s="139"/>
    </row>
    <row r="26" spans="1:27" ht="15.75" customHeight="1">
      <c r="A26" s="139"/>
      <c r="B26" s="139"/>
      <c r="C26" s="139"/>
      <c r="D26" s="139"/>
      <c r="E26" s="139"/>
      <c r="F26" s="139"/>
      <c r="G26" s="139"/>
      <c r="H26" s="139"/>
      <c r="I26" s="139"/>
      <c r="J26" s="139"/>
      <c r="K26" s="139"/>
      <c r="L26" s="139"/>
      <c r="M26" s="139"/>
      <c r="N26" s="139"/>
      <c r="O26" s="139"/>
      <c r="P26" s="139"/>
      <c r="Q26" s="139"/>
      <c r="R26" s="139"/>
      <c r="S26" s="139"/>
      <c r="T26" s="139"/>
      <c r="U26" s="139"/>
      <c r="V26" s="139"/>
      <c r="W26" s="139"/>
      <c r="X26" s="139"/>
      <c r="Y26" s="139"/>
      <c r="Z26" s="139"/>
      <c r="AA26" s="139"/>
    </row>
    <row r="27" spans="1:27" ht="15.75" customHeight="1">
      <c r="A27" s="139"/>
      <c r="B27" s="139"/>
      <c r="C27" s="139"/>
      <c r="D27" s="139"/>
      <c r="E27" s="139"/>
      <c r="F27" s="139"/>
      <c r="G27" s="139"/>
      <c r="H27" s="139"/>
      <c r="I27" s="139"/>
      <c r="J27" s="139"/>
      <c r="K27" s="139"/>
      <c r="L27" s="139"/>
      <c r="M27" s="139"/>
      <c r="N27" s="139"/>
      <c r="O27" s="139"/>
      <c r="P27" s="139"/>
      <c r="Q27" s="139"/>
      <c r="R27" s="139"/>
      <c r="S27" s="139"/>
      <c r="T27" s="139"/>
      <c r="U27" s="139"/>
      <c r="V27" s="139"/>
      <c r="W27" s="139"/>
      <c r="X27" s="139"/>
      <c r="Y27" s="139"/>
      <c r="Z27" s="139"/>
      <c r="AA27" s="139"/>
    </row>
    <row r="28" spans="1:27" ht="15.75" customHeight="1">
      <c r="A28" s="139"/>
      <c r="B28" s="139"/>
      <c r="C28" s="139"/>
      <c r="D28" s="139"/>
      <c r="E28" s="139"/>
      <c r="F28" s="139"/>
      <c r="G28" s="139"/>
      <c r="H28" s="139"/>
      <c r="I28" s="139"/>
      <c r="J28" s="139"/>
      <c r="K28" s="139"/>
      <c r="L28" s="139"/>
      <c r="M28" s="139"/>
      <c r="N28" s="139"/>
      <c r="O28" s="139"/>
      <c r="P28" s="139"/>
      <c r="Q28" s="139"/>
      <c r="R28" s="139"/>
      <c r="S28" s="139"/>
      <c r="T28" s="139"/>
      <c r="U28" s="139"/>
      <c r="V28" s="139"/>
      <c r="W28" s="139"/>
      <c r="X28" s="139"/>
      <c r="Y28" s="139"/>
      <c r="Z28" s="139"/>
      <c r="AA28" s="139"/>
    </row>
    <row r="29" spans="1:27" ht="15.75" customHeight="1">
      <c r="A29" s="139"/>
      <c r="B29" s="139"/>
      <c r="C29" s="139"/>
      <c r="D29" s="139"/>
      <c r="E29" s="139"/>
      <c r="F29" s="139"/>
      <c r="G29" s="139"/>
      <c r="H29" s="139"/>
      <c r="I29" s="139"/>
      <c r="J29" s="139"/>
      <c r="K29" s="139"/>
      <c r="L29" s="139"/>
      <c r="M29" s="139"/>
      <c r="N29" s="139"/>
      <c r="O29" s="139"/>
      <c r="P29" s="139"/>
      <c r="Q29" s="139"/>
      <c r="R29" s="139"/>
      <c r="S29" s="139"/>
      <c r="T29" s="139"/>
      <c r="U29" s="139"/>
      <c r="V29" s="139"/>
      <c r="W29" s="139"/>
      <c r="X29" s="139"/>
      <c r="Y29" s="139"/>
      <c r="Z29" s="139"/>
      <c r="AA29" s="139"/>
    </row>
    <row r="30" spans="1:27" ht="15.75" customHeight="1">
      <c r="A30" s="139"/>
      <c r="B30" s="139"/>
      <c r="C30" s="139"/>
      <c r="D30" s="139"/>
      <c r="E30" s="139"/>
      <c r="F30" s="139"/>
      <c r="G30" s="139"/>
      <c r="H30" s="139"/>
      <c r="I30" s="139"/>
      <c r="J30" s="139"/>
      <c r="K30" s="139"/>
      <c r="L30" s="139"/>
      <c r="M30" s="139"/>
      <c r="N30" s="139"/>
      <c r="O30" s="139"/>
      <c r="P30" s="139"/>
      <c r="Q30" s="139"/>
      <c r="R30" s="139"/>
      <c r="S30" s="139"/>
      <c r="T30" s="139"/>
      <c r="U30" s="139"/>
      <c r="V30" s="139"/>
      <c r="W30" s="139"/>
      <c r="X30" s="139"/>
      <c r="Y30" s="139"/>
      <c r="Z30" s="139"/>
      <c r="AA30" s="139"/>
    </row>
    <row r="31" spans="1:27" ht="15.75" customHeight="1">
      <c r="A31" s="139"/>
      <c r="B31" s="139"/>
      <c r="C31" s="139"/>
      <c r="D31" s="139"/>
      <c r="E31" s="139"/>
      <c r="F31" s="139"/>
      <c r="G31" s="139"/>
      <c r="H31" s="139"/>
      <c r="I31" s="139"/>
      <c r="J31" s="139"/>
      <c r="K31" s="139"/>
      <c r="L31" s="139"/>
      <c r="M31" s="139"/>
      <c r="N31" s="139"/>
      <c r="O31" s="139"/>
      <c r="P31" s="139"/>
      <c r="Q31" s="139"/>
      <c r="R31" s="139"/>
      <c r="S31" s="139"/>
      <c r="T31" s="139"/>
      <c r="U31" s="139"/>
      <c r="V31" s="139"/>
      <c r="W31" s="139"/>
      <c r="X31" s="139"/>
      <c r="Y31" s="139"/>
      <c r="Z31" s="139"/>
      <c r="AA31" s="139"/>
    </row>
    <row r="32" spans="1:27" ht="15.75" customHeight="1">
      <c r="A32" s="139"/>
      <c r="B32" s="139"/>
      <c r="C32" s="139"/>
      <c r="D32" s="139"/>
      <c r="E32" s="139"/>
      <c r="F32" s="139"/>
      <c r="G32" s="139"/>
      <c r="H32" s="139"/>
      <c r="I32" s="139"/>
      <c r="J32" s="139"/>
      <c r="K32" s="139"/>
      <c r="L32" s="139"/>
      <c r="M32" s="139"/>
      <c r="N32" s="139"/>
      <c r="O32" s="139"/>
      <c r="P32" s="139"/>
      <c r="Q32" s="139"/>
      <c r="R32" s="139"/>
      <c r="S32" s="139"/>
      <c r="T32" s="139"/>
      <c r="U32" s="139"/>
      <c r="V32" s="139"/>
      <c r="W32" s="139"/>
      <c r="X32" s="139"/>
      <c r="Y32" s="139"/>
      <c r="Z32" s="139"/>
      <c r="AA32" s="139"/>
    </row>
    <row r="33" spans="1:27" ht="15.75" customHeight="1">
      <c r="A33" s="139"/>
      <c r="B33" s="139"/>
      <c r="C33" s="139"/>
      <c r="D33" s="139"/>
      <c r="E33" s="139"/>
      <c r="F33" s="139"/>
      <c r="G33" s="139"/>
      <c r="H33" s="139"/>
      <c r="I33" s="139"/>
      <c r="J33" s="139"/>
      <c r="K33" s="139"/>
      <c r="L33" s="139"/>
      <c r="M33" s="139"/>
      <c r="N33" s="139"/>
      <c r="O33" s="139"/>
      <c r="P33" s="139"/>
      <c r="Q33" s="139"/>
      <c r="R33" s="139"/>
      <c r="S33" s="139"/>
      <c r="T33" s="139"/>
      <c r="U33" s="139"/>
      <c r="V33" s="139"/>
      <c r="W33" s="139"/>
      <c r="X33" s="139"/>
      <c r="Y33" s="139"/>
      <c r="Z33" s="139"/>
      <c r="AA33" s="139"/>
    </row>
    <row r="34" spans="1:27" ht="15.75" customHeight="1">
      <c r="A34" s="139"/>
      <c r="B34" s="139"/>
      <c r="C34" s="139"/>
      <c r="D34" s="139"/>
      <c r="E34" s="139"/>
      <c r="F34" s="139"/>
      <c r="G34" s="139"/>
      <c r="H34" s="139"/>
      <c r="I34" s="139"/>
      <c r="J34" s="139"/>
      <c r="K34" s="139"/>
      <c r="L34" s="139"/>
      <c r="M34" s="139"/>
      <c r="N34" s="139"/>
      <c r="O34" s="139"/>
      <c r="P34" s="139"/>
      <c r="Q34" s="139"/>
      <c r="R34" s="139"/>
      <c r="S34" s="139"/>
      <c r="T34" s="139"/>
      <c r="U34" s="139"/>
      <c r="V34" s="139"/>
      <c r="W34" s="139"/>
      <c r="X34" s="139"/>
      <c r="Y34" s="139"/>
      <c r="Z34" s="139"/>
      <c r="AA34" s="139"/>
    </row>
    <row r="35" spans="1:27" ht="15.75" customHeight="1">
      <c r="A35" s="139"/>
      <c r="B35" s="139"/>
      <c r="C35" s="139"/>
      <c r="D35" s="139"/>
      <c r="E35" s="139"/>
      <c r="F35" s="139"/>
      <c r="G35" s="139"/>
      <c r="H35" s="139"/>
      <c r="I35" s="139"/>
      <c r="J35" s="139"/>
      <c r="K35" s="139"/>
      <c r="L35" s="139"/>
      <c r="M35" s="139"/>
      <c r="N35" s="139"/>
      <c r="O35" s="139"/>
      <c r="P35" s="139"/>
      <c r="Q35" s="139"/>
      <c r="R35" s="139"/>
      <c r="S35" s="139"/>
      <c r="T35" s="139"/>
      <c r="U35" s="139"/>
      <c r="V35" s="139"/>
      <c r="W35" s="139"/>
      <c r="X35" s="139"/>
      <c r="Y35" s="139"/>
      <c r="Z35" s="139"/>
      <c r="AA35" s="139"/>
    </row>
    <row r="36" spans="1:27" ht="15.75" customHeight="1">
      <c r="A36" s="139"/>
      <c r="B36" s="139"/>
      <c r="C36" s="139"/>
      <c r="D36" s="139"/>
      <c r="E36" s="139"/>
      <c r="F36" s="139"/>
      <c r="G36" s="139"/>
      <c r="H36" s="139"/>
      <c r="I36" s="139"/>
      <c r="J36" s="139"/>
      <c r="K36" s="139"/>
      <c r="L36" s="139"/>
      <c r="M36" s="139"/>
      <c r="N36" s="139"/>
      <c r="O36" s="139"/>
      <c r="P36" s="139"/>
      <c r="Q36" s="139"/>
      <c r="R36" s="139"/>
      <c r="S36" s="139"/>
      <c r="T36" s="139"/>
      <c r="U36" s="139"/>
      <c r="V36" s="139"/>
      <c r="W36" s="139"/>
      <c r="X36" s="139"/>
      <c r="Y36" s="139"/>
      <c r="Z36" s="139"/>
      <c r="AA36" s="139"/>
    </row>
    <row r="37" spans="1:27" ht="15.75" customHeight="1">
      <c r="A37" s="139"/>
      <c r="B37" s="139"/>
      <c r="C37" s="139"/>
      <c r="D37" s="139"/>
      <c r="E37" s="139"/>
      <c r="F37" s="139"/>
      <c r="G37" s="139"/>
      <c r="H37" s="139"/>
      <c r="I37" s="139"/>
      <c r="J37" s="139"/>
      <c r="K37" s="139"/>
      <c r="L37" s="139"/>
      <c r="M37" s="139"/>
      <c r="N37" s="139"/>
      <c r="O37" s="139"/>
      <c r="P37" s="139"/>
      <c r="Q37" s="139"/>
      <c r="R37" s="139"/>
      <c r="S37" s="139"/>
      <c r="T37" s="139"/>
      <c r="U37" s="139"/>
      <c r="V37" s="139"/>
      <c r="W37" s="139"/>
      <c r="X37" s="139"/>
      <c r="Y37" s="139"/>
      <c r="Z37" s="139"/>
      <c r="AA37" s="139"/>
    </row>
    <row r="38" spans="1:27" ht="15.75" customHeight="1">
      <c r="A38" s="139"/>
      <c r="B38" s="139"/>
      <c r="C38" s="139"/>
      <c r="D38" s="139"/>
      <c r="E38" s="139"/>
      <c r="F38" s="139"/>
      <c r="G38" s="139"/>
      <c r="H38" s="139"/>
      <c r="I38" s="139"/>
      <c r="J38" s="139"/>
      <c r="K38" s="139"/>
      <c r="L38" s="139"/>
      <c r="M38" s="139"/>
      <c r="N38" s="139"/>
      <c r="O38" s="139"/>
      <c r="P38" s="139"/>
      <c r="Q38" s="139"/>
      <c r="R38" s="139"/>
      <c r="S38" s="139"/>
      <c r="T38" s="139"/>
      <c r="U38" s="139"/>
      <c r="V38" s="139"/>
      <c r="W38" s="139"/>
      <c r="X38" s="139"/>
      <c r="Y38" s="139"/>
      <c r="Z38" s="139"/>
      <c r="AA38" s="139"/>
    </row>
    <row r="39" spans="1:27" ht="15.75" customHeight="1">
      <c r="A39" s="139"/>
      <c r="B39" s="139"/>
      <c r="C39" s="139"/>
      <c r="D39" s="139"/>
      <c r="E39" s="139"/>
      <c r="F39" s="139"/>
      <c r="G39" s="139"/>
      <c r="H39" s="139"/>
      <c r="I39" s="139"/>
      <c r="J39" s="139"/>
      <c r="K39" s="139"/>
      <c r="L39" s="139"/>
      <c r="M39" s="139"/>
      <c r="N39" s="139"/>
      <c r="O39" s="139"/>
      <c r="P39" s="139"/>
      <c r="Q39" s="139"/>
      <c r="R39" s="139"/>
      <c r="S39" s="139"/>
      <c r="T39" s="139"/>
      <c r="U39" s="139"/>
      <c r="V39" s="139"/>
      <c r="W39" s="139"/>
      <c r="X39" s="139"/>
      <c r="Y39" s="139"/>
      <c r="Z39" s="139"/>
      <c r="AA39" s="139"/>
    </row>
    <row r="40" spans="1:27" ht="15.75" customHeight="1">
      <c r="A40" s="139"/>
      <c r="B40" s="139"/>
      <c r="C40" s="139"/>
      <c r="D40" s="139"/>
      <c r="E40" s="139"/>
      <c r="F40" s="139"/>
      <c r="G40" s="139"/>
      <c r="H40" s="139"/>
      <c r="I40" s="139"/>
      <c r="J40" s="139"/>
      <c r="K40" s="139"/>
      <c r="L40" s="139"/>
      <c r="M40" s="139"/>
      <c r="N40" s="139"/>
      <c r="O40" s="139"/>
      <c r="P40" s="139"/>
      <c r="Q40" s="139"/>
      <c r="R40" s="139"/>
      <c r="S40" s="139"/>
      <c r="T40" s="139"/>
      <c r="U40" s="139"/>
      <c r="V40" s="139"/>
      <c r="W40" s="139"/>
      <c r="X40" s="139"/>
      <c r="Y40" s="139"/>
      <c r="Z40" s="139"/>
      <c r="AA40" s="139"/>
    </row>
    <row r="41" spans="1:27" ht="15.75" customHeight="1">
      <c r="A41" s="139"/>
      <c r="B41" s="139"/>
      <c r="C41" s="139"/>
      <c r="D41" s="139"/>
      <c r="E41" s="139"/>
      <c r="F41" s="139"/>
      <c r="G41" s="139"/>
      <c r="H41" s="139"/>
      <c r="I41" s="139"/>
      <c r="J41" s="139"/>
      <c r="K41" s="139"/>
      <c r="L41" s="139"/>
      <c r="M41" s="139"/>
      <c r="N41" s="139"/>
      <c r="O41" s="139"/>
      <c r="P41" s="139"/>
      <c r="Q41" s="139"/>
      <c r="R41" s="139"/>
      <c r="S41" s="139"/>
      <c r="T41" s="139"/>
      <c r="U41" s="139"/>
      <c r="V41" s="139"/>
      <c r="W41" s="139"/>
      <c r="X41" s="139"/>
      <c r="Y41" s="139"/>
      <c r="Z41" s="139"/>
      <c r="AA41" s="139"/>
    </row>
    <row r="42" spans="1:27" ht="15.75" customHeight="1">
      <c r="A42" s="139"/>
      <c r="B42" s="139"/>
      <c r="C42" s="139"/>
      <c r="D42" s="139"/>
      <c r="E42" s="139"/>
      <c r="F42" s="139"/>
      <c r="G42" s="139"/>
      <c r="H42" s="139"/>
      <c r="I42" s="139"/>
      <c r="J42" s="139"/>
      <c r="K42" s="139"/>
      <c r="L42" s="139"/>
      <c r="M42" s="139"/>
      <c r="N42" s="139"/>
      <c r="O42" s="139"/>
      <c r="P42" s="139"/>
      <c r="Q42" s="139"/>
      <c r="R42" s="139"/>
      <c r="S42" s="139"/>
      <c r="T42" s="139"/>
      <c r="U42" s="139"/>
      <c r="V42" s="139"/>
      <c r="W42" s="139"/>
      <c r="X42" s="139"/>
      <c r="Y42" s="139"/>
      <c r="Z42" s="139"/>
      <c r="AA42" s="139"/>
    </row>
    <row r="43" spans="1:27" ht="15.75" customHeight="1">
      <c r="A43" s="139"/>
      <c r="B43" s="139"/>
      <c r="C43" s="139"/>
      <c r="D43" s="139"/>
      <c r="E43" s="139"/>
      <c r="F43" s="139"/>
      <c r="G43" s="139"/>
      <c r="H43" s="139"/>
      <c r="I43" s="139"/>
      <c r="J43" s="139"/>
      <c r="K43" s="139"/>
      <c r="L43" s="139"/>
      <c r="M43" s="139"/>
      <c r="N43" s="139"/>
      <c r="O43" s="139"/>
      <c r="P43" s="139"/>
      <c r="Q43" s="139"/>
      <c r="R43" s="139"/>
      <c r="S43" s="139"/>
      <c r="T43" s="139"/>
      <c r="U43" s="139"/>
      <c r="V43" s="139"/>
      <c r="W43" s="139"/>
      <c r="X43" s="139"/>
      <c r="Y43" s="139"/>
      <c r="Z43" s="139"/>
      <c r="AA43" s="139"/>
    </row>
    <row r="44" spans="1:27" ht="15.75" customHeight="1">
      <c r="A44" s="139"/>
      <c r="B44" s="139"/>
      <c r="C44" s="139"/>
      <c r="D44" s="139"/>
      <c r="E44" s="139"/>
      <c r="F44" s="139"/>
      <c r="G44" s="139"/>
      <c r="H44" s="139"/>
      <c r="I44" s="139"/>
      <c r="J44" s="139"/>
      <c r="K44" s="139"/>
      <c r="L44" s="139"/>
      <c r="M44" s="139"/>
      <c r="N44" s="139"/>
      <c r="O44" s="139"/>
      <c r="P44" s="139"/>
      <c r="Q44" s="139"/>
      <c r="R44" s="139"/>
      <c r="S44" s="139"/>
      <c r="T44" s="139"/>
      <c r="U44" s="139"/>
      <c r="V44" s="139"/>
      <c r="W44" s="139"/>
      <c r="X44" s="139"/>
      <c r="Y44" s="139"/>
      <c r="Z44" s="139"/>
      <c r="AA44" s="139"/>
    </row>
    <row r="45" spans="1:27" ht="15.75" customHeight="1">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row>
    <row r="46" spans="1:27" ht="15.75" customHeight="1">
      <c r="A46" s="139"/>
      <c r="B46" s="139"/>
      <c r="C46" s="139"/>
      <c r="D46" s="139"/>
      <c r="E46" s="139"/>
      <c r="F46" s="139"/>
      <c r="G46" s="139"/>
      <c r="H46" s="139"/>
      <c r="I46" s="139"/>
      <c r="J46" s="139"/>
      <c r="K46" s="139"/>
      <c r="L46" s="139"/>
      <c r="M46" s="139"/>
      <c r="N46" s="139"/>
      <c r="O46" s="139"/>
      <c r="P46" s="139"/>
      <c r="Q46" s="139"/>
      <c r="R46" s="139"/>
      <c r="S46" s="139"/>
      <c r="T46" s="139"/>
      <c r="U46" s="139"/>
      <c r="V46" s="139"/>
      <c r="W46" s="139"/>
      <c r="X46" s="139"/>
      <c r="Y46" s="139"/>
      <c r="Z46" s="139"/>
      <c r="AA46" s="139"/>
    </row>
    <row r="47" spans="1:27" ht="15.75" customHeight="1">
      <c r="A47" s="139"/>
      <c r="B47" s="139"/>
      <c r="C47" s="139"/>
      <c r="D47" s="139"/>
      <c r="E47" s="139"/>
      <c r="F47" s="139"/>
      <c r="G47" s="139"/>
      <c r="H47" s="139"/>
      <c r="I47" s="139"/>
      <c r="J47" s="139"/>
      <c r="K47" s="139"/>
      <c r="L47" s="139"/>
      <c r="M47" s="139"/>
      <c r="N47" s="139"/>
      <c r="O47" s="139"/>
      <c r="P47" s="139"/>
      <c r="Q47" s="139"/>
      <c r="R47" s="139"/>
      <c r="S47" s="139"/>
      <c r="T47" s="139"/>
      <c r="U47" s="139"/>
      <c r="V47" s="139"/>
      <c r="W47" s="139"/>
      <c r="X47" s="139"/>
      <c r="Y47" s="139"/>
      <c r="Z47" s="139"/>
      <c r="AA47" s="139"/>
    </row>
    <row r="48" spans="1:27" ht="15.75" customHeight="1">
      <c r="A48" s="139"/>
      <c r="B48" s="139"/>
      <c r="C48" s="139"/>
      <c r="D48" s="139"/>
      <c r="E48" s="139"/>
      <c r="F48" s="139"/>
      <c r="G48" s="139"/>
      <c r="H48" s="139"/>
      <c r="I48" s="139"/>
      <c r="J48" s="139"/>
      <c r="K48" s="139"/>
      <c r="L48" s="139"/>
      <c r="M48" s="139"/>
      <c r="N48" s="139"/>
      <c r="O48" s="139"/>
      <c r="P48" s="139"/>
      <c r="Q48" s="139"/>
      <c r="R48" s="139"/>
      <c r="S48" s="139"/>
      <c r="T48" s="139"/>
      <c r="U48" s="139"/>
      <c r="V48" s="139"/>
      <c r="W48" s="139"/>
      <c r="X48" s="139"/>
      <c r="Y48" s="139"/>
      <c r="Z48" s="139"/>
      <c r="AA48" s="139"/>
    </row>
    <row r="49" spans="1:27" ht="15.75" customHeight="1">
      <c r="A49" s="139"/>
      <c r="B49" s="139"/>
      <c r="C49" s="139"/>
      <c r="D49" s="139"/>
      <c r="E49" s="139"/>
      <c r="F49" s="139"/>
      <c r="G49" s="139"/>
      <c r="H49" s="139"/>
      <c r="I49" s="139"/>
      <c r="J49" s="139"/>
      <c r="K49" s="139"/>
      <c r="L49" s="139"/>
      <c r="M49" s="139"/>
      <c r="N49" s="139"/>
      <c r="O49" s="139"/>
      <c r="P49" s="139"/>
      <c r="Q49" s="139"/>
      <c r="R49" s="139"/>
      <c r="S49" s="139"/>
      <c r="T49" s="139"/>
      <c r="U49" s="139"/>
      <c r="V49" s="139"/>
      <c r="W49" s="139"/>
      <c r="X49" s="139"/>
      <c r="Y49" s="139"/>
      <c r="Z49" s="139"/>
      <c r="AA49" s="139"/>
    </row>
    <row r="50" spans="1:27" ht="15.75" customHeight="1">
      <c r="A50" s="139"/>
      <c r="B50" s="139"/>
      <c r="C50" s="139"/>
      <c r="D50" s="139"/>
      <c r="E50" s="139"/>
      <c r="F50" s="139"/>
      <c r="G50" s="139"/>
      <c r="H50" s="139"/>
      <c r="I50" s="139"/>
      <c r="J50" s="139"/>
      <c r="K50" s="139"/>
      <c r="L50" s="139"/>
      <c r="M50" s="139"/>
      <c r="N50" s="139"/>
      <c r="O50" s="139"/>
      <c r="P50" s="139"/>
      <c r="Q50" s="139"/>
      <c r="R50" s="139"/>
      <c r="S50" s="139"/>
      <c r="T50" s="139"/>
      <c r="U50" s="139"/>
      <c r="V50" s="139"/>
      <c r="W50" s="139"/>
      <c r="X50" s="139"/>
      <c r="Y50" s="139"/>
      <c r="Z50" s="139"/>
      <c r="AA50" s="139"/>
    </row>
    <row r="51" spans="1:27" ht="15.75" customHeight="1">
      <c r="A51" s="139"/>
      <c r="B51" s="139"/>
      <c r="C51" s="139"/>
      <c r="D51" s="139"/>
      <c r="E51" s="139"/>
      <c r="F51" s="139"/>
      <c r="G51" s="139"/>
      <c r="H51" s="139"/>
      <c r="I51" s="139"/>
      <c r="J51" s="139"/>
      <c r="K51" s="139"/>
      <c r="L51" s="139"/>
      <c r="M51" s="139"/>
      <c r="N51" s="139"/>
      <c r="O51" s="139"/>
      <c r="P51" s="139"/>
      <c r="Q51" s="139"/>
      <c r="R51" s="139"/>
      <c r="S51" s="139"/>
      <c r="T51" s="139"/>
      <c r="U51" s="139"/>
      <c r="V51" s="139"/>
      <c r="W51" s="139"/>
      <c r="X51" s="139"/>
      <c r="Y51" s="139"/>
      <c r="Z51" s="139"/>
      <c r="AA51" s="139"/>
    </row>
    <row r="52" spans="1:27" ht="15.75" customHeight="1">
      <c r="A52" s="139"/>
      <c r="B52" s="139"/>
      <c r="C52" s="139"/>
      <c r="D52" s="139"/>
      <c r="E52" s="139"/>
      <c r="F52" s="139"/>
      <c r="G52" s="139"/>
      <c r="H52" s="139"/>
      <c r="I52" s="139"/>
      <c r="J52" s="139"/>
      <c r="K52" s="139"/>
      <c r="L52" s="139"/>
      <c r="M52" s="139"/>
      <c r="N52" s="139"/>
      <c r="O52" s="139"/>
      <c r="P52" s="139"/>
      <c r="Q52" s="139"/>
      <c r="R52" s="139"/>
      <c r="S52" s="139"/>
      <c r="T52" s="139"/>
      <c r="U52" s="139"/>
      <c r="V52" s="139"/>
      <c r="W52" s="139"/>
      <c r="X52" s="139"/>
      <c r="Y52" s="139"/>
      <c r="Z52" s="139"/>
      <c r="AA52" s="139"/>
    </row>
    <row r="53" spans="1:27" ht="15.75" customHeight="1">
      <c r="A53" s="139"/>
      <c r="B53" s="139"/>
      <c r="C53" s="139"/>
      <c r="D53" s="139"/>
      <c r="E53" s="139"/>
      <c r="F53" s="139"/>
      <c r="G53" s="139"/>
      <c r="H53" s="139"/>
      <c r="I53" s="139"/>
      <c r="J53" s="139"/>
      <c r="K53" s="139"/>
      <c r="L53" s="139"/>
      <c r="M53" s="139"/>
      <c r="N53" s="139"/>
      <c r="O53" s="139"/>
      <c r="P53" s="139"/>
      <c r="Q53" s="139"/>
      <c r="R53" s="139"/>
      <c r="S53" s="139"/>
      <c r="T53" s="139"/>
      <c r="U53" s="139"/>
      <c r="V53" s="139"/>
      <c r="W53" s="139"/>
      <c r="X53" s="139"/>
      <c r="Y53" s="139"/>
      <c r="Z53" s="139"/>
      <c r="AA53" s="139"/>
    </row>
    <row r="54" spans="1:27" ht="15.75" customHeight="1">
      <c r="A54" s="139"/>
      <c r="B54" s="139"/>
      <c r="C54" s="139"/>
      <c r="D54" s="139"/>
      <c r="E54" s="139"/>
      <c r="F54" s="139"/>
      <c r="G54" s="139"/>
      <c r="H54" s="139"/>
      <c r="I54" s="139"/>
      <c r="J54" s="139"/>
      <c r="K54" s="139"/>
      <c r="L54" s="139"/>
      <c r="M54" s="139"/>
      <c r="N54" s="139"/>
      <c r="O54" s="139"/>
      <c r="P54" s="139"/>
      <c r="Q54" s="139"/>
      <c r="R54" s="139"/>
      <c r="S54" s="139"/>
      <c r="T54" s="139"/>
      <c r="U54" s="139"/>
      <c r="V54" s="139"/>
      <c r="W54" s="139"/>
      <c r="X54" s="139"/>
      <c r="Y54" s="139"/>
      <c r="Z54" s="139"/>
      <c r="AA54" s="139"/>
    </row>
    <row r="55" spans="1:27" ht="15.75" customHeight="1">
      <c r="A55" s="139"/>
      <c r="B55" s="139"/>
      <c r="C55" s="139"/>
      <c r="D55" s="139"/>
      <c r="E55" s="139"/>
      <c r="F55" s="139"/>
      <c r="G55" s="139"/>
      <c r="H55" s="139"/>
      <c r="I55" s="139"/>
      <c r="J55" s="139"/>
      <c r="K55" s="139"/>
      <c r="L55" s="139"/>
      <c r="M55" s="139"/>
      <c r="N55" s="139"/>
      <c r="O55" s="139"/>
      <c r="P55" s="139"/>
      <c r="Q55" s="139"/>
      <c r="R55" s="139"/>
      <c r="S55" s="139"/>
      <c r="T55" s="139"/>
      <c r="U55" s="139"/>
      <c r="V55" s="139"/>
      <c r="W55" s="139"/>
      <c r="X55" s="139"/>
      <c r="Y55" s="139"/>
      <c r="Z55" s="139"/>
      <c r="AA55" s="139"/>
    </row>
    <row r="56" spans="1:27" ht="15.75" customHeight="1">
      <c r="A56" s="139"/>
      <c r="B56" s="139"/>
      <c r="C56" s="139"/>
      <c r="D56" s="139"/>
      <c r="E56" s="139"/>
      <c r="F56" s="139"/>
      <c r="G56" s="139"/>
      <c r="H56" s="139"/>
      <c r="I56" s="139"/>
      <c r="J56" s="139"/>
      <c r="K56" s="139"/>
      <c r="L56" s="139"/>
      <c r="M56" s="139"/>
      <c r="N56" s="139"/>
      <c r="O56" s="139"/>
      <c r="P56" s="139"/>
      <c r="Q56" s="139"/>
      <c r="R56" s="139"/>
      <c r="S56" s="139"/>
      <c r="T56" s="139"/>
      <c r="U56" s="139"/>
      <c r="V56" s="139"/>
      <c r="W56" s="139"/>
      <c r="X56" s="139"/>
      <c r="Y56" s="139"/>
      <c r="Z56" s="139"/>
      <c r="AA56" s="139"/>
    </row>
    <row r="57" spans="1:27" ht="15.75" customHeight="1">
      <c r="A57" s="139"/>
      <c r="B57" s="139"/>
      <c r="C57" s="139"/>
      <c r="D57" s="139"/>
      <c r="E57" s="139"/>
      <c r="F57" s="139"/>
      <c r="G57" s="139"/>
      <c r="H57" s="139"/>
      <c r="I57" s="139"/>
      <c r="J57" s="139"/>
      <c r="K57" s="139"/>
      <c r="L57" s="139"/>
      <c r="M57" s="139"/>
      <c r="N57" s="139"/>
      <c r="O57" s="139"/>
      <c r="P57" s="139"/>
      <c r="Q57" s="139"/>
      <c r="R57" s="139"/>
      <c r="S57" s="139"/>
      <c r="T57" s="139"/>
      <c r="U57" s="139"/>
      <c r="V57" s="139"/>
      <c r="W57" s="139"/>
      <c r="X57" s="139"/>
      <c r="Y57" s="139"/>
      <c r="Z57" s="139"/>
      <c r="AA57" s="139"/>
    </row>
    <row r="58" spans="1:27" ht="15.75" customHeight="1">
      <c r="A58" s="139"/>
      <c r="B58" s="139"/>
      <c r="C58" s="139"/>
      <c r="D58" s="139"/>
      <c r="E58" s="139"/>
      <c r="F58" s="139"/>
      <c r="G58" s="139"/>
      <c r="H58" s="139"/>
      <c r="I58" s="139"/>
      <c r="J58" s="139"/>
      <c r="K58" s="139"/>
      <c r="L58" s="139"/>
      <c r="M58" s="139"/>
      <c r="N58" s="139"/>
      <c r="O58" s="139"/>
      <c r="P58" s="139"/>
      <c r="Q58" s="139"/>
      <c r="R58" s="139"/>
      <c r="S58" s="139"/>
      <c r="T58" s="139"/>
      <c r="U58" s="139"/>
      <c r="V58" s="139"/>
      <c r="W58" s="139"/>
      <c r="X58" s="139"/>
      <c r="Y58" s="139"/>
      <c r="Z58" s="139"/>
      <c r="AA58" s="139"/>
    </row>
    <row r="59" spans="1:27" ht="15.75" customHeight="1">
      <c r="A59" s="139"/>
      <c r="B59" s="139"/>
      <c r="C59" s="139"/>
      <c r="D59" s="139"/>
      <c r="E59" s="139"/>
      <c r="F59" s="139"/>
      <c r="G59" s="139"/>
      <c r="H59" s="139"/>
      <c r="I59" s="139"/>
      <c r="J59" s="139"/>
      <c r="K59" s="139"/>
      <c r="L59" s="139"/>
      <c r="M59" s="139"/>
      <c r="N59" s="139"/>
      <c r="O59" s="139"/>
      <c r="P59" s="139"/>
      <c r="Q59" s="139"/>
      <c r="R59" s="139"/>
      <c r="S59" s="139"/>
      <c r="T59" s="139"/>
      <c r="U59" s="139"/>
      <c r="V59" s="139"/>
      <c r="W59" s="139"/>
      <c r="X59" s="139"/>
      <c r="Y59" s="139"/>
      <c r="Z59" s="139"/>
      <c r="AA59" s="139"/>
    </row>
    <row r="60" spans="1:27" ht="15.75" customHeight="1">
      <c r="A60" s="139"/>
      <c r="B60" s="139"/>
      <c r="C60" s="139"/>
      <c r="D60" s="139"/>
      <c r="E60" s="139"/>
      <c r="F60" s="139"/>
      <c r="G60" s="139"/>
      <c r="H60" s="139"/>
      <c r="I60" s="139"/>
      <c r="J60" s="139"/>
      <c r="K60" s="139"/>
      <c r="L60" s="139"/>
      <c r="M60" s="139"/>
      <c r="N60" s="139"/>
      <c r="O60" s="139"/>
      <c r="P60" s="139"/>
      <c r="Q60" s="139"/>
      <c r="R60" s="139"/>
      <c r="S60" s="139"/>
      <c r="T60" s="139"/>
      <c r="U60" s="139"/>
      <c r="V60" s="139"/>
      <c r="W60" s="139"/>
      <c r="X60" s="139"/>
      <c r="Y60" s="139"/>
      <c r="Z60" s="139"/>
      <c r="AA60" s="139"/>
    </row>
    <row r="61" spans="1:27" ht="15.75" customHeight="1">
      <c r="A61" s="139"/>
      <c r="B61" s="139"/>
      <c r="C61" s="139"/>
      <c r="D61" s="139"/>
      <c r="E61" s="139"/>
      <c r="F61" s="139"/>
      <c r="G61" s="139"/>
      <c r="H61" s="139"/>
      <c r="I61" s="139"/>
      <c r="J61" s="139"/>
      <c r="K61" s="139"/>
      <c r="L61" s="139"/>
      <c r="M61" s="139"/>
      <c r="N61" s="139"/>
      <c r="O61" s="139"/>
      <c r="P61" s="139"/>
      <c r="Q61" s="139"/>
      <c r="R61" s="139"/>
      <c r="S61" s="139"/>
      <c r="T61" s="139"/>
      <c r="U61" s="139"/>
      <c r="V61" s="139"/>
      <c r="W61" s="139"/>
      <c r="X61" s="139"/>
      <c r="Y61" s="139"/>
      <c r="Z61" s="139"/>
      <c r="AA61" s="139"/>
    </row>
    <row r="62" spans="1:27" ht="15.75" customHeight="1">
      <c r="A62" s="139"/>
      <c r="B62" s="139"/>
      <c r="C62" s="139"/>
      <c r="D62" s="139"/>
      <c r="E62" s="139"/>
      <c r="F62" s="139"/>
      <c r="G62" s="139"/>
      <c r="H62" s="139"/>
      <c r="I62" s="139"/>
      <c r="J62" s="139"/>
      <c r="K62" s="139"/>
      <c r="L62" s="139"/>
      <c r="M62" s="139"/>
      <c r="N62" s="139"/>
      <c r="O62" s="139"/>
      <c r="P62" s="139"/>
      <c r="Q62" s="139"/>
      <c r="R62" s="139"/>
      <c r="S62" s="139"/>
      <c r="T62" s="139"/>
      <c r="U62" s="139"/>
      <c r="V62" s="139"/>
      <c r="W62" s="139"/>
      <c r="X62" s="139"/>
      <c r="Y62" s="139"/>
      <c r="Z62" s="139"/>
      <c r="AA62" s="139"/>
    </row>
    <row r="63" spans="1:27" ht="15.75" customHeight="1">
      <c r="A63" s="139"/>
      <c r="B63" s="139"/>
      <c r="C63" s="139"/>
      <c r="D63" s="139"/>
      <c r="E63" s="139"/>
      <c r="F63" s="139"/>
      <c r="G63" s="139"/>
      <c r="H63" s="139"/>
      <c r="I63" s="139"/>
      <c r="J63" s="139"/>
      <c r="K63" s="139"/>
      <c r="L63" s="139"/>
      <c r="M63" s="139"/>
      <c r="N63" s="139"/>
      <c r="O63" s="139"/>
      <c r="P63" s="139"/>
      <c r="Q63" s="139"/>
      <c r="R63" s="139"/>
      <c r="S63" s="139"/>
      <c r="T63" s="139"/>
      <c r="U63" s="139"/>
      <c r="V63" s="139"/>
      <c r="W63" s="139"/>
      <c r="X63" s="139"/>
      <c r="Y63" s="139"/>
      <c r="Z63" s="139"/>
      <c r="AA63" s="139"/>
    </row>
    <row r="64" spans="1:27" ht="15.75" customHeight="1">
      <c r="A64" s="139"/>
      <c r="B64" s="139"/>
      <c r="C64" s="139"/>
      <c r="D64" s="139"/>
      <c r="E64" s="139"/>
      <c r="F64" s="139"/>
      <c r="G64" s="139"/>
      <c r="H64" s="139"/>
      <c r="I64" s="139"/>
      <c r="J64" s="139"/>
      <c r="K64" s="139"/>
      <c r="L64" s="139"/>
      <c r="M64" s="139"/>
      <c r="N64" s="139"/>
      <c r="O64" s="139"/>
      <c r="P64" s="139"/>
      <c r="Q64" s="139"/>
      <c r="R64" s="139"/>
      <c r="S64" s="139"/>
      <c r="T64" s="139"/>
      <c r="U64" s="139"/>
      <c r="V64" s="139"/>
      <c r="W64" s="139"/>
      <c r="X64" s="139"/>
      <c r="Y64" s="139"/>
      <c r="Z64" s="139"/>
      <c r="AA64" s="139"/>
    </row>
    <row r="65" spans="1:27" ht="15.75" customHeight="1">
      <c r="A65" s="139"/>
      <c r="B65" s="139"/>
      <c r="C65" s="139"/>
      <c r="D65" s="139"/>
      <c r="E65" s="139"/>
      <c r="F65" s="139"/>
      <c r="G65" s="139"/>
      <c r="H65" s="139"/>
      <c r="I65" s="139"/>
      <c r="J65" s="139"/>
      <c r="K65" s="139"/>
      <c r="L65" s="139"/>
      <c r="M65" s="139"/>
      <c r="N65" s="139"/>
      <c r="O65" s="139"/>
      <c r="P65" s="139"/>
      <c r="Q65" s="139"/>
      <c r="R65" s="139"/>
      <c r="S65" s="139"/>
      <c r="T65" s="139"/>
      <c r="U65" s="139"/>
      <c r="V65" s="139"/>
      <c r="W65" s="139"/>
      <c r="X65" s="139"/>
      <c r="Y65" s="139"/>
      <c r="Z65" s="139"/>
      <c r="AA65" s="139"/>
    </row>
    <row r="66" spans="1:27" ht="15.75" customHeight="1">
      <c r="A66" s="139"/>
      <c r="B66" s="139"/>
      <c r="C66" s="139"/>
      <c r="D66" s="139"/>
      <c r="E66" s="139"/>
      <c r="F66" s="139"/>
      <c r="G66" s="139"/>
      <c r="H66" s="139"/>
      <c r="I66" s="139"/>
      <c r="J66" s="139"/>
      <c r="K66" s="139"/>
      <c r="L66" s="139"/>
      <c r="M66" s="139"/>
      <c r="N66" s="139"/>
      <c r="O66" s="139"/>
      <c r="P66" s="139"/>
      <c r="Q66" s="139"/>
      <c r="R66" s="139"/>
      <c r="S66" s="139"/>
      <c r="T66" s="139"/>
      <c r="U66" s="139"/>
      <c r="V66" s="139"/>
      <c r="W66" s="139"/>
      <c r="X66" s="139"/>
      <c r="Y66" s="139"/>
      <c r="Z66" s="139"/>
      <c r="AA66" s="139"/>
    </row>
    <row r="67" spans="1:27" ht="15.75" customHeight="1">
      <c r="A67" s="139"/>
      <c r="B67" s="139"/>
      <c r="C67" s="139"/>
      <c r="D67" s="139"/>
      <c r="E67" s="139"/>
      <c r="F67" s="139"/>
      <c r="G67" s="139"/>
      <c r="H67" s="139"/>
      <c r="I67" s="139"/>
      <c r="J67" s="139"/>
      <c r="K67" s="139"/>
      <c r="L67" s="139"/>
      <c r="M67" s="139"/>
      <c r="N67" s="139"/>
      <c r="O67" s="139"/>
      <c r="P67" s="139"/>
      <c r="Q67" s="139"/>
      <c r="R67" s="139"/>
      <c r="S67" s="139"/>
      <c r="T67" s="139"/>
      <c r="U67" s="139"/>
      <c r="V67" s="139"/>
      <c r="W67" s="139"/>
      <c r="X67" s="139"/>
      <c r="Y67" s="139"/>
      <c r="Z67" s="139"/>
      <c r="AA67" s="139"/>
    </row>
    <row r="68" spans="1:27" ht="15.75" customHeight="1">
      <c r="A68" s="139"/>
      <c r="B68" s="139"/>
      <c r="C68" s="139"/>
      <c r="D68" s="139"/>
      <c r="E68" s="139"/>
      <c r="F68" s="139"/>
      <c r="G68" s="139"/>
      <c r="H68" s="139"/>
      <c r="I68" s="139"/>
      <c r="J68" s="139"/>
      <c r="K68" s="139"/>
      <c r="L68" s="139"/>
      <c r="M68" s="139"/>
      <c r="N68" s="139"/>
      <c r="O68" s="139"/>
      <c r="P68" s="139"/>
      <c r="Q68" s="139"/>
      <c r="R68" s="139"/>
      <c r="S68" s="139"/>
      <c r="T68" s="139"/>
      <c r="U68" s="139"/>
      <c r="V68" s="139"/>
      <c r="W68" s="139"/>
      <c r="X68" s="139"/>
      <c r="Y68" s="139"/>
      <c r="Z68" s="139"/>
      <c r="AA68" s="139"/>
    </row>
    <row r="69" spans="1:27" ht="15.75" customHeight="1">
      <c r="A69" s="139"/>
      <c r="B69" s="139"/>
      <c r="C69" s="139"/>
      <c r="D69" s="139"/>
      <c r="E69" s="139"/>
      <c r="F69" s="139"/>
      <c r="G69" s="139"/>
      <c r="H69" s="139"/>
      <c r="I69" s="139"/>
      <c r="J69" s="139"/>
      <c r="K69" s="139"/>
      <c r="L69" s="139"/>
      <c r="M69" s="139"/>
      <c r="N69" s="139"/>
      <c r="O69" s="139"/>
      <c r="P69" s="139"/>
      <c r="Q69" s="139"/>
      <c r="R69" s="139"/>
      <c r="S69" s="139"/>
      <c r="T69" s="139"/>
      <c r="U69" s="139"/>
      <c r="V69" s="139"/>
      <c r="W69" s="139"/>
      <c r="X69" s="139"/>
      <c r="Y69" s="139"/>
      <c r="Z69" s="139"/>
      <c r="AA69" s="139"/>
    </row>
    <row r="70" spans="1:27" ht="15.75" customHeight="1">
      <c r="A70" s="139"/>
      <c r="B70" s="139"/>
      <c r="C70" s="139"/>
      <c r="D70" s="139"/>
      <c r="E70" s="139"/>
      <c r="F70" s="139"/>
      <c r="G70" s="139"/>
      <c r="H70" s="139"/>
      <c r="I70" s="139"/>
      <c r="J70" s="139"/>
      <c r="K70" s="139"/>
      <c r="L70" s="139"/>
      <c r="M70" s="139"/>
      <c r="N70" s="139"/>
      <c r="O70" s="139"/>
      <c r="P70" s="139"/>
      <c r="Q70" s="139"/>
      <c r="R70" s="139"/>
      <c r="S70" s="139"/>
      <c r="T70" s="139"/>
      <c r="U70" s="139"/>
      <c r="V70" s="139"/>
      <c r="W70" s="139"/>
      <c r="X70" s="139"/>
      <c r="Y70" s="139"/>
      <c r="Z70" s="139"/>
      <c r="AA70" s="139"/>
    </row>
    <row r="71" spans="1:27" ht="15.75" customHeight="1">
      <c r="A71" s="139"/>
      <c r="B71" s="139"/>
      <c r="C71" s="139"/>
      <c r="D71" s="139"/>
      <c r="E71" s="139"/>
      <c r="F71" s="139"/>
      <c r="G71" s="139"/>
      <c r="H71" s="139"/>
      <c r="I71" s="139"/>
      <c r="J71" s="139"/>
      <c r="K71" s="139"/>
      <c r="L71" s="139"/>
      <c r="M71" s="139"/>
      <c r="N71" s="139"/>
      <c r="O71" s="139"/>
      <c r="P71" s="139"/>
      <c r="Q71" s="139"/>
      <c r="R71" s="139"/>
      <c r="S71" s="139"/>
      <c r="T71" s="139"/>
      <c r="U71" s="139"/>
      <c r="V71" s="139"/>
      <c r="W71" s="139"/>
      <c r="X71" s="139"/>
      <c r="Y71" s="139"/>
      <c r="Z71" s="139"/>
      <c r="AA71" s="139"/>
    </row>
    <row r="72" spans="1:27" ht="15.75" customHeight="1">
      <c r="A72" s="139"/>
      <c r="B72" s="139"/>
      <c r="C72" s="139"/>
      <c r="D72" s="139"/>
      <c r="E72" s="139"/>
      <c r="F72" s="139"/>
      <c r="G72" s="139"/>
      <c r="H72" s="139"/>
      <c r="I72" s="139"/>
      <c r="J72" s="139"/>
      <c r="K72" s="139"/>
      <c r="L72" s="139"/>
      <c r="M72" s="139"/>
      <c r="N72" s="139"/>
      <c r="O72" s="139"/>
      <c r="P72" s="139"/>
      <c r="Q72" s="139"/>
      <c r="R72" s="139"/>
      <c r="S72" s="139"/>
      <c r="T72" s="139"/>
      <c r="U72" s="139"/>
      <c r="V72" s="139"/>
      <c r="W72" s="139"/>
      <c r="X72" s="139"/>
      <c r="Y72" s="139"/>
      <c r="Z72" s="139"/>
      <c r="AA72" s="139"/>
    </row>
    <row r="73" spans="1:27" ht="15.75" customHeight="1">
      <c r="A73" s="139"/>
      <c r="B73" s="139"/>
      <c r="C73" s="139"/>
      <c r="D73" s="139"/>
      <c r="E73" s="139"/>
      <c r="F73" s="139"/>
      <c r="G73" s="139"/>
      <c r="H73" s="139"/>
      <c r="I73" s="139"/>
      <c r="J73" s="139"/>
      <c r="K73" s="139"/>
      <c r="L73" s="139"/>
      <c r="M73" s="139"/>
      <c r="N73" s="139"/>
      <c r="O73" s="139"/>
      <c r="P73" s="139"/>
      <c r="Q73" s="139"/>
      <c r="R73" s="139"/>
      <c r="S73" s="139"/>
      <c r="T73" s="139"/>
      <c r="U73" s="139"/>
      <c r="V73" s="139"/>
      <c r="W73" s="139"/>
      <c r="X73" s="139"/>
      <c r="Y73" s="139"/>
      <c r="Z73" s="139"/>
      <c r="AA73" s="139"/>
    </row>
    <row r="74" spans="1:27" ht="15.75" customHeight="1">
      <c r="A74" s="139"/>
      <c r="B74" s="139"/>
      <c r="C74" s="139"/>
      <c r="D74" s="139"/>
      <c r="E74" s="139"/>
      <c r="F74" s="139"/>
      <c r="G74" s="139"/>
      <c r="H74" s="139"/>
      <c r="I74" s="139"/>
      <c r="J74" s="139"/>
      <c r="K74" s="139"/>
      <c r="L74" s="139"/>
      <c r="M74" s="139"/>
      <c r="N74" s="139"/>
      <c r="O74" s="139"/>
      <c r="P74" s="139"/>
      <c r="Q74" s="139"/>
      <c r="R74" s="139"/>
      <c r="S74" s="139"/>
      <c r="T74" s="139"/>
      <c r="U74" s="139"/>
      <c r="V74" s="139"/>
      <c r="W74" s="139"/>
      <c r="X74" s="139"/>
      <c r="Y74" s="139"/>
      <c r="Z74" s="139"/>
      <c r="AA74" s="139"/>
    </row>
    <row r="75" spans="1:27" ht="15.75" customHeight="1">
      <c r="A75" s="139"/>
      <c r="B75" s="139"/>
      <c r="C75" s="139"/>
      <c r="D75" s="139"/>
      <c r="E75" s="139"/>
      <c r="F75" s="139"/>
      <c r="G75" s="139"/>
      <c r="H75" s="139"/>
      <c r="I75" s="139"/>
      <c r="J75" s="139"/>
      <c r="K75" s="139"/>
      <c r="L75" s="139"/>
      <c r="M75" s="139"/>
      <c r="N75" s="139"/>
      <c r="O75" s="139"/>
      <c r="P75" s="139"/>
      <c r="Q75" s="139"/>
      <c r="R75" s="139"/>
      <c r="S75" s="139"/>
      <c r="T75" s="139"/>
      <c r="U75" s="139"/>
      <c r="V75" s="139"/>
      <c r="W75" s="139"/>
      <c r="X75" s="139"/>
      <c r="Y75" s="139"/>
      <c r="Z75" s="139"/>
      <c r="AA75" s="139"/>
    </row>
    <row r="76" spans="1:27" ht="15.75" customHeight="1">
      <c r="A76" s="139"/>
      <c r="B76" s="139"/>
      <c r="C76" s="139"/>
      <c r="D76" s="139"/>
      <c r="E76" s="139"/>
      <c r="F76" s="139"/>
      <c r="G76" s="139"/>
      <c r="H76" s="139"/>
      <c r="I76" s="139"/>
      <c r="J76" s="139"/>
      <c r="K76" s="139"/>
      <c r="L76" s="139"/>
      <c r="M76" s="139"/>
      <c r="N76" s="139"/>
      <c r="O76" s="139"/>
      <c r="P76" s="139"/>
      <c r="Q76" s="139"/>
      <c r="R76" s="139"/>
      <c r="S76" s="139"/>
      <c r="T76" s="139"/>
      <c r="U76" s="139"/>
      <c r="V76" s="139"/>
      <c r="W76" s="139"/>
      <c r="X76" s="139"/>
      <c r="Y76" s="139"/>
      <c r="Z76" s="139"/>
      <c r="AA76" s="139"/>
    </row>
    <row r="77" spans="1:27" ht="15.75" customHeight="1">
      <c r="A77" s="139"/>
      <c r="B77" s="139"/>
      <c r="C77" s="139"/>
      <c r="D77" s="139"/>
      <c r="E77" s="139"/>
      <c r="F77" s="139"/>
      <c r="G77" s="139"/>
      <c r="H77" s="139"/>
      <c r="I77" s="139"/>
      <c r="J77" s="139"/>
      <c r="K77" s="139"/>
      <c r="L77" s="139"/>
      <c r="M77" s="139"/>
      <c r="N77" s="139"/>
      <c r="O77" s="139"/>
      <c r="P77" s="139"/>
      <c r="Q77" s="139"/>
      <c r="R77" s="139"/>
      <c r="S77" s="139"/>
      <c r="T77" s="139"/>
      <c r="U77" s="139"/>
      <c r="V77" s="139"/>
      <c r="W77" s="139"/>
      <c r="X77" s="139"/>
      <c r="Y77" s="139"/>
      <c r="Z77" s="139"/>
      <c r="AA77" s="139"/>
    </row>
    <row r="78" spans="1:27" ht="15.75" customHeight="1">
      <c r="A78" s="139"/>
      <c r="B78" s="139"/>
      <c r="C78" s="139"/>
      <c r="D78" s="139"/>
      <c r="E78" s="139"/>
      <c r="F78" s="139"/>
      <c r="G78" s="139"/>
      <c r="H78" s="139"/>
      <c r="I78" s="139"/>
      <c r="J78" s="139"/>
      <c r="K78" s="139"/>
      <c r="L78" s="139"/>
      <c r="M78" s="139"/>
      <c r="N78" s="139"/>
      <c r="O78" s="139"/>
      <c r="P78" s="139"/>
      <c r="Q78" s="139"/>
      <c r="R78" s="139"/>
      <c r="S78" s="139"/>
      <c r="T78" s="139"/>
      <c r="U78" s="139"/>
      <c r="V78" s="139"/>
      <c r="W78" s="139"/>
      <c r="X78" s="139"/>
      <c r="Y78" s="139"/>
      <c r="Z78" s="139"/>
      <c r="AA78" s="139"/>
    </row>
    <row r="79" spans="1:27" ht="15.75" customHeight="1">
      <c r="A79" s="139"/>
      <c r="B79" s="139"/>
      <c r="C79" s="139"/>
      <c r="D79" s="139"/>
      <c r="E79" s="139"/>
      <c r="F79" s="139"/>
      <c r="G79" s="139"/>
      <c r="H79" s="139"/>
      <c r="I79" s="139"/>
      <c r="J79" s="139"/>
      <c r="K79" s="139"/>
      <c r="L79" s="139"/>
      <c r="M79" s="139"/>
      <c r="N79" s="139"/>
      <c r="O79" s="139"/>
      <c r="P79" s="139"/>
      <c r="Q79" s="139"/>
      <c r="R79" s="139"/>
      <c r="S79" s="139"/>
      <c r="T79" s="139"/>
      <c r="U79" s="139"/>
      <c r="V79" s="139"/>
      <c r="W79" s="139"/>
      <c r="X79" s="139"/>
      <c r="Y79" s="139"/>
      <c r="Z79" s="139"/>
      <c r="AA79" s="139"/>
    </row>
    <row r="80" spans="1:27" ht="15.75" customHeight="1">
      <c r="A80" s="139"/>
      <c r="B80" s="139"/>
      <c r="C80" s="139"/>
      <c r="D80" s="139"/>
      <c r="E80" s="139"/>
      <c r="F80" s="139"/>
      <c r="G80" s="139"/>
      <c r="H80" s="139"/>
      <c r="I80" s="139"/>
      <c r="J80" s="139"/>
      <c r="K80" s="139"/>
      <c r="L80" s="139"/>
      <c r="M80" s="139"/>
      <c r="N80" s="139"/>
      <c r="O80" s="139"/>
      <c r="P80" s="139"/>
      <c r="Q80" s="139"/>
      <c r="R80" s="139"/>
      <c r="S80" s="139"/>
      <c r="T80" s="139"/>
      <c r="U80" s="139"/>
      <c r="V80" s="139"/>
      <c r="W80" s="139"/>
      <c r="X80" s="139"/>
      <c r="Y80" s="139"/>
      <c r="Z80" s="139"/>
      <c r="AA80" s="139"/>
    </row>
    <row r="81" spans="1:27" ht="15.75" customHeight="1">
      <c r="A81" s="139"/>
      <c r="B81" s="139"/>
      <c r="C81" s="139"/>
      <c r="D81" s="139"/>
      <c r="E81" s="139"/>
      <c r="F81" s="139"/>
      <c r="G81" s="139"/>
      <c r="H81" s="139"/>
      <c r="I81" s="139"/>
      <c r="J81" s="139"/>
      <c r="K81" s="139"/>
      <c r="L81" s="139"/>
      <c r="M81" s="139"/>
      <c r="N81" s="139"/>
      <c r="O81" s="139"/>
      <c r="P81" s="139"/>
      <c r="Q81" s="139"/>
      <c r="R81" s="139"/>
      <c r="S81" s="139"/>
      <c r="T81" s="139"/>
      <c r="U81" s="139"/>
      <c r="V81" s="139"/>
      <c r="W81" s="139"/>
      <c r="X81" s="139"/>
      <c r="Y81" s="139"/>
      <c r="Z81" s="139"/>
      <c r="AA81" s="139"/>
    </row>
    <row r="82" spans="1:27" ht="15.75" customHeight="1">
      <c r="A82" s="139"/>
      <c r="B82" s="139"/>
      <c r="C82" s="139"/>
      <c r="D82" s="139"/>
      <c r="E82" s="139"/>
      <c r="F82" s="139"/>
      <c r="G82" s="139"/>
      <c r="H82" s="139"/>
      <c r="I82" s="139"/>
      <c r="J82" s="139"/>
      <c r="K82" s="139"/>
      <c r="L82" s="139"/>
      <c r="M82" s="139"/>
      <c r="N82" s="139"/>
      <c r="O82" s="139"/>
      <c r="P82" s="139"/>
      <c r="Q82" s="139"/>
      <c r="R82" s="139"/>
      <c r="S82" s="139"/>
      <c r="T82" s="139"/>
      <c r="U82" s="139"/>
      <c r="V82" s="139"/>
      <c r="W82" s="139"/>
      <c r="X82" s="139"/>
      <c r="Y82" s="139"/>
      <c r="Z82" s="139"/>
      <c r="AA82" s="139"/>
    </row>
    <row r="83" spans="1:27" ht="15.75" customHeight="1">
      <c r="A83" s="139"/>
      <c r="B83" s="139"/>
      <c r="C83" s="139"/>
      <c r="D83" s="139"/>
      <c r="E83" s="139"/>
      <c r="F83" s="139"/>
      <c r="G83" s="139"/>
      <c r="H83" s="139"/>
      <c r="I83" s="139"/>
      <c r="J83" s="139"/>
      <c r="K83" s="139"/>
      <c r="L83" s="139"/>
      <c r="M83" s="139"/>
      <c r="N83" s="139"/>
      <c r="O83" s="139"/>
      <c r="P83" s="139"/>
      <c r="Q83" s="139"/>
      <c r="R83" s="139"/>
      <c r="S83" s="139"/>
      <c r="T83" s="139"/>
      <c r="U83" s="139"/>
      <c r="V83" s="139"/>
      <c r="W83" s="139"/>
      <c r="X83" s="139"/>
      <c r="Y83" s="139"/>
      <c r="Z83" s="139"/>
      <c r="AA83" s="139"/>
    </row>
    <row r="84" spans="1:27" ht="15.75" customHeight="1">
      <c r="A84" s="139"/>
      <c r="B84" s="139"/>
      <c r="C84" s="139"/>
      <c r="D84" s="139"/>
      <c r="E84" s="139"/>
      <c r="F84" s="139"/>
      <c r="G84" s="139"/>
      <c r="H84" s="139"/>
      <c r="I84" s="139"/>
      <c r="J84" s="139"/>
      <c r="K84" s="139"/>
      <c r="L84" s="139"/>
      <c r="M84" s="139"/>
      <c r="N84" s="139"/>
      <c r="O84" s="139"/>
      <c r="P84" s="139"/>
      <c r="Q84" s="139"/>
      <c r="R84" s="139"/>
      <c r="S84" s="139"/>
      <c r="T84" s="139"/>
      <c r="U84" s="139"/>
      <c r="V84" s="139"/>
      <c r="W84" s="139"/>
      <c r="X84" s="139"/>
      <c r="Y84" s="139"/>
      <c r="Z84" s="139"/>
      <c r="AA84" s="139"/>
    </row>
    <row r="85" spans="1:27" ht="15.75" customHeight="1">
      <c r="A85" s="139"/>
      <c r="B85" s="139"/>
      <c r="C85" s="139"/>
      <c r="D85" s="139"/>
      <c r="E85" s="139"/>
      <c r="F85" s="139"/>
      <c r="G85" s="139"/>
      <c r="H85" s="139"/>
      <c r="I85" s="139"/>
      <c r="J85" s="139"/>
      <c r="K85" s="139"/>
      <c r="L85" s="139"/>
      <c r="M85" s="139"/>
      <c r="N85" s="139"/>
      <c r="O85" s="139"/>
      <c r="P85" s="139"/>
      <c r="Q85" s="139"/>
      <c r="R85" s="139"/>
      <c r="S85" s="139"/>
      <c r="T85" s="139"/>
      <c r="U85" s="139"/>
      <c r="V85" s="139"/>
      <c r="W85" s="139"/>
      <c r="X85" s="139"/>
      <c r="Y85" s="139"/>
      <c r="Z85" s="139"/>
      <c r="AA85" s="139"/>
    </row>
    <row r="86" spans="1:27" ht="15.75" customHeight="1">
      <c r="A86" s="139"/>
      <c r="B86" s="139"/>
      <c r="C86" s="139"/>
      <c r="D86" s="139"/>
      <c r="E86" s="139"/>
      <c r="F86" s="139"/>
      <c r="G86" s="139"/>
      <c r="H86" s="139"/>
      <c r="I86" s="139"/>
      <c r="J86" s="139"/>
      <c r="K86" s="139"/>
      <c r="L86" s="139"/>
      <c r="M86" s="139"/>
      <c r="N86" s="139"/>
      <c r="O86" s="139"/>
      <c r="P86" s="139"/>
      <c r="Q86" s="139"/>
      <c r="R86" s="139"/>
      <c r="S86" s="139"/>
      <c r="T86" s="139"/>
      <c r="U86" s="139"/>
      <c r="V86" s="139"/>
      <c r="W86" s="139"/>
      <c r="X86" s="139"/>
      <c r="Y86" s="139"/>
      <c r="Z86" s="139"/>
      <c r="AA86" s="139"/>
    </row>
    <row r="87" spans="1:27" ht="15.75" customHeight="1">
      <c r="A87" s="139"/>
      <c r="B87" s="139"/>
      <c r="C87" s="139"/>
      <c r="D87" s="139"/>
      <c r="E87" s="139"/>
      <c r="F87" s="139"/>
      <c r="G87" s="139"/>
      <c r="H87" s="139"/>
      <c r="I87" s="139"/>
      <c r="J87" s="139"/>
      <c r="K87" s="139"/>
      <c r="L87" s="139"/>
      <c r="M87" s="139"/>
      <c r="N87" s="139"/>
      <c r="O87" s="139"/>
      <c r="P87" s="139"/>
      <c r="Q87" s="139"/>
      <c r="R87" s="139"/>
      <c r="S87" s="139"/>
      <c r="T87" s="139"/>
      <c r="U87" s="139"/>
      <c r="V87" s="139"/>
      <c r="W87" s="139"/>
      <c r="X87" s="139"/>
      <c r="Y87" s="139"/>
      <c r="Z87" s="139"/>
      <c r="AA87" s="139"/>
    </row>
    <row r="88" spans="1:27" ht="15.75" customHeight="1">
      <c r="A88" s="139"/>
      <c r="B88" s="139"/>
      <c r="C88" s="139"/>
      <c r="D88" s="139"/>
      <c r="E88" s="139"/>
      <c r="F88" s="139"/>
      <c r="G88" s="139"/>
      <c r="H88" s="139"/>
      <c r="I88" s="139"/>
      <c r="J88" s="139"/>
      <c r="K88" s="139"/>
      <c r="L88" s="139"/>
      <c r="M88" s="139"/>
      <c r="N88" s="139"/>
      <c r="O88" s="139"/>
      <c r="P88" s="139"/>
      <c r="Q88" s="139"/>
      <c r="R88" s="139"/>
      <c r="S88" s="139"/>
      <c r="T88" s="139"/>
      <c r="U88" s="139"/>
      <c r="V88" s="139"/>
      <c r="W88" s="139"/>
      <c r="X88" s="139"/>
      <c r="Y88" s="139"/>
      <c r="Z88" s="139"/>
      <c r="AA88" s="139"/>
    </row>
    <row r="89" spans="1:27" ht="15.75" customHeight="1">
      <c r="A89" s="139"/>
      <c r="B89" s="139"/>
      <c r="C89" s="139"/>
      <c r="D89" s="139"/>
      <c r="E89" s="139"/>
      <c r="F89" s="139"/>
      <c r="G89" s="139"/>
      <c r="H89" s="139"/>
      <c r="I89" s="139"/>
      <c r="J89" s="139"/>
      <c r="K89" s="139"/>
      <c r="L89" s="139"/>
      <c r="M89" s="139"/>
      <c r="N89" s="139"/>
      <c r="O89" s="139"/>
      <c r="P89" s="139"/>
      <c r="Q89" s="139"/>
      <c r="R89" s="139"/>
      <c r="S89" s="139"/>
      <c r="T89" s="139"/>
      <c r="U89" s="139"/>
      <c r="V89" s="139"/>
      <c r="W89" s="139"/>
      <c r="X89" s="139"/>
      <c r="Y89" s="139"/>
      <c r="Z89" s="139"/>
      <c r="AA89" s="139"/>
    </row>
    <row r="90" spans="1:27" ht="15.75" customHeight="1">
      <c r="A90" s="139"/>
      <c r="B90" s="139"/>
      <c r="C90" s="139"/>
      <c r="D90" s="139"/>
      <c r="E90" s="139"/>
      <c r="F90" s="139"/>
      <c r="G90" s="139"/>
      <c r="H90" s="139"/>
      <c r="I90" s="139"/>
      <c r="J90" s="139"/>
      <c r="K90" s="139"/>
      <c r="L90" s="139"/>
      <c r="M90" s="139"/>
      <c r="N90" s="139"/>
      <c r="O90" s="139"/>
      <c r="P90" s="139"/>
      <c r="Q90" s="139"/>
      <c r="R90" s="139"/>
      <c r="S90" s="139"/>
      <c r="T90" s="139"/>
      <c r="U90" s="139"/>
      <c r="V90" s="139"/>
      <c r="W90" s="139"/>
      <c r="X90" s="139"/>
      <c r="Y90" s="139"/>
      <c r="Z90" s="139"/>
      <c r="AA90" s="139"/>
    </row>
    <row r="91" spans="1:27" ht="15.75" customHeight="1">
      <c r="A91" s="139"/>
      <c r="B91" s="139"/>
      <c r="C91" s="139"/>
      <c r="D91" s="139"/>
      <c r="E91" s="139"/>
      <c r="F91" s="139"/>
      <c r="G91" s="139"/>
      <c r="H91" s="139"/>
      <c r="I91" s="139"/>
      <c r="J91" s="139"/>
      <c r="K91" s="139"/>
      <c r="L91" s="139"/>
      <c r="M91" s="139"/>
      <c r="N91" s="139"/>
      <c r="O91" s="139"/>
      <c r="P91" s="139"/>
      <c r="Q91" s="139"/>
      <c r="R91" s="139"/>
      <c r="S91" s="139"/>
      <c r="T91" s="139"/>
      <c r="U91" s="139"/>
      <c r="V91" s="139"/>
      <c r="W91" s="139"/>
      <c r="X91" s="139"/>
      <c r="Y91" s="139"/>
      <c r="Z91" s="139"/>
      <c r="AA91" s="139"/>
    </row>
    <row r="92" spans="1:27" ht="15.75" customHeight="1">
      <c r="A92" s="139"/>
      <c r="B92" s="139"/>
      <c r="C92" s="139"/>
      <c r="D92" s="139"/>
      <c r="E92" s="139"/>
      <c r="F92" s="139"/>
      <c r="G92" s="139"/>
      <c r="H92" s="139"/>
      <c r="I92" s="139"/>
      <c r="J92" s="139"/>
      <c r="K92" s="139"/>
      <c r="L92" s="139"/>
      <c r="M92" s="139"/>
      <c r="N92" s="139"/>
      <c r="O92" s="139"/>
      <c r="P92" s="139"/>
      <c r="Q92" s="139"/>
      <c r="R92" s="139"/>
      <c r="S92" s="139"/>
      <c r="T92" s="139"/>
      <c r="U92" s="139"/>
      <c r="V92" s="139"/>
      <c r="W92" s="139"/>
      <c r="X92" s="139"/>
      <c r="Y92" s="139"/>
      <c r="Z92" s="139"/>
      <c r="AA92" s="139"/>
    </row>
    <row r="93" spans="1:27" ht="15.75" customHeight="1">
      <c r="A93" s="139"/>
      <c r="B93" s="139"/>
      <c r="C93" s="139"/>
      <c r="D93" s="139"/>
      <c r="E93" s="139"/>
      <c r="F93" s="139"/>
      <c r="G93" s="139"/>
      <c r="H93" s="139"/>
      <c r="I93" s="139"/>
      <c r="J93" s="139"/>
      <c r="K93" s="139"/>
      <c r="L93" s="139"/>
      <c r="M93" s="139"/>
      <c r="N93" s="139"/>
      <c r="O93" s="139"/>
      <c r="P93" s="139"/>
      <c r="Q93" s="139"/>
      <c r="R93" s="139"/>
      <c r="S93" s="139"/>
      <c r="T93" s="139"/>
      <c r="U93" s="139"/>
      <c r="V93" s="139"/>
      <c r="W93" s="139"/>
      <c r="X93" s="139"/>
      <c r="Y93" s="139"/>
      <c r="Z93" s="139"/>
      <c r="AA93" s="139"/>
    </row>
    <row r="94" spans="1:27" ht="15.75" customHeight="1">
      <c r="A94" s="139"/>
      <c r="B94" s="139"/>
      <c r="C94" s="139"/>
      <c r="D94" s="139"/>
      <c r="E94" s="139"/>
      <c r="F94" s="139"/>
      <c r="G94" s="139"/>
      <c r="H94" s="139"/>
      <c r="I94" s="139"/>
      <c r="J94" s="139"/>
      <c r="K94" s="139"/>
      <c r="L94" s="139"/>
      <c r="M94" s="139"/>
      <c r="N94" s="139"/>
      <c r="O94" s="139"/>
      <c r="P94" s="139"/>
      <c r="Q94" s="139"/>
      <c r="R94" s="139"/>
      <c r="S94" s="139"/>
      <c r="T94" s="139"/>
      <c r="U94" s="139"/>
      <c r="V94" s="139"/>
      <c r="W94" s="139"/>
      <c r="X94" s="139"/>
      <c r="Y94" s="139"/>
      <c r="Z94" s="139"/>
      <c r="AA94" s="139"/>
    </row>
    <row r="95" spans="1:27" ht="15.75" customHeight="1">
      <c r="A95" s="139"/>
      <c r="B95" s="139"/>
      <c r="C95" s="139"/>
      <c r="D95" s="139"/>
      <c r="E95" s="139"/>
      <c r="F95" s="139"/>
      <c r="G95" s="139"/>
      <c r="H95" s="139"/>
      <c r="I95" s="139"/>
      <c r="J95" s="139"/>
      <c r="K95" s="139"/>
      <c r="L95" s="139"/>
      <c r="M95" s="139"/>
      <c r="N95" s="139"/>
      <c r="O95" s="139"/>
      <c r="P95" s="139"/>
      <c r="Q95" s="139"/>
      <c r="R95" s="139"/>
      <c r="S95" s="139"/>
      <c r="T95" s="139"/>
      <c r="U95" s="139"/>
      <c r="V95" s="139"/>
      <c r="W95" s="139"/>
      <c r="X95" s="139"/>
      <c r="Y95" s="139"/>
      <c r="Z95" s="139"/>
      <c r="AA95" s="139"/>
    </row>
    <row r="96" spans="1:27" ht="15.75" customHeight="1">
      <c r="A96" s="139"/>
      <c r="B96" s="139"/>
      <c r="C96" s="139"/>
      <c r="D96" s="139"/>
      <c r="E96" s="139"/>
      <c r="F96" s="139"/>
      <c r="G96" s="139"/>
      <c r="H96" s="139"/>
      <c r="I96" s="139"/>
      <c r="J96" s="139"/>
      <c r="K96" s="139"/>
      <c r="L96" s="139"/>
      <c r="M96" s="139"/>
      <c r="N96" s="139"/>
      <c r="O96" s="139"/>
      <c r="P96" s="139"/>
      <c r="Q96" s="139"/>
      <c r="R96" s="139"/>
      <c r="S96" s="139"/>
      <c r="T96" s="139"/>
      <c r="U96" s="139"/>
      <c r="V96" s="139"/>
      <c r="W96" s="139"/>
      <c r="X96" s="139"/>
      <c r="Y96" s="139"/>
      <c r="Z96" s="139"/>
      <c r="AA96" s="139"/>
    </row>
    <row r="97" spans="1:27" ht="15.75" customHeight="1">
      <c r="A97" s="139"/>
      <c r="B97" s="139"/>
      <c r="C97" s="139"/>
      <c r="D97" s="139"/>
      <c r="E97" s="139"/>
      <c r="F97" s="139"/>
      <c r="G97" s="139"/>
      <c r="H97" s="139"/>
      <c r="I97" s="139"/>
      <c r="J97" s="139"/>
      <c r="K97" s="139"/>
      <c r="L97" s="139"/>
      <c r="M97" s="139"/>
      <c r="N97" s="139"/>
      <c r="O97" s="139"/>
      <c r="P97" s="139"/>
      <c r="Q97" s="139"/>
      <c r="R97" s="139"/>
      <c r="S97" s="139"/>
      <c r="T97" s="139"/>
      <c r="U97" s="139"/>
      <c r="V97" s="139"/>
      <c r="W97" s="139"/>
      <c r="X97" s="139"/>
      <c r="Y97" s="139"/>
      <c r="Z97" s="139"/>
      <c r="AA97" s="139"/>
    </row>
    <row r="98" spans="1:27" ht="15.75" customHeight="1">
      <c r="A98" s="139"/>
      <c r="B98" s="139"/>
      <c r="C98" s="139"/>
      <c r="D98" s="139"/>
      <c r="E98" s="139"/>
      <c r="F98" s="139"/>
      <c r="G98" s="139"/>
      <c r="H98" s="139"/>
      <c r="I98" s="139"/>
      <c r="J98" s="139"/>
      <c r="K98" s="139"/>
      <c r="L98" s="139"/>
      <c r="M98" s="139"/>
      <c r="N98" s="139"/>
      <c r="O98" s="139"/>
      <c r="P98" s="139"/>
      <c r="Q98" s="139"/>
      <c r="R98" s="139"/>
      <c r="S98" s="139"/>
      <c r="T98" s="139"/>
      <c r="U98" s="139"/>
      <c r="V98" s="139"/>
      <c r="W98" s="139"/>
      <c r="X98" s="139"/>
      <c r="Y98" s="139"/>
      <c r="Z98" s="139"/>
      <c r="AA98" s="139"/>
    </row>
    <row r="99" spans="1:27" ht="15.75" customHeight="1">
      <c r="A99" s="139"/>
      <c r="B99" s="139"/>
      <c r="C99" s="139"/>
      <c r="D99" s="139"/>
      <c r="E99" s="139"/>
      <c r="F99" s="139"/>
      <c r="G99" s="139"/>
      <c r="H99" s="139"/>
      <c r="I99" s="139"/>
      <c r="J99" s="139"/>
      <c r="K99" s="139"/>
      <c r="L99" s="139"/>
      <c r="M99" s="139"/>
      <c r="N99" s="139"/>
      <c r="O99" s="139"/>
      <c r="P99" s="139"/>
      <c r="Q99" s="139"/>
      <c r="R99" s="139"/>
      <c r="S99" s="139"/>
      <c r="T99" s="139"/>
      <c r="U99" s="139"/>
      <c r="V99" s="139"/>
      <c r="W99" s="139"/>
      <c r="X99" s="139"/>
      <c r="Y99" s="139"/>
      <c r="Z99" s="139"/>
      <c r="AA99" s="139"/>
    </row>
    <row r="100" spans="1:27" ht="15.75" customHeight="1">
      <c r="A100" s="139"/>
      <c r="B100" s="139"/>
      <c r="C100" s="139"/>
      <c r="D100" s="139"/>
      <c r="E100" s="139"/>
      <c r="F100" s="139"/>
      <c r="G100" s="139"/>
      <c r="H100" s="139"/>
      <c r="I100" s="139"/>
      <c r="J100" s="139"/>
      <c r="K100" s="139"/>
      <c r="L100" s="139"/>
      <c r="M100" s="139"/>
      <c r="N100" s="139"/>
      <c r="O100" s="139"/>
      <c r="P100" s="139"/>
      <c r="Q100" s="139"/>
      <c r="R100" s="139"/>
      <c r="S100" s="139"/>
      <c r="T100" s="139"/>
      <c r="U100" s="139"/>
      <c r="V100" s="139"/>
      <c r="W100" s="139"/>
      <c r="X100" s="139"/>
      <c r="Y100" s="139"/>
      <c r="Z100" s="139"/>
      <c r="AA100" s="139"/>
    </row>
    <row r="101" spans="1:27" ht="15.75" customHeight="1">
      <c r="A101" s="139"/>
      <c r="B101" s="139"/>
      <c r="C101" s="139"/>
      <c r="D101" s="139"/>
      <c r="E101" s="139"/>
      <c r="F101" s="139"/>
      <c r="G101" s="139"/>
      <c r="H101" s="139"/>
      <c r="I101" s="139"/>
      <c r="J101" s="139"/>
      <c r="K101" s="139"/>
      <c r="L101" s="139"/>
      <c r="M101" s="139"/>
      <c r="N101" s="139"/>
      <c r="O101" s="139"/>
      <c r="P101" s="139"/>
      <c r="Q101" s="139"/>
      <c r="R101" s="139"/>
      <c r="S101" s="139"/>
      <c r="T101" s="139"/>
      <c r="U101" s="139"/>
      <c r="V101" s="139"/>
      <c r="W101" s="139"/>
      <c r="X101" s="139"/>
      <c r="Y101" s="139"/>
      <c r="Z101" s="139"/>
      <c r="AA101" s="139"/>
    </row>
    <row r="102" spans="1:27" ht="15.75" customHeight="1">
      <c r="A102" s="139"/>
      <c r="B102" s="139"/>
      <c r="C102" s="139"/>
      <c r="D102" s="139"/>
      <c r="E102" s="139"/>
      <c r="F102" s="139"/>
      <c r="G102" s="139"/>
      <c r="H102" s="139"/>
      <c r="I102" s="139"/>
      <c r="J102" s="139"/>
      <c r="K102" s="139"/>
      <c r="L102" s="139"/>
      <c r="M102" s="139"/>
      <c r="N102" s="139"/>
      <c r="O102" s="139"/>
      <c r="P102" s="139"/>
      <c r="Q102" s="139"/>
      <c r="R102" s="139"/>
      <c r="S102" s="139"/>
      <c r="T102" s="139"/>
      <c r="U102" s="139"/>
      <c r="V102" s="139"/>
      <c r="W102" s="139"/>
      <c r="X102" s="139"/>
      <c r="Y102" s="139"/>
      <c r="Z102" s="139"/>
      <c r="AA102" s="139"/>
    </row>
    <row r="103" spans="1:27" ht="15.75" customHeight="1">
      <c r="A103" s="139"/>
      <c r="B103" s="139"/>
      <c r="C103" s="139"/>
      <c r="D103" s="139"/>
      <c r="E103" s="139"/>
      <c r="F103" s="139"/>
      <c r="G103" s="139"/>
      <c r="H103" s="139"/>
      <c r="I103" s="139"/>
      <c r="J103" s="139"/>
      <c r="K103" s="139"/>
      <c r="L103" s="139"/>
      <c r="M103" s="139"/>
      <c r="N103" s="139"/>
      <c r="O103" s="139"/>
      <c r="P103" s="139"/>
      <c r="Q103" s="139"/>
      <c r="R103" s="139"/>
      <c r="S103" s="139"/>
      <c r="T103" s="139"/>
      <c r="U103" s="139"/>
      <c r="V103" s="139"/>
      <c r="W103" s="139"/>
      <c r="X103" s="139"/>
      <c r="Y103" s="139"/>
      <c r="Z103" s="139"/>
      <c r="AA103" s="139"/>
    </row>
    <row r="104" spans="1:27" ht="15.75" customHeight="1">
      <c r="A104" s="139"/>
      <c r="B104" s="139"/>
      <c r="C104" s="139"/>
      <c r="D104" s="139"/>
      <c r="E104" s="139"/>
      <c r="F104" s="139"/>
      <c r="G104" s="139"/>
      <c r="H104" s="139"/>
      <c r="I104" s="139"/>
      <c r="J104" s="139"/>
      <c r="K104" s="139"/>
      <c r="L104" s="139"/>
      <c r="M104" s="139"/>
      <c r="N104" s="139"/>
      <c r="O104" s="139"/>
      <c r="P104" s="139"/>
      <c r="Q104" s="139"/>
      <c r="R104" s="139"/>
      <c r="S104" s="139"/>
      <c r="T104" s="139"/>
      <c r="U104" s="139"/>
      <c r="V104" s="139"/>
      <c r="W104" s="139"/>
      <c r="X104" s="139"/>
      <c r="Y104" s="139"/>
      <c r="Z104" s="139"/>
      <c r="AA104" s="139"/>
    </row>
    <row r="105" spans="1:27" ht="15.75" customHeight="1">
      <c r="A105" s="139"/>
      <c r="B105" s="139"/>
      <c r="C105" s="139"/>
      <c r="D105" s="139"/>
      <c r="E105" s="139"/>
      <c r="F105" s="139"/>
      <c r="G105" s="139"/>
      <c r="H105" s="139"/>
      <c r="I105" s="139"/>
      <c r="J105" s="139"/>
      <c r="K105" s="139"/>
      <c r="L105" s="139"/>
      <c r="M105" s="139"/>
      <c r="N105" s="139"/>
      <c r="O105" s="139"/>
      <c r="P105" s="139"/>
      <c r="Q105" s="139"/>
      <c r="R105" s="139"/>
      <c r="S105" s="139"/>
      <c r="T105" s="139"/>
      <c r="U105" s="139"/>
      <c r="V105" s="139"/>
      <c r="W105" s="139"/>
      <c r="X105" s="139"/>
      <c r="Y105" s="139"/>
      <c r="Z105" s="139"/>
      <c r="AA105" s="139"/>
    </row>
    <row r="106" spans="1:27" ht="15.75" customHeight="1">
      <c r="A106" s="139"/>
      <c r="B106" s="139"/>
      <c r="C106" s="139"/>
      <c r="D106" s="139"/>
      <c r="E106" s="139"/>
      <c r="F106" s="139"/>
      <c r="G106" s="139"/>
      <c r="H106" s="139"/>
      <c r="I106" s="139"/>
      <c r="J106" s="139"/>
      <c r="K106" s="139"/>
      <c r="L106" s="139"/>
      <c r="M106" s="139"/>
      <c r="N106" s="139"/>
      <c r="O106" s="139"/>
      <c r="P106" s="139"/>
      <c r="Q106" s="139"/>
      <c r="R106" s="139"/>
      <c r="S106" s="139"/>
      <c r="T106" s="139"/>
      <c r="U106" s="139"/>
      <c r="V106" s="139"/>
      <c r="W106" s="139"/>
      <c r="X106" s="139"/>
      <c r="Y106" s="139"/>
      <c r="Z106" s="139"/>
      <c r="AA106" s="139"/>
    </row>
    <row r="107" spans="1:27" ht="15.75" customHeight="1">
      <c r="A107" s="139"/>
      <c r="B107" s="139"/>
      <c r="C107" s="139"/>
      <c r="D107" s="139"/>
      <c r="E107" s="139"/>
      <c r="F107" s="139"/>
      <c r="G107" s="139"/>
      <c r="H107" s="139"/>
      <c r="I107" s="139"/>
      <c r="J107" s="139"/>
      <c r="K107" s="139"/>
      <c r="L107" s="139"/>
      <c r="M107" s="139"/>
      <c r="N107" s="139"/>
      <c r="O107" s="139"/>
      <c r="P107" s="139"/>
      <c r="Q107" s="139"/>
      <c r="R107" s="139"/>
      <c r="S107" s="139"/>
      <c r="T107" s="139"/>
      <c r="U107" s="139"/>
      <c r="V107" s="139"/>
      <c r="W107" s="139"/>
      <c r="X107" s="139"/>
      <c r="Y107" s="139"/>
      <c r="Z107" s="139"/>
      <c r="AA107" s="139"/>
    </row>
    <row r="108" spans="1:27" ht="15.75" customHeight="1">
      <c r="A108" s="139"/>
      <c r="B108" s="139"/>
      <c r="C108" s="139"/>
      <c r="D108" s="139"/>
      <c r="E108" s="139"/>
      <c r="F108" s="139"/>
      <c r="G108" s="139"/>
      <c r="H108" s="139"/>
      <c r="I108" s="139"/>
      <c r="J108" s="139"/>
      <c r="K108" s="139"/>
      <c r="L108" s="139"/>
      <c r="M108" s="139"/>
      <c r="N108" s="139"/>
      <c r="O108" s="139"/>
      <c r="P108" s="139"/>
      <c r="Q108" s="139"/>
      <c r="R108" s="139"/>
      <c r="S108" s="139"/>
      <c r="T108" s="139"/>
      <c r="U108" s="139"/>
      <c r="V108" s="139"/>
      <c r="W108" s="139"/>
      <c r="X108" s="139"/>
      <c r="Y108" s="139"/>
      <c r="Z108" s="139"/>
      <c r="AA108" s="139"/>
    </row>
    <row r="109" spans="1:27" ht="15.75" customHeight="1">
      <c r="A109" s="139"/>
      <c r="B109" s="139"/>
      <c r="C109" s="139"/>
      <c r="D109" s="139"/>
      <c r="E109" s="139"/>
      <c r="F109" s="139"/>
      <c r="G109" s="139"/>
      <c r="H109" s="139"/>
      <c r="I109" s="139"/>
      <c r="J109" s="139"/>
      <c r="K109" s="139"/>
      <c r="L109" s="139"/>
      <c r="M109" s="139"/>
      <c r="N109" s="139"/>
      <c r="O109" s="139"/>
      <c r="P109" s="139"/>
      <c r="Q109" s="139"/>
      <c r="R109" s="139"/>
      <c r="S109" s="139"/>
      <c r="T109" s="139"/>
      <c r="U109" s="139"/>
      <c r="V109" s="139"/>
      <c r="W109" s="139"/>
      <c r="X109" s="139"/>
      <c r="Y109" s="139"/>
      <c r="Z109" s="139"/>
      <c r="AA109" s="139"/>
    </row>
    <row r="110" spans="1:27" ht="15.75" customHeight="1">
      <c r="A110" s="139"/>
      <c r="B110" s="139"/>
      <c r="C110" s="139"/>
      <c r="D110" s="139"/>
      <c r="E110" s="139"/>
      <c r="F110" s="139"/>
      <c r="G110" s="139"/>
      <c r="H110" s="139"/>
      <c r="I110" s="139"/>
      <c r="J110" s="139"/>
      <c r="K110" s="139"/>
      <c r="L110" s="139"/>
      <c r="M110" s="139"/>
      <c r="N110" s="139"/>
      <c r="O110" s="139"/>
      <c r="P110" s="139"/>
      <c r="Q110" s="139"/>
      <c r="R110" s="139"/>
      <c r="S110" s="139"/>
      <c r="T110" s="139"/>
      <c r="U110" s="139"/>
      <c r="V110" s="139"/>
      <c r="W110" s="139"/>
      <c r="X110" s="139"/>
      <c r="Y110" s="139"/>
      <c r="Z110" s="139"/>
      <c r="AA110" s="139"/>
    </row>
    <row r="111" spans="1:27" ht="15.75" customHeight="1">
      <c r="A111" s="139"/>
      <c r="B111" s="139"/>
      <c r="C111" s="139"/>
      <c r="D111" s="139"/>
      <c r="E111" s="139"/>
      <c r="F111" s="139"/>
      <c r="G111" s="139"/>
      <c r="H111" s="139"/>
      <c r="I111" s="139"/>
      <c r="J111" s="139"/>
      <c r="K111" s="139"/>
      <c r="L111" s="139"/>
      <c r="M111" s="139"/>
      <c r="N111" s="139"/>
      <c r="O111" s="139"/>
      <c r="P111" s="139"/>
      <c r="Q111" s="139"/>
      <c r="R111" s="139"/>
      <c r="S111" s="139"/>
      <c r="T111" s="139"/>
      <c r="U111" s="139"/>
      <c r="V111" s="139"/>
      <c r="W111" s="139"/>
      <c r="X111" s="139"/>
      <c r="Y111" s="139"/>
      <c r="Z111" s="139"/>
      <c r="AA111" s="139"/>
    </row>
    <row r="112" spans="1:27" ht="15.75" customHeight="1">
      <c r="A112" s="139"/>
      <c r="B112" s="139"/>
      <c r="C112" s="139"/>
      <c r="D112" s="139"/>
      <c r="E112" s="139"/>
      <c r="F112" s="139"/>
      <c r="G112" s="139"/>
      <c r="H112" s="139"/>
      <c r="I112" s="139"/>
      <c r="J112" s="139"/>
      <c r="K112" s="139"/>
      <c r="L112" s="139"/>
      <c r="M112" s="139"/>
      <c r="N112" s="139"/>
      <c r="O112" s="139"/>
      <c r="P112" s="139"/>
      <c r="Q112" s="139"/>
      <c r="R112" s="139"/>
      <c r="S112" s="139"/>
      <c r="T112" s="139"/>
      <c r="U112" s="139"/>
      <c r="V112" s="139"/>
      <c r="W112" s="139"/>
      <c r="X112" s="139"/>
      <c r="Y112" s="139"/>
      <c r="Z112" s="139"/>
      <c r="AA112" s="139"/>
    </row>
    <row r="113" spans="1:27" ht="15.75" customHeight="1">
      <c r="A113" s="139"/>
      <c r="B113" s="139"/>
      <c r="C113" s="139"/>
      <c r="D113" s="139"/>
      <c r="E113" s="139"/>
      <c r="F113" s="139"/>
      <c r="G113" s="139"/>
      <c r="H113" s="139"/>
      <c r="I113" s="139"/>
      <c r="J113" s="139"/>
      <c r="K113" s="139"/>
      <c r="L113" s="139"/>
      <c r="M113" s="139"/>
      <c r="N113" s="139"/>
      <c r="O113" s="139"/>
      <c r="P113" s="139"/>
      <c r="Q113" s="139"/>
      <c r="R113" s="139"/>
      <c r="S113" s="139"/>
      <c r="T113" s="139"/>
      <c r="U113" s="139"/>
      <c r="V113" s="139"/>
      <c r="W113" s="139"/>
      <c r="X113" s="139"/>
      <c r="Y113" s="139"/>
      <c r="Z113" s="139"/>
      <c r="AA113" s="139"/>
    </row>
    <row r="114" spans="1:27" ht="15.75" customHeight="1">
      <c r="A114" s="139"/>
      <c r="B114" s="139"/>
      <c r="C114" s="139"/>
      <c r="D114" s="139"/>
      <c r="E114" s="139"/>
      <c r="F114" s="139"/>
      <c r="G114" s="139"/>
      <c r="H114" s="139"/>
      <c r="I114" s="139"/>
      <c r="J114" s="139"/>
      <c r="K114" s="139"/>
      <c r="L114" s="139"/>
      <c r="M114" s="139"/>
      <c r="N114" s="139"/>
      <c r="O114" s="139"/>
      <c r="P114" s="139"/>
      <c r="Q114" s="139"/>
      <c r="R114" s="139"/>
      <c r="S114" s="139"/>
      <c r="T114" s="139"/>
      <c r="U114" s="139"/>
      <c r="V114" s="139"/>
      <c r="W114" s="139"/>
      <c r="X114" s="139"/>
      <c r="Y114" s="139"/>
      <c r="Z114" s="139"/>
      <c r="AA114" s="139"/>
    </row>
    <row r="115" spans="1:27" ht="15.75" customHeight="1">
      <c r="A115" s="139"/>
      <c r="B115" s="139"/>
      <c r="C115" s="139"/>
      <c r="D115" s="139"/>
      <c r="E115" s="139"/>
      <c r="F115" s="139"/>
      <c r="G115" s="139"/>
      <c r="H115" s="139"/>
      <c r="I115" s="139"/>
      <c r="J115" s="139"/>
      <c r="K115" s="139"/>
      <c r="L115" s="139"/>
      <c r="M115" s="139"/>
      <c r="N115" s="139"/>
      <c r="O115" s="139"/>
      <c r="P115" s="139"/>
      <c r="Q115" s="139"/>
      <c r="R115" s="139"/>
      <c r="S115" s="139"/>
      <c r="T115" s="139"/>
      <c r="U115" s="139"/>
      <c r="V115" s="139"/>
      <c r="W115" s="139"/>
      <c r="X115" s="139"/>
      <c r="Y115" s="139"/>
      <c r="Z115" s="139"/>
      <c r="AA115" s="139"/>
    </row>
    <row r="116" spans="1:27" ht="15.75" customHeight="1">
      <c r="A116" s="139"/>
      <c r="B116" s="139"/>
      <c r="C116" s="139"/>
      <c r="D116" s="139"/>
      <c r="E116" s="139"/>
      <c r="F116" s="139"/>
      <c r="G116" s="139"/>
      <c r="H116" s="139"/>
      <c r="I116" s="139"/>
      <c r="J116" s="139"/>
      <c r="K116" s="139"/>
      <c r="L116" s="139"/>
      <c r="M116" s="139"/>
      <c r="N116" s="139"/>
      <c r="O116" s="139"/>
      <c r="P116" s="139"/>
      <c r="Q116" s="139"/>
      <c r="R116" s="139"/>
      <c r="S116" s="139"/>
      <c r="T116" s="139"/>
      <c r="U116" s="139"/>
      <c r="V116" s="139"/>
      <c r="W116" s="139"/>
      <c r="X116" s="139"/>
      <c r="Y116" s="139"/>
      <c r="Z116" s="139"/>
      <c r="AA116" s="139"/>
    </row>
    <row r="117" spans="1:27" ht="15.75" customHeight="1">
      <c r="A117" s="139"/>
      <c r="B117" s="139"/>
      <c r="C117" s="139"/>
      <c r="D117" s="139"/>
      <c r="E117" s="139"/>
      <c r="F117" s="139"/>
      <c r="G117" s="139"/>
      <c r="H117" s="139"/>
      <c r="I117" s="139"/>
      <c r="J117" s="139"/>
      <c r="K117" s="139"/>
      <c r="L117" s="139"/>
      <c r="M117" s="139"/>
      <c r="N117" s="139"/>
      <c r="O117" s="139"/>
      <c r="P117" s="139"/>
      <c r="Q117" s="139"/>
      <c r="R117" s="139"/>
      <c r="S117" s="139"/>
      <c r="T117" s="139"/>
      <c r="U117" s="139"/>
      <c r="V117" s="139"/>
      <c r="W117" s="139"/>
      <c r="X117" s="139"/>
      <c r="Y117" s="139"/>
      <c r="Z117" s="139"/>
      <c r="AA117" s="139"/>
    </row>
    <row r="118" spans="1:27" ht="15.75" customHeight="1">
      <c r="A118" s="139"/>
      <c r="B118" s="139"/>
      <c r="C118" s="139"/>
      <c r="D118" s="139"/>
      <c r="E118" s="139"/>
      <c r="F118" s="139"/>
      <c r="G118" s="139"/>
      <c r="H118" s="139"/>
      <c r="I118" s="139"/>
      <c r="J118" s="139"/>
      <c r="K118" s="139"/>
      <c r="L118" s="139"/>
      <c r="M118" s="139"/>
      <c r="N118" s="139"/>
      <c r="O118" s="139"/>
      <c r="P118" s="139"/>
      <c r="Q118" s="139"/>
      <c r="R118" s="139"/>
      <c r="S118" s="139"/>
      <c r="T118" s="139"/>
      <c r="U118" s="139"/>
      <c r="V118" s="139"/>
      <c r="W118" s="139"/>
      <c r="X118" s="139"/>
      <c r="Y118" s="139"/>
      <c r="Z118" s="139"/>
      <c r="AA118" s="139"/>
    </row>
    <row r="119" spans="1:27" ht="15.75" customHeight="1">
      <c r="A119" s="139"/>
      <c r="B119" s="139"/>
      <c r="C119" s="139"/>
      <c r="D119" s="139"/>
      <c r="E119" s="139"/>
      <c r="F119" s="139"/>
      <c r="G119" s="139"/>
      <c r="H119" s="139"/>
      <c r="I119" s="139"/>
      <c r="J119" s="139"/>
      <c r="K119" s="139"/>
      <c r="L119" s="139"/>
      <c r="M119" s="139"/>
      <c r="N119" s="139"/>
      <c r="O119" s="139"/>
      <c r="P119" s="139"/>
      <c r="Q119" s="139"/>
      <c r="R119" s="139"/>
      <c r="S119" s="139"/>
      <c r="T119" s="139"/>
      <c r="U119" s="139"/>
      <c r="V119" s="139"/>
      <c r="W119" s="139"/>
      <c r="X119" s="139"/>
      <c r="Y119" s="139"/>
      <c r="Z119" s="139"/>
      <c r="AA119" s="139"/>
    </row>
    <row r="120" spans="1:27" ht="15.75" customHeight="1">
      <c r="A120" s="139"/>
      <c r="B120" s="139"/>
      <c r="C120" s="139"/>
      <c r="D120" s="139"/>
      <c r="E120" s="139"/>
      <c r="F120" s="139"/>
      <c r="G120" s="139"/>
      <c r="H120" s="139"/>
      <c r="I120" s="139"/>
      <c r="J120" s="139"/>
      <c r="K120" s="139"/>
      <c r="L120" s="139"/>
      <c r="M120" s="139"/>
      <c r="N120" s="139"/>
      <c r="O120" s="139"/>
      <c r="P120" s="139"/>
      <c r="Q120" s="139"/>
      <c r="R120" s="139"/>
      <c r="S120" s="139"/>
      <c r="T120" s="139"/>
      <c r="U120" s="139"/>
      <c r="V120" s="139"/>
      <c r="W120" s="139"/>
      <c r="X120" s="139"/>
      <c r="Y120" s="139"/>
      <c r="Z120" s="139"/>
      <c r="AA120" s="139"/>
    </row>
    <row r="121" spans="1:27" ht="15.75" customHeight="1">
      <c r="A121" s="139"/>
      <c r="B121" s="139"/>
      <c r="C121" s="139"/>
      <c r="D121" s="139"/>
      <c r="E121" s="139"/>
      <c r="F121" s="139"/>
      <c r="G121" s="139"/>
      <c r="H121" s="139"/>
      <c r="I121" s="139"/>
      <c r="J121" s="139"/>
      <c r="K121" s="139"/>
      <c r="L121" s="139"/>
      <c r="M121" s="139"/>
      <c r="N121" s="139"/>
      <c r="O121" s="139"/>
      <c r="P121" s="139"/>
      <c r="Q121" s="139"/>
      <c r="R121" s="139"/>
      <c r="S121" s="139"/>
      <c r="T121" s="139"/>
      <c r="U121" s="139"/>
      <c r="V121" s="139"/>
      <c r="W121" s="139"/>
      <c r="X121" s="139"/>
      <c r="Y121" s="139"/>
      <c r="Z121" s="139"/>
      <c r="AA121" s="139"/>
    </row>
    <row r="122" spans="1:27" ht="15.75" customHeight="1">
      <c r="A122" s="139"/>
      <c r="B122" s="139"/>
      <c r="C122" s="139"/>
      <c r="D122" s="139"/>
      <c r="E122" s="139"/>
      <c r="F122" s="139"/>
      <c r="G122" s="139"/>
      <c r="H122" s="139"/>
      <c r="I122" s="139"/>
      <c r="J122" s="139"/>
      <c r="K122" s="139"/>
      <c r="L122" s="139"/>
      <c r="M122" s="139"/>
      <c r="N122" s="139"/>
      <c r="O122" s="139"/>
      <c r="P122" s="139"/>
      <c r="Q122" s="139"/>
      <c r="R122" s="139"/>
      <c r="S122" s="139"/>
      <c r="T122" s="139"/>
      <c r="U122" s="139"/>
      <c r="V122" s="139"/>
      <c r="W122" s="139"/>
      <c r="X122" s="139"/>
      <c r="Y122" s="139"/>
      <c r="Z122" s="139"/>
      <c r="AA122" s="139"/>
    </row>
    <row r="123" spans="1:27" ht="15.75" customHeight="1">
      <c r="A123" s="139"/>
      <c r="B123" s="139"/>
      <c r="C123" s="139"/>
      <c r="D123" s="139"/>
      <c r="E123" s="139"/>
      <c r="F123" s="139"/>
      <c r="G123" s="139"/>
      <c r="H123" s="139"/>
      <c r="I123" s="139"/>
      <c r="J123" s="139"/>
      <c r="K123" s="139"/>
      <c r="L123" s="139"/>
      <c r="M123" s="139"/>
      <c r="N123" s="139"/>
      <c r="O123" s="139"/>
      <c r="P123" s="139"/>
      <c r="Q123" s="139"/>
      <c r="R123" s="139"/>
      <c r="S123" s="139"/>
      <c r="T123" s="139"/>
      <c r="U123" s="139"/>
      <c r="V123" s="139"/>
      <c r="W123" s="139"/>
      <c r="X123" s="139"/>
      <c r="Y123" s="139"/>
      <c r="Z123" s="139"/>
      <c r="AA123" s="139"/>
    </row>
    <row r="124" spans="1:27" ht="15.75" customHeight="1">
      <c r="A124" s="139"/>
      <c r="B124" s="139"/>
      <c r="C124" s="139"/>
      <c r="D124" s="139"/>
      <c r="E124" s="139"/>
      <c r="F124" s="139"/>
      <c r="G124" s="139"/>
      <c r="H124" s="139"/>
      <c r="I124" s="139"/>
      <c r="J124" s="139"/>
      <c r="K124" s="139"/>
      <c r="L124" s="139"/>
      <c r="M124" s="139"/>
      <c r="N124" s="139"/>
      <c r="O124" s="139"/>
      <c r="P124" s="139"/>
      <c r="Q124" s="139"/>
      <c r="R124" s="139"/>
      <c r="S124" s="139"/>
      <c r="T124" s="139"/>
      <c r="U124" s="139"/>
      <c r="V124" s="139"/>
      <c r="W124" s="139"/>
      <c r="X124" s="139"/>
      <c r="Y124" s="139"/>
      <c r="Z124" s="139"/>
      <c r="AA124" s="139"/>
    </row>
    <row r="125" spans="1:27" ht="15.75" customHeight="1">
      <c r="A125" s="139"/>
      <c r="B125" s="139"/>
      <c r="C125" s="139"/>
      <c r="D125" s="139"/>
      <c r="E125" s="139"/>
      <c r="F125" s="139"/>
      <c r="G125" s="139"/>
      <c r="H125" s="139"/>
      <c r="I125" s="139"/>
      <c r="J125" s="139"/>
      <c r="K125" s="139"/>
      <c r="L125" s="139"/>
      <c r="M125" s="139"/>
      <c r="N125" s="139"/>
      <c r="O125" s="139"/>
      <c r="P125" s="139"/>
      <c r="Q125" s="139"/>
      <c r="R125" s="139"/>
      <c r="S125" s="139"/>
      <c r="T125" s="139"/>
      <c r="U125" s="139"/>
      <c r="V125" s="139"/>
      <c r="W125" s="139"/>
      <c r="X125" s="139"/>
      <c r="Y125" s="139"/>
      <c r="Z125" s="139"/>
      <c r="AA125" s="139"/>
    </row>
    <row r="126" spans="1:27" ht="15.75" customHeight="1">
      <c r="A126" s="139"/>
      <c r="B126" s="139"/>
      <c r="C126" s="139"/>
      <c r="D126" s="139"/>
      <c r="E126" s="139"/>
      <c r="F126" s="139"/>
      <c r="G126" s="139"/>
      <c r="H126" s="139"/>
      <c r="I126" s="139"/>
      <c r="J126" s="139"/>
      <c r="K126" s="139"/>
      <c r="L126" s="139"/>
      <c r="M126" s="139"/>
      <c r="N126" s="139"/>
      <c r="O126" s="139"/>
      <c r="P126" s="139"/>
      <c r="Q126" s="139"/>
      <c r="R126" s="139"/>
      <c r="S126" s="139"/>
      <c r="T126" s="139"/>
      <c r="U126" s="139"/>
      <c r="V126" s="139"/>
      <c r="W126" s="139"/>
      <c r="X126" s="139"/>
      <c r="Y126" s="139"/>
      <c r="Z126" s="139"/>
      <c r="AA126" s="139"/>
    </row>
    <row r="127" spans="1:27" ht="15.75" customHeight="1">
      <c r="A127" s="139"/>
      <c r="B127" s="139"/>
      <c r="C127" s="139"/>
      <c r="D127" s="139"/>
      <c r="E127" s="139"/>
      <c r="F127" s="139"/>
      <c r="G127" s="139"/>
      <c r="H127" s="139"/>
      <c r="I127" s="139"/>
      <c r="J127" s="139"/>
      <c r="K127" s="139"/>
      <c r="L127" s="139"/>
      <c r="M127" s="139"/>
      <c r="N127" s="139"/>
      <c r="O127" s="139"/>
      <c r="P127" s="139"/>
      <c r="Q127" s="139"/>
      <c r="R127" s="139"/>
      <c r="S127" s="139"/>
      <c r="T127" s="139"/>
      <c r="U127" s="139"/>
      <c r="V127" s="139"/>
      <c r="W127" s="139"/>
      <c r="X127" s="139"/>
      <c r="Y127" s="139"/>
      <c r="Z127" s="139"/>
      <c r="AA127" s="139"/>
    </row>
    <row r="128" spans="1:27" ht="15.75" customHeight="1">
      <c r="A128" s="139"/>
      <c r="B128" s="139"/>
      <c r="C128" s="139"/>
      <c r="D128" s="139"/>
      <c r="E128" s="139"/>
      <c r="F128" s="139"/>
      <c r="G128" s="139"/>
      <c r="H128" s="139"/>
      <c r="I128" s="139"/>
      <c r="J128" s="139"/>
      <c r="K128" s="139"/>
      <c r="L128" s="139"/>
      <c r="M128" s="139"/>
      <c r="N128" s="139"/>
      <c r="O128" s="139"/>
      <c r="P128" s="139"/>
      <c r="Q128" s="139"/>
      <c r="R128" s="139"/>
      <c r="S128" s="139"/>
      <c r="T128" s="139"/>
      <c r="U128" s="139"/>
      <c r="V128" s="139"/>
      <c r="W128" s="139"/>
      <c r="X128" s="139"/>
      <c r="Y128" s="139"/>
      <c r="Z128" s="139"/>
      <c r="AA128" s="139"/>
    </row>
    <row r="129" spans="1:27" ht="15.75" customHeight="1">
      <c r="A129" s="139"/>
      <c r="B129" s="139"/>
      <c r="C129" s="139"/>
      <c r="D129" s="139"/>
      <c r="E129" s="139"/>
      <c r="F129" s="139"/>
      <c r="G129" s="139"/>
      <c r="H129" s="139"/>
      <c r="I129" s="139"/>
      <c r="J129" s="139"/>
      <c r="K129" s="139"/>
      <c r="L129" s="139"/>
      <c r="M129" s="139"/>
      <c r="N129" s="139"/>
      <c r="O129" s="139"/>
      <c r="P129" s="139"/>
      <c r="Q129" s="139"/>
      <c r="R129" s="139"/>
      <c r="S129" s="139"/>
      <c r="T129" s="139"/>
      <c r="U129" s="139"/>
      <c r="V129" s="139"/>
      <c r="W129" s="139"/>
      <c r="X129" s="139"/>
      <c r="Y129" s="139"/>
      <c r="Z129" s="139"/>
      <c r="AA129" s="139"/>
    </row>
    <row r="130" spans="1:27" ht="15.75" customHeight="1">
      <c r="A130" s="139"/>
      <c r="B130" s="139"/>
      <c r="C130" s="139"/>
      <c r="D130" s="139"/>
      <c r="E130" s="139"/>
      <c r="F130" s="139"/>
      <c r="G130" s="139"/>
      <c r="H130" s="139"/>
      <c r="I130" s="139"/>
      <c r="J130" s="139"/>
      <c r="K130" s="139"/>
      <c r="L130" s="139"/>
      <c r="M130" s="139"/>
      <c r="N130" s="139"/>
      <c r="O130" s="139"/>
      <c r="P130" s="139"/>
      <c r="Q130" s="139"/>
      <c r="R130" s="139"/>
      <c r="S130" s="139"/>
      <c r="T130" s="139"/>
      <c r="U130" s="139"/>
      <c r="V130" s="139"/>
      <c r="W130" s="139"/>
      <c r="X130" s="139"/>
      <c r="Y130" s="139"/>
      <c r="Z130" s="139"/>
      <c r="AA130" s="139"/>
    </row>
    <row r="131" spans="1:27" ht="15.75" customHeight="1">
      <c r="A131" s="139"/>
      <c r="B131" s="139"/>
      <c r="C131" s="139"/>
      <c r="D131" s="139"/>
      <c r="E131" s="139"/>
      <c r="F131" s="139"/>
      <c r="G131" s="139"/>
      <c r="H131" s="139"/>
      <c r="I131" s="139"/>
      <c r="J131" s="139"/>
      <c r="K131" s="139"/>
      <c r="L131" s="139"/>
      <c r="M131" s="139"/>
      <c r="N131" s="139"/>
      <c r="O131" s="139"/>
      <c r="P131" s="139"/>
      <c r="Q131" s="139"/>
      <c r="R131" s="139"/>
      <c r="S131" s="139"/>
      <c r="T131" s="139"/>
      <c r="U131" s="139"/>
      <c r="V131" s="139"/>
      <c r="W131" s="139"/>
      <c r="X131" s="139"/>
      <c r="Y131" s="139"/>
      <c r="Z131" s="139"/>
      <c r="AA131" s="139"/>
    </row>
    <row r="132" spans="1:27" ht="15.75" customHeight="1">
      <c r="A132" s="139"/>
      <c r="B132" s="139"/>
      <c r="C132" s="139"/>
      <c r="D132" s="139"/>
      <c r="E132" s="139"/>
      <c r="F132" s="139"/>
      <c r="G132" s="139"/>
      <c r="H132" s="139"/>
      <c r="I132" s="139"/>
      <c r="J132" s="139"/>
      <c r="K132" s="139"/>
      <c r="L132" s="139"/>
      <c r="M132" s="139"/>
      <c r="N132" s="139"/>
      <c r="O132" s="139"/>
      <c r="P132" s="139"/>
      <c r="Q132" s="139"/>
      <c r="R132" s="139"/>
      <c r="S132" s="139"/>
      <c r="T132" s="139"/>
      <c r="U132" s="139"/>
      <c r="V132" s="139"/>
      <c r="W132" s="139"/>
      <c r="X132" s="139"/>
      <c r="Y132" s="139"/>
      <c r="Z132" s="139"/>
      <c r="AA132" s="139"/>
    </row>
    <row r="133" spans="1:27" ht="15.75" customHeight="1">
      <c r="A133" s="139"/>
      <c r="B133" s="139"/>
      <c r="C133" s="139"/>
      <c r="D133" s="139"/>
      <c r="E133" s="139"/>
      <c r="F133" s="139"/>
      <c r="G133" s="139"/>
      <c r="H133" s="139"/>
      <c r="I133" s="139"/>
      <c r="J133" s="139"/>
      <c r="K133" s="139"/>
      <c r="L133" s="139"/>
      <c r="M133" s="139"/>
      <c r="N133" s="139"/>
      <c r="O133" s="139"/>
      <c r="P133" s="139"/>
      <c r="Q133" s="139"/>
      <c r="R133" s="139"/>
      <c r="S133" s="139"/>
      <c r="T133" s="139"/>
      <c r="U133" s="139"/>
      <c r="V133" s="139"/>
      <c r="W133" s="139"/>
      <c r="X133" s="139"/>
      <c r="Y133" s="139"/>
      <c r="Z133" s="139"/>
      <c r="AA133" s="139"/>
    </row>
    <row r="134" spans="1:27" ht="15.75" customHeight="1">
      <c r="A134" s="139"/>
      <c r="B134" s="139"/>
      <c r="C134" s="139"/>
      <c r="D134" s="139"/>
      <c r="E134" s="139"/>
      <c r="F134" s="139"/>
      <c r="G134" s="139"/>
      <c r="H134" s="139"/>
      <c r="I134" s="139"/>
      <c r="J134" s="139"/>
      <c r="K134" s="139"/>
      <c r="L134" s="139"/>
      <c r="M134" s="139"/>
      <c r="N134" s="139"/>
      <c r="O134" s="139"/>
      <c r="P134" s="139"/>
      <c r="Q134" s="139"/>
      <c r="R134" s="139"/>
      <c r="S134" s="139"/>
      <c r="T134" s="139"/>
      <c r="U134" s="139"/>
      <c r="V134" s="139"/>
      <c r="W134" s="139"/>
      <c r="X134" s="139"/>
      <c r="Y134" s="139"/>
      <c r="Z134" s="139"/>
      <c r="AA134" s="139"/>
    </row>
    <row r="135" spans="1:27" ht="15.75" customHeight="1">
      <c r="A135" s="139"/>
      <c r="B135" s="139"/>
      <c r="C135" s="139"/>
      <c r="D135" s="139"/>
      <c r="E135" s="139"/>
      <c r="F135" s="139"/>
      <c r="G135" s="139"/>
      <c r="H135" s="139"/>
      <c r="I135" s="139"/>
      <c r="J135" s="139"/>
      <c r="K135" s="139"/>
      <c r="L135" s="139"/>
      <c r="M135" s="139"/>
      <c r="N135" s="139"/>
      <c r="O135" s="139"/>
      <c r="P135" s="139"/>
      <c r="Q135" s="139"/>
      <c r="R135" s="139"/>
      <c r="S135" s="139"/>
      <c r="T135" s="139"/>
      <c r="U135" s="139"/>
      <c r="V135" s="139"/>
      <c r="W135" s="139"/>
      <c r="X135" s="139"/>
      <c r="Y135" s="139"/>
      <c r="Z135" s="139"/>
      <c r="AA135" s="139"/>
    </row>
    <row r="136" spans="1:27" ht="15.75" customHeight="1">
      <c r="A136" s="139"/>
      <c r="B136" s="139"/>
      <c r="C136" s="139"/>
      <c r="D136" s="139"/>
      <c r="E136" s="139"/>
      <c r="F136" s="139"/>
      <c r="G136" s="139"/>
      <c r="H136" s="139"/>
      <c r="I136" s="139"/>
      <c r="J136" s="139"/>
      <c r="K136" s="139"/>
      <c r="L136" s="139"/>
      <c r="M136" s="139"/>
      <c r="N136" s="139"/>
      <c r="O136" s="139"/>
      <c r="P136" s="139"/>
      <c r="Q136" s="139"/>
      <c r="R136" s="139"/>
      <c r="S136" s="139"/>
      <c r="T136" s="139"/>
      <c r="U136" s="139"/>
      <c r="V136" s="139"/>
      <c r="W136" s="139"/>
      <c r="X136" s="139"/>
      <c r="Y136" s="139"/>
      <c r="Z136" s="139"/>
      <c r="AA136" s="139"/>
    </row>
    <row r="137" spans="1:27" ht="15.75" customHeight="1">
      <c r="A137" s="139"/>
      <c r="B137" s="139"/>
      <c r="C137" s="139"/>
      <c r="D137" s="139"/>
      <c r="E137" s="139"/>
      <c r="F137" s="139"/>
      <c r="G137" s="139"/>
      <c r="H137" s="139"/>
      <c r="I137" s="139"/>
      <c r="J137" s="139"/>
      <c r="K137" s="139"/>
      <c r="L137" s="139"/>
      <c r="M137" s="139"/>
      <c r="N137" s="139"/>
      <c r="O137" s="139"/>
      <c r="P137" s="139"/>
      <c r="Q137" s="139"/>
      <c r="R137" s="139"/>
      <c r="S137" s="139"/>
      <c r="T137" s="139"/>
      <c r="U137" s="139"/>
      <c r="V137" s="139"/>
      <c r="W137" s="139"/>
      <c r="X137" s="139"/>
      <c r="Y137" s="139"/>
      <c r="Z137" s="139"/>
      <c r="AA137" s="139"/>
    </row>
    <row r="138" spans="1:27" ht="15.75" customHeight="1">
      <c r="A138" s="139"/>
      <c r="B138" s="139"/>
      <c r="C138" s="139"/>
      <c r="D138" s="139"/>
      <c r="E138" s="139"/>
      <c r="F138" s="139"/>
      <c r="G138" s="139"/>
      <c r="H138" s="139"/>
      <c r="I138" s="139"/>
      <c r="J138" s="139"/>
      <c r="K138" s="139"/>
      <c r="L138" s="139"/>
      <c r="M138" s="139"/>
      <c r="N138" s="139"/>
      <c r="O138" s="139"/>
      <c r="P138" s="139"/>
      <c r="Q138" s="139"/>
      <c r="R138" s="139"/>
      <c r="S138" s="139"/>
      <c r="T138" s="139"/>
      <c r="U138" s="139"/>
      <c r="V138" s="139"/>
      <c r="W138" s="139"/>
      <c r="X138" s="139"/>
      <c r="Y138" s="139"/>
      <c r="Z138" s="139"/>
      <c r="AA138" s="139"/>
    </row>
    <row r="139" spans="1:27" ht="15.75" customHeight="1">
      <c r="A139" s="139"/>
      <c r="B139" s="139"/>
      <c r="C139" s="139"/>
      <c r="D139" s="139"/>
      <c r="E139" s="139"/>
      <c r="F139" s="139"/>
      <c r="G139" s="139"/>
      <c r="H139" s="139"/>
      <c r="I139" s="139"/>
      <c r="J139" s="139"/>
      <c r="K139" s="139"/>
      <c r="L139" s="139"/>
      <c r="M139" s="139"/>
      <c r="N139" s="139"/>
      <c r="O139" s="139"/>
      <c r="P139" s="139"/>
      <c r="Q139" s="139"/>
      <c r="R139" s="139"/>
      <c r="S139" s="139"/>
      <c r="T139" s="139"/>
      <c r="U139" s="139"/>
      <c r="V139" s="139"/>
      <c r="W139" s="139"/>
      <c r="X139" s="139"/>
      <c r="Y139" s="139"/>
      <c r="Z139" s="139"/>
      <c r="AA139" s="139"/>
    </row>
    <row r="140" spans="1:27" ht="15.75" customHeight="1">
      <c r="A140" s="139"/>
      <c r="B140" s="139"/>
      <c r="C140" s="139"/>
      <c r="D140" s="139"/>
      <c r="E140" s="139"/>
      <c r="F140" s="139"/>
      <c r="G140" s="139"/>
      <c r="H140" s="139"/>
      <c r="I140" s="139"/>
      <c r="J140" s="139"/>
      <c r="K140" s="139"/>
      <c r="L140" s="139"/>
      <c r="M140" s="139"/>
      <c r="N140" s="139"/>
      <c r="O140" s="139"/>
      <c r="P140" s="139"/>
      <c r="Q140" s="139"/>
      <c r="R140" s="139"/>
      <c r="S140" s="139"/>
      <c r="T140" s="139"/>
      <c r="U140" s="139"/>
      <c r="V140" s="139"/>
      <c r="W140" s="139"/>
      <c r="X140" s="139"/>
      <c r="Y140" s="139"/>
      <c r="Z140" s="139"/>
      <c r="AA140" s="139"/>
    </row>
    <row r="141" spans="1:27" ht="15.75" customHeight="1">
      <c r="A141" s="139"/>
      <c r="B141" s="139"/>
      <c r="C141" s="139"/>
      <c r="D141" s="139"/>
      <c r="E141" s="139"/>
      <c r="F141" s="139"/>
      <c r="G141" s="139"/>
      <c r="H141" s="139"/>
      <c r="I141" s="139"/>
      <c r="J141" s="139"/>
      <c r="K141" s="139"/>
      <c r="L141" s="139"/>
      <c r="M141" s="139"/>
      <c r="N141" s="139"/>
      <c r="O141" s="139"/>
      <c r="P141" s="139"/>
      <c r="Q141" s="139"/>
      <c r="R141" s="139"/>
      <c r="S141" s="139"/>
      <c r="T141" s="139"/>
      <c r="U141" s="139"/>
      <c r="V141" s="139"/>
      <c r="W141" s="139"/>
      <c r="X141" s="139"/>
      <c r="Y141" s="139"/>
      <c r="Z141" s="139"/>
      <c r="AA141" s="139"/>
    </row>
    <row r="142" spans="1:27" ht="15.75" customHeight="1">
      <c r="A142" s="139"/>
      <c r="B142" s="139"/>
      <c r="C142" s="139"/>
      <c r="D142" s="139"/>
      <c r="E142" s="139"/>
      <c r="F142" s="139"/>
      <c r="G142" s="139"/>
      <c r="H142" s="139"/>
      <c r="I142" s="139"/>
      <c r="J142" s="139"/>
      <c r="K142" s="139"/>
      <c r="L142" s="139"/>
      <c r="M142" s="139"/>
      <c r="N142" s="139"/>
      <c r="O142" s="139"/>
      <c r="P142" s="139"/>
      <c r="Q142" s="139"/>
      <c r="R142" s="139"/>
      <c r="S142" s="139"/>
      <c r="T142" s="139"/>
      <c r="U142" s="139"/>
      <c r="V142" s="139"/>
      <c r="W142" s="139"/>
      <c r="X142" s="139"/>
      <c r="Y142" s="139"/>
      <c r="Z142" s="139"/>
      <c r="AA142" s="139"/>
    </row>
    <row r="143" spans="1:27" ht="15.75" customHeight="1">
      <c r="A143" s="139"/>
      <c r="B143" s="139"/>
      <c r="C143" s="139"/>
      <c r="D143" s="139"/>
      <c r="E143" s="139"/>
      <c r="F143" s="139"/>
      <c r="G143" s="139"/>
      <c r="H143" s="139"/>
      <c r="I143" s="139"/>
      <c r="J143" s="139"/>
      <c r="K143" s="139"/>
      <c r="L143" s="139"/>
      <c r="M143" s="139"/>
      <c r="N143" s="139"/>
      <c r="O143" s="139"/>
      <c r="P143" s="139"/>
      <c r="Q143" s="139"/>
      <c r="R143" s="139"/>
      <c r="S143" s="139"/>
      <c r="T143" s="139"/>
      <c r="U143" s="139"/>
      <c r="V143" s="139"/>
      <c r="W143" s="139"/>
      <c r="X143" s="139"/>
      <c r="Y143" s="139"/>
      <c r="Z143" s="139"/>
      <c r="AA143" s="139"/>
    </row>
    <row r="144" spans="1:27" ht="15.75" customHeight="1">
      <c r="A144" s="139"/>
      <c r="B144" s="139"/>
      <c r="C144" s="139"/>
      <c r="D144" s="139"/>
      <c r="E144" s="139"/>
      <c r="F144" s="139"/>
      <c r="G144" s="139"/>
      <c r="H144" s="139"/>
      <c r="I144" s="139"/>
      <c r="J144" s="139"/>
      <c r="K144" s="139"/>
      <c r="L144" s="139"/>
      <c r="M144" s="139"/>
      <c r="N144" s="139"/>
      <c r="O144" s="139"/>
      <c r="P144" s="139"/>
      <c r="Q144" s="139"/>
      <c r="R144" s="139"/>
      <c r="S144" s="139"/>
      <c r="T144" s="139"/>
      <c r="U144" s="139"/>
      <c r="V144" s="139"/>
      <c r="W144" s="139"/>
      <c r="X144" s="139"/>
      <c r="Y144" s="139"/>
      <c r="Z144" s="139"/>
      <c r="AA144" s="139"/>
    </row>
    <row r="145" spans="1:27" ht="15.75" customHeight="1">
      <c r="A145" s="139"/>
      <c r="B145" s="139"/>
      <c r="C145" s="139"/>
      <c r="D145" s="139"/>
      <c r="E145" s="139"/>
      <c r="F145" s="139"/>
      <c r="G145" s="139"/>
      <c r="H145" s="139"/>
      <c r="I145" s="139"/>
      <c r="J145" s="139"/>
      <c r="K145" s="139"/>
      <c r="L145" s="139"/>
      <c r="M145" s="139"/>
      <c r="N145" s="139"/>
      <c r="O145" s="139"/>
      <c r="P145" s="139"/>
      <c r="Q145" s="139"/>
      <c r="R145" s="139"/>
      <c r="S145" s="139"/>
      <c r="T145" s="139"/>
      <c r="U145" s="139"/>
      <c r="V145" s="139"/>
      <c r="W145" s="139"/>
      <c r="X145" s="139"/>
      <c r="Y145" s="139"/>
      <c r="Z145" s="139"/>
      <c r="AA145" s="139"/>
    </row>
    <row r="146" spans="1:27" ht="15.75" customHeight="1">
      <c r="A146" s="139"/>
      <c r="B146" s="139"/>
      <c r="C146" s="139"/>
      <c r="D146" s="139"/>
      <c r="E146" s="139"/>
      <c r="F146" s="139"/>
      <c r="G146" s="139"/>
      <c r="H146" s="139"/>
      <c r="I146" s="139"/>
      <c r="J146" s="139"/>
      <c r="K146" s="139"/>
      <c r="L146" s="139"/>
      <c r="M146" s="139"/>
      <c r="N146" s="139"/>
      <c r="O146" s="139"/>
      <c r="P146" s="139"/>
      <c r="Q146" s="139"/>
      <c r="R146" s="139"/>
      <c r="S146" s="139"/>
      <c r="T146" s="139"/>
      <c r="U146" s="139"/>
      <c r="V146" s="139"/>
      <c r="W146" s="139"/>
      <c r="X146" s="139"/>
      <c r="Y146" s="139"/>
      <c r="Z146" s="139"/>
      <c r="AA146" s="139"/>
    </row>
    <row r="147" spans="1:27" ht="15.75" customHeight="1">
      <c r="A147" s="139"/>
      <c r="B147" s="139"/>
      <c r="C147" s="139"/>
      <c r="D147" s="139"/>
      <c r="E147" s="139"/>
      <c r="F147" s="139"/>
      <c r="G147" s="139"/>
      <c r="H147" s="139"/>
      <c r="I147" s="139"/>
      <c r="J147" s="139"/>
      <c r="K147" s="139"/>
      <c r="L147" s="139"/>
      <c r="M147" s="139"/>
      <c r="N147" s="139"/>
      <c r="O147" s="139"/>
      <c r="P147" s="139"/>
      <c r="Q147" s="139"/>
      <c r="R147" s="139"/>
      <c r="S147" s="139"/>
      <c r="T147" s="139"/>
      <c r="U147" s="139"/>
      <c r="V147" s="139"/>
      <c r="W147" s="139"/>
      <c r="X147" s="139"/>
      <c r="Y147" s="139"/>
      <c r="Z147" s="139"/>
      <c r="AA147" s="139"/>
    </row>
    <row r="148" spans="1:27" ht="15.75" customHeight="1">
      <c r="A148" s="139"/>
      <c r="B148" s="139"/>
      <c r="C148" s="139"/>
      <c r="D148" s="139"/>
      <c r="E148" s="139"/>
      <c r="F148" s="139"/>
      <c r="G148" s="139"/>
      <c r="H148" s="139"/>
      <c r="I148" s="139"/>
      <c r="J148" s="139"/>
      <c r="K148" s="139"/>
      <c r="L148" s="139"/>
      <c r="M148" s="139"/>
      <c r="N148" s="139"/>
      <c r="O148" s="139"/>
      <c r="P148" s="139"/>
      <c r="Q148" s="139"/>
      <c r="R148" s="139"/>
      <c r="S148" s="139"/>
      <c r="T148" s="139"/>
      <c r="U148" s="139"/>
      <c r="V148" s="139"/>
      <c r="W148" s="139"/>
      <c r="X148" s="139"/>
      <c r="Y148" s="139"/>
      <c r="Z148" s="139"/>
      <c r="AA148" s="139"/>
    </row>
    <row r="149" spans="1:27" ht="15.75" customHeight="1">
      <c r="A149" s="139"/>
      <c r="B149" s="139"/>
      <c r="C149" s="139"/>
      <c r="D149" s="139"/>
      <c r="E149" s="139"/>
      <c r="F149" s="139"/>
      <c r="G149" s="139"/>
      <c r="H149" s="139"/>
      <c r="I149" s="139"/>
      <c r="J149" s="139"/>
      <c r="K149" s="139"/>
      <c r="L149" s="139"/>
      <c r="M149" s="139"/>
      <c r="N149" s="139"/>
      <c r="O149" s="139"/>
      <c r="P149" s="139"/>
      <c r="Q149" s="139"/>
      <c r="R149" s="139"/>
      <c r="S149" s="139"/>
      <c r="T149" s="139"/>
      <c r="U149" s="139"/>
      <c r="V149" s="139"/>
      <c r="W149" s="139"/>
      <c r="X149" s="139"/>
      <c r="Y149" s="139"/>
      <c r="Z149" s="139"/>
      <c r="AA149" s="139"/>
    </row>
    <row r="150" spans="1:27" ht="15.75" customHeight="1">
      <c r="A150" s="139"/>
      <c r="B150" s="139"/>
      <c r="C150" s="139"/>
      <c r="D150" s="139"/>
      <c r="E150" s="139"/>
      <c r="F150" s="139"/>
      <c r="G150" s="139"/>
      <c r="H150" s="139"/>
      <c r="I150" s="139"/>
      <c r="J150" s="139"/>
      <c r="K150" s="139"/>
      <c r="L150" s="139"/>
      <c r="M150" s="139"/>
      <c r="N150" s="139"/>
      <c r="O150" s="139"/>
      <c r="P150" s="139"/>
      <c r="Q150" s="139"/>
      <c r="R150" s="139"/>
      <c r="S150" s="139"/>
      <c r="T150" s="139"/>
      <c r="U150" s="139"/>
      <c r="V150" s="139"/>
      <c r="W150" s="139"/>
      <c r="X150" s="139"/>
      <c r="Y150" s="139"/>
      <c r="Z150" s="139"/>
      <c r="AA150" s="139"/>
    </row>
    <row r="151" spans="1:27" ht="15.75" customHeight="1">
      <c r="A151" s="139"/>
      <c r="B151" s="139"/>
      <c r="C151" s="139"/>
      <c r="D151" s="139"/>
      <c r="E151" s="139"/>
      <c r="F151" s="139"/>
      <c r="G151" s="139"/>
      <c r="H151" s="139"/>
      <c r="I151" s="139"/>
      <c r="J151" s="139"/>
      <c r="K151" s="139"/>
      <c r="L151" s="139"/>
      <c r="M151" s="139"/>
      <c r="N151" s="139"/>
      <c r="O151" s="139"/>
      <c r="P151" s="139"/>
      <c r="Q151" s="139"/>
      <c r="R151" s="139"/>
      <c r="S151" s="139"/>
      <c r="T151" s="139"/>
      <c r="U151" s="139"/>
      <c r="V151" s="139"/>
      <c r="W151" s="139"/>
      <c r="X151" s="139"/>
      <c r="Y151" s="139"/>
      <c r="Z151" s="139"/>
      <c r="AA151" s="139"/>
    </row>
    <row r="152" spans="1:27" ht="15.75" customHeight="1">
      <c r="A152" s="139"/>
      <c r="B152" s="139"/>
      <c r="C152" s="139"/>
      <c r="D152" s="139"/>
      <c r="E152" s="139"/>
      <c r="F152" s="139"/>
      <c r="G152" s="139"/>
      <c r="H152" s="139"/>
      <c r="I152" s="139"/>
      <c r="J152" s="139"/>
      <c r="K152" s="139"/>
      <c r="L152" s="139"/>
      <c r="M152" s="139"/>
      <c r="N152" s="139"/>
      <c r="O152" s="139"/>
      <c r="P152" s="139"/>
      <c r="Q152" s="139"/>
      <c r="R152" s="139"/>
      <c r="S152" s="139"/>
      <c r="T152" s="139"/>
      <c r="U152" s="139"/>
      <c r="V152" s="139"/>
      <c r="W152" s="139"/>
      <c r="X152" s="139"/>
      <c r="Y152" s="139"/>
      <c r="Z152" s="139"/>
      <c r="AA152" s="139"/>
    </row>
    <row r="153" spans="1:27" ht="15.75" customHeight="1">
      <c r="A153" s="139"/>
      <c r="B153" s="139"/>
      <c r="C153" s="139"/>
      <c r="D153" s="139"/>
      <c r="E153" s="139"/>
      <c r="F153" s="139"/>
      <c r="G153" s="139"/>
      <c r="H153" s="139"/>
      <c r="I153" s="139"/>
      <c r="J153" s="139"/>
      <c r="K153" s="139"/>
      <c r="L153" s="139"/>
      <c r="M153" s="139"/>
      <c r="N153" s="139"/>
      <c r="O153" s="139"/>
      <c r="P153" s="139"/>
      <c r="Q153" s="139"/>
      <c r="R153" s="139"/>
      <c r="S153" s="139"/>
      <c r="T153" s="139"/>
      <c r="U153" s="139"/>
      <c r="V153" s="139"/>
      <c r="W153" s="139"/>
      <c r="X153" s="139"/>
      <c r="Y153" s="139"/>
      <c r="Z153" s="139"/>
      <c r="AA153" s="139"/>
    </row>
    <row r="154" spans="1:27" ht="15.75" customHeight="1">
      <c r="A154" s="139"/>
      <c r="B154" s="139"/>
      <c r="C154" s="139"/>
      <c r="D154" s="139"/>
      <c r="E154" s="139"/>
      <c r="F154" s="139"/>
      <c r="G154" s="139"/>
      <c r="H154" s="139"/>
      <c r="I154" s="139"/>
      <c r="J154" s="139"/>
      <c r="K154" s="139"/>
      <c r="L154" s="139"/>
      <c r="M154" s="139"/>
      <c r="N154" s="139"/>
      <c r="O154" s="139"/>
      <c r="P154" s="139"/>
      <c r="Q154" s="139"/>
      <c r="R154" s="139"/>
      <c r="S154" s="139"/>
      <c r="T154" s="139"/>
      <c r="U154" s="139"/>
      <c r="V154" s="139"/>
      <c r="W154" s="139"/>
      <c r="X154" s="139"/>
      <c r="Y154" s="139"/>
      <c r="Z154" s="139"/>
      <c r="AA154" s="139"/>
    </row>
    <row r="155" spans="1:27" ht="15.75" customHeight="1">
      <c r="A155" s="139"/>
      <c r="B155" s="139"/>
      <c r="C155" s="139"/>
      <c r="D155" s="139"/>
      <c r="E155" s="139"/>
      <c r="F155" s="139"/>
      <c r="G155" s="139"/>
      <c r="H155" s="139"/>
      <c r="I155" s="139"/>
      <c r="J155" s="139"/>
      <c r="K155" s="139"/>
      <c r="L155" s="139"/>
      <c r="M155" s="139"/>
      <c r="N155" s="139"/>
      <c r="O155" s="139"/>
      <c r="P155" s="139"/>
      <c r="Q155" s="139"/>
      <c r="R155" s="139"/>
      <c r="S155" s="139"/>
      <c r="T155" s="139"/>
      <c r="U155" s="139"/>
      <c r="V155" s="139"/>
      <c r="W155" s="139"/>
      <c r="X155" s="139"/>
      <c r="Y155" s="139"/>
      <c r="Z155" s="139"/>
      <c r="AA155" s="139"/>
    </row>
    <row r="156" spans="1:27" ht="15.75" customHeight="1">
      <c r="A156" s="139"/>
      <c r="B156" s="139"/>
      <c r="C156" s="139"/>
      <c r="D156" s="139"/>
      <c r="E156" s="139"/>
      <c r="F156" s="139"/>
      <c r="G156" s="139"/>
      <c r="H156" s="139"/>
      <c r="I156" s="139"/>
      <c r="J156" s="139"/>
      <c r="K156" s="139"/>
      <c r="L156" s="139"/>
      <c r="M156" s="139"/>
      <c r="N156" s="139"/>
      <c r="O156" s="139"/>
      <c r="P156" s="139"/>
      <c r="Q156" s="139"/>
      <c r="R156" s="139"/>
      <c r="S156" s="139"/>
      <c r="T156" s="139"/>
      <c r="U156" s="139"/>
      <c r="V156" s="139"/>
      <c r="W156" s="139"/>
      <c r="X156" s="139"/>
      <c r="Y156" s="139"/>
      <c r="Z156" s="139"/>
      <c r="AA156" s="139"/>
    </row>
    <row r="157" spans="1:27" ht="15.75" customHeight="1">
      <c r="A157" s="139"/>
      <c r="B157" s="139"/>
      <c r="C157" s="139"/>
      <c r="D157" s="139"/>
      <c r="E157" s="139"/>
      <c r="F157" s="139"/>
      <c r="G157" s="139"/>
      <c r="H157" s="139"/>
      <c r="I157" s="139"/>
      <c r="J157" s="139"/>
      <c r="K157" s="139"/>
      <c r="L157" s="139"/>
      <c r="M157" s="139"/>
      <c r="N157" s="139"/>
      <c r="O157" s="139"/>
      <c r="P157" s="139"/>
      <c r="Q157" s="139"/>
      <c r="R157" s="139"/>
      <c r="S157" s="139"/>
      <c r="T157" s="139"/>
      <c r="U157" s="139"/>
      <c r="V157" s="139"/>
      <c r="W157" s="139"/>
      <c r="X157" s="139"/>
      <c r="Y157" s="139"/>
      <c r="Z157" s="139"/>
      <c r="AA157" s="139"/>
    </row>
    <row r="158" spans="1:27" ht="15.75" customHeight="1">
      <c r="A158" s="139"/>
      <c r="B158" s="139"/>
      <c r="C158" s="139"/>
      <c r="D158" s="139"/>
      <c r="E158" s="139"/>
      <c r="F158" s="139"/>
      <c r="G158" s="139"/>
      <c r="H158" s="139"/>
      <c r="I158" s="139"/>
      <c r="J158" s="139"/>
      <c r="K158" s="139"/>
      <c r="L158" s="139"/>
      <c r="M158" s="139"/>
      <c r="N158" s="139"/>
      <c r="O158" s="139"/>
      <c r="P158" s="139"/>
      <c r="Q158" s="139"/>
      <c r="R158" s="139"/>
      <c r="S158" s="139"/>
      <c r="T158" s="139"/>
      <c r="U158" s="139"/>
      <c r="V158" s="139"/>
      <c r="W158" s="139"/>
      <c r="X158" s="139"/>
      <c r="Y158" s="139"/>
      <c r="Z158" s="139"/>
      <c r="AA158" s="139"/>
    </row>
    <row r="159" spans="1:27" ht="15.75" customHeight="1">
      <c r="A159" s="139"/>
      <c r="B159" s="139"/>
      <c r="C159" s="139"/>
      <c r="D159" s="139"/>
      <c r="E159" s="139"/>
      <c r="F159" s="139"/>
      <c r="G159" s="139"/>
      <c r="H159" s="139"/>
      <c r="I159" s="139"/>
      <c r="J159" s="139"/>
      <c r="K159" s="139"/>
      <c r="L159" s="139"/>
      <c r="M159" s="139"/>
      <c r="N159" s="139"/>
      <c r="O159" s="139"/>
      <c r="P159" s="139"/>
      <c r="Q159" s="139"/>
      <c r="R159" s="139"/>
      <c r="S159" s="139"/>
      <c r="T159" s="139"/>
      <c r="U159" s="139"/>
      <c r="V159" s="139"/>
      <c r="W159" s="139"/>
      <c r="X159" s="139"/>
      <c r="Y159" s="139"/>
      <c r="Z159" s="139"/>
      <c r="AA159" s="139"/>
    </row>
    <row r="160" spans="1:27" ht="15.75" customHeight="1">
      <c r="A160" s="139"/>
      <c r="B160" s="139"/>
      <c r="C160" s="139"/>
      <c r="D160" s="139"/>
      <c r="E160" s="139"/>
      <c r="F160" s="139"/>
      <c r="G160" s="139"/>
      <c r="H160" s="139"/>
      <c r="I160" s="139"/>
      <c r="J160" s="139"/>
      <c r="K160" s="139"/>
      <c r="L160" s="139"/>
      <c r="M160" s="139"/>
      <c r="N160" s="139"/>
      <c r="O160" s="139"/>
      <c r="P160" s="139"/>
      <c r="Q160" s="139"/>
      <c r="R160" s="139"/>
      <c r="S160" s="139"/>
      <c r="T160" s="139"/>
      <c r="U160" s="139"/>
      <c r="V160" s="139"/>
      <c r="W160" s="139"/>
      <c r="X160" s="139"/>
      <c r="Y160" s="139"/>
      <c r="Z160" s="139"/>
      <c r="AA160" s="139"/>
    </row>
    <row r="161" spans="1:27" ht="15.75" customHeight="1">
      <c r="A161" s="139"/>
      <c r="B161" s="139"/>
      <c r="C161" s="139"/>
      <c r="D161" s="139"/>
      <c r="E161" s="139"/>
      <c r="F161" s="139"/>
      <c r="G161" s="139"/>
      <c r="H161" s="139"/>
      <c r="I161" s="139"/>
      <c r="J161" s="139"/>
      <c r="K161" s="139"/>
      <c r="L161" s="139"/>
      <c r="M161" s="139"/>
      <c r="N161" s="139"/>
      <c r="O161" s="139"/>
      <c r="P161" s="139"/>
      <c r="Q161" s="139"/>
      <c r="R161" s="139"/>
      <c r="S161" s="139"/>
      <c r="T161" s="139"/>
      <c r="U161" s="139"/>
      <c r="V161" s="139"/>
      <c r="W161" s="139"/>
      <c r="X161" s="139"/>
      <c r="Y161" s="139"/>
      <c r="Z161" s="139"/>
      <c r="AA161" s="139"/>
    </row>
    <row r="162" spans="1:27" ht="15.75" customHeight="1">
      <c r="A162" s="139"/>
      <c r="B162" s="139"/>
      <c r="C162" s="139"/>
      <c r="D162" s="139"/>
      <c r="E162" s="139"/>
      <c r="F162" s="139"/>
      <c r="G162" s="139"/>
      <c r="H162" s="139"/>
      <c r="I162" s="139"/>
      <c r="J162" s="139"/>
      <c r="K162" s="139"/>
      <c r="L162" s="139"/>
      <c r="M162" s="139"/>
      <c r="N162" s="139"/>
      <c r="O162" s="139"/>
      <c r="P162" s="139"/>
      <c r="Q162" s="139"/>
      <c r="R162" s="139"/>
      <c r="S162" s="139"/>
      <c r="T162" s="139"/>
      <c r="U162" s="139"/>
      <c r="V162" s="139"/>
      <c r="W162" s="139"/>
      <c r="X162" s="139"/>
      <c r="Y162" s="139"/>
      <c r="Z162" s="139"/>
      <c r="AA162" s="139"/>
    </row>
    <row r="163" spans="1:27" ht="15.75" customHeight="1">
      <c r="A163" s="139"/>
      <c r="B163" s="139"/>
      <c r="C163" s="139"/>
      <c r="D163" s="139"/>
      <c r="E163" s="139"/>
      <c r="F163" s="139"/>
      <c r="G163" s="139"/>
      <c r="H163" s="139"/>
      <c r="I163" s="139"/>
      <c r="J163" s="139"/>
      <c r="K163" s="139"/>
      <c r="L163" s="139"/>
      <c r="M163" s="139"/>
      <c r="N163" s="139"/>
      <c r="O163" s="139"/>
      <c r="P163" s="139"/>
      <c r="Q163" s="139"/>
      <c r="R163" s="139"/>
      <c r="S163" s="139"/>
      <c r="T163" s="139"/>
      <c r="U163" s="139"/>
      <c r="V163" s="139"/>
      <c r="W163" s="139"/>
      <c r="X163" s="139"/>
      <c r="Y163" s="139"/>
      <c r="Z163" s="139"/>
      <c r="AA163" s="139"/>
    </row>
    <row r="164" spans="1:27" ht="15.75" customHeight="1">
      <c r="A164" s="139"/>
      <c r="B164" s="139"/>
      <c r="C164" s="139"/>
      <c r="D164" s="139"/>
      <c r="E164" s="139"/>
      <c r="F164" s="139"/>
      <c r="G164" s="139"/>
      <c r="H164" s="139"/>
      <c r="I164" s="139"/>
      <c r="J164" s="139"/>
      <c r="K164" s="139"/>
      <c r="L164" s="139"/>
      <c r="M164" s="139"/>
      <c r="N164" s="139"/>
      <c r="O164" s="139"/>
      <c r="P164" s="139"/>
      <c r="Q164" s="139"/>
      <c r="R164" s="139"/>
      <c r="S164" s="139"/>
      <c r="T164" s="139"/>
      <c r="U164" s="139"/>
      <c r="V164" s="139"/>
      <c r="W164" s="139"/>
      <c r="X164" s="139"/>
      <c r="Y164" s="139"/>
      <c r="Z164" s="139"/>
      <c r="AA164" s="139"/>
    </row>
    <row r="165" spans="1:27" ht="15.75" customHeight="1">
      <c r="A165" s="139"/>
      <c r="B165" s="139"/>
      <c r="C165" s="139"/>
      <c r="D165" s="139"/>
      <c r="E165" s="139"/>
      <c r="F165" s="139"/>
      <c r="G165" s="139"/>
      <c r="H165" s="139"/>
      <c r="I165" s="139"/>
      <c r="J165" s="139"/>
      <c r="K165" s="139"/>
      <c r="L165" s="139"/>
      <c r="M165" s="139"/>
      <c r="N165" s="139"/>
      <c r="O165" s="139"/>
      <c r="P165" s="139"/>
      <c r="Q165" s="139"/>
      <c r="R165" s="139"/>
      <c r="S165" s="139"/>
      <c r="T165" s="139"/>
      <c r="U165" s="139"/>
      <c r="V165" s="139"/>
      <c r="W165" s="139"/>
      <c r="X165" s="139"/>
      <c r="Y165" s="139"/>
      <c r="Z165" s="139"/>
      <c r="AA165" s="139"/>
    </row>
    <row r="166" spans="1:27" ht="15.75" customHeight="1">
      <c r="A166" s="139"/>
      <c r="B166" s="139"/>
      <c r="C166" s="139"/>
      <c r="D166" s="139"/>
      <c r="E166" s="139"/>
      <c r="F166" s="139"/>
      <c r="G166" s="139"/>
      <c r="H166" s="139"/>
      <c r="I166" s="139"/>
      <c r="J166" s="139"/>
      <c r="K166" s="139"/>
      <c r="L166" s="139"/>
      <c r="M166" s="139"/>
      <c r="N166" s="139"/>
      <c r="O166" s="139"/>
      <c r="P166" s="139"/>
      <c r="Q166" s="139"/>
      <c r="R166" s="139"/>
      <c r="S166" s="139"/>
      <c r="T166" s="139"/>
      <c r="U166" s="139"/>
      <c r="V166" s="139"/>
      <c r="W166" s="139"/>
      <c r="X166" s="139"/>
      <c r="Y166" s="139"/>
      <c r="Z166" s="139"/>
      <c r="AA166" s="139"/>
    </row>
    <row r="167" spans="1:27" ht="15.75" customHeight="1">
      <c r="A167" s="139"/>
      <c r="B167" s="139"/>
      <c r="C167" s="139"/>
      <c r="D167" s="139"/>
      <c r="E167" s="139"/>
      <c r="F167" s="139"/>
      <c r="G167" s="139"/>
      <c r="H167" s="139"/>
      <c r="I167" s="139"/>
      <c r="J167" s="139"/>
      <c r="K167" s="139"/>
      <c r="L167" s="139"/>
      <c r="M167" s="139"/>
      <c r="N167" s="139"/>
      <c r="O167" s="139"/>
      <c r="P167" s="139"/>
      <c r="Q167" s="139"/>
      <c r="R167" s="139"/>
      <c r="S167" s="139"/>
      <c r="T167" s="139"/>
      <c r="U167" s="139"/>
      <c r="V167" s="139"/>
      <c r="W167" s="139"/>
      <c r="X167" s="139"/>
      <c r="Y167" s="139"/>
      <c r="Z167" s="139"/>
      <c r="AA167" s="139"/>
    </row>
    <row r="168" spans="1:27" ht="15.75" customHeight="1">
      <c r="A168" s="139"/>
      <c r="B168" s="139"/>
      <c r="C168" s="139"/>
      <c r="D168" s="139"/>
      <c r="E168" s="139"/>
      <c r="F168" s="139"/>
      <c r="G168" s="139"/>
      <c r="H168" s="139"/>
      <c r="I168" s="139"/>
      <c r="J168" s="139"/>
      <c r="K168" s="139"/>
      <c r="L168" s="139"/>
      <c r="M168" s="139"/>
      <c r="N168" s="139"/>
      <c r="O168" s="139"/>
      <c r="P168" s="139"/>
      <c r="Q168" s="139"/>
      <c r="R168" s="139"/>
      <c r="S168" s="139"/>
      <c r="T168" s="139"/>
      <c r="U168" s="139"/>
      <c r="V168" s="139"/>
      <c r="W168" s="139"/>
      <c r="X168" s="139"/>
      <c r="Y168" s="139"/>
      <c r="Z168" s="139"/>
      <c r="AA168" s="139"/>
    </row>
    <row r="169" spans="1:27" ht="15.75" customHeight="1">
      <c r="A169" s="139"/>
      <c r="B169" s="139"/>
      <c r="C169" s="139"/>
      <c r="D169" s="139"/>
      <c r="E169" s="139"/>
      <c r="F169" s="139"/>
      <c r="G169" s="139"/>
      <c r="H169" s="139"/>
      <c r="I169" s="139"/>
      <c r="J169" s="139"/>
      <c r="K169" s="139"/>
      <c r="L169" s="139"/>
      <c r="M169" s="139"/>
      <c r="N169" s="139"/>
      <c r="O169" s="139"/>
      <c r="P169" s="139"/>
      <c r="Q169" s="139"/>
      <c r="R169" s="139"/>
      <c r="S169" s="139"/>
      <c r="T169" s="139"/>
      <c r="U169" s="139"/>
      <c r="V169" s="139"/>
      <c r="W169" s="139"/>
      <c r="X169" s="139"/>
      <c r="Y169" s="139"/>
      <c r="Z169" s="139"/>
      <c r="AA169" s="139"/>
    </row>
    <row r="170" spans="1:27" ht="15.75" customHeight="1">
      <c r="A170" s="139"/>
      <c r="B170" s="139"/>
      <c r="C170" s="139"/>
      <c r="D170" s="139"/>
      <c r="E170" s="139"/>
      <c r="F170" s="139"/>
      <c r="G170" s="139"/>
      <c r="H170" s="139"/>
      <c r="I170" s="139"/>
      <c r="J170" s="139"/>
      <c r="K170" s="139"/>
      <c r="L170" s="139"/>
      <c r="M170" s="139"/>
      <c r="N170" s="139"/>
      <c r="O170" s="139"/>
      <c r="P170" s="139"/>
      <c r="Q170" s="139"/>
      <c r="R170" s="139"/>
      <c r="S170" s="139"/>
      <c r="T170" s="139"/>
      <c r="U170" s="139"/>
      <c r="V170" s="139"/>
      <c r="W170" s="139"/>
      <c r="X170" s="139"/>
      <c r="Y170" s="139"/>
      <c r="Z170" s="139"/>
      <c r="AA170" s="139"/>
    </row>
    <row r="171" spans="1:27" ht="15.75" customHeight="1">
      <c r="A171" s="139"/>
      <c r="B171" s="139"/>
      <c r="C171" s="139"/>
      <c r="D171" s="139"/>
      <c r="E171" s="139"/>
      <c r="F171" s="139"/>
      <c r="G171" s="139"/>
      <c r="H171" s="139"/>
      <c r="I171" s="139"/>
      <c r="J171" s="139"/>
      <c r="K171" s="139"/>
      <c r="L171" s="139"/>
      <c r="M171" s="139"/>
      <c r="N171" s="139"/>
      <c r="O171" s="139"/>
      <c r="P171" s="139"/>
      <c r="Q171" s="139"/>
      <c r="R171" s="139"/>
      <c r="S171" s="139"/>
      <c r="T171" s="139"/>
      <c r="U171" s="139"/>
      <c r="V171" s="139"/>
      <c r="W171" s="139"/>
      <c r="X171" s="139"/>
      <c r="Y171" s="139"/>
      <c r="Z171" s="139"/>
      <c r="AA171" s="139"/>
    </row>
    <row r="172" spans="1:27" ht="15.75" customHeight="1">
      <c r="A172" s="139"/>
      <c r="B172" s="139"/>
      <c r="C172" s="139"/>
      <c r="D172" s="139"/>
      <c r="E172" s="139"/>
      <c r="F172" s="139"/>
      <c r="G172" s="139"/>
      <c r="H172" s="139"/>
      <c r="I172" s="139"/>
      <c r="J172" s="139"/>
      <c r="K172" s="139"/>
      <c r="L172" s="139"/>
      <c r="M172" s="139"/>
      <c r="N172" s="139"/>
      <c r="O172" s="139"/>
      <c r="P172" s="139"/>
      <c r="Q172" s="139"/>
      <c r="R172" s="139"/>
      <c r="S172" s="139"/>
      <c r="T172" s="139"/>
      <c r="U172" s="139"/>
      <c r="V172" s="139"/>
      <c r="W172" s="139"/>
      <c r="X172" s="139"/>
      <c r="Y172" s="139"/>
      <c r="Z172" s="139"/>
      <c r="AA172" s="139"/>
    </row>
    <row r="173" spans="1:27" ht="15.75" customHeight="1">
      <c r="A173" s="139"/>
      <c r="B173" s="139"/>
      <c r="C173" s="139"/>
      <c r="D173" s="139"/>
      <c r="E173" s="139"/>
      <c r="F173" s="139"/>
      <c r="G173" s="139"/>
      <c r="H173" s="139"/>
      <c r="I173" s="139"/>
      <c r="J173" s="139"/>
      <c r="K173" s="139"/>
      <c r="L173" s="139"/>
      <c r="M173" s="139"/>
      <c r="N173" s="139"/>
      <c r="O173" s="139"/>
      <c r="P173" s="139"/>
      <c r="Q173" s="139"/>
      <c r="R173" s="139"/>
      <c r="S173" s="139"/>
      <c r="T173" s="139"/>
      <c r="U173" s="139"/>
      <c r="V173" s="139"/>
      <c r="W173" s="139"/>
      <c r="X173" s="139"/>
      <c r="Y173" s="139"/>
      <c r="Z173" s="139"/>
      <c r="AA173" s="139"/>
    </row>
    <row r="174" spans="1:27" ht="15.75" customHeight="1">
      <c r="A174" s="139"/>
      <c r="B174" s="139"/>
      <c r="C174" s="139"/>
      <c r="D174" s="139"/>
      <c r="E174" s="139"/>
      <c r="F174" s="139"/>
      <c r="G174" s="139"/>
      <c r="H174" s="139"/>
      <c r="I174" s="139"/>
      <c r="J174" s="139"/>
      <c r="K174" s="139"/>
      <c r="L174" s="139"/>
      <c r="M174" s="139"/>
      <c r="N174" s="139"/>
      <c r="O174" s="139"/>
      <c r="P174" s="139"/>
      <c r="Q174" s="139"/>
      <c r="R174" s="139"/>
      <c r="S174" s="139"/>
      <c r="T174" s="139"/>
      <c r="U174" s="139"/>
      <c r="V174" s="139"/>
      <c r="W174" s="139"/>
      <c r="X174" s="139"/>
      <c r="Y174" s="139"/>
      <c r="Z174" s="139"/>
      <c r="AA174" s="139"/>
    </row>
    <row r="175" spans="1:27" ht="15.75" customHeight="1">
      <c r="A175" s="139"/>
      <c r="B175" s="139"/>
      <c r="C175" s="139"/>
      <c r="D175" s="139"/>
      <c r="E175" s="139"/>
      <c r="F175" s="139"/>
      <c r="G175" s="139"/>
      <c r="H175" s="139"/>
      <c r="I175" s="139"/>
      <c r="J175" s="139"/>
      <c r="K175" s="139"/>
      <c r="L175" s="139"/>
      <c r="M175" s="139"/>
      <c r="N175" s="139"/>
      <c r="O175" s="139"/>
      <c r="P175" s="139"/>
      <c r="Q175" s="139"/>
      <c r="R175" s="139"/>
      <c r="S175" s="139"/>
      <c r="T175" s="139"/>
      <c r="U175" s="139"/>
      <c r="V175" s="139"/>
      <c r="W175" s="139"/>
      <c r="X175" s="139"/>
      <c r="Y175" s="139"/>
      <c r="Z175" s="139"/>
      <c r="AA175" s="139"/>
    </row>
    <row r="176" spans="1:27" ht="15.75" customHeight="1">
      <c r="A176" s="139"/>
      <c r="B176" s="139"/>
      <c r="C176" s="139"/>
      <c r="D176" s="139"/>
      <c r="E176" s="139"/>
      <c r="F176" s="139"/>
      <c r="G176" s="139"/>
      <c r="H176" s="139"/>
      <c r="I176" s="139"/>
      <c r="J176" s="139"/>
      <c r="K176" s="139"/>
      <c r="L176" s="139"/>
      <c r="M176" s="139"/>
      <c r="N176" s="139"/>
      <c r="O176" s="139"/>
      <c r="P176" s="139"/>
      <c r="Q176" s="139"/>
      <c r="R176" s="139"/>
      <c r="S176" s="139"/>
      <c r="T176" s="139"/>
      <c r="U176" s="139"/>
      <c r="V176" s="139"/>
      <c r="W176" s="139"/>
      <c r="X176" s="139"/>
      <c r="Y176" s="139"/>
      <c r="Z176" s="139"/>
      <c r="AA176" s="139"/>
    </row>
    <row r="177" spans="1:27" ht="15.75" customHeight="1">
      <c r="A177" s="139"/>
      <c r="B177" s="139"/>
      <c r="C177" s="139"/>
      <c r="D177" s="139"/>
      <c r="E177" s="139"/>
      <c r="F177" s="139"/>
      <c r="G177" s="139"/>
      <c r="H177" s="139"/>
      <c r="I177" s="139"/>
      <c r="J177" s="139"/>
      <c r="K177" s="139"/>
      <c r="L177" s="139"/>
      <c r="M177" s="139"/>
      <c r="N177" s="139"/>
      <c r="O177" s="139"/>
      <c r="P177" s="139"/>
      <c r="Q177" s="139"/>
      <c r="R177" s="139"/>
      <c r="S177" s="139"/>
      <c r="T177" s="139"/>
      <c r="U177" s="139"/>
      <c r="V177" s="139"/>
      <c r="W177" s="139"/>
      <c r="X177" s="139"/>
      <c r="Y177" s="139"/>
      <c r="Z177" s="139"/>
      <c r="AA177" s="139"/>
    </row>
    <row r="178" spans="1:27" ht="15.75" customHeight="1">
      <c r="A178" s="139"/>
      <c r="B178" s="139"/>
      <c r="C178" s="139"/>
      <c r="D178" s="139"/>
      <c r="E178" s="139"/>
      <c r="F178" s="139"/>
      <c r="G178" s="139"/>
      <c r="H178" s="139"/>
      <c r="I178" s="139"/>
      <c r="J178" s="139"/>
      <c r="K178" s="139"/>
      <c r="L178" s="139"/>
      <c r="M178" s="139"/>
      <c r="N178" s="139"/>
      <c r="O178" s="139"/>
      <c r="P178" s="139"/>
      <c r="Q178" s="139"/>
      <c r="R178" s="139"/>
      <c r="S178" s="139"/>
      <c r="T178" s="139"/>
      <c r="U178" s="139"/>
      <c r="V178" s="139"/>
      <c r="W178" s="139"/>
      <c r="X178" s="139"/>
      <c r="Y178" s="139"/>
      <c r="Z178" s="139"/>
      <c r="AA178" s="139"/>
    </row>
    <row r="179" spans="1:27" ht="15.75" customHeight="1">
      <c r="A179" s="139"/>
      <c r="B179" s="139"/>
      <c r="C179" s="139"/>
      <c r="D179" s="139"/>
      <c r="E179" s="139"/>
      <c r="F179" s="139"/>
      <c r="G179" s="139"/>
      <c r="H179" s="139"/>
      <c r="I179" s="139"/>
      <c r="J179" s="139"/>
      <c r="K179" s="139"/>
      <c r="L179" s="139"/>
      <c r="M179" s="139"/>
      <c r="N179" s="139"/>
      <c r="O179" s="139"/>
      <c r="P179" s="139"/>
      <c r="Q179" s="139"/>
      <c r="R179" s="139"/>
      <c r="S179" s="139"/>
      <c r="T179" s="139"/>
      <c r="U179" s="139"/>
      <c r="V179" s="139"/>
      <c r="W179" s="139"/>
      <c r="X179" s="139"/>
      <c r="Y179" s="139"/>
      <c r="Z179" s="139"/>
      <c r="AA179" s="139"/>
    </row>
    <row r="180" spans="1:27" ht="15.75" customHeight="1">
      <c r="A180" s="139"/>
      <c r="B180" s="139"/>
      <c r="C180" s="139"/>
      <c r="D180" s="139"/>
      <c r="E180" s="139"/>
      <c r="F180" s="139"/>
      <c r="G180" s="139"/>
      <c r="H180" s="139"/>
      <c r="I180" s="139"/>
      <c r="J180" s="139"/>
      <c r="K180" s="139"/>
      <c r="L180" s="139"/>
      <c r="M180" s="139"/>
      <c r="N180" s="139"/>
      <c r="O180" s="139"/>
      <c r="P180" s="139"/>
      <c r="Q180" s="139"/>
      <c r="R180" s="139"/>
      <c r="S180" s="139"/>
      <c r="T180" s="139"/>
      <c r="U180" s="139"/>
      <c r="V180" s="139"/>
      <c r="W180" s="139"/>
      <c r="X180" s="139"/>
      <c r="Y180" s="139"/>
      <c r="Z180" s="139"/>
      <c r="AA180" s="139"/>
    </row>
    <row r="181" spans="1:27" ht="15.75" customHeight="1">
      <c r="A181" s="139"/>
      <c r="B181" s="139"/>
      <c r="C181" s="139"/>
      <c r="D181" s="139"/>
      <c r="E181" s="139"/>
      <c r="F181" s="139"/>
      <c r="G181" s="139"/>
      <c r="H181" s="139"/>
      <c r="I181" s="139"/>
      <c r="J181" s="139"/>
      <c r="K181" s="139"/>
      <c r="L181" s="139"/>
      <c r="M181" s="139"/>
      <c r="N181" s="139"/>
      <c r="O181" s="139"/>
      <c r="P181" s="139"/>
      <c r="Q181" s="139"/>
      <c r="R181" s="139"/>
      <c r="S181" s="139"/>
      <c r="T181" s="139"/>
      <c r="U181" s="139"/>
      <c r="V181" s="139"/>
      <c r="W181" s="139"/>
      <c r="X181" s="139"/>
      <c r="Y181" s="139"/>
      <c r="Z181" s="139"/>
      <c r="AA181" s="139"/>
    </row>
    <row r="182" spans="1:27" ht="15.75" customHeight="1">
      <c r="A182" s="139"/>
      <c r="B182" s="139"/>
      <c r="C182" s="139"/>
      <c r="D182" s="139"/>
      <c r="E182" s="139"/>
      <c r="F182" s="139"/>
      <c r="G182" s="139"/>
      <c r="H182" s="139"/>
      <c r="I182" s="139"/>
      <c r="J182" s="139"/>
      <c r="K182" s="139"/>
      <c r="L182" s="139"/>
      <c r="M182" s="139"/>
      <c r="N182" s="139"/>
      <c r="O182" s="139"/>
      <c r="P182" s="139"/>
      <c r="Q182" s="139"/>
      <c r="R182" s="139"/>
      <c r="S182" s="139"/>
      <c r="T182" s="139"/>
      <c r="U182" s="139"/>
      <c r="V182" s="139"/>
      <c r="W182" s="139"/>
      <c r="X182" s="139"/>
      <c r="Y182" s="139"/>
      <c r="Z182" s="139"/>
      <c r="AA182" s="139"/>
    </row>
    <row r="183" spans="1:27" ht="15.75" customHeight="1">
      <c r="A183" s="139"/>
      <c r="B183" s="139"/>
      <c r="C183" s="139"/>
      <c r="D183" s="139"/>
      <c r="E183" s="139"/>
      <c r="F183" s="139"/>
      <c r="G183" s="139"/>
      <c r="H183" s="139"/>
      <c r="I183" s="139"/>
      <c r="J183" s="139"/>
      <c r="K183" s="139"/>
      <c r="L183" s="139"/>
      <c r="M183" s="139"/>
      <c r="N183" s="139"/>
      <c r="O183" s="139"/>
      <c r="P183" s="139"/>
      <c r="Q183" s="139"/>
      <c r="R183" s="139"/>
      <c r="S183" s="139"/>
      <c r="T183" s="139"/>
      <c r="U183" s="139"/>
      <c r="V183" s="139"/>
      <c r="W183" s="139"/>
      <c r="X183" s="139"/>
      <c r="Y183" s="139"/>
      <c r="Z183" s="139"/>
      <c r="AA183" s="139"/>
    </row>
    <row r="184" spans="1:27" ht="15.75" customHeight="1">
      <c r="A184" s="139"/>
      <c r="B184" s="139"/>
      <c r="C184" s="139"/>
      <c r="D184" s="139"/>
      <c r="E184" s="139"/>
      <c r="F184" s="139"/>
      <c r="G184" s="139"/>
      <c r="H184" s="139"/>
      <c r="I184" s="139"/>
      <c r="J184" s="139"/>
      <c r="K184" s="139"/>
      <c r="L184" s="139"/>
      <c r="M184" s="139"/>
      <c r="N184" s="139"/>
      <c r="O184" s="139"/>
      <c r="P184" s="139"/>
      <c r="Q184" s="139"/>
      <c r="R184" s="139"/>
      <c r="S184" s="139"/>
      <c r="T184" s="139"/>
      <c r="U184" s="139"/>
      <c r="V184" s="139"/>
      <c r="W184" s="139"/>
      <c r="X184" s="139"/>
      <c r="Y184" s="139"/>
      <c r="Z184" s="139"/>
      <c r="AA184" s="139"/>
    </row>
    <row r="185" spans="1:27" ht="15.75" customHeight="1">
      <c r="A185" s="139"/>
      <c r="B185" s="139"/>
      <c r="C185" s="139"/>
      <c r="D185" s="139"/>
      <c r="E185" s="139"/>
      <c r="F185" s="139"/>
      <c r="G185" s="139"/>
      <c r="H185" s="139"/>
      <c r="I185" s="139"/>
      <c r="J185" s="139"/>
      <c r="K185" s="139"/>
      <c r="L185" s="139"/>
      <c r="M185" s="139"/>
      <c r="N185" s="139"/>
      <c r="O185" s="139"/>
      <c r="P185" s="139"/>
      <c r="Q185" s="139"/>
      <c r="R185" s="139"/>
      <c r="S185" s="139"/>
      <c r="T185" s="139"/>
      <c r="U185" s="139"/>
      <c r="V185" s="139"/>
      <c r="W185" s="139"/>
      <c r="X185" s="139"/>
      <c r="Y185" s="139"/>
      <c r="Z185" s="139"/>
      <c r="AA185" s="139"/>
    </row>
    <row r="186" spans="1:27" ht="15.75" customHeight="1">
      <c r="A186" s="139"/>
      <c r="B186" s="139"/>
      <c r="C186" s="139"/>
      <c r="D186" s="139"/>
      <c r="E186" s="139"/>
      <c r="F186" s="139"/>
      <c r="G186" s="139"/>
      <c r="H186" s="139"/>
      <c r="I186" s="139"/>
      <c r="J186" s="139"/>
      <c r="K186" s="139"/>
      <c r="L186" s="139"/>
      <c r="M186" s="139"/>
      <c r="N186" s="139"/>
      <c r="O186" s="139"/>
      <c r="P186" s="139"/>
      <c r="Q186" s="139"/>
      <c r="R186" s="139"/>
      <c r="S186" s="139"/>
      <c r="T186" s="139"/>
      <c r="U186" s="139"/>
      <c r="V186" s="139"/>
      <c r="W186" s="139"/>
      <c r="X186" s="139"/>
      <c r="Y186" s="139"/>
      <c r="Z186" s="139"/>
      <c r="AA186" s="139"/>
    </row>
    <row r="187" spans="1:27" ht="15.75" customHeight="1">
      <c r="A187" s="139"/>
      <c r="B187" s="139"/>
      <c r="C187" s="139"/>
      <c r="D187" s="139"/>
      <c r="E187" s="139"/>
      <c r="F187" s="139"/>
      <c r="G187" s="139"/>
      <c r="H187" s="139"/>
      <c r="I187" s="139"/>
      <c r="J187" s="139"/>
      <c r="K187" s="139"/>
      <c r="L187" s="139"/>
      <c r="M187" s="139"/>
      <c r="N187" s="139"/>
      <c r="O187" s="139"/>
      <c r="P187" s="139"/>
      <c r="Q187" s="139"/>
      <c r="R187" s="139"/>
      <c r="S187" s="139"/>
      <c r="T187" s="139"/>
      <c r="U187" s="139"/>
      <c r="V187" s="139"/>
      <c r="W187" s="139"/>
      <c r="X187" s="139"/>
      <c r="Y187" s="139"/>
      <c r="Z187" s="139"/>
      <c r="AA187" s="139"/>
    </row>
    <row r="188" spans="1:27" ht="15.75" customHeight="1">
      <c r="A188" s="139"/>
      <c r="B188" s="139"/>
      <c r="C188" s="139"/>
      <c r="D188" s="139"/>
      <c r="E188" s="139"/>
      <c r="F188" s="139"/>
      <c r="G188" s="139"/>
      <c r="H188" s="139"/>
      <c r="I188" s="139"/>
      <c r="J188" s="139"/>
      <c r="K188" s="139"/>
      <c r="L188" s="139"/>
      <c r="M188" s="139"/>
      <c r="N188" s="139"/>
      <c r="O188" s="139"/>
      <c r="P188" s="139"/>
      <c r="Q188" s="139"/>
      <c r="R188" s="139"/>
      <c r="S188" s="139"/>
      <c r="T188" s="139"/>
      <c r="U188" s="139"/>
      <c r="V188" s="139"/>
      <c r="W188" s="139"/>
      <c r="X188" s="139"/>
      <c r="Y188" s="139"/>
      <c r="Z188" s="139"/>
      <c r="AA188" s="139"/>
    </row>
    <row r="189" spans="1:27" ht="15.75" customHeight="1">
      <c r="A189" s="139"/>
      <c r="B189" s="139"/>
      <c r="C189" s="139"/>
      <c r="D189" s="139"/>
      <c r="E189" s="139"/>
      <c r="F189" s="139"/>
      <c r="G189" s="139"/>
      <c r="H189" s="139"/>
      <c r="I189" s="139"/>
      <c r="J189" s="139"/>
      <c r="K189" s="139"/>
      <c r="L189" s="139"/>
      <c r="M189" s="139"/>
      <c r="N189" s="139"/>
      <c r="O189" s="139"/>
      <c r="P189" s="139"/>
      <c r="Q189" s="139"/>
      <c r="R189" s="139"/>
      <c r="S189" s="139"/>
      <c r="T189" s="139"/>
      <c r="U189" s="139"/>
      <c r="V189" s="139"/>
      <c r="W189" s="139"/>
      <c r="X189" s="139"/>
      <c r="Y189" s="139"/>
      <c r="Z189" s="139"/>
      <c r="AA189" s="139"/>
    </row>
    <row r="190" spans="1:27" ht="15.75" customHeight="1">
      <c r="A190" s="139"/>
      <c r="B190" s="139"/>
      <c r="C190" s="139"/>
      <c r="D190" s="139"/>
      <c r="E190" s="139"/>
      <c r="F190" s="139"/>
      <c r="G190" s="139"/>
      <c r="H190" s="139"/>
      <c r="I190" s="139"/>
      <c r="J190" s="139"/>
      <c r="K190" s="139"/>
      <c r="L190" s="139"/>
      <c r="M190" s="139"/>
      <c r="N190" s="139"/>
      <c r="O190" s="139"/>
      <c r="P190" s="139"/>
      <c r="Q190" s="139"/>
      <c r="R190" s="139"/>
      <c r="S190" s="139"/>
      <c r="T190" s="139"/>
      <c r="U190" s="139"/>
      <c r="V190" s="139"/>
      <c r="W190" s="139"/>
      <c r="X190" s="139"/>
      <c r="Y190" s="139"/>
      <c r="Z190" s="139"/>
      <c r="AA190" s="139"/>
    </row>
    <row r="191" spans="1:27" ht="15.75" customHeight="1">
      <c r="A191" s="139"/>
      <c r="B191" s="139"/>
      <c r="C191" s="139"/>
      <c r="D191" s="139"/>
      <c r="E191" s="139"/>
      <c r="F191" s="139"/>
      <c r="G191" s="139"/>
      <c r="H191" s="139"/>
      <c r="I191" s="139"/>
      <c r="J191" s="139"/>
      <c r="K191" s="139"/>
      <c r="L191" s="139"/>
      <c r="M191" s="139"/>
      <c r="N191" s="139"/>
      <c r="O191" s="139"/>
      <c r="P191" s="139"/>
      <c r="Q191" s="139"/>
      <c r="R191" s="139"/>
      <c r="S191" s="139"/>
      <c r="T191" s="139"/>
      <c r="U191" s="139"/>
      <c r="V191" s="139"/>
      <c r="W191" s="139"/>
      <c r="X191" s="139"/>
      <c r="Y191" s="139"/>
      <c r="Z191" s="139"/>
      <c r="AA191" s="139"/>
    </row>
    <row r="192" spans="1:27" ht="15.75" customHeight="1">
      <c r="A192" s="139"/>
      <c r="B192" s="139"/>
      <c r="C192" s="139"/>
      <c r="D192" s="139"/>
      <c r="E192" s="139"/>
      <c r="F192" s="139"/>
      <c r="G192" s="139"/>
      <c r="H192" s="139"/>
      <c r="I192" s="139"/>
      <c r="J192" s="139"/>
      <c r="K192" s="139"/>
      <c r="L192" s="139"/>
      <c r="M192" s="139"/>
      <c r="N192" s="139"/>
      <c r="O192" s="139"/>
      <c r="P192" s="139"/>
      <c r="Q192" s="139"/>
      <c r="R192" s="139"/>
      <c r="S192" s="139"/>
      <c r="T192" s="139"/>
      <c r="U192" s="139"/>
      <c r="V192" s="139"/>
      <c r="W192" s="139"/>
      <c r="X192" s="139"/>
      <c r="Y192" s="139"/>
      <c r="Z192" s="139"/>
      <c r="AA192" s="139"/>
    </row>
    <row r="193" spans="1:27" ht="15.75" customHeight="1">
      <c r="A193" s="139"/>
      <c r="B193" s="139"/>
      <c r="C193" s="139"/>
      <c r="D193" s="139"/>
      <c r="E193" s="139"/>
      <c r="F193" s="139"/>
      <c r="G193" s="139"/>
      <c r="H193" s="139"/>
      <c r="I193" s="139"/>
      <c r="J193" s="139"/>
      <c r="K193" s="139"/>
      <c r="L193" s="139"/>
      <c r="M193" s="139"/>
      <c r="N193" s="139"/>
      <c r="O193" s="139"/>
      <c r="P193" s="139"/>
      <c r="Q193" s="139"/>
      <c r="R193" s="139"/>
      <c r="S193" s="139"/>
      <c r="T193" s="139"/>
      <c r="U193" s="139"/>
      <c r="V193" s="139"/>
      <c r="W193" s="139"/>
      <c r="X193" s="139"/>
      <c r="Y193" s="139"/>
      <c r="Z193" s="139"/>
      <c r="AA193" s="139"/>
    </row>
    <row r="194" spans="1:27" ht="15.75" customHeight="1">
      <c r="A194" s="139"/>
      <c r="B194" s="139"/>
      <c r="C194" s="139"/>
      <c r="D194" s="139"/>
      <c r="E194" s="139"/>
      <c r="F194" s="139"/>
      <c r="G194" s="139"/>
      <c r="H194" s="139"/>
      <c r="I194" s="139"/>
      <c r="J194" s="139"/>
      <c r="K194" s="139"/>
      <c r="L194" s="139"/>
      <c r="M194" s="139"/>
      <c r="N194" s="139"/>
      <c r="O194" s="139"/>
      <c r="P194" s="139"/>
      <c r="Q194" s="139"/>
      <c r="R194" s="139"/>
      <c r="S194" s="139"/>
      <c r="T194" s="139"/>
      <c r="U194" s="139"/>
      <c r="V194" s="139"/>
      <c r="W194" s="139"/>
      <c r="X194" s="139"/>
      <c r="Y194" s="139"/>
      <c r="Z194" s="139"/>
      <c r="AA194" s="139"/>
    </row>
    <row r="195" spans="1:27" ht="15.75" customHeight="1">
      <c r="A195" s="139"/>
      <c r="B195" s="139"/>
      <c r="C195" s="139"/>
      <c r="D195" s="139"/>
      <c r="E195" s="139"/>
      <c r="F195" s="139"/>
      <c r="G195" s="139"/>
      <c r="H195" s="139"/>
      <c r="I195" s="139"/>
      <c r="J195" s="139"/>
      <c r="K195" s="139"/>
      <c r="L195" s="139"/>
      <c r="M195" s="139"/>
      <c r="N195" s="139"/>
      <c r="O195" s="139"/>
      <c r="P195" s="139"/>
      <c r="Q195" s="139"/>
      <c r="R195" s="139"/>
      <c r="S195" s="139"/>
      <c r="T195" s="139"/>
      <c r="U195" s="139"/>
      <c r="V195" s="139"/>
      <c r="W195" s="139"/>
      <c r="X195" s="139"/>
      <c r="Y195" s="139"/>
      <c r="Z195" s="139"/>
      <c r="AA195" s="139"/>
    </row>
    <row r="196" spans="1:27" ht="15.75" customHeight="1">
      <c r="A196" s="139"/>
      <c r="B196" s="139"/>
      <c r="C196" s="139"/>
      <c r="D196" s="139"/>
      <c r="E196" s="139"/>
      <c r="F196" s="139"/>
      <c r="G196" s="139"/>
      <c r="H196" s="139"/>
      <c r="I196" s="139"/>
      <c r="J196" s="139"/>
      <c r="K196" s="139"/>
      <c r="L196" s="139"/>
      <c r="M196" s="139"/>
      <c r="N196" s="139"/>
      <c r="O196" s="139"/>
      <c r="P196" s="139"/>
      <c r="Q196" s="139"/>
      <c r="R196" s="139"/>
      <c r="S196" s="139"/>
      <c r="T196" s="139"/>
      <c r="U196" s="139"/>
      <c r="V196" s="139"/>
      <c r="W196" s="139"/>
      <c r="X196" s="139"/>
      <c r="Y196" s="139"/>
      <c r="Z196" s="139"/>
      <c r="AA196" s="139"/>
    </row>
    <row r="197" spans="1:27" ht="15.75" customHeight="1">
      <c r="A197" s="139"/>
      <c r="B197" s="139"/>
      <c r="C197" s="139"/>
      <c r="D197" s="139"/>
      <c r="E197" s="139"/>
      <c r="F197" s="139"/>
      <c r="G197" s="139"/>
      <c r="H197" s="139"/>
      <c r="I197" s="139"/>
      <c r="J197" s="139"/>
      <c r="K197" s="139"/>
      <c r="L197" s="139"/>
      <c r="M197" s="139"/>
      <c r="N197" s="139"/>
      <c r="O197" s="139"/>
      <c r="P197" s="139"/>
      <c r="Q197" s="139"/>
      <c r="R197" s="139"/>
      <c r="S197" s="139"/>
      <c r="T197" s="139"/>
      <c r="U197" s="139"/>
      <c r="V197" s="139"/>
      <c r="W197" s="139"/>
      <c r="X197" s="139"/>
      <c r="Y197" s="139"/>
      <c r="Z197" s="139"/>
      <c r="AA197" s="139"/>
    </row>
    <row r="198" spans="1:27" ht="15.75" customHeight="1">
      <c r="A198" s="139"/>
      <c r="B198" s="139"/>
      <c r="C198" s="139"/>
      <c r="D198" s="139"/>
      <c r="E198" s="139"/>
      <c r="F198" s="139"/>
      <c r="G198" s="139"/>
      <c r="H198" s="139"/>
      <c r="I198" s="139"/>
      <c r="J198" s="139"/>
      <c r="K198" s="139"/>
      <c r="L198" s="139"/>
      <c r="M198" s="139"/>
      <c r="N198" s="139"/>
      <c r="O198" s="139"/>
      <c r="P198" s="139"/>
      <c r="Q198" s="139"/>
      <c r="R198" s="139"/>
      <c r="S198" s="139"/>
      <c r="T198" s="139"/>
      <c r="U198" s="139"/>
      <c r="V198" s="139"/>
      <c r="W198" s="139"/>
      <c r="X198" s="139"/>
      <c r="Y198" s="139"/>
      <c r="Z198" s="139"/>
      <c r="AA198" s="139"/>
    </row>
    <row r="199" spans="1:27" ht="15.75" customHeight="1">
      <c r="A199" s="139"/>
      <c r="B199" s="139"/>
      <c r="C199" s="139"/>
      <c r="D199" s="139"/>
      <c r="E199" s="139"/>
      <c r="F199" s="139"/>
      <c r="G199" s="139"/>
      <c r="H199" s="139"/>
      <c r="I199" s="139"/>
      <c r="J199" s="139"/>
      <c r="K199" s="139"/>
      <c r="L199" s="139"/>
      <c r="M199" s="139"/>
      <c r="N199" s="139"/>
      <c r="O199" s="139"/>
      <c r="P199" s="139"/>
      <c r="Q199" s="139"/>
      <c r="R199" s="139"/>
      <c r="S199" s="139"/>
      <c r="T199" s="139"/>
      <c r="U199" s="139"/>
      <c r="V199" s="139"/>
      <c r="W199" s="139"/>
      <c r="X199" s="139"/>
      <c r="Y199" s="139"/>
      <c r="Z199" s="139"/>
      <c r="AA199" s="139"/>
    </row>
    <row r="200" spans="1:27" ht="15.75" customHeight="1">
      <c r="A200" s="139"/>
      <c r="B200" s="139"/>
      <c r="C200" s="139"/>
      <c r="D200" s="139"/>
      <c r="E200" s="139"/>
      <c r="F200" s="139"/>
      <c r="G200" s="139"/>
      <c r="H200" s="139"/>
      <c r="I200" s="139"/>
      <c r="J200" s="139"/>
      <c r="K200" s="139"/>
      <c r="L200" s="139"/>
      <c r="M200" s="139"/>
      <c r="N200" s="139"/>
      <c r="O200" s="139"/>
      <c r="P200" s="139"/>
      <c r="Q200" s="139"/>
      <c r="R200" s="139"/>
      <c r="S200" s="139"/>
      <c r="T200" s="139"/>
      <c r="U200" s="139"/>
      <c r="V200" s="139"/>
      <c r="W200" s="139"/>
      <c r="X200" s="139"/>
      <c r="Y200" s="139"/>
      <c r="Z200" s="139"/>
      <c r="AA200" s="139"/>
    </row>
    <row r="201" spans="1:27" ht="15.75" customHeight="1">
      <c r="A201" s="139"/>
      <c r="B201" s="139"/>
      <c r="C201" s="139"/>
      <c r="D201" s="139"/>
      <c r="E201" s="139"/>
      <c r="F201" s="139"/>
      <c r="G201" s="139"/>
      <c r="H201" s="139"/>
      <c r="I201" s="139"/>
      <c r="J201" s="139"/>
      <c r="K201" s="139"/>
      <c r="L201" s="139"/>
      <c r="M201" s="139"/>
      <c r="N201" s="139"/>
      <c r="O201" s="139"/>
      <c r="P201" s="139"/>
      <c r="Q201" s="139"/>
      <c r="R201" s="139"/>
      <c r="S201" s="139"/>
      <c r="T201" s="139"/>
      <c r="U201" s="139"/>
      <c r="V201" s="139"/>
      <c r="W201" s="139"/>
      <c r="X201" s="139"/>
      <c r="Y201" s="139"/>
      <c r="Z201" s="139"/>
      <c r="AA201" s="139"/>
    </row>
    <row r="202" spans="1:27" ht="15.75" customHeight="1">
      <c r="A202" s="139"/>
      <c r="B202" s="139"/>
      <c r="C202" s="139"/>
      <c r="D202" s="139"/>
      <c r="E202" s="139"/>
      <c r="F202" s="139"/>
      <c r="G202" s="139"/>
      <c r="H202" s="139"/>
      <c r="I202" s="139"/>
      <c r="J202" s="139"/>
      <c r="K202" s="139"/>
      <c r="L202" s="139"/>
      <c r="M202" s="139"/>
      <c r="N202" s="139"/>
      <c r="O202" s="139"/>
      <c r="P202" s="139"/>
      <c r="Q202" s="139"/>
      <c r="R202" s="139"/>
      <c r="S202" s="139"/>
      <c r="T202" s="139"/>
      <c r="U202" s="139"/>
      <c r="V202" s="139"/>
      <c r="W202" s="139"/>
      <c r="X202" s="139"/>
      <c r="Y202" s="139"/>
      <c r="Z202" s="139"/>
      <c r="AA202" s="139"/>
    </row>
    <row r="203" spans="1:27" ht="15.75" customHeight="1">
      <c r="A203" s="139"/>
      <c r="B203" s="139"/>
      <c r="C203" s="139"/>
      <c r="D203" s="139"/>
      <c r="E203" s="139"/>
      <c r="F203" s="139"/>
      <c r="G203" s="139"/>
      <c r="H203" s="139"/>
      <c r="I203" s="139"/>
      <c r="J203" s="139"/>
      <c r="K203" s="139"/>
      <c r="L203" s="139"/>
      <c r="M203" s="139"/>
      <c r="N203" s="139"/>
      <c r="O203" s="139"/>
      <c r="P203" s="139"/>
      <c r="Q203" s="139"/>
      <c r="R203" s="139"/>
      <c r="S203" s="139"/>
      <c r="T203" s="139"/>
      <c r="U203" s="139"/>
      <c r="V203" s="139"/>
      <c r="W203" s="139"/>
      <c r="X203" s="139"/>
      <c r="Y203" s="139"/>
      <c r="Z203" s="139"/>
      <c r="AA203" s="139"/>
    </row>
    <row r="204" spans="1:27" ht="15.75" customHeight="1">
      <c r="A204" s="139"/>
      <c r="B204" s="139"/>
      <c r="C204" s="139"/>
      <c r="D204" s="139"/>
      <c r="E204" s="139"/>
      <c r="F204" s="139"/>
      <c r="G204" s="139"/>
      <c r="H204" s="139"/>
      <c r="I204" s="139"/>
      <c r="J204" s="139"/>
      <c r="K204" s="139"/>
      <c r="L204" s="139"/>
      <c r="M204" s="139"/>
      <c r="N204" s="139"/>
      <c r="O204" s="139"/>
      <c r="P204" s="139"/>
      <c r="Q204" s="139"/>
      <c r="R204" s="139"/>
      <c r="S204" s="139"/>
      <c r="T204" s="139"/>
      <c r="U204" s="139"/>
      <c r="V204" s="139"/>
      <c r="W204" s="139"/>
      <c r="X204" s="139"/>
      <c r="Y204" s="139"/>
      <c r="Z204" s="139"/>
      <c r="AA204" s="139"/>
    </row>
    <row r="205" spans="1:27" ht="15.75" customHeight="1">
      <c r="A205" s="139"/>
      <c r="B205" s="139"/>
      <c r="C205" s="139"/>
      <c r="D205" s="139"/>
      <c r="E205" s="139"/>
      <c r="F205" s="139"/>
      <c r="G205" s="139"/>
      <c r="H205" s="139"/>
      <c r="I205" s="139"/>
      <c r="J205" s="139"/>
      <c r="K205" s="139"/>
      <c r="L205" s="139"/>
      <c r="M205" s="139"/>
      <c r="N205" s="139"/>
      <c r="O205" s="139"/>
      <c r="P205" s="139"/>
      <c r="Q205" s="139"/>
      <c r="R205" s="139"/>
      <c r="S205" s="139"/>
      <c r="T205" s="139"/>
      <c r="U205" s="139"/>
      <c r="V205" s="139"/>
      <c r="W205" s="139"/>
      <c r="X205" s="139"/>
      <c r="Y205" s="139"/>
      <c r="Z205" s="139"/>
      <c r="AA205" s="139"/>
    </row>
    <row r="206" spans="1:27" ht="15.75" customHeight="1">
      <c r="A206" s="139"/>
      <c r="B206" s="139"/>
      <c r="C206" s="139"/>
      <c r="D206" s="139"/>
      <c r="E206" s="139"/>
      <c r="F206" s="139"/>
      <c r="G206" s="139"/>
      <c r="H206" s="139"/>
      <c r="I206" s="139"/>
      <c r="J206" s="139"/>
      <c r="K206" s="139"/>
      <c r="L206" s="139"/>
      <c r="M206" s="139"/>
      <c r="N206" s="139"/>
      <c r="O206" s="139"/>
      <c r="P206" s="139"/>
      <c r="Q206" s="139"/>
      <c r="R206" s="139"/>
      <c r="S206" s="139"/>
      <c r="T206" s="139"/>
      <c r="U206" s="139"/>
      <c r="V206" s="139"/>
      <c r="W206" s="139"/>
      <c r="X206" s="139"/>
      <c r="Y206" s="139"/>
      <c r="Z206" s="139"/>
      <c r="AA206" s="139"/>
    </row>
    <row r="207" spans="1:27" ht="15.75" customHeight="1">
      <c r="A207" s="139"/>
      <c r="B207" s="139"/>
      <c r="C207" s="139"/>
      <c r="D207" s="139"/>
      <c r="E207" s="139"/>
      <c r="F207" s="139"/>
      <c r="G207" s="139"/>
      <c r="H207" s="139"/>
      <c r="I207" s="139"/>
      <c r="J207" s="139"/>
      <c r="K207" s="139"/>
      <c r="L207" s="139"/>
      <c r="M207" s="139"/>
      <c r="N207" s="139"/>
      <c r="O207" s="139"/>
      <c r="P207" s="139"/>
      <c r="Q207" s="139"/>
      <c r="R207" s="139"/>
      <c r="S207" s="139"/>
      <c r="T207" s="139"/>
      <c r="U207" s="139"/>
      <c r="V207" s="139"/>
      <c r="W207" s="139"/>
      <c r="X207" s="139"/>
      <c r="Y207" s="139"/>
      <c r="Z207" s="139"/>
      <c r="AA207" s="139"/>
    </row>
    <row r="208" spans="1:27" ht="15.75" customHeight="1">
      <c r="A208" s="139"/>
      <c r="B208" s="139"/>
      <c r="C208" s="139"/>
      <c r="D208" s="139"/>
      <c r="E208" s="139"/>
      <c r="F208" s="139"/>
      <c r="G208" s="139"/>
      <c r="H208" s="139"/>
      <c r="I208" s="139"/>
      <c r="J208" s="139"/>
      <c r="K208" s="139"/>
      <c r="L208" s="139"/>
      <c r="M208" s="139"/>
      <c r="N208" s="139"/>
      <c r="O208" s="139"/>
      <c r="P208" s="139"/>
      <c r="Q208" s="139"/>
      <c r="R208" s="139"/>
      <c r="S208" s="139"/>
      <c r="T208" s="139"/>
      <c r="U208" s="139"/>
      <c r="V208" s="139"/>
      <c r="W208" s="139"/>
      <c r="X208" s="139"/>
      <c r="Y208" s="139"/>
      <c r="Z208" s="139"/>
      <c r="AA208" s="139"/>
    </row>
    <row r="209" spans="1:27" ht="15.75" customHeight="1">
      <c r="A209" s="139"/>
      <c r="B209" s="139"/>
      <c r="C209" s="139"/>
      <c r="D209" s="139"/>
      <c r="E209" s="139"/>
      <c r="F209" s="139"/>
      <c r="G209" s="139"/>
      <c r="H209" s="139"/>
      <c r="I209" s="139"/>
      <c r="J209" s="139"/>
      <c r="K209" s="139"/>
      <c r="L209" s="139"/>
      <c r="M209" s="139"/>
      <c r="N209" s="139"/>
      <c r="O209" s="139"/>
      <c r="P209" s="139"/>
      <c r="Q209" s="139"/>
      <c r="R209" s="139"/>
      <c r="S209" s="139"/>
      <c r="T209" s="139"/>
      <c r="U209" s="139"/>
      <c r="V209" s="139"/>
      <c r="W209" s="139"/>
      <c r="X209" s="139"/>
      <c r="Y209" s="139"/>
      <c r="Z209" s="139"/>
      <c r="AA209" s="139"/>
    </row>
    <row r="210" spans="1:27" ht="15.75" customHeight="1">
      <c r="A210" s="139"/>
      <c r="B210" s="139"/>
      <c r="C210" s="139"/>
      <c r="D210" s="139"/>
      <c r="E210" s="139"/>
      <c r="F210" s="139"/>
      <c r="G210" s="139"/>
      <c r="H210" s="139"/>
      <c r="I210" s="139"/>
      <c r="J210" s="139"/>
      <c r="K210" s="139"/>
      <c r="L210" s="139"/>
      <c r="M210" s="139"/>
      <c r="N210" s="139"/>
      <c r="O210" s="139"/>
      <c r="P210" s="139"/>
      <c r="Q210" s="139"/>
      <c r="R210" s="139"/>
      <c r="S210" s="139"/>
      <c r="T210" s="139"/>
      <c r="U210" s="139"/>
      <c r="V210" s="139"/>
      <c r="W210" s="139"/>
      <c r="X210" s="139"/>
      <c r="Y210" s="139"/>
      <c r="Z210" s="139"/>
      <c r="AA210" s="139"/>
    </row>
    <row r="211" spans="1:27" ht="15.75" customHeight="1">
      <c r="A211" s="139"/>
      <c r="B211" s="139"/>
      <c r="C211" s="139"/>
      <c r="D211" s="139"/>
      <c r="E211" s="139"/>
      <c r="F211" s="139"/>
      <c r="G211" s="139"/>
      <c r="H211" s="139"/>
      <c r="I211" s="139"/>
      <c r="J211" s="139"/>
      <c r="K211" s="139"/>
      <c r="L211" s="139"/>
      <c r="M211" s="139"/>
      <c r="N211" s="139"/>
      <c r="O211" s="139"/>
      <c r="P211" s="139"/>
      <c r="Q211" s="139"/>
      <c r="R211" s="139"/>
      <c r="S211" s="139"/>
      <c r="T211" s="139"/>
      <c r="U211" s="139"/>
      <c r="V211" s="139"/>
      <c r="W211" s="139"/>
      <c r="X211" s="139"/>
      <c r="Y211" s="139"/>
      <c r="Z211" s="139"/>
      <c r="AA211" s="139"/>
    </row>
    <row r="212" spans="1:27" ht="15.75" customHeight="1">
      <c r="A212" s="139"/>
      <c r="B212" s="139"/>
      <c r="C212" s="139"/>
      <c r="D212" s="139"/>
      <c r="E212" s="139"/>
      <c r="F212" s="139"/>
      <c r="G212" s="139"/>
      <c r="H212" s="139"/>
      <c r="I212" s="139"/>
      <c r="J212" s="139"/>
      <c r="K212" s="139"/>
      <c r="L212" s="139"/>
      <c r="M212" s="139"/>
      <c r="N212" s="139"/>
      <c r="O212" s="139"/>
      <c r="P212" s="139"/>
      <c r="Q212" s="139"/>
      <c r="R212" s="139"/>
      <c r="S212" s="139"/>
      <c r="T212" s="139"/>
      <c r="U212" s="139"/>
      <c r="V212" s="139"/>
      <c r="W212" s="139"/>
      <c r="X212" s="139"/>
      <c r="Y212" s="139"/>
      <c r="Z212" s="139"/>
      <c r="AA212" s="139"/>
    </row>
    <row r="213" spans="1:27" ht="15.75" customHeight="1">
      <c r="A213" s="139"/>
      <c r="B213" s="139"/>
      <c r="C213" s="139"/>
      <c r="D213" s="139"/>
      <c r="E213" s="139"/>
      <c r="F213" s="139"/>
      <c r="G213" s="139"/>
      <c r="H213" s="139"/>
      <c r="I213" s="139"/>
      <c r="J213" s="139"/>
      <c r="K213" s="139"/>
      <c r="L213" s="139"/>
      <c r="M213" s="139"/>
      <c r="N213" s="139"/>
      <c r="O213" s="139"/>
      <c r="P213" s="139"/>
      <c r="Q213" s="139"/>
      <c r="R213" s="139"/>
      <c r="S213" s="139"/>
      <c r="T213" s="139"/>
      <c r="U213" s="139"/>
      <c r="V213" s="139"/>
      <c r="W213" s="139"/>
      <c r="X213" s="139"/>
      <c r="Y213" s="139"/>
      <c r="Z213" s="139"/>
      <c r="AA213" s="139"/>
    </row>
    <row r="214" spans="1:27" ht="15.75" customHeight="1">
      <c r="A214" s="139"/>
      <c r="B214" s="139"/>
      <c r="C214" s="139"/>
      <c r="D214" s="139"/>
      <c r="E214" s="139"/>
      <c r="F214" s="139"/>
      <c r="G214" s="139"/>
      <c r="H214" s="139"/>
      <c r="I214" s="139"/>
      <c r="J214" s="139"/>
      <c r="K214" s="139"/>
      <c r="L214" s="139"/>
      <c r="M214" s="139"/>
      <c r="N214" s="139"/>
      <c r="O214" s="139"/>
      <c r="P214" s="139"/>
      <c r="Q214" s="139"/>
      <c r="R214" s="139"/>
      <c r="S214" s="139"/>
      <c r="T214" s="139"/>
      <c r="U214" s="139"/>
      <c r="V214" s="139"/>
      <c r="W214" s="139"/>
      <c r="X214" s="139"/>
      <c r="Y214" s="139"/>
      <c r="Z214" s="139"/>
      <c r="AA214" s="139"/>
    </row>
    <row r="215" spans="1:27" ht="15.75" customHeight="1">
      <c r="A215" s="139"/>
      <c r="B215" s="139"/>
      <c r="C215" s="139"/>
      <c r="D215" s="139"/>
      <c r="E215" s="139"/>
      <c r="F215" s="139"/>
      <c r="G215" s="139"/>
      <c r="H215" s="139"/>
      <c r="I215" s="139"/>
      <c r="J215" s="139"/>
      <c r="K215" s="139"/>
      <c r="L215" s="139"/>
      <c r="M215" s="139"/>
      <c r="N215" s="139"/>
      <c r="O215" s="139"/>
      <c r="P215" s="139"/>
      <c r="Q215" s="139"/>
      <c r="R215" s="139"/>
      <c r="S215" s="139"/>
      <c r="T215" s="139"/>
      <c r="U215" s="139"/>
      <c r="V215" s="139"/>
      <c r="W215" s="139"/>
      <c r="X215" s="139"/>
      <c r="Y215" s="139"/>
      <c r="Z215" s="139"/>
      <c r="AA215" s="139"/>
    </row>
    <row r="216" spans="1:27" ht="15.75" customHeight="1">
      <c r="A216" s="139"/>
      <c r="B216" s="139"/>
      <c r="C216" s="139"/>
      <c r="D216" s="139"/>
      <c r="E216" s="139"/>
      <c r="F216" s="139"/>
      <c r="G216" s="139"/>
      <c r="H216" s="139"/>
      <c r="I216" s="139"/>
      <c r="J216" s="139"/>
      <c r="K216" s="139"/>
      <c r="L216" s="139"/>
      <c r="M216" s="139"/>
      <c r="N216" s="139"/>
      <c r="O216" s="139"/>
      <c r="P216" s="139"/>
      <c r="Q216" s="139"/>
      <c r="R216" s="139"/>
      <c r="S216" s="139"/>
      <c r="T216" s="139"/>
      <c r="U216" s="139"/>
      <c r="V216" s="139"/>
      <c r="W216" s="139"/>
      <c r="X216" s="139"/>
      <c r="Y216" s="139"/>
      <c r="Z216" s="139"/>
      <c r="AA216" s="139"/>
    </row>
    <row r="217" spans="1:27" ht="15.75" customHeight="1">
      <c r="A217" s="139"/>
      <c r="B217" s="139"/>
      <c r="C217" s="139"/>
      <c r="D217" s="139"/>
      <c r="E217" s="139"/>
      <c r="F217" s="139"/>
      <c r="G217" s="139"/>
      <c r="H217" s="139"/>
      <c r="I217" s="139"/>
      <c r="J217" s="139"/>
      <c r="K217" s="139"/>
      <c r="L217" s="139"/>
      <c r="M217" s="139"/>
      <c r="N217" s="139"/>
      <c r="O217" s="139"/>
      <c r="P217" s="139"/>
      <c r="Q217" s="139"/>
      <c r="R217" s="139"/>
      <c r="S217" s="139"/>
      <c r="T217" s="139"/>
      <c r="U217" s="139"/>
      <c r="V217" s="139"/>
      <c r="W217" s="139"/>
      <c r="X217" s="139"/>
      <c r="Y217" s="139"/>
      <c r="Z217" s="139"/>
      <c r="AA217" s="139"/>
    </row>
    <row r="218" spans="1:27" ht="15.75" customHeight="1">
      <c r="A218" s="139"/>
      <c r="B218" s="139"/>
      <c r="C218" s="139"/>
      <c r="D218" s="139"/>
      <c r="E218" s="139"/>
      <c r="F218" s="139"/>
      <c r="G218" s="139"/>
      <c r="H218" s="139"/>
      <c r="I218" s="139"/>
      <c r="J218" s="139"/>
      <c r="K218" s="139"/>
      <c r="L218" s="139"/>
      <c r="M218" s="139"/>
      <c r="N218" s="139"/>
      <c r="O218" s="139"/>
      <c r="P218" s="139"/>
      <c r="Q218" s="139"/>
      <c r="R218" s="139"/>
      <c r="S218" s="139"/>
      <c r="T218" s="139"/>
      <c r="U218" s="139"/>
      <c r="V218" s="139"/>
      <c r="W218" s="139"/>
      <c r="X218" s="139"/>
      <c r="Y218" s="139"/>
      <c r="Z218" s="139"/>
      <c r="AA218" s="139"/>
    </row>
    <row r="219" spans="1:27" ht="15.75" customHeight="1">
      <c r="A219" s="139"/>
      <c r="B219" s="139"/>
      <c r="C219" s="139"/>
      <c r="D219" s="139"/>
      <c r="E219" s="139"/>
      <c r="F219" s="139"/>
      <c r="G219" s="139"/>
      <c r="H219" s="139"/>
      <c r="I219" s="139"/>
      <c r="J219" s="139"/>
      <c r="K219" s="139"/>
      <c r="L219" s="139"/>
      <c r="M219" s="139"/>
      <c r="N219" s="139"/>
      <c r="O219" s="139"/>
      <c r="P219" s="139"/>
      <c r="Q219" s="139"/>
      <c r="R219" s="139"/>
      <c r="S219" s="139"/>
      <c r="T219" s="139"/>
      <c r="U219" s="139"/>
      <c r="V219" s="139"/>
      <c r="W219" s="139"/>
      <c r="X219" s="139"/>
      <c r="Y219" s="139"/>
      <c r="Z219" s="139"/>
      <c r="AA219" s="139"/>
    </row>
    <row r="220" spans="1:27" ht="15.75" customHeight="1">
      <c r="A220" s="139"/>
      <c r="B220" s="139"/>
      <c r="C220" s="139"/>
      <c r="D220" s="139"/>
      <c r="E220" s="139"/>
      <c r="F220" s="139"/>
      <c r="G220" s="139"/>
      <c r="H220" s="139"/>
      <c r="I220" s="139"/>
      <c r="J220" s="139"/>
      <c r="K220" s="139"/>
      <c r="L220" s="139"/>
      <c r="M220" s="139"/>
      <c r="N220" s="139"/>
      <c r="O220" s="139"/>
      <c r="P220" s="139"/>
      <c r="Q220" s="139"/>
      <c r="R220" s="139"/>
      <c r="S220" s="139"/>
      <c r="T220" s="139"/>
      <c r="U220" s="139"/>
      <c r="V220" s="139"/>
      <c r="W220" s="139"/>
      <c r="X220" s="139"/>
      <c r="Y220" s="139"/>
      <c r="Z220" s="139"/>
      <c r="AA220" s="139"/>
    </row>
    <row r="221" spans="1:27" ht="15.75" customHeight="1">
      <c r="A221" s="139"/>
      <c r="B221" s="139"/>
      <c r="C221" s="139"/>
      <c r="D221" s="139"/>
      <c r="E221" s="139"/>
      <c r="F221" s="139"/>
      <c r="G221" s="139"/>
      <c r="H221" s="139"/>
      <c r="I221" s="139"/>
      <c r="J221" s="139"/>
      <c r="K221" s="139"/>
      <c r="L221" s="139"/>
      <c r="M221" s="139"/>
      <c r="N221" s="139"/>
      <c r="O221" s="139"/>
      <c r="P221" s="139"/>
      <c r="Q221" s="139"/>
      <c r="R221" s="139"/>
      <c r="S221" s="139"/>
      <c r="T221" s="139"/>
      <c r="U221" s="139"/>
      <c r="V221" s="139"/>
      <c r="W221" s="139"/>
      <c r="X221" s="139"/>
      <c r="Y221" s="139"/>
      <c r="Z221" s="139"/>
      <c r="AA221" s="139"/>
    </row>
    <row r="222" spans="1:27" ht="15.75" customHeight="1">
      <c r="A222" s="139"/>
      <c r="B222" s="139"/>
      <c r="C222" s="139"/>
      <c r="D222" s="139"/>
      <c r="E222" s="139"/>
      <c r="F222" s="139"/>
      <c r="G222" s="139"/>
      <c r="H222" s="139"/>
      <c r="I222" s="139"/>
      <c r="J222" s="139"/>
      <c r="K222" s="139"/>
      <c r="L222" s="139"/>
      <c r="M222" s="139"/>
      <c r="N222" s="139"/>
      <c r="O222" s="139"/>
      <c r="P222" s="139"/>
      <c r="Q222" s="139"/>
      <c r="R222" s="139"/>
      <c r="S222" s="139"/>
      <c r="T222" s="139"/>
      <c r="U222" s="139"/>
      <c r="V222" s="139"/>
      <c r="W222" s="139"/>
      <c r="X222" s="139"/>
      <c r="Y222" s="139"/>
      <c r="Z222" s="139"/>
      <c r="AA222" s="139"/>
    </row>
    <row r="223" spans="1:27" ht="15.75" customHeight="1">
      <c r="A223" s="139"/>
      <c r="B223" s="139"/>
      <c r="C223" s="139"/>
      <c r="D223" s="139"/>
      <c r="E223" s="139"/>
      <c r="F223" s="139"/>
      <c r="G223" s="139"/>
      <c r="H223" s="139"/>
      <c r="I223" s="139"/>
      <c r="J223" s="139"/>
      <c r="K223" s="139"/>
      <c r="L223" s="139"/>
      <c r="M223" s="139"/>
      <c r="N223" s="139"/>
      <c r="O223" s="139"/>
      <c r="P223" s="139"/>
      <c r="Q223" s="139"/>
      <c r="R223" s="139"/>
      <c r="S223" s="139"/>
      <c r="T223" s="139"/>
      <c r="U223" s="139"/>
      <c r="V223" s="139"/>
      <c r="W223" s="139"/>
      <c r="X223" s="139"/>
      <c r="Y223" s="139"/>
      <c r="Z223" s="139"/>
      <c r="AA223" s="139"/>
    </row>
    <row r="224" spans="1:27" ht="15.75" customHeight="1">
      <c r="A224" s="139"/>
      <c r="B224" s="139"/>
      <c r="C224" s="139"/>
      <c r="D224" s="139"/>
      <c r="E224" s="139"/>
      <c r="F224" s="139"/>
      <c r="G224" s="139"/>
      <c r="H224" s="139"/>
      <c r="I224" s="139"/>
      <c r="J224" s="139"/>
      <c r="K224" s="139"/>
      <c r="L224" s="139"/>
      <c r="M224" s="139"/>
      <c r="N224" s="139"/>
      <c r="O224" s="139"/>
      <c r="P224" s="139"/>
      <c r="Q224" s="139"/>
      <c r="R224" s="139"/>
      <c r="S224" s="139"/>
      <c r="T224" s="139"/>
      <c r="U224" s="139"/>
      <c r="V224" s="139"/>
      <c r="W224" s="139"/>
      <c r="X224" s="139"/>
      <c r="Y224" s="139"/>
      <c r="Z224" s="139"/>
      <c r="AA224" s="139"/>
    </row>
    <row r="225" spans="1:27" ht="15.75" customHeight="1">
      <c r="A225" s="139"/>
      <c r="B225" s="139"/>
      <c r="C225" s="139"/>
      <c r="D225" s="139"/>
      <c r="E225" s="139"/>
      <c r="F225" s="139"/>
      <c r="G225" s="139"/>
      <c r="H225" s="139"/>
      <c r="I225" s="139"/>
      <c r="J225" s="139"/>
      <c r="K225" s="139"/>
      <c r="L225" s="139"/>
      <c r="M225" s="139"/>
      <c r="N225" s="139"/>
      <c r="O225" s="139"/>
      <c r="P225" s="139"/>
      <c r="Q225" s="139"/>
      <c r="R225" s="139"/>
      <c r="S225" s="139"/>
      <c r="T225" s="139"/>
      <c r="U225" s="139"/>
      <c r="V225" s="139"/>
      <c r="W225" s="139"/>
      <c r="X225" s="139"/>
      <c r="Y225" s="139"/>
      <c r="Z225" s="139"/>
      <c r="AA225" s="139"/>
    </row>
    <row r="226" spans="1:27" ht="15.75" customHeight="1">
      <c r="A226" s="139"/>
      <c r="B226" s="139"/>
      <c r="C226" s="139"/>
      <c r="D226" s="139"/>
      <c r="E226" s="139"/>
      <c r="F226" s="139"/>
      <c r="G226" s="139"/>
      <c r="H226" s="139"/>
      <c r="I226" s="139"/>
      <c r="J226" s="139"/>
      <c r="K226" s="139"/>
      <c r="L226" s="139"/>
      <c r="M226" s="139"/>
      <c r="N226" s="139"/>
      <c r="O226" s="139"/>
      <c r="P226" s="139"/>
      <c r="Q226" s="139"/>
      <c r="R226" s="139"/>
      <c r="S226" s="139"/>
      <c r="T226" s="139"/>
      <c r="U226" s="139"/>
      <c r="V226" s="139"/>
      <c r="W226" s="139"/>
      <c r="X226" s="139"/>
      <c r="Y226" s="139"/>
      <c r="Z226" s="139"/>
      <c r="AA226" s="139"/>
    </row>
    <row r="227" spans="1:27" ht="15.75" customHeight="1">
      <c r="A227" s="139"/>
      <c r="B227" s="139"/>
      <c r="C227" s="139"/>
      <c r="D227" s="139"/>
      <c r="E227" s="139"/>
      <c r="F227" s="139"/>
      <c r="G227" s="139"/>
      <c r="H227" s="139"/>
      <c r="I227" s="139"/>
      <c r="J227" s="139"/>
      <c r="K227" s="139"/>
      <c r="L227" s="139"/>
      <c r="M227" s="139"/>
      <c r="N227" s="139"/>
      <c r="O227" s="139"/>
      <c r="P227" s="139"/>
      <c r="Q227" s="139"/>
      <c r="R227" s="139"/>
      <c r="S227" s="139"/>
      <c r="T227" s="139"/>
      <c r="U227" s="139"/>
      <c r="V227" s="139"/>
      <c r="W227" s="139"/>
      <c r="X227" s="139"/>
      <c r="Y227" s="139"/>
      <c r="Z227" s="139"/>
      <c r="AA227" s="139"/>
    </row>
    <row r="228" spans="1:27" ht="15.75" customHeight="1">
      <c r="A228" s="139"/>
      <c r="B228" s="139"/>
      <c r="C228" s="139"/>
      <c r="D228" s="139"/>
      <c r="E228" s="139"/>
      <c r="F228" s="139"/>
      <c r="G228" s="139"/>
      <c r="H228" s="139"/>
      <c r="I228" s="139"/>
      <c r="J228" s="139"/>
      <c r="K228" s="139"/>
      <c r="L228" s="139"/>
      <c r="M228" s="139"/>
      <c r="N228" s="139"/>
      <c r="O228" s="139"/>
      <c r="P228" s="139"/>
      <c r="Q228" s="139"/>
      <c r="R228" s="139"/>
      <c r="S228" s="139"/>
      <c r="T228" s="139"/>
      <c r="U228" s="139"/>
      <c r="V228" s="139"/>
      <c r="W228" s="139"/>
      <c r="X228" s="139"/>
      <c r="Y228" s="139"/>
      <c r="Z228" s="139"/>
      <c r="AA228" s="139"/>
    </row>
    <row r="229" spans="1:27" ht="15.75" customHeight="1">
      <c r="A229" s="139"/>
      <c r="B229" s="139"/>
      <c r="C229" s="139"/>
      <c r="D229" s="139"/>
      <c r="E229" s="139"/>
      <c r="F229" s="139"/>
      <c r="G229" s="139"/>
      <c r="H229" s="139"/>
      <c r="I229" s="139"/>
      <c r="J229" s="139"/>
      <c r="K229" s="139"/>
      <c r="L229" s="139"/>
      <c r="M229" s="139"/>
      <c r="N229" s="139"/>
      <c r="O229" s="139"/>
      <c r="P229" s="139"/>
      <c r="Q229" s="139"/>
      <c r="R229" s="139"/>
      <c r="S229" s="139"/>
      <c r="T229" s="139"/>
      <c r="U229" s="139"/>
      <c r="V229" s="139"/>
      <c r="W229" s="139"/>
      <c r="X229" s="139"/>
      <c r="Y229" s="139"/>
      <c r="Z229" s="139"/>
      <c r="AA229" s="139"/>
    </row>
    <row r="230" spans="1:27" ht="15.75" customHeight="1">
      <c r="A230" s="139"/>
      <c r="B230" s="139"/>
      <c r="C230" s="139"/>
      <c r="D230" s="139"/>
      <c r="E230" s="139"/>
      <c r="F230" s="139"/>
      <c r="G230" s="139"/>
      <c r="H230" s="139"/>
      <c r="I230" s="139"/>
      <c r="J230" s="139"/>
      <c r="K230" s="139"/>
      <c r="L230" s="139"/>
      <c r="M230" s="139"/>
      <c r="N230" s="139"/>
      <c r="O230" s="139"/>
      <c r="P230" s="139"/>
      <c r="Q230" s="139"/>
      <c r="R230" s="139"/>
      <c r="S230" s="139"/>
      <c r="T230" s="139"/>
      <c r="U230" s="139"/>
      <c r="V230" s="139"/>
      <c r="W230" s="139"/>
      <c r="X230" s="139"/>
      <c r="Y230" s="139"/>
      <c r="Z230" s="139"/>
      <c r="AA230" s="139"/>
    </row>
    <row r="231" spans="1:27" ht="15.75" customHeight="1">
      <c r="A231" s="139"/>
      <c r="B231" s="139"/>
      <c r="C231" s="139"/>
      <c r="D231" s="139"/>
      <c r="E231" s="139"/>
      <c r="F231" s="139"/>
      <c r="G231" s="139"/>
      <c r="H231" s="139"/>
      <c r="I231" s="139"/>
      <c r="J231" s="139"/>
      <c r="K231" s="139"/>
      <c r="L231" s="139"/>
      <c r="M231" s="139"/>
      <c r="N231" s="139"/>
      <c r="O231" s="139"/>
      <c r="P231" s="139"/>
      <c r="Q231" s="139"/>
      <c r="R231" s="139"/>
      <c r="S231" s="139"/>
      <c r="T231" s="139"/>
      <c r="U231" s="139"/>
      <c r="V231" s="139"/>
      <c r="W231" s="139"/>
      <c r="X231" s="139"/>
      <c r="Y231" s="139"/>
      <c r="Z231" s="139"/>
      <c r="AA231" s="139"/>
    </row>
    <row r="232" spans="1:27" ht="15.75" customHeight="1">
      <c r="A232" s="139"/>
      <c r="B232" s="139"/>
      <c r="C232" s="139"/>
      <c r="D232" s="139"/>
      <c r="E232" s="139"/>
      <c r="F232" s="139"/>
      <c r="G232" s="139"/>
      <c r="H232" s="139"/>
      <c r="I232" s="139"/>
      <c r="J232" s="139"/>
      <c r="K232" s="139"/>
      <c r="L232" s="139"/>
      <c r="M232" s="139"/>
      <c r="N232" s="139"/>
      <c r="O232" s="139"/>
      <c r="P232" s="139"/>
      <c r="Q232" s="139"/>
      <c r="R232" s="139"/>
      <c r="S232" s="139"/>
      <c r="T232" s="139"/>
      <c r="U232" s="139"/>
      <c r="V232" s="139"/>
      <c r="W232" s="139"/>
      <c r="X232" s="139"/>
      <c r="Y232" s="139"/>
      <c r="Z232" s="139"/>
      <c r="AA232" s="139"/>
    </row>
    <row r="233" spans="1:27" ht="15.75" customHeight="1">
      <c r="A233" s="139"/>
      <c r="B233" s="139"/>
      <c r="C233" s="139"/>
      <c r="D233" s="139"/>
      <c r="E233" s="139"/>
      <c r="F233" s="139"/>
      <c r="G233" s="139"/>
      <c r="H233" s="139"/>
      <c r="I233" s="139"/>
      <c r="J233" s="139"/>
      <c r="K233" s="139"/>
      <c r="L233" s="139"/>
      <c r="M233" s="139"/>
      <c r="N233" s="139"/>
      <c r="O233" s="139"/>
      <c r="P233" s="139"/>
      <c r="Q233" s="139"/>
      <c r="R233" s="139"/>
      <c r="S233" s="139"/>
      <c r="T233" s="139"/>
      <c r="U233" s="139"/>
      <c r="V233" s="139"/>
      <c r="W233" s="139"/>
      <c r="X233" s="139"/>
      <c r="Y233" s="139"/>
      <c r="Z233" s="139"/>
      <c r="AA233" s="139"/>
    </row>
    <row r="234" spans="1:27" ht="15.75" customHeight="1">
      <c r="A234" s="139"/>
      <c r="B234" s="139"/>
      <c r="C234" s="139"/>
      <c r="D234" s="139"/>
      <c r="E234" s="139"/>
      <c r="F234" s="139"/>
      <c r="G234" s="139"/>
      <c r="H234" s="139"/>
      <c r="I234" s="139"/>
      <c r="J234" s="139"/>
      <c r="K234" s="139"/>
      <c r="L234" s="139"/>
      <c r="M234" s="139"/>
      <c r="N234" s="139"/>
      <c r="O234" s="139"/>
      <c r="P234" s="139"/>
      <c r="Q234" s="139"/>
      <c r="R234" s="139"/>
      <c r="S234" s="139"/>
      <c r="T234" s="139"/>
      <c r="U234" s="139"/>
      <c r="V234" s="139"/>
      <c r="W234" s="139"/>
      <c r="X234" s="139"/>
      <c r="Y234" s="139"/>
      <c r="Z234" s="139"/>
      <c r="AA234" s="139"/>
    </row>
    <row r="235" spans="1:27" ht="15.75" customHeight="1">
      <c r="A235" s="139"/>
      <c r="B235" s="139"/>
      <c r="C235" s="139"/>
      <c r="D235" s="139"/>
      <c r="E235" s="139"/>
      <c r="F235" s="139"/>
      <c r="G235" s="139"/>
      <c r="H235" s="139"/>
      <c r="I235" s="139"/>
      <c r="J235" s="139"/>
      <c r="K235" s="139"/>
      <c r="L235" s="139"/>
      <c r="M235" s="139"/>
      <c r="N235" s="139"/>
      <c r="O235" s="139"/>
      <c r="P235" s="139"/>
      <c r="Q235" s="139"/>
      <c r="R235" s="139"/>
      <c r="S235" s="139"/>
      <c r="T235" s="139"/>
      <c r="U235" s="139"/>
      <c r="V235" s="139"/>
      <c r="W235" s="139"/>
      <c r="X235" s="139"/>
      <c r="Y235" s="139"/>
      <c r="Z235" s="139"/>
      <c r="AA235" s="139"/>
    </row>
    <row r="236" spans="1:27" ht="15.75" customHeight="1">
      <c r="A236" s="139"/>
      <c r="B236" s="139"/>
      <c r="C236" s="139"/>
      <c r="D236" s="139"/>
      <c r="E236" s="139"/>
      <c r="F236" s="139"/>
      <c r="G236" s="139"/>
      <c r="H236" s="139"/>
      <c r="I236" s="139"/>
      <c r="J236" s="139"/>
      <c r="K236" s="139"/>
      <c r="L236" s="139"/>
      <c r="M236" s="139"/>
      <c r="N236" s="139"/>
      <c r="O236" s="139"/>
      <c r="P236" s="139"/>
      <c r="Q236" s="139"/>
      <c r="R236" s="139"/>
      <c r="S236" s="139"/>
      <c r="T236" s="139"/>
      <c r="U236" s="139"/>
      <c r="V236" s="139"/>
      <c r="W236" s="139"/>
      <c r="X236" s="139"/>
      <c r="Y236" s="139"/>
      <c r="Z236" s="139"/>
      <c r="AA236" s="139"/>
    </row>
    <row r="237" spans="1:27" ht="15.75" customHeight="1">
      <c r="A237" s="139"/>
      <c r="B237" s="139"/>
      <c r="C237" s="139"/>
      <c r="D237" s="139"/>
      <c r="E237" s="139"/>
      <c r="F237" s="139"/>
      <c r="G237" s="139"/>
      <c r="H237" s="139"/>
      <c r="I237" s="139"/>
      <c r="J237" s="139"/>
      <c r="K237" s="139"/>
      <c r="L237" s="139"/>
      <c r="M237" s="139"/>
      <c r="N237" s="139"/>
      <c r="O237" s="139"/>
      <c r="P237" s="139"/>
      <c r="Q237" s="139"/>
      <c r="R237" s="139"/>
      <c r="S237" s="139"/>
      <c r="T237" s="139"/>
      <c r="U237" s="139"/>
      <c r="V237" s="139"/>
      <c r="W237" s="139"/>
      <c r="X237" s="139"/>
      <c r="Y237" s="139"/>
      <c r="Z237" s="139"/>
      <c r="AA237" s="139"/>
    </row>
    <row r="238" spans="1:27" ht="15.75" customHeight="1">
      <c r="A238" s="139"/>
      <c r="B238" s="139"/>
      <c r="C238" s="139"/>
      <c r="D238" s="139"/>
      <c r="E238" s="139"/>
      <c r="F238" s="139"/>
      <c r="G238" s="139"/>
      <c r="H238" s="139"/>
      <c r="I238" s="139"/>
      <c r="J238" s="139"/>
      <c r="K238" s="139"/>
      <c r="L238" s="139"/>
      <c r="M238" s="139"/>
      <c r="N238" s="139"/>
      <c r="O238" s="139"/>
      <c r="P238" s="139"/>
      <c r="Q238" s="139"/>
      <c r="R238" s="139"/>
      <c r="S238" s="139"/>
      <c r="T238" s="139"/>
      <c r="U238" s="139"/>
      <c r="V238" s="139"/>
      <c r="W238" s="139"/>
      <c r="X238" s="139"/>
      <c r="Y238" s="139"/>
      <c r="Z238" s="139"/>
      <c r="AA238" s="139"/>
    </row>
    <row r="239" spans="1:27" ht="15.75" customHeight="1">
      <c r="A239" s="139"/>
      <c r="B239" s="139"/>
      <c r="C239" s="139"/>
      <c r="D239" s="139"/>
      <c r="E239" s="139"/>
      <c r="F239" s="139"/>
      <c r="G239" s="139"/>
      <c r="H239" s="139"/>
      <c r="I239" s="139"/>
      <c r="J239" s="139"/>
      <c r="K239" s="139"/>
      <c r="L239" s="139"/>
      <c r="M239" s="139"/>
      <c r="N239" s="139"/>
      <c r="O239" s="139"/>
      <c r="P239" s="139"/>
      <c r="Q239" s="139"/>
      <c r="R239" s="139"/>
      <c r="S239" s="139"/>
      <c r="T239" s="139"/>
      <c r="U239" s="139"/>
      <c r="V239" s="139"/>
      <c r="W239" s="139"/>
      <c r="X239" s="139"/>
      <c r="Y239" s="139"/>
      <c r="Z239" s="139"/>
      <c r="AA239" s="139"/>
    </row>
    <row r="240" spans="1:27" ht="15.75" customHeight="1">
      <c r="A240" s="139"/>
      <c r="B240" s="139"/>
      <c r="C240" s="139"/>
      <c r="D240" s="139"/>
      <c r="E240" s="139"/>
      <c r="F240" s="139"/>
      <c r="G240" s="139"/>
      <c r="H240" s="139"/>
      <c r="I240" s="139"/>
      <c r="J240" s="139"/>
      <c r="K240" s="139"/>
      <c r="L240" s="139"/>
      <c r="M240" s="139"/>
      <c r="N240" s="139"/>
      <c r="O240" s="139"/>
      <c r="P240" s="139"/>
      <c r="Q240" s="139"/>
      <c r="R240" s="139"/>
      <c r="S240" s="139"/>
      <c r="T240" s="139"/>
      <c r="U240" s="139"/>
      <c r="V240" s="139"/>
      <c r="W240" s="139"/>
      <c r="X240" s="139"/>
      <c r="Y240" s="139"/>
      <c r="Z240" s="139"/>
      <c r="AA240" s="139"/>
    </row>
    <row r="241" spans="1:27" ht="15.75" customHeight="1">
      <c r="A241" s="139"/>
      <c r="B241" s="139"/>
      <c r="C241" s="139"/>
      <c r="D241" s="139"/>
      <c r="E241" s="139"/>
      <c r="F241" s="139"/>
      <c r="G241" s="139"/>
      <c r="H241" s="139"/>
      <c r="I241" s="139"/>
      <c r="J241" s="139"/>
      <c r="K241" s="139"/>
      <c r="L241" s="139"/>
      <c r="M241" s="139"/>
      <c r="N241" s="139"/>
      <c r="O241" s="139"/>
      <c r="P241" s="139"/>
      <c r="Q241" s="139"/>
      <c r="R241" s="139"/>
      <c r="S241" s="139"/>
      <c r="T241" s="139"/>
      <c r="U241" s="139"/>
      <c r="V241" s="139"/>
      <c r="W241" s="139"/>
      <c r="X241" s="139"/>
      <c r="Y241" s="139"/>
      <c r="Z241" s="139"/>
      <c r="AA241" s="139"/>
    </row>
    <row r="242" spans="1:27" ht="15.75" customHeight="1">
      <c r="A242" s="139"/>
      <c r="B242" s="139"/>
      <c r="C242" s="139"/>
      <c r="D242" s="139"/>
      <c r="E242" s="139"/>
      <c r="F242" s="139"/>
      <c r="G242" s="139"/>
      <c r="H242" s="139"/>
      <c r="I242" s="139"/>
      <c r="J242" s="139"/>
      <c r="K242" s="139"/>
      <c r="L242" s="139"/>
      <c r="M242" s="139"/>
      <c r="N242" s="139"/>
      <c r="O242" s="139"/>
      <c r="P242" s="139"/>
      <c r="Q242" s="139"/>
      <c r="R242" s="139"/>
      <c r="S242" s="139"/>
      <c r="T242" s="139"/>
      <c r="U242" s="139"/>
      <c r="V242" s="139"/>
      <c r="W242" s="139"/>
      <c r="X242" s="139"/>
      <c r="Y242" s="139"/>
      <c r="Z242" s="139"/>
      <c r="AA242" s="139"/>
    </row>
    <row r="243" spans="1:27" ht="15.75" customHeight="1">
      <c r="A243" s="139"/>
      <c r="B243" s="139"/>
      <c r="C243" s="139"/>
      <c r="D243" s="139"/>
      <c r="E243" s="139"/>
      <c r="F243" s="139"/>
      <c r="G243" s="139"/>
      <c r="H243" s="139"/>
      <c r="I243" s="139"/>
      <c r="J243" s="139"/>
      <c r="K243" s="139"/>
      <c r="L243" s="139"/>
      <c r="M243" s="139"/>
      <c r="N243" s="139"/>
      <c r="O243" s="139"/>
      <c r="P243" s="139"/>
      <c r="Q243" s="139"/>
      <c r="R243" s="139"/>
      <c r="S243" s="139"/>
      <c r="T243" s="139"/>
      <c r="U243" s="139"/>
      <c r="V243" s="139"/>
      <c r="W243" s="139"/>
      <c r="X243" s="139"/>
      <c r="Y243" s="139"/>
      <c r="Z243" s="139"/>
      <c r="AA243" s="139"/>
    </row>
    <row r="244" spans="1:27" ht="15.75" customHeight="1">
      <c r="A244" s="139"/>
      <c r="B244" s="139"/>
      <c r="C244" s="139"/>
      <c r="D244" s="139"/>
      <c r="E244" s="139"/>
      <c r="F244" s="139"/>
      <c r="G244" s="139"/>
      <c r="H244" s="139"/>
      <c r="I244" s="139"/>
      <c r="J244" s="139"/>
      <c r="K244" s="139"/>
      <c r="L244" s="139"/>
      <c r="M244" s="139"/>
      <c r="N244" s="139"/>
      <c r="O244" s="139"/>
      <c r="P244" s="139"/>
      <c r="Q244" s="139"/>
      <c r="R244" s="139"/>
      <c r="S244" s="139"/>
      <c r="T244" s="139"/>
      <c r="U244" s="139"/>
      <c r="V244" s="139"/>
      <c r="W244" s="139"/>
      <c r="X244" s="139"/>
      <c r="Y244" s="139"/>
      <c r="Z244" s="139"/>
      <c r="AA244" s="139"/>
    </row>
    <row r="245" spans="1:27" ht="15.75" customHeight="1">
      <c r="A245" s="139"/>
      <c r="B245" s="139"/>
      <c r="C245" s="139"/>
      <c r="D245" s="139"/>
      <c r="E245" s="139"/>
      <c r="F245" s="139"/>
      <c r="G245" s="139"/>
      <c r="H245" s="139"/>
      <c r="I245" s="139"/>
      <c r="J245" s="139"/>
      <c r="K245" s="139"/>
      <c r="L245" s="139"/>
      <c r="M245" s="139"/>
      <c r="N245" s="139"/>
      <c r="O245" s="139"/>
      <c r="P245" s="139"/>
      <c r="Q245" s="139"/>
      <c r="R245" s="139"/>
      <c r="S245" s="139"/>
      <c r="T245" s="139"/>
      <c r="U245" s="139"/>
      <c r="V245" s="139"/>
      <c r="W245" s="139"/>
      <c r="X245" s="139"/>
      <c r="Y245" s="139"/>
      <c r="Z245" s="139"/>
      <c r="AA245" s="139"/>
    </row>
    <row r="246" spans="1:27" ht="15.75" customHeight="1">
      <c r="A246" s="139"/>
      <c r="B246" s="139"/>
      <c r="C246" s="139"/>
      <c r="D246" s="139"/>
      <c r="E246" s="139"/>
      <c r="F246" s="139"/>
      <c r="G246" s="139"/>
      <c r="H246" s="139"/>
      <c r="I246" s="139"/>
      <c r="J246" s="139"/>
      <c r="K246" s="139"/>
      <c r="L246" s="139"/>
      <c r="M246" s="139"/>
      <c r="N246" s="139"/>
      <c r="O246" s="139"/>
      <c r="P246" s="139"/>
      <c r="Q246" s="139"/>
      <c r="R246" s="139"/>
      <c r="S246" s="139"/>
      <c r="T246" s="139"/>
      <c r="U246" s="139"/>
      <c r="V246" s="139"/>
      <c r="W246" s="139"/>
      <c r="X246" s="139"/>
      <c r="Y246" s="139"/>
      <c r="Z246" s="139"/>
      <c r="AA246" s="139"/>
    </row>
    <row r="247" spans="1:27" ht="15.75" customHeight="1">
      <c r="A247" s="139"/>
      <c r="B247" s="139"/>
      <c r="C247" s="139"/>
      <c r="D247" s="139"/>
      <c r="E247" s="139"/>
      <c r="F247" s="139"/>
      <c r="G247" s="139"/>
      <c r="H247" s="139"/>
      <c r="I247" s="139"/>
      <c r="J247" s="139"/>
      <c r="K247" s="139"/>
      <c r="L247" s="139"/>
      <c r="M247" s="139"/>
      <c r="N247" s="139"/>
      <c r="O247" s="139"/>
      <c r="P247" s="139"/>
      <c r="Q247" s="139"/>
      <c r="R247" s="139"/>
      <c r="S247" s="139"/>
      <c r="T247" s="139"/>
      <c r="U247" s="139"/>
      <c r="V247" s="139"/>
      <c r="W247" s="139"/>
      <c r="X247" s="139"/>
      <c r="Y247" s="139"/>
      <c r="Z247" s="139"/>
      <c r="AA247" s="139"/>
    </row>
    <row r="248" spans="1:27" ht="15.75" customHeight="1">
      <c r="A248" s="139"/>
      <c r="B248" s="139"/>
      <c r="C248" s="139"/>
      <c r="D248" s="139"/>
      <c r="E248" s="139"/>
      <c r="F248" s="139"/>
      <c r="G248" s="139"/>
      <c r="H248" s="139"/>
      <c r="I248" s="139"/>
      <c r="J248" s="139"/>
      <c r="K248" s="139"/>
      <c r="L248" s="139"/>
      <c r="M248" s="139"/>
      <c r="N248" s="139"/>
      <c r="O248" s="139"/>
      <c r="P248" s="139"/>
      <c r="Q248" s="139"/>
      <c r="R248" s="139"/>
      <c r="S248" s="139"/>
      <c r="T248" s="139"/>
      <c r="U248" s="139"/>
      <c r="V248" s="139"/>
      <c r="W248" s="139"/>
      <c r="X248" s="139"/>
      <c r="Y248" s="139"/>
      <c r="Z248" s="139"/>
      <c r="AA248" s="139"/>
    </row>
    <row r="249" spans="1:27" ht="15.75" customHeight="1">
      <c r="A249" s="139"/>
      <c r="B249" s="139"/>
      <c r="C249" s="139"/>
      <c r="D249" s="139"/>
      <c r="E249" s="139"/>
      <c r="F249" s="139"/>
      <c r="G249" s="139"/>
      <c r="H249" s="139"/>
      <c r="I249" s="139"/>
      <c r="J249" s="139"/>
      <c r="K249" s="139"/>
      <c r="L249" s="139"/>
      <c r="M249" s="139"/>
      <c r="N249" s="139"/>
      <c r="O249" s="139"/>
      <c r="P249" s="139"/>
      <c r="Q249" s="139"/>
      <c r="R249" s="139"/>
      <c r="S249" s="139"/>
      <c r="T249" s="139"/>
      <c r="U249" s="139"/>
      <c r="V249" s="139"/>
      <c r="W249" s="139"/>
      <c r="X249" s="139"/>
      <c r="Y249" s="139"/>
      <c r="Z249" s="139"/>
      <c r="AA249" s="139"/>
    </row>
    <row r="250" spans="1:27" ht="15.75" customHeight="1">
      <c r="A250" s="139"/>
      <c r="B250" s="139"/>
      <c r="C250" s="139"/>
      <c r="D250" s="139"/>
      <c r="E250" s="139"/>
      <c r="F250" s="139"/>
      <c r="G250" s="139"/>
      <c r="H250" s="139"/>
      <c r="I250" s="139"/>
      <c r="J250" s="139"/>
      <c r="K250" s="139"/>
      <c r="L250" s="139"/>
      <c r="M250" s="139"/>
      <c r="N250" s="139"/>
      <c r="O250" s="139"/>
      <c r="P250" s="139"/>
      <c r="Q250" s="139"/>
      <c r="R250" s="139"/>
      <c r="S250" s="139"/>
      <c r="T250" s="139"/>
      <c r="U250" s="139"/>
      <c r="V250" s="139"/>
      <c r="W250" s="139"/>
      <c r="X250" s="139"/>
      <c r="Y250" s="139"/>
      <c r="Z250" s="139"/>
      <c r="AA250" s="139"/>
    </row>
    <row r="251" spans="1:27" ht="15.75" customHeight="1">
      <c r="A251" s="139"/>
      <c r="B251" s="139"/>
      <c r="C251" s="139"/>
      <c r="D251" s="139"/>
      <c r="E251" s="139"/>
      <c r="F251" s="139"/>
      <c r="G251" s="139"/>
      <c r="H251" s="139"/>
      <c r="I251" s="139"/>
      <c r="J251" s="139"/>
      <c r="K251" s="139"/>
      <c r="L251" s="139"/>
      <c r="M251" s="139"/>
      <c r="N251" s="139"/>
      <c r="O251" s="139"/>
      <c r="P251" s="139"/>
      <c r="Q251" s="139"/>
      <c r="R251" s="139"/>
      <c r="S251" s="139"/>
      <c r="T251" s="139"/>
      <c r="U251" s="139"/>
      <c r="V251" s="139"/>
      <c r="W251" s="139"/>
      <c r="X251" s="139"/>
      <c r="Y251" s="139"/>
      <c r="Z251" s="139"/>
      <c r="AA251" s="139"/>
    </row>
    <row r="252" spans="1:27" ht="15.75" customHeight="1">
      <c r="A252" s="139"/>
      <c r="B252" s="139"/>
      <c r="C252" s="139"/>
      <c r="D252" s="139"/>
      <c r="E252" s="139"/>
      <c r="F252" s="139"/>
      <c r="G252" s="139"/>
      <c r="H252" s="139"/>
      <c r="I252" s="139"/>
      <c r="J252" s="139"/>
      <c r="K252" s="139"/>
      <c r="L252" s="139"/>
      <c r="M252" s="139"/>
      <c r="N252" s="139"/>
      <c r="O252" s="139"/>
      <c r="P252" s="139"/>
      <c r="Q252" s="139"/>
      <c r="R252" s="139"/>
      <c r="S252" s="139"/>
      <c r="T252" s="139"/>
      <c r="U252" s="139"/>
      <c r="V252" s="139"/>
      <c r="W252" s="139"/>
      <c r="X252" s="139"/>
      <c r="Y252" s="139"/>
      <c r="Z252" s="139"/>
      <c r="AA252" s="139"/>
    </row>
    <row r="253" spans="1:27" ht="15.75" customHeight="1">
      <c r="A253" s="139"/>
      <c r="B253" s="139"/>
      <c r="C253" s="139"/>
      <c r="D253" s="139"/>
      <c r="E253" s="139"/>
      <c r="F253" s="139"/>
      <c r="G253" s="139"/>
      <c r="H253" s="139"/>
      <c r="I253" s="139"/>
      <c r="J253" s="139"/>
      <c r="K253" s="139"/>
      <c r="L253" s="139"/>
      <c r="M253" s="139"/>
      <c r="N253" s="139"/>
      <c r="O253" s="139"/>
      <c r="P253" s="139"/>
      <c r="Q253" s="139"/>
      <c r="R253" s="139"/>
      <c r="S253" s="139"/>
      <c r="T253" s="139"/>
      <c r="U253" s="139"/>
      <c r="V253" s="139"/>
      <c r="W253" s="139"/>
      <c r="X253" s="139"/>
      <c r="Y253" s="139"/>
      <c r="Z253" s="139"/>
      <c r="AA253" s="139"/>
    </row>
    <row r="254" spans="1:27" ht="15.75" customHeight="1">
      <c r="A254" s="139"/>
      <c r="B254" s="139"/>
      <c r="C254" s="139"/>
      <c r="D254" s="139"/>
      <c r="E254" s="139"/>
      <c r="F254" s="139"/>
      <c r="G254" s="139"/>
      <c r="H254" s="139"/>
      <c r="I254" s="139"/>
      <c r="J254" s="139"/>
      <c r="K254" s="139"/>
      <c r="L254" s="139"/>
      <c r="M254" s="139"/>
      <c r="N254" s="139"/>
      <c r="O254" s="139"/>
      <c r="P254" s="139"/>
      <c r="Q254" s="139"/>
      <c r="R254" s="139"/>
      <c r="S254" s="139"/>
      <c r="T254" s="139"/>
      <c r="U254" s="139"/>
      <c r="V254" s="139"/>
      <c r="W254" s="139"/>
      <c r="X254" s="139"/>
      <c r="Y254" s="139"/>
      <c r="Z254" s="139"/>
      <c r="AA254" s="139"/>
    </row>
    <row r="255" spans="1:27" ht="15.75" customHeight="1">
      <c r="A255" s="139"/>
      <c r="B255" s="139"/>
      <c r="C255" s="139"/>
      <c r="D255" s="139"/>
      <c r="E255" s="139"/>
      <c r="F255" s="139"/>
      <c r="G255" s="139"/>
      <c r="H255" s="139"/>
      <c r="I255" s="139"/>
      <c r="J255" s="139"/>
      <c r="K255" s="139"/>
      <c r="L255" s="139"/>
      <c r="M255" s="139"/>
      <c r="N255" s="139"/>
      <c r="O255" s="139"/>
      <c r="P255" s="139"/>
      <c r="Q255" s="139"/>
      <c r="R255" s="139"/>
      <c r="S255" s="139"/>
      <c r="T255" s="139"/>
      <c r="U255" s="139"/>
      <c r="V255" s="139"/>
      <c r="W255" s="139"/>
      <c r="X255" s="139"/>
      <c r="Y255" s="139"/>
      <c r="Z255" s="139"/>
      <c r="AA255" s="139"/>
    </row>
    <row r="256" spans="1:27" ht="15.75" customHeight="1">
      <c r="A256" s="139"/>
      <c r="B256" s="139"/>
      <c r="C256" s="139"/>
      <c r="D256" s="139"/>
      <c r="E256" s="139"/>
      <c r="F256" s="139"/>
      <c r="G256" s="139"/>
      <c r="H256" s="139"/>
      <c r="I256" s="139"/>
      <c r="J256" s="139"/>
      <c r="K256" s="139"/>
      <c r="L256" s="139"/>
      <c r="M256" s="139"/>
      <c r="N256" s="139"/>
      <c r="O256" s="139"/>
      <c r="P256" s="139"/>
      <c r="Q256" s="139"/>
      <c r="R256" s="139"/>
      <c r="S256" s="139"/>
      <c r="T256" s="139"/>
      <c r="U256" s="139"/>
      <c r="V256" s="139"/>
      <c r="W256" s="139"/>
      <c r="X256" s="139"/>
      <c r="Y256" s="139"/>
      <c r="Z256" s="139"/>
      <c r="AA256" s="139"/>
    </row>
    <row r="257" spans="1:27" ht="15.75" customHeight="1">
      <c r="A257" s="139"/>
      <c r="B257" s="139"/>
      <c r="C257" s="139"/>
      <c r="D257" s="139"/>
      <c r="E257" s="139"/>
      <c r="F257" s="139"/>
      <c r="G257" s="139"/>
      <c r="H257" s="139"/>
      <c r="I257" s="139"/>
      <c r="J257" s="139"/>
      <c r="K257" s="139"/>
      <c r="L257" s="139"/>
      <c r="M257" s="139"/>
      <c r="N257" s="139"/>
      <c r="O257" s="139"/>
      <c r="P257" s="139"/>
      <c r="Q257" s="139"/>
      <c r="R257" s="139"/>
      <c r="S257" s="139"/>
      <c r="T257" s="139"/>
      <c r="U257" s="139"/>
      <c r="V257" s="139"/>
      <c r="W257" s="139"/>
      <c r="X257" s="139"/>
      <c r="Y257" s="139"/>
      <c r="Z257" s="139"/>
      <c r="AA257" s="139"/>
    </row>
    <row r="258" spans="1:27" ht="15.75" customHeight="1">
      <c r="A258" s="139"/>
      <c r="B258" s="139"/>
      <c r="C258" s="139"/>
      <c r="D258" s="139"/>
      <c r="E258" s="139"/>
      <c r="F258" s="139"/>
      <c r="G258" s="139"/>
      <c r="H258" s="139"/>
      <c r="I258" s="139"/>
      <c r="J258" s="139"/>
      <c r="K258" s="139"/>
      <c r="L258" s="139"/>
      <c r="M258" s="139"/>
      <c r="N258" s="139"/>
      <c r="O258" s="139"/>
      <c r="P258" s="139"/>
      <c r="Q258" s="139"/>
      <c r="R258" s="139"/>
      <c r="S258" s="139"/>
      <c r="T258" s="139"/>
      <c r="U258" s="139"/>
      <c r="V258" s="139"/>
      <c r="W258" s="139"/>
      <c r="X258" s="139"/>
      <c r="Y258" s="139"/>
      <c r="Z258" s="139"/>
      <c r="AA258" s="139"/>
    </row>
    <row r="259" spans="1:27" ht="15.75" customHeight="1">
      <c r="A259" s="139"/>
      <c r="B259" s="139"/>
      <c r="C259" s="139"/>
      <c r="D259" s="139"/>
      <c r="E259" s="139"/>
      <c r="F259" s="139"/>
      <c r="G259" s="139"/>
      <c r="H259" s="139"/>
      <c r="I259" s="139"/>
      <c r="J259" s="139"/>
      <c r="K259" s="139"/>
      <c r="L259" s="139"/>
      <c r="M259" s="139"/>
      <c r="N259" s="139"/>
      <c r="O259" s="139"/>
      <c r="P259" s="139"/>
      <c r="Q259" s="139"/>
      <c r="R259" s="139"/>
      <c r="S259" s="139"/>
      <c r="T259" s="139"/>
      <c r="U259" s="139"/>
      <c r="V259" s="139"/>
      <c r="W259" s="139"/>
      <c r="X259" s="139"/>
      <c r="Y259" s="139"/>
      <c r="Z259" s="139"/>
      <c r="AA259" s="139"/>
    </row>
    <row r="260" spans="1:27" ht="15.75" customHeight="1">
      <c r="A260" s="139"/>
      <c r="B260" s="139"/>
      <c r="C260" s="139"/>
      <c r="D260" s="139"/>
      <c r="E260" s="139"/>
      <c r="F260" s="139"/>
      <c r="G260" s="139"/>
      <c r="H260" s="139"/>
      <c r="I260" s="139"/>
      <c r="J260" s="139"/>
      <c r="K260" s="139"/>
      <c r="L260" s="139"/>
      <c r="M260" s="139"/>
      <c r="N260" s="139"/>
      <c r="O260" s="139"/>
      <c r="P260" s="139"/>
      <c r="Q260" s="139"/>
      <c r="R260" s="139"/>
      <c r="S260" s="139"/>
      <c r="T260" s="139"/>
      <c r="U260" s="139"/>
      <c r="V260" s="139"/>
      <c r="W260" s="139"/>
      <c r="X260" s="139"/>
      <c r="Y260" s="139"/>
      <c r="Z260" s="139"/>
      <c r="AA260" s="139"/>
    </row>
    <row r="261" spans="1:27" ht="15.75" customHeight="1">
      <c r="A261" s="139"/>
      <c r="B261" s="139"/>
      <c r="C261" s="139"/>
      <c r="D261" s="139"/>
      <c r="E261" s="139"/>
      <c r="F261" s="139"/>
      <c r="G261" s="139"/>
      <c r="H261" s="139"/>
      <c r="I261" s="139"/>
      <c r="J261" s="139"/>
      <c r="K261" s="139"/>
      <c r="L261" s="139"/>
      <c r="M261" s="139"/>
      <c r="N261" s="139"/>
      <c r="O261" s="139"/>
      <c r="P261" s="139"/>
      <c r="Q261" s="139"/>
      <c r="R261" s="139"/>
      <c r="S261" s="139"/>
      <c r="T261" s="139"/>
      <c r="U261" s="139"/>
      <c r="V261" s="139"/>
      <c r="W261" s="139"/>
      <c r="X261" s="139"/>
      <c r="Y261" s="139"/>
      <c r="Z261" s="139"/>
      <c r="AA261" s="139"/>
    </row>
    <row r="262" spans="1:27" ht="15.75" customHeight="1">
      <c r="A262" s="139"/>
      <c r="B262" s="139"/>
      <c r="C262" s="139"/>
      <c r="D262" s="139"/>
      <c r="E262" s="139"/>
      <c r="F262" s="139"/>
      <c r="G262" s="139"/>
      <c r="H262" s="139"/>
      <c r="I262" s="139"/>
      <c r="J262" s="139"/>
      <c r="K262" s="139"/>
      <c r="L262" s="139"/>
      <c r="M262" s="139"/>
      <c r="N262" s="139"/>
      <c r="O262" s="139"/>
      <c r="P262" s="139"/>
      <c r="Q262" s="139"/>
      <c r="R262" s="139"/>
      <c r="S262" s="139"/>
      <c r="T262" s="139"/>
      <c r="U262" s="139"/>
      <c r="V262" s="139"/>
      <c r="W262" s="139"/>
      <c r="X262" s="139"/>
      <c r="Y262" s="139"/>
      <c r="Z262" s="139"/>
      <c r="AA262" s="139"/>
    </row>
    <row r="263" spans="1:27" ht="15.75" customHeight="1">
      <c r="A263" s="139"/>
      <c r="B263" s="139"/>
      <c r="C263" s="139"/>
      <c r="D263" s="139"/>
      <c r="E263" s="139"/>
      <c r="F263" s="139"/>
      <c r="G263" s="139"/>
      <c r="H263" s="139"/>
      <c r="I263" s="139"/>
      <c r="J263" s="139"/>
      <c r="K263" s="139"/>
      <c r="L263" s="139"/>
      <c r="M263" s="139"/>
      <c r="N263" s="139"/>
      <c r="O263" s="139"/>
      <c r="P263" s="139"/>
      <c r="Q263" s="139"/>
      <c r="R263" s="139"/>
      <c r="S263" s="139"/>
      <c r="T263" s="139"/>
      <c r="U263" s="139"/>
      <c r="V263" s="139"/>
      <c r="W263" s="139"/>
      <c r="X263" s="139"/>
      <c r="Y263" s="139"/>
      <c r="Z263" s="139"/>
      <c r="AA263" s="139"/>
    </row>
    <row r="264" spans="1:27" ht="15.75" customHeight="1">
      <c r="A264" s="139"/>
      <c r="B264" s="139"/>
      <c r="C264" s="139"/>
      <c r="D264" s="139"/>
      <c r="E264" s="139"/>
      <c r="F264" s="139"/>
      <c r="G264" s="139"/>
      <c r="H264" s="139"/>
      <c r="I264" s="139"/>
      <c r="J264" s="139"/>
      <c r="K264" s="139"/>
      <c r="L264" s="139"/>
      <c r="M264" s="139"/>
      <c r="N264" s="139"/>
      <c r="O264" s="139"/>
      <c r="P264" s="139"/>
      <c r="Q264" s="139"/>
      <c r="R264" s="139"/>
      <c r="S264" s="139"/>
      <c r="T264" s="139"/>
      <c r="U264" s="139"/>
      <c r="V264" s="139"/>
      <c r="W264" s="139"/>
      <c r="X264" s="139"/>
      <c r="Y264" s="139"/>
      <c r="Z264" s="139"/>
      <c r="AA264" s="139"/>
    </row>
    <row r="265" spans="1:27" ht="15.75" customHeight="1">
      <c r="A265" s="139"/>
      <c r="B265" s="139"/>
      <c r="C265" s="139"/>
      <c r="D265" s="139"/>
      <c r="E265" s="139"/>
      <c r="F265" s="139"/>
      <c r="G265" s="139"/>
      <c r="H265" s="139"/>
      <c r="I265" s="139"/>
      <c r="J265" s="139"/>
      <c r="K265" s="139"/>
      <c r="L265" s="139"/>
      <c r="M265" s="139"/>
      <c r="N265" s="139"/>
      <c r="O265" s="139"/>
      <c r="P265" s="139"/>
      <c r="Q265" s="139"/>
      <c r="R265" s="139"/>
      <c r="S265" s="139"/>
      <c r="T265" s="139"/>
      <c r="U265" s="139"/>
      <c r="V265" s="139"/>
      <c r="W265" s="139"/>
      <c r="X265" s="139"/>
      <c r="Y265" s="139"/>
      <c r="Z265" s="139"/>
      <c r="AA265" s="139"/>
    </row>
    <row r="266" spans="1:27" ht="15.75" customHeight="1">
      <c r="A266" s="139"/>
      <c r="B266" s="139"/>
      <c r="C266" s="139"/>
      <c r="D266" s="139"/>
      <c r="E266" s="139"/>
      <c r="F266" s="139"/>
      <c r="G266" s="139"/>
      <c r="H266" s="139"/>
      <c r="I266" s="139"/>
      <c r="J266" s="139"/>
      <c r="K266" s="139"/>
      <c r="L266" s="139"/>
      <c r="M266" s="139"/>
      <c r="N266" s="139"/>
      <c r="O266" s="139"/>
      <c r="P266" s="139"/>
      <c r="Q266" s="139"/>
      <c r="R266" s="139"/>
      <c r="S266" s="139"/>
      <c r="T266" s="139"/>
      <c r="U266" s="139"/>
      <c r="V266" s="139"/>
      <c r="W266" s="139"/>
      <c r="X266" s="139"/>
      <c r="Y266" s="139"/>
      <c r="Z266" s="139"/>
      <c r="AA266" s="139"/>
    </row>
    <row r="267" spans="1:27" ht="15.75" customHeight="1">
      <c r="A267" s="139"/>
      <c r="B267" s="139"/>
      <c r="C267" s="139"/>
      <c r="D267" s="139"/>
      <c r="E267" s="139"/>
      <c r="F267" s="139"/>
      <c r="G267" s="139"/>
      <c r="H267" s="139"/>
      <c r="I267" s="139"/>
      <c r="J267" s="139"/>
      <c r="K267" s="139"/>
      <c r="L267" s="139"/>
      <c r="M267" s="139"/>
      <c r="N267" s="139"/>
      <c r="O267" s="139"/>
      <c r="P267" s="139"/>
      <c r="Q267" s="139"/>
      <c r="R267" s="139"/>
      <c r="S267" s="139"/>
      <c r="T267" s="139"/>
      <c r="U267" s="139"/>
      <c r="V267" s="139"/>
      <c r="W267" s="139"/>
      <c r="X267" s="139"/>
      <c r="Y267" s="139"/>
      <c r="Z267" s="139"/>
      <c r="AA267" s="139"/>
    </row>
    <row r="268" spans="1:27" ht="15.75" customHeight="1">
      <c r="A268" s="139"/>
      <c r="B268" s="139"/>
      <c r="C268" s="139"/>
      <c r="D268" s="139"/>
      <c r="E268" s="139"/>
      <c r="F268" s="139"/>
      <c r="G268" s="139"/>
      <c r="H268" s="139"/>
      <c r="I268" s="139"/>
      <c r="J268" s="139"/>
      <c r="K268" s="139"/>
      <c r="L268" s="139"/>
      <c r="M268" s="139"/>
      <c r="N268" s="139"/>
      <c r="O268" s="139"/>
      <c r="P268" s="139"/>
      <c r="Q268" s="139"/>
      <c r="R268" s="139"/>
      <c r="S268" s="139"/>
      <c r="T268" s="139"/>
      <c r="U268" s="139"/>
      <c r="V268" s="139"/>
      <c r="W268" s="139"/>
      <c r="X268" s="139"/>
      <c r="Y268" s="139"/>
      <c r="Z268" s="139"/>
      <c r="AA268" s="139"/>
    </row>
    <row r="269" spans="1:27" ht="15.75" customHeight="1">
      <c r="A269" s="139"/>
      <c r="B269" s="139"/>
      <c r="C269" s="139"/>
      <c r="D269" s="139"/>
      <c r="E269" s="139"/>
      <c r="F269" s="139"/>
      <c r="G269" s="139"/>
      <c r="H269" s="139"/>
      <c r="I269" s="139"/>
      <c r="J269" s="139"/>
      <c r="K269" s="139"/>
      <c r="L269" s="139"/>
      <c r="M269" s="139"/>
      <c r="N269" s="139"/>
      <c r="O269" s="139"/>
      <c r="P269" s="139"/>
      <c r="Q269" s="139"/>
      <c r="R269" s="139"/>
      <c r="S269" s="139"/>
      <c r="T269" s="139"/>
      <c r="U269" s="139"/>
      <c r="V269" s="139"/>
      <c r="W269" s="139"/>
      <c r="X269" s="139"/>
      <c r="Y269" s="139"/>
      <c r="Z269" s="139"/>
      <c r="AA269" s="139"/>
    </row>
    <row r="270" spans="1:27" ht="15.75" customHeight="1">
      <c r="A270" s="139"/>
      <c r="B270" s="139"/>
      <c r="C270" s="139"/>
      <c r="D270" s="139"/>
      <c r="E270" s="139"/>
      <c r="F270" s="139"/>
      <c r="G270" s="139"/>
      <c r="H270" s="139"/>
      <c r="I270" s="139"/>
      <c r="J270" s="139"/>
      <c r="K270" s="139"/>
      <c r="L270" s="139"/>
      <c r="M270" s="139"/>
      <c r="N270" s="139"/>
      <c r="O270" s="139"/>
      <c r="P270" s="139"/>
      <c r="Q270" s="139"/>
      <c r="R270" s="139"/>
      <c r="S270" s="139"/>
      <c r="T270" s="139"/>
      <c r="U270" s="139"/>
      <c r="V270" s="139"/>
      <c r="W270" s="139"/>
      <c r="X270" s="139"/>
      <c r="Y270" s="139"/>
      <c r="Z270" s="139"/>
      <c r="AA270" s="139"/>
    </row>
    <row r="271" spans="1:27" ht="15.75" customHeight="1">
      <c r="A271" s="139"/>
      <c r="B271" s="139"/>
      <c r="C271" s="139"/>
      <c r="D271" s="139"/>
      <c r="E271" s="139"/>
      <c r="F271" s="139"/>
      <c r="G271" s="139"/>
      <c r="H271" s="139"/>
      <c r="I271" s="139"/>
      <c r="J271" s="139"/>
      <c r="K271" s="139"/>
      <c r="L271" s="139"/>
      <c r="M271" s="139"/>
      <c r="N271" s="139"/>
      <c r="O271" s="139"/>
      <c r="P271" s="139"/>
      <c r="Q271" s="139"/>
      <c r="R271" s="139"/>
      <c r="S271" s="139"/>
      <c r="T271" s="139"/>
      <c r="U271" s="139"/>
      <c r="V271" s="139"/>
      <c r="W271" s="139"/>
      <c r="X271" s="139"/>
      <c r="Y271" s="139"/>
      <c r="Z271" s="139"/>
      <c r="AA271" s="139"/>
    </row>
    <row r="272" spans="1:27" ht="15.75" customHeight="1">
      <c r="A272" s="139"/>
      <c r="B272" s="139"/>
      <c r="C272" s="139"/>
      <c r="D272" s="139"/>
      <c r="E272" s="139"/>
      <c r="F272" s="139"/>
      <c r="G272" s="139"/>
      <c r="H272" s="139"/>
      <c r="I272" s="139"/>
      <c r="J272" s="139"/>
      <c r="K272" s="139"/>
      <c r="L272" s="139"/>
      <c r="M272" s="139"/>
      <c r="N272" s="139"/>
      <c r="O272" s="139"/>
      <c r="P272" s="139"/>
      <c r="Q272" s="139"/>
      <c r="R272" s="139"/>
      <c r="S272" s="139"/>
      <c r="T272" s="139"/>
      <c r="U272" s="139"/>
      <c r="V272" s="139"/>
      <c r="W272" s="139"/>
      <c r="X272" s="139"/>
      <c r="Y272" s="139"/>
      <c r="Z272" s="139"/>
      <c r="AA272" s="139"/>
    </row>
    <row r="273" spans="1:27" ht="15.75" customHeight="1">
      <c r="A273" s="139"/>
      <c r="B273" s="139"/>
      <c r="C273" s="139"/>
      <c r="D273" s="139"/>
      <c r="E273" s="139"/>
      <c r="F273" s="139"/>
      <c r="G273" s="139"/>
      <c r="H273" s="139"/>
      <c r="I273" s="139"/>
      <c r="J273" s="139"/>
      <c r="K273" s="139"/>
      <c r="L273" s="139"/>
      <c r="M273" s="139"/>
      <c r="N273" s="139"/>
      <c r="O273" s="139"/>
      <c r="P273" s="139"/>
      <c r="Q273" s="139"/>
      <c r="R273" s="139"/>
      <c r="S273" s="139"/>
      <c r="T273" s="139"/>
      <c r="U273" s="139"/>
      <c r="V273" s="139"/>
      <c r="W273" s="139"/>
      <c r="X273" s="139"/>
      <c r="Y273" s="139"/>
      <c r="Z273" s="139"/>
      <c r="AA273" s="139"/>
    </row>
    <row r="274" spans="1:27" ht="15.75" customHeight="1">
      <c r="A274" s="139"/>
      <c r="B274" s="139"/>
      <c r="C274" s="139"/>
      <c r="D274" s="139"/>
      <c r="E274" s="139"/>
      <c r="F274" s="139"/>
      <c r="G274" s="139"/>
      <c r="H274" s="139"/>
      <c r="I274" s="139"/>
      <c r="J274" s="139"/>
      <c r="K274" s="139"/>
      <c r="L274" s="139"/>
      <c r="M274" s="139"/>
      <c r="N274" s="139"/>
      <c r="O274" s="139"/>
      <c r="P274" s="139"/>
      <c r="Q274" s="139"/>
      <c r="R274" s="139"/>
      <c r="S274" s="139"/>
      <c r="T274" s="139"/>
      <c r="U274" s="139"/>
      <c r="V274" s="139"/>
      <c r="W274" s="139"/>
      <c r="X274" s="139"/>
      <c r="Y274" s="139"/>
      <c r="Z274" s="139"/>
      <c r="AA274" s="139"/>
    </row>
    <row r="275" spans="1:27" ht="15.75" customHeight="1">
      <c r="A275" s="139"/>
      <c r="B275" s="139"/>
      <c r="C275" s="139"/>
      <c r="D275" s="139"/>
      <c r="E275" s="139"/>
      <c r="F275" s="139"/>
      <c r="G275" s="139"/>
      <c r="H275" s="139"/>
      <c r="I275" s="139"/>
      <c r="J275" s="139"/>
      <c r="K275" s="139"/>
      <c r="L275" s="139"/>
      <c r="M275" s="139"/>
      <c r="N275" s="139"/>
      <c r="O275" s="139"/>
      <c r="P275" s="139"/>
      <c r="Q275" s="139"/>
      <c r="R275" s="139"/>
      <c r="S275" s="139"/>
      <c r="T275" s="139"/>
      <c r="U275" s="139"/>
      <c r="V275" s="139"/>
      <c r="W275" s="139"/>
      <c r="X275" s="139"/>
      <c r="Y275" s="139"/>
      <c r="Z275" s="139"/>
      <c r="AA275" s="139"/>
    </row>
    <row r="276" spans="1:27" ht="15.75" customHeight="1">
      <c r="A276" s="139"/>
      <c r="B276" s="139"/>
      <c r="C276" s="139"/>
      <c r="D276" s="139"/>
      <c r="E276" s="139"/>
      <c r="F276" s="139"/>
      <c r="G276" s="139"/>
      <c r="H276" s="139"/>
      <c r="I276" s="139"/>
      <c r="J276" s="139"/>
      <c r="K276" s="139"/>
      <c r="L276" s="139"/>
      <c r="M276" s="139"/>
      <c r="N276" s="139"/>
      <c r="O276" s="139"/>
      <c r="P276" s="139"/>
      <c r="Q276" s="139"/>
      <c r="R276" s="139"/>
      <c r="S276" s="139"/>
      <c r="T276" s="139"/>
      <c r="U276" s="139"/>
      <c r="V276" s="139"/>
      <c r="W276" s="139"/>
      <c r="X276" s="139"/>
      <c r="Y276" s="139"/>
      <c r="Z276" s="139"/>
      <c r="AA276" s="139"/>
    </row>
    <row r="277" spans="1:27" ht="15.75" customHeight="1">
      <c r="A277" s="139"/>
      <c r="B277" s="139"/>
      <c r="C277" s="139"/>
      <c r="D277" s="139"/>
      <c r="E277" s="139"/>
      <c r="F277" s="139"/>
      <c r="G277" s="139"/>
      <c r="H277" s="139"/>
      <c r="I277" s="139"/>
      <c r="J277" s="139"/>
      <c r="K277" s="139"/>
      <c r="L277" s="139"/>
      <c r="M277" s="139"/>
      <c r="N277" s="139"/>
      <c r="O277" s="139"/>
      <c r="P277" s="139"/>
      <c r="Q277" s="139"/>
      <c r="R277" s="139"/>
      <c r="S277" s="139"/>
      <c r="T277" s="139"/>
      <c r="U277" s="139"/>
      <c r="V277" s="139"/>
      <c r="W277" s="139"/>
      <c r="X277" s="139"/>
      <c r="Y277" s="139"/>
      <c r="Z277" s="139"/>
      <c r="AA277" s="139"/>
    </row>
    <row r="278" spans="1:27" ht="15.75" customHeight="1">
      <c r="A278" s="139"/>
      <c r="B278" s="139"/>
      <c r="C278" s="139"/>
      <c r="D278" s="139"/>
      <c r="E278" s="139"/>
      <c r="F278" s="139"/>
      <c r="G278" s="139"/>
      <c r="H278" s="139"/>
      <c r="I278" s="139"/>
      <c r="J278" s="139"/>
      <c r="K278" s="139"/>
      <c r="L278" s="139"/>
      <c r="M278" s="139"/>
      <c r="N278" s="139"/>
      <c r="O278" s="139"/>
      <c r="P278" s="139"/>
      <c r="Q278" s="139"/>
      <c r="R278" s="139"/>
      <c r="S278" s="139"/>
      <c r="T278" s="139"/>
      <c r="U278" s="139"/>
      <c r="V278" s="139"/>
      <c r="W278" s="139"/>
      <c r="X278" s="139"/>
      <c r="Y278" s="139"/>
      <c r="Z278" s="139"/>
      <c r="AA278" s="139"/>
    </row>
    <row r="279" spans="1:27" ht="15.75" customHeight="1">
      <c r="A279" s="139"/>
      <c r="B279" s="139"/>
      <c r="C279" s="139"/>
      <c r="D279" s="139"/>
      <c r="E279" s="139"/>
      <c r="F279" s="139"/>
      <c r="G279" s="139"/>
      <c r="H279" s="139"/>
      <c r="I279" s="139"/>
      <c r="J279" s="139"/>
      <c r="K279" s="139"/>
      <c r="L279" s="139"/>
      <c r="M279" s="139"/>
      <c r="N279" s="139"/>
      <c r="O279" s="139"/>
      <c r="P279" s="139"/>
      <c r="Q279" s="139"/>
      <c r="R279" s="139"/>
      <c r="S279" s="139"/>
      <c r="T279" s="139"/>
      <c r="U279" s="139"/>
      <c r="V279" s="139"/>
      <c r="W279" s="139"/>
      <c r="X279" s="139"/>
      <c r="Y279" s="139"/>
      <c r="Z279" s="139"/>
      <c r="AA279" s="139"/>
    </row>
    <row r="280" spans="1:27" ht="15.75" customHeight="1">
      <c r="A280" s="139"/>
      <c r="B280" s="139"/>
      <c r="C280" s="139"/>
      <c r="D280" s="139"/>
      <c r="E280" s="139"/>
      <c r="F280" s="139"/>
      <c r="G280" s="139"/>
      <c r="H280" s="139"/>
      <c r="I280" s="139"/>
      <c r="J280" s="139"/>
      <c r="K280" s="139"/>
      <c r="L280" s="139"/>
      <c r="M280" s="139"/>
      <c r="N280" s="139"/>
      <c r="O280" s="139"/>
      <c r="P280" s="139"/>
      <c r="Q280" s="139"/>
      <c r="R280" s="139"/>
      <c r="S280" s="139"/>
      <c r="T280" s="139"/>
      <c r="U280" s="139"/>
      <c r="V280" s="139"/>
      <c r="W280" s="139"/>
      <c r="X280" s="139"/>
      <c r="Y280" s="139"/>
      <c r="Z280" s="139"/>
      <c r="AA280" s="139"/>
    </row>
    <row r="281" spans="1:27" ht="15.75" customHeight="1">
      <c r="A281" s="139"/>
      <c r="B281" s="139"/>
      <c r="C281" s="139"/>
      <c r="D281" s="139"/>
      <c r="E281" s="139"/>
      <c r="F281" s="139"/>
      <c r="G281" s="139"/>
      <c r="H281" s="139"/>
      <c r="I281" s="139"/>
      <c r="J281" s="139"/>
      <c r="K281" s="139"/>
      <c r="L281" s="139"/>
      <c r="M281" s="139"/>
      <c r="N281" s="139"/>
      <c r="O281" s="139"/>
      <c r="P281" s="139"/>
      <c r="Q281" s="139"/>
      <c r="R281" s="139"/>
      <c r="S281" s="139"/>
      <c r="T281" s="139"/>
      <c r="U281" s="139"/>
      <c r="V281" s="139"/>
      <c r="W281" s="139"/>
      <c r="X281" s="139"/>
      <c r="Y281" s="139"/>
      <c r="Z281" s="139"/>
      <c r="AA281" s="139"/>
    </row>
    <row r="282" spans="1:27" ht="15.75" customHeight="1">
      <c r="A282" s="139"/>
      <c r="B282" s="139"/>
      <c r="C282" s="139"/>
      <c r="D282" s="139"/>
      <c r="E282" s="139"/>
      <c r="F282" s="139"/>
      <c r="G282" s="139"/>
      <c r="H282" s="139"/>
      <c r="I282" s="139"/>
      <c r="J282" s="139"/>
      <c r="K282" s="139"/>
      <c r="L282" s="139"/>
      <c r="M282" s="139"/>
      <c r="N282" s="139"/>
      <c r="O282" s="139"/>
      <c r="P282" s="139"/>
      <c r="Q282" s="139"/>
      <c r="R282" s="139"/>
      <c r="S282" s="139"/>
      <c r="T282" s="139"/>
      <c r="U282" s="139"/>
      <c r="V282" s="139"/>
      <c r="W282" s="139"/>
      <c r="X282" s="139"/>
      <c r="Y282" s="139"/>
      <c r="Z282" s="139"/>
      <c r="AA282" s="139"/>
    </row>
    <row r="283" spans="1:27" ht="15.75" customHeight="1">
      <c r="A283" s="139"/>
      <c r="B283" s="139"/>
      <c r="C283" s="139"/>
      <c r="D283" s="139"/>
      <c r="E283" s="139"/>
      <c r="F283" s="139"/>
      <c r="G283" s="139"/>
      <c r="H283" s="139"/>
      <c r="I283" s="139"/>
      <c r="J283" s="139"/>
      <c r="K283" s="139"/>
      <c r="L283" s="139"/>
      <c r="M283" s="139"/>
      <c r="N283" s="139"/>
      <c r="O283" s="139"/>
      <c r="P283" s="139"/>
      <c r="Q283" s="139"/>
      <c r="R283" s="139"/>
      <c r="S283" s="139"/>
      <c r="T283" s="139"/>
      <c r="U283" s="139"/>
      <c r="V283" s="139"/>
      <c r="W283" s="139"/>
      <c r="X283" s="139"/>
      <c r="Y283" s="139"/>
      <c r="Z283" s="139"/>
      <c r="AA283" s="139"/>
    </row>
    <row r="284" spans="1:27" ht="15.75" customHeight="1">
      <c r="A284" s="139"/>
      <c r="B284" s="139"/>
      <c r="C284" s="139"/>
      <c r="D284" s="139"/>
      <c r="E284" s="139"/>
      <c r="F284" s="139"/>
      <c r="G284" s="139"/>
      <c r="H284" s="139"/>
      <c r="I284" s="139"/>
      <c r="J284" s="139"/>
      <c r="K284" s="139"/>
      <c r="L284" s="139"/>
      <c r="M284" s="139"/>
      <c r="N284" s="139"/>
      <c r="O284" s="139"/>
      <c r="P284" s="139"/>
      <c r="Q284" s="139"/>
      <c r="R284" s="139"/>
      <c r="S284" s="139"/>
      <c r="T284" s="139"/>
      <c r="U284" s="139"/>
      <c r="V284" s="139"/>
      <c r="W284" s="139"/>
      <c r="X284" s="139"/>
      <c r="Y284" s="139"/>
      <c r="Z284" s="139"/>
      <c r="AA284" s="139"/>
    </row>
    <row r="285" spans="1:27" ht="15.75" customHeight="1">
      <c r="A285" s="139"/>
      <c r="B285" s="139"/>
      <c r="C285" s="139"/>
      <c r="D285" s="139"/>
      <c r="E285" s="139"/>
      <c r="F285" s="139"/>
      <c r="G285" s="139"/>
      <c r="H285" s="139"/>
      <c r="I285" s="139"/>
      <c r="J285" s="139"/>
      <c r="K285" s="139"/>
      <c r="L285" s="139"/>
      <c r="M285" s="139"/>
      <c r="N285" s="139"/>
      <c r="O285" s="139"/>
      <c r="P285" s="139"/>
      <c r="Q285" s="139"/>
      <c r="R285" s="139"/>
      <c r="S285" s="139"/>
      <c r="T285" s="139"/>
      <c r="U285" s="139"/>
      <c r="V285" s="139"/>
      <c r="W285" s="139"/>
      <c r="X285" s="139"/>
      <c r="Y285" s="139"/>
      <c r="Z285" s="139"/>
      <c r="AA285" s="139"/>
    </row>
    <row r="286" spans="1:27" ht="15.75" customHeight="1">
      <c r="A286" s="139"/>
      <c r="B286" s="139"/>
      <c r="C286" s="139"/>
      <c r="D286" s="139"/>
      <c r="E286" s="139"/>
      <c r="F286" s="139"/>
      <c r="G286" s="139"/>
      <c r="H286" s="139"/>
      <c r="I286" s="139"/>
      <c r="J286" s="139"/>
      <c r="K286" s="139"/>
      <c r="L286" s="139"/>
      <c r="M286" s="139"/>
      <c r="N286" s="139"/>
      <c r="O286" s="139"/>
      <c r="P286" s="139"/>
      <c r="Q286" s="139"/>
      <c r="R286" s="139"/>
      <c r="S286" s="139"/>
      <c r="T286" s="139"/>
      <c r="U286" s="139"/>
      <c r="V286" s="139"/>
      <c r="W286" s="139"/>
      <c r="X286" s="139"/>
      <c r="Y286" s="139"/>
      <c r="Z286" s="139"/>
      <c r="AA286" s="139"/>
    </row>
    <row r="287" spans="1:27" ht="15.75" customHeight="1">
      <c r="A287" s="139"/>
      <c r="B287" s="139"/>
      <c r="C287" s="139"/>
      <c r="D287" s="139"/>
      <c r="E287" s="139"/>
      <c r="F287" s="139"/>
      <c r="G287" s="139"/>
      <c r="H287" s="139"/>
      <c r="I287" s="139"/>
      <c r="J287" s="139"/>
      <c r="K287" s="139"/>
      <c r="L287" s="139"/>
      <c r="M287" s="139"/>
      <c r="N287" s="139"/>
      <c r="O287" s="139"/>
      <c r="P287" s="139"/>
      <c r="Q287" s="139"/>
      <c r="R287" s="139"/>
      <c r="S287" s="139"/>
      <c r="T287" s="139"/>
      <c r="U287" s="139"/>
      <c r="V287" s="139"/>
      <c r="W287" s="139"/>
      <c r="X287" s="139"/>
      <c r="Y287" s="139"/>
      <c r="Z287" s="139"/>
      <c r="AA287" s="139"/>
    </row>
    <row r="288" spans="1:27" ht="15.75" customHeight="1">
      <c r="A288" s="139"/>
      <c r="B288" s="139"/>
      <c r="C288" s="139"/>
      <c r="D288" s="139"/>
      <c r="E288" s="139"/>
      <c r="F288" s="139"/>
      <c r="G288" s="139"/>
      <c r="H288" s="139"/>
      <c r="I288" s="139"/>
      <c r="J288" s="139"/>
      <c r="K288" s="139"/>
      <c r="L288" s="139"/>
      <c r="M288" s="139"/>
      <c r="N288" s="139"/>
      <c r="O288" s="139"/>
      <c r="P288" s="139"/>
      <c r="Q288" s="139"/>
      <c r="R288" s="139"/>
      <c r="S288" s="139"/>
      <c r="T288" s="139"/>
      <c r="U288" s="139"/>
      <c r="V288" s="139"/>
      <c r="W288" s="139"/>
      <c r="X288" s="139"/>
      <c r="Y288" s="139"/>
      <c r="Z288" s="139"/>
      <c r="AA288" s="139"/>
    </row>
    <row r="289" spans="1:27" ht="15.75" customHeight="1">
      <c r="A289" s="139"/>
      <c r="B289" s="139"/>
      <c r="C289" s="139"/>
      <c r="D289" s="139"/>
      <c r="E289" s="139"/>
      <c r="F289" s="139"/>
      <c r="G289" s="139"/>
      <c r="H289" s="139"/>
      <c r="I289" s="139"/>
      <c r="J289" s="139"/>
      <c r="K289" s="139"/>
      <c r="L289" s="139"/>
      <c r="M289" s="139"/>
      <c r="N289" s="139"/>
      <c r="O289" s="139"/>
      <c r="P289" s="139"/>
      <c r="Q289" s="139"/>
      <c r="R289" s="139"/>
      <c r="S289" s="139"/>
      <c r="T289" s="139"/>
      <c r="U289" s="139"/>
      <c r="V289" s="139"/>
      <c r="W289" s="139"/>
      <c r="X289" s="139"/>
      <c r="Y289" s="139"/>
      <c r="Z289" s="139"/>
      <c r="AA289" s="139"/>
    </row>
    <row r="290" spans="1:27" ht="15.75" customHeight="1">
      <c r="A290" s="139"/>
      <c r="B290" s="139"/>
      <c r="C290" s="139"/>
      <c r="D290" s="139"/>
      <c r="E290" s="139"/>
      <c r="F290" s="139"/>
      <c r="G290" s="139"/>
      <c r="H290" s="139"/>
      <c r="I290" s="139"/>
      <c r="J290" s="139"/>
      <c r="K290" s="139"/>
      <c r="L290" s="139"/>
      <c r="M290" s="139"/>
      <c r="N290" s="139"/>
      <c r="O290" s="139"/>
      <c r="P290" s="139"/>
      <c r="Q290" s="139"/>
      <c r="R290" s="139"/>
      <c r="S290" s="139"/>
      <c r="T290" s="139"/>
      <c r="U290" s="139"/>
      <c r="V290" s="139"/>
      <c r="W290" s="139"/>
      <c r="X290" s="139"/>
      <c r="Y290" s="139"/>
      <c r="Z290" s="139"/>
      <c r="AA290" s="139"/>
    </row>
    <row r="291" spans="1:27" ht="15.75" customHeight="1">
      <c r="A291" s="139"/>
      <c r="B291" s="139"/>
      <c r="C291" s="139"/>
      <c r="D291" s="139"/>
      <c r="E291" s="139"/>
      <c r="F291" s="139"/>
      <c r="G291" s="139"/>
      <c r="H291" s="139"/>
      <c r="I291" s="139"/>
      <c r="J291" s="139"/>
      <c r="K291" s="139"/>
      <c r="L291" s="139"/>
      <c r="M291" s="139"/>
      <c r="N291" s="139"/>
      <c r="O291" s="139"/>
      <c r="P291" s="139"/>
      <c r="Q291" s="139"/>
      <c r="R291" s="139"/>
      <c r="S291" s="139"/>
      <c r="T291" s="139"/>
      <c r="U291" s="139"/>
      <c r="V291" s="139"/>
      <c r="W291" s="139"/>
      <c r="X291" s="139"/>
      <c r="Y291" s="139"/>
      <c r="Z291" s="139"/>
      <c r="AA291" s="139"/>
    </row>
    <row r="292" spans="1:27" ht="15.75" customHeight="1">
      <c r="A292" s="139"/>
      <c r="B292" s="139"/>
      <c r="C292" s="139"/>
      <c r="D292" s="139"/>
      <c r="E292" s="139"/>
      <c r="F292" s="139"/>
      <c r="G292" s="139"/>
      <c r="H292" s="139"/>
      <c r="I292" s="139"/>
      <c r="J292" s="139"/>
      <c r="K292" s="139"/>
      <c r="L292" s="139"/>
      <c r="M292" s="139"/>
      <c r="N292" s="139"/>
      <c r="O292" s="139"/>
      <c r="P292" s="139"/>
      <c r="Q292" s="139"/>
      <c r="R292" s="139"/>
      <c r="S292" s="139"/>
      <c r="T292" s="139"/>
      <c r="U292" s="139"/>
      <c r="V292" s="139"/>
      <c r="W292" s="139"/>
      <c r="X292" s="139"/>
      <c r="Y292" s="139"/>
      <c r="Z292" s="139"/>
      <c r="AA292" s="139"/>
    </row>
    <row r="293" spans="1:27" ht="15.75" customHeight="1">
      <c r="A293" s="139"/>
      <c r="B293" s="139"/>
      <c r="C293" s="139"/>
      <c r="D293" s="139"/>
      <c r="E293" s="139"/>
      <c r="F293" s="139"/>
      <c r="G293" s="139"/>
      <c r="H293" s="139"/>
      <c r="I293" s="139"/>
      <c r="J293" s="139"/>
      <c r="K293" s="139"/>
      <c r="L293" s="139"/>
      <c r="M293" s="139"/>
      <c r="N293" s="139"/>
      <c r="O293" s="139"/>
      <c r="P293" s="139"/>
      <c r="Q293" s="139"/>
      <c r="R293" s="139"/>
      <c r="S293" s="139"/>
      <c r="T293" s="139"/>
      <c r="U293" s="139"/>
      <c r="V293" s="139"/>
      <c r="W293" s="139"/>
      <c r="X293" s="139"/>
      <c r="Y293" s="139"/>
      <c r="Z293" s="139"/>
      <c r="AA293" s="139"/>
    </row>
    <row r="294" spans="1:27" ht="15.75" customHeight="1">
      <c r="A294" s="139"/>
      <c r="B294" s="139"/>
      <c r="C294" s="139"/>
      <c r="D294" s="139"/>
      <c r="E294" s="139"/>
      <c r="F294" s="139"/>
      <c r="G294" s="139"/>
      <c r="H294" s="139"/>
      <c r="I294" s="139"/>
      <c r="J294" s="139"/>
      <c r="K294" s="139"/>
      <c r="L294" s="139"/>
      <c r="M294" s="139"/>
      <c r="N294" s="139"/>
      <c r="O294" s="139"/>
      <c r="P294" s="139"/>
      <c r="Q294" s="139"/>
      <c r="R294" s="139"/>
      <c r="S294" s="139"/>
      <c r="T294" s="139"/>
      <c r="U294" s="139"/>
      <c r="V294" s="139"/>
      <c r="W294" s="139"/>
      <c r="X294" s="139"/>
      <c r="Y294" s="139"/>
      <c r="Z294" s="139"/>
      <c r="AA294" s="139"/>
    </row>
    <row r="295" spans="1:27" ht="15.75" customHeight="1">
      <c r="A295" s="139"/>
      <c r="B295" s="139"/>
      <c r="C295" s="139"/>
      <c r="D295" s="139"/>
      <c r="E295" s="139"/>
      <c r="F295" s="139"/>
      <c r="G295" s="139"/>
      <c r="H295" s="139"/>
      <c r="I295" s="139"/>
      <c r="J295" s="139"/>
      <c r="K295" s="139"/>
      <c r="L295" s="139"/>
      <c r="M295" s="139"/>
      <c r="N295" s="139"/>
      <c r="O295" s="139"/>
      <c r="P295" s="139"/>
      <c r="Q295" s="139"/>
      <c r="R295" s="139"/>
      <c r="S295" s="139"/>
      <c r="T295" s="139"/>
      <c r="U295" s="139"/>
      <c r="V295" s="139"/>
      <c r="W295" s="139"/>
      <c r="X295" s="139"/>
      <c r="Y295" s="139"/>
      <c r="Z295" s="139"/>
      <c r="AA295" s="139"/>
    </row>
    <row r="296" spans="1:27" ht="15.75" customHeight="1">
      <c r="A296" s="139"/>
      <c r="B296" s="139"/>
      <c r="C296" s="139"/>
      <c r="D296" s="139"/>
      <c r="E296" s="139"/>
      <c r="F296" s="139"/>
      <c r="G296" s="139"/>
      <c r="H296" s="139"/>
      <c r="I296" s="139"/>
      <c r="J296" s="139"/>
      <c r="K296" s="139"/>
      <c r="L296" s="139"/>
      <c r="M296" s="139"/>
      <c r="N296" s="139"/>
      <c r="O296" s="139"/>
      <c r="P296" s="139"/>
      <c r="Q296" s="139"/>
      <c r="R296" s="139"/>
      <c r="S296" s="139"/>
      <c r="T296" s="139"/>
      <c r="U296" s="139"/>
      <c r="V296" s="139"/>
      <c r="W296" s="139"/>
      <c r="X296" s="139"/>
      <c r="Y296" s="139"/>
      <c r="Z296" s="139"/>
      <c r="AA296" s="139"/>
    </row>
    <row r="297" spans="1:27" ht="15.75" customHeight="1">
      <c r="A297" s="139"/>
      <c r="B297" s="139"/>
      <c r="C297" s="139"/>
      <c r="D297" s="139"/>
      <c r="E297" s="139"/>
      <c r="F297" s="139"/>
      <c r="G297" s="139"/>
      <c r="H297" s="139"/>
      <c r="I297" s="139"/>
      <c r="J297" s="139"/>
      <c r="K297" s="139"/>
      <c r="L297" s="139"/>
      <c r="M297" s="139"/>
      <c r="N297" s="139"/>
      <c r="O297" s="139"/>
      <c r="P297" s="139"/>
      <c r="Q297" s="139"/>
      <c r="R297" s="139"/>
      <c r="S297" s="139"/>
      <c r="T297" s="139"/>
      <c r="U297" s="139"/>
      <c r="V297" s="139"/>
      <c r="W297" s="139"/>
      <c r="X297" s="139"/>
      <c r="Y297" s="139"/>
      <c r="Z297" s="139"/>
      <c r="AA297" s="139"/>
    </row>
    <row r="298" spans="1:27" ht="15.75" customHeight="1">
      <c r="A298" s="139"/>
      <c r="B298" s="139"/>
      <c r="C298" s="139"/>
      <c r="D298" s="139"/>
      <c r="E298" s="139"/>
      <c r="F298" s="139"/>
      <c r="G298" s="139"/>
      <c r="H298" s="139"/>
      <c r="I298" s="139"/>
      <c r="J298" s="139"/>
      <c r="K298" s="139"/>
      <c r="L298" s="139"/>
      <c r="M298" s="139"/>
      <c r="N298" s="139"/>
      <c r="O298" s="139"/>
      <c r="P298" s="139"/>
      <c r="Q298" s="139"/>
      <c r="R298" s="139"/>
      <c r="S298" s="139"/>
      <c r="T298" s="139"/>
      <c r="U298" s="139"/>
      <c r="V298" s="139"/>
      <c r="W298" s="139"/>
      <c r="X298" s="139"/>
      <c r="Y298" s="139"/>
      <c r="Z298" s="139"/>
      <c r="AA298" s="139"/>
    </row>
    <row r="299" spans="1:27" ht="15.75" customHeight="1">
      <c r="A299" s="139"/>
      <c r="B299" s="139"/>
      <c r="C299" s="139"/>
      <c r="D299" s="139"/>
      <c r="E299" s="139"/>
      <c r="F299" s="139"/>
      <c r="G299" s="139"/>
      <c r="H299" s="139"/>
      <c r="I299" s="139"/>
      <c r="J299" s="139"/>
      <c r="K299" s="139"/>
      <c r="L299" s="139"/>
      <c r="M299" s="139"/>
      <c r="N299" s="139"/>
      <c r="O299" s="139"/>
      <c r="P299" s="139"/>
      <c r="Q299" s="139"/>
      <c r="R299" s="139"/>
      <c r="S299" s="139"/>
      <c r="T299" s="139"/>
      <c r="U299" s="139"/>
      <c r="V299" s="139"/>
      <c r="W299" s="139"/>
      <c r="X299" s="139"/>
      <c r="Y299" s="139"/>
      <c r="Z299" s="139"/>
      <c r="AA299" s="139"/>
    </row>
    <row r="300" spans="1:27" ht="15.75" customHeight="1">
      <c r="A300" s="139"/>
      <c r="B300" s="139"/>
      <c r="C300" s="139"/>
      <c r="D300" s="139"/>
      <c r="E300" s="139"/>
      <c r="F300" s="139"/>
      <c r="G300" s="139"/>
      <c r="H300" s="139"/>
      <c r="I300" s="139"/>
      <c r="J300" s="139"/>
      <c r="K300" s="139"/>
      <c r="L300" s="139"/>
      <c r="M300" s="139"/>
      <c r="N300" s="139"/>
      <c r="O300" s="139"/>
      <c r="P300" s="139"/>
      <c r="Q300" s="139"/>
      <c r="R300" s="139"/>
      <c r="S300" s="139"/>
      <c r="T300" s="139"/>
      <c r="U300" s="139"/>
      <c r="V300" s="139"/>
      <c r="W300" s="139"/>
      <c r="X300" s="139"/>
      <c r="Y300" s="139"/>
      <c r="Z300" s="139"/>
      <c r="AA300" s="139"/>
    </row>
    <row r="301" spans="1:27" ht="15.75" customHeight="1">
      <c r="A301" s="139"/>
      <c r="B301" s="139"/>
      <c r="C301" s="139"/>
      <c r="D301" s="139"/>
      <c r="E301" s="139"/>
      <c r="F301" s="139"/>
      <c r="G301" s="139"/>
      <c r="H301" s="139"/>
      <c r="I301" s="139"/>
      <c r="J301" s="139"/>
      <c r="K301" s="139"/>
      <c r="L301" s="139"/>
      <c r="M301" s="139"/>
      <c r="N301" s="139"/>
      <c r="O301" s="139"/>
      <c r="P301" s="139"/>
      <c r="Q301" s="139"/>
      <c r="R301" s="139"/>
      <c r="S301" s="139"/>
      <c r="T301" s="139"/>
      <c r="U301" s="139"/>
      <c r="V301" s="139"/>
      <c r="W301" s="139"/>
      <c r="X301" s="139"/>
      <c r="Y301" s="139"/>
      <c r="Z301" s="139"/>
      <c r="AA301" s="139"/>
    </row>
    <row r="302" spans="1:27" ht="15.75" customHeight="1">
      <c r="A302" s="139"/>
      <c r="B302" s="139"/>
      <c r="C302" s="139"/>
      <c r="D302" s="139"/>
      <c r="E302" s="139"/>
      <c r="F302" s="139"/>
      <c r="G302" s="139"/>
      <c r="H302" s="139"/>
      <c r="I302" s="139"/>
      <c r="J302" s="139"/>
      <c r="K302" s="139"/>
      <c r="L302" s="139"/>
      <c r="M302" s="139"/>
      <c r="N302" s="139"/>
      <c r="O302" s="139"/>
      <c r="P302" s="139"/>
      <c r="Q302" s="139"/>
      <c r="R302" s="139"/>
      <c r="S302" s="139"/>
      <c r="T302" s="139"/>
      <c r="U302" s="139"/>
      <c r="V302" s="139"/>
      <c r="W302" s="139"/>
      <c r="X302" s="139"/>
      <c r="Y302" s="139"/>
      <c r="Z302" s="139"/>
      <c r="AA302" s="139"/>
    </row>
    <row r="303" spans="1:27" ht="15.75" customHeight="1">
      <c r="A303" s="139"/>
      <c r="B303" s="139"/>
      <c r="C303" s="139"/>
      <c r="D303" s="139"/>
      <c r="E303" s="139"/>
      <c r="F303" s="139"/>
      <c r="G303" s="139"/>
      <c r="H303" s="139"/>
      <c r="I303" s="139"/>
      <c r="J303" s="139"/>
      <c r="K303" s="139"/>
      <c r="L303" s="139"/>
      <c r="M303" s="139"/>
      <c r="N303" s="139"/>
      <c r="O303" s="139"/>
      <c r="P303" s="139"/>
      <c r="Q303" s="139"/>
      <c r="R303" s="139"/>
      <c r="S303" s="139"/>
      <c r="T303" s="139"/>
      <c r="U303" s="139"/>
      <c r="V303" s="139"/>
      <c r="W303" s="139"/>
      <c r="X303" s="139"/>
      <c r="Y303" s="139"/>
      <c r="Z303" s="139"/>
      <c r="AA303" s="139"/>
    </row>
    <row r="304" spans="1:27" ht="15.75" customHeight="1">
      <c r="A304" s="139"/>
      <c r="B304" s="139"/>
      <c r="C304" s="139"/>
      <c r="D304" s="139"/>
      <c r="E304" s="139"/>
      <c r="F304" s="139"/>
      <c r="G304" s="139"/>
      <c r="H304" s="139"/>
      <c r="I304" s="139"/>
      <c r="J304" s="139"/>
      <c r="K304" s="139"/>
      <c r="L304" s="139"/>
      <c r="M304" s="139"/>
      <c r="N304" s="139"/>
      <c r="O304" s="139"/>
      <c r="P304" s="139"/>
      <c r="Q304" s="139"/>
      <c r="R304" s="139"/>
      <c r="S304" s="139"/>
      <c r="T304" s="139"/>
      <c r="U304" s="139"/>
      <c r="V304" s="139"/>
      <c r="W304" s="139"/>
      <c r="X304" s="139"/>
      <c r="Y304" s="139"/>
      <c r="Z304" s="139"/>
      <c r="AA304" s="139"/>
    </row>
    <row r="305" spans="1:27" ht="15.75" customHeight="1">
      <c r="A305" s="139"/>
      <c r="B305" s="139"/>
      <c r="C305" s="139"/>
      <c r="D305" s="139"/>
      <c r="E305" s="139"/>
      <c r="F305" s="139"/>
      <c r="G305" s="139"/>
      <c r="H305" s="139"/>
      <c r="I305" s="139"/>
      <c r="J305" s="139"/>
      <c r="K305" s="139"/>
      <c r="L305" s="139"/>
      <c r="M305" s="139"/>
      <c r="N305" s="139"/>
      <c r="O305" s="139"/>
      <c r="P305" s="139"/>
      <c r="Q305" s="139"/>
      <c r="R305" s="139"/>
      <c r="S305" s="139"/>
      <c r="T305" s="139"/>
      <c r="U305" s="139"/>
      <c r="V305" s="139"/>
      <c r="W305" s="139"/>
      <c r="X305" s="139"/>
      <c r="Y305" s="139"/>
      <c r="Z305" s="139"/>
      <c r="AA305" s="139"/>
    </row>
    <row r="306" spans="1:27" ht="15.75" customHeight="1">
      <c r="A306" s="139"/>
      <c r="B306" s="139"/>
      <c r="C306" s="139"/>
      <c r="D306" s="139"/>
      <c r="E306" s="139"/>
      <c r="F306" s="139"/>
      <c r="G306" s="139"/>
      <c r="H306" s="139"/>
      <c r="I306" s="139"/>
      <c r="J306" s="139"/>
      <c r="K306" s="139"/>
      <c r="L306" s="139"/>
      <c r="M306" s="139"/>
      <c r="N306" s="139"/>
      <c r="O306" s="139"/>
      <c r="P306" s="139"/>
      <c r="Q306" s="139"/>
      <c r="R306" s="139"/>
      <c r="S306" s="139"/>
      <c r="T306" s="139"/>
      <c r="U306" s="139"/>
      <c r="V306" s="139"/>
      <c r="W306" s="139"/>
      <c r="X306" s="139"/>
      <c r="Y306" s="139"/>
      <c r="Z306" s="139"/>
      <c r="AA306" s="139"/>
    </row>
    <row r="307" spans="1:27" ht="15.75" customHeight="1">
      <c r="A307" s="139"/>
      <c r="B307" s="139"/>
      <c r="C307" s="139"/>
      <c r="D307" s="139"/>
      <c r="E307" s="139"/>
      <c r="F307" s="139"/>
      <c r="G307" s="139"/>
      <c r="H307" s="139"/>
      <c r="I307" s="139"/>
      <c r="J307" s="139"/>
      <c r="K307" s="139"/>
      <c r="L307" s="139"/>
      <c r="M307" s="139"/>
      <c r="N307" s="139"/>
      <c r="O307" s="139"/>
      <c r="P307" s="139"/>
      <c r="Q307" s="139"/>
      <c r="R307" s="139"/>
      <c r="S307" s="139"/>
      <c r="T307" s="139"/>
      <c r="U307" s="139"/>
      <c r="V307" s="139"/>
      <c r="W307" s="139"/>
      <c r="X307" s="139"/>
      <c r="Y307" s="139"/>
      <c r="Z307" s="139"/>
      <c r="AA307" s="139"/>
    </row>
    <row r="308" spans="1:27" ht="15.75" customHeight="1">
      <c r="A308" s="139"/>
      <c r="B308" s="139"/>
      <c r="C308" s="139"/>
      <c r="D308" s="139"/>
      <c r="E308" s="139"/>
      <c r="F308" s="139"/>
      <c r="G308" s="139"/>
      <c r="H308" s="139"/>
      <c r="I308" s="139"/>
      <c r="J308" s="139"/>
      <c r="K308" s="139"/>
      <c r="L308" s="139"/>
      <c r="M308" s="139"/>
      <c r="N308" s="139"/>
      <c r="O308" s="139"/>
      <c r="P308" s="139"/>
      <c r="Q308" s="139"/>
      <c r="R308" s="139"/>
      <c r="S308" s="139"/>
      <c r="T308" s="139"/>
      <c r="U308" s="139"/>
      <c r="V308" s="139"/>
      <c r="W308" s="139"/>
      <c r="X308" s="139"/>
      <c r="Y308" s="139"/>
      <c r="Z308" s="139"/>
      <c r="AA308" s="139"/>
    </row>
    <row r="309" spans="1:27" ht="15.75" customHeight="1">
      <c r="A309" s="139"/>
      <c r="B309" s="139"/>
      <c r="C309" s="139"/>
      <c r="D309" s="139"/>
      <c r="E309" s="139"/>
      <c r="F309" s="139"/>
      <c r="G309" s="139"/>
      <c r="H309" s="139"/>
      <c r="I309" s="139"/>
      <c r="J309" s="139"/>
      <c r="K309" s="139"/>
      <c r="L309" s="139"/>
      <c r="M309" s="139"/>
      <c r="N309" s="139"/>
      <c r="O309" s="139"/>
      <c r="P309" s="139"/>
      <c r="Q309" s="139"/>
      <c r="R309" s="139"/>
      <c r="S309" s="139"/>
      <c r="T309" s="139"/>
      <c r="U309" s="139"/>
      <c r="V309" s="139"/>
      <c r="W309" s="139"/>
      <c r="X309" s="139"/>
      <c r="Y309" s="139"/>
      <c r="Z309" s="139"/>
      <c r="AA309" s="139"/>
    </row>
    <row r="310" spans="1:27" ht="15.75" customHeight="1">
      <c r="A310" s="139"/>
      <c r="B310" s="139"/>
      <c r="C310" s="139"/>
      <c r="D310" s="139"/>
      <c r="E310" s="139"/>
      <c r="F310" s="139"/>
      <c r="G310" s="139"/>
      <c r="H310" s="139"/>
      <c r="I310" s="139"/>
      <c r="J310" s="139"/>
      <c r="K310" s="139"/>
      <c r="L310" s="139"/>
      <c r="M310" s="139"/>
      <c r="N310" s="139"/>
      <c r="O310" s="139"/>
      <c r="P310" s="139"/>
      <c r="Q310" s="139"/>
      <c r="R310" s="139"/>
      <c r="S310" s="139"/>
      <c r="T310" s="139"/>
      <c r="U310" s="139"/>
      <c r="V310" s="139"/>
      <c r="W310" s="139"/>
      <c r="X310" s="139"/>
      <c r="Y310" s="139"/>
      <c r="Z310" s="139"/>
      <c r="AA310" s="139"/>
    </row>
    <row r="311" spans="1:27" ht="15.75" customHeight="1">
      <c r="A311" s="139"/>
      <c r="B311" s="139"/>
      <c r="C311" s="139"/>
      <c r="D311" s="139"/>
      <c r="E311" s="139"/>
      <c r="F311" s="139"/>
      <c r="G311" s="139"/>
      <c r="H311" s="139"/>
      <c r="I311" s="139"/>
      <c r="J311" s="139"/>
      <c r="K311" s="139"/>
      <c r="L311" s="139"/>
      <c r="M311" s="139"/>
      <c r="N311" s="139"/>
      <c r="O311" s="139"/>
      <c r="P311" s="139"/>
      <c r="Q311" s="139"/>
      <c r="R311" s="139"/>
      <c r="S311" s="139"/>
      <c r="T311" s="139"/>
      <c r="U311" s="139"/>
      <c r="V311" s="139"/>
      <c r="W311" s="139"/>
      <c r="X311" s="139"/>
      <c r="Y311" s="139"/>
      <c r="Z311" s="139"/>
      <c r="AA311" s="139"/>
    </row>
    <row r="312" spans="1:27" ht="15.75" customHeight="1">
      <c r="A312" s="139"/>
      <c r="B312" s="139"/>
      <c r="C312" s="139"/>
      <c r="D312" s="139"/>
      <c r="E312" s="139"/>
      <c r="F312" s="139"/>
      <c r="G312" s="139"/>
      <c r="H312" s="139"/>
      <c r="I312" s="139"/>
      <c r="J312" s="139"/>
      <c r="K312" s="139"/>
      <c r="L312" s="139"/>
      <c r="M312" s="139"/>
      <c r="N312" s="139"/>
      <c r="O312" s="139"/>
      <c r="P312" s="139"/>
      <c r="Q312" s="139"/>
      <c r="R312" s="139"/>
      <c r="S312" s="139"/>
      <c r="T312" s="139"/>
      <c r="U312" s="139"/>
      <c r="V312" s="139"/>
      <c r="W312" s="139"/>
      <c r="X312" s="139"/>
      <c r="Y312" s="139"/>
      <c r="Z312" s="139"/>
      <c r="AA312" s="139"/>
    </row>
    <row r="313" spans="1:27" ht="15.75" customHeight="1">
      <c r="A313" s="139"/>
      <c r="B313" s="139"/>
      <c r="C313" s="139"/>
      <c r="D313" s="139"/>
      <c r="E313" s="139"/>
      <c r="F313" s="139"/>
      <c r="G313" s="139"/>
      <c r="H313" s="139"/>
      <c r="I313" s="139"/>
      <c r="J313" s="139"/>
      <c r="K313" s="139"/>
      <c r="L313" s="139"/>
      <c r="M313" s="139"/>
      <c r="N313" s="139"/>
      <c r="O313" s="139"/>
      <c r="P313" s="139"/>
      <c r="Q313" s="139"/>
      <c r="R313" s="139"/>
      <c r="S313" s="139"/>
      <c r="T313" s="139"/>
      <c r="U313" s="139"/>
      <c r="V313" s="139"/>
      <c r="W313" s="139"/>
      <c r="X313" s="139"/>
      <c r="Y313" s="139"/>
      <c r="Z313" s="139"/>
      <c r="AA313" s="139"/>
    </row>
    <row r="314" spans="1:27" ht="15.75" customHeight="1">
      <c r="A314" s="139"/>
      <c r="B314" s="139"/>
      <c r="C314" s="139"/>
      <c r="D314" s="139"/>
      <c r="E314" s="139"/>
      <c r="F314" s="139"/>
      <c r="G314" s="139"/>
      <c r="H314" s="139"/>
      <c r="I314" s="139"/>
      <c r="J314" s="139"/>
      <c r="K314" s="139"/>
      <c r="L314" s="139"/>
      <c r="M314" s="139"/>
      <c r="N314" s="139"/>
      <c r="O314" s="139"/>
      <c r="P314" s="139"/>
      <c r="Q314" s="139"/>
      <c r="R314" s="139"/>
      <c r="S314" s="139"/>
      <c r="T314" s="139"/>
      <c r="U314" s="139"/>
      <c r="V314" s="139"/>
      <c r="W314" s="139"/>
      <c r="X314" s="139"/>
      <c r="Y314" s="139"/>
      <c r="Z314" s="139"/>
      <c r="AA314" s="139"/>
    </row>
    <row r="315" spans="1:27" ht="15.75" customHeight="1">
      <c r="A315" s="139"/>
      <c r="B315" s="139"/>
      <c r="C315" s="139"/>
      <c r="D315" s="139"/>
      <c r="E315" s="139"/>
      <c r="F315" s="139"/>
      <c r="G315" s="139"/>
      <c r="H315" s="139"/>
      <c r="I315" s="139"/>
      <c r="J315" s="139"/>
      <c r="K315" s="139"/>
      <c r="L315" s="139"/>
      <c r="M315" s="139"/>
      <c r="N315" s="139"/>
      <c r="O315" s="139"/>
      <c r="P315" s="139"/>
      <c r="Q315" s="139"/>
      <c r="R315" s="139"/>
      <c r="S315" s="139"/>
      <c r="T315" s="139"/>
      <c r="U315" s="139"/>
      <c r="V315" s="139"/>
      <c r="W315" s="139"/>
      <c r="X315" s="139"/>
      <c r="Y315" s="139"/>
      <c r="Z315" s="139"/>
      <c r="AA315" s="139"/>
    </row>
    <row r="316" spans="1:27" ht="15.75" customHeight="1">
      <c r="A316" s="139"/>
      <c r="B316" s="139"/>
      <c r="C316" s="139"/>
      <c r="D316" s="139"/>
      <c r="E316" s="139"/>
      <c r="F316" s="139"/>
      <c r="G316" s="139"/>
      <c r="H316" s="139"/>
      <c r="I316" s="139"/>
      <c r="J316" s="139"/>
      <c r="K316" s="139"/>
      <c r="L316" s="139"/>
      <c r="M316" s="139"/>
      <c r="N316" s="139"/>
      <c r="O316" s="139"/>
      <c r="P316" s="139"/>
      <c r="Q316" s="139"/>
      <c r="R316" s="139"/>
      <c r="S316" s="139"/>
      <c r="T316" s="139"/>
      <c r="U316" s="139"/>
      <c r="V316" s="139"/>
      <c r="W316" s="139"/>
      <c r="X316" s="139"/>
      <c r="Y316" s="139"/>
      <c r="Z316" s="139"/>
      <c r="AA316" s="139"/>
    </row>
    <row r="317" spans="1:27" ht="15.75" customHeight="1">
      <c r="A317" s="139"/>
      <c r="B317" s="139"/>
      <c r="C317" s="139"/>
      <c r="D317" s="139"/>
      <c r="E317" s="139"/>
      <c r="F317" s="139"/>
      <c r="G317" s="139"/>
      <c r="H317" s="139"/>
      <c r="I317" s="139"/>
      <c r="J317" s="139"/>
      <c r="K317" s="139"/>
      <c r="L317" s="139"/>
      <c r="M317" s="139"/>
      <c r="N317" s="139"/>
      <c r="O317" s="139"/>
      <c r="P317" s="139"/>
      <c r="Q317" s="139"/>
      <c r="R317" s="139"/>
      <c r="S317" s="139"/>
      <c r="T317" s="139"/>
      <c r="U317" s="139"/>
      <c r="V317" s="139"/>
      <c r="W317" s="139"/>
      <c r="X317" s="139"/>
      <c r="Y317" s="139"/>
      <c r="Z317" s="139"/>
      <c r="AA317" s="139"/>
    </row>
    <row r="318" spans="1:27" ht="15.75" customHeight="1">
      <c r="A318" s="139"/>
      <c r="B318" s="139"/>
      <c r="C318" s="139"/>
      <c r="D318" s="139"/>
      <c r="E318" s="139"/>
      <c r="F318" s="139"/>
      <c r="G318" s="139"/>
      <c r="H318" s="139"/>
      <c r="I318" s="139"/>
      <c r="J318" s="139"/>
      <c r="K318" s="139"/>
      <c r="L318" s="139"/>
      <c r="M318" s="139"/>
      <c r="N318" s="139"/>
      <c r="O318" s="139"/>
      <c r="P318" s="139"/>
      <c r="Q318" s="139"/>
      <c r="R318" s="139"/>
      <c r="S318" s="139"/>
      <c r="T318" s="139"/>
      <c r="U318" s="139"/>
      <c r="V318" s="139"/>
      <c r="W318" s="139"/>
      <c r="X318" s="139"/>
      <c r="Y318" s="139"/>
      <c r="Z318" s="139"/>
      <c r="AA318" s="139"/>
    </row>
    <row r="319" spans="1:27" ht="15.75" customHeight="1">
      <c r="A319" s="139"/>
      <c r="B319" s="139"/>
      <c r="C319" s="139"/>
      <c r="D319" s="139"/>
      <c r="E319" s="139"/>
      <c r="F319" s="139"/>
      <c r="G319" s="139"/>
      <c r="H319" s="139"/>
      <c r="I319" s="139"/>
      <c r="J319" s="139"/>
      <c r="K319" s="139"/>
      <c r="L319" s="139"/>
      <c r="M319" s="139"/>
      <c r="N319" s="139"/>
      <c r="O319" s="139"/>
      <c r="P319" s="139"/>
      <c r="Q319" s="139"/>
      <c r="R319" s="139"/>
      <c r="S319" s="139"/>
      <c r="T319" s="139"/>
      <c r="U319" s="139"/>
      <c r="V319" s="139"/>
      <c r="W319" s="139"/>
      <c r="X319" s="139"/>
      <c r="Y319" s="139"/>
      <c r="Z319" s="139"/>
      <c r="AA319" s="139"/>
    </row>
    <row r="320" spans="1:27" ht="15.75" customHeight="1">
      <c r="A320" s="139"/>
      <c r="B320" s="139"/>
      <c r="C320" s="139"/>
      <c r="D320" s="139"/>
      <c r="E320" s="139"/>
      <c r="F320" s="139"/>
      <c r="G320" s="139"/>
      <c r="H320" s="139"/>
      <c r="I320" s="139"/>
      <c r="J320" s="139"/>
      <c r="K320" s="139"/>
      <c r="L320" s="139"/>
      <c r="M320" s="139"/>
      <c r="N320" s="139"/>
      <c r="O320" s="139"/>
      <c r="P320" s="139"/>
      <c r="Q320" s="139"/>
      <c r="R320" s="139"/>
      <c r="S320" s="139"/>
      <c r="T320" s="139"/>
      <c r="U320" s="139"/>
      <c r="V320" s="139"/>
      <c r="W320" s="139"/>
      <c r="X320" s="139"/>
      <c r="Y320" s="139"/>
      <c r="Z320" s="139"/>
      <c r="AA320" s="139"/>
    </row>
    <row r="321" spans="1:27" ht="15.75" customHeight="1">
      <c r="A321" s="139"/>
      <c r="B321" s="139"/>
      <c r="C321" s="139"/>
      <c r="D321" s="139"/>
      <c r="E321" s="139"/>
      <c r="F321" s="139"/>
      <c r="G321" s="139"/>
      <c r="H321" s="139"/>
      <c r="I321" s="139"/>
      <c r="J321" s="139"/>
      <c r="K321" s="139"/>
      <c r="L321" s="139"/>
      <c r="M321" s="139"/>
      <c r="N321" s="139"/>
      <c r="O321" s="139"/>
      <c r="P321" s="139"/>
      <c r="Q321" s="139"/>
      <c r="R321" s="139"/>
      <c r="S321" s="139"/>
      <c r="T321" s="139"/>
      <c r="U321" s="139"/>
      <c r="V321" s="139"/>
      <c r="W321" s="139"/>
      <c r="X321" s="139"/>
      <c r="Y321" s="139"/>
      <c r="Z321" s="139"/>
      <c r="AA321" s="139"/>
    </row>
    <row r="322" spans="1:27" ht="15.75" customHeight="1">
      <c r="A322" s="139"/>
      <c r="B322" s="139"/>
      <c r="C322" s="139"/>
      <c r="D322" s="139"/>
      <c r="E322" s="139"/>
      <c r="F322" s="139"/>
      <c r="G322" s="139"/>
      <c r="H322" s="139"/>
      <c r="I322" s="139"/>
      <c r="J322" s="139"/>
      <c r="K322" s="139"/>
      <c r="L322" s="139"/>
      <c r="M322" s="139"/>
      <c r="N322" s="139"/>
      <c r="O322" s="139"/>
      <c r="P322" s="139"/>
      <c r="Q322" s="139"/>
      <c r="R322" s="139"/>
      <c r="S322" s="139"/>
      <c r="T322" s="139"/>
      <c r="U322" s="139"/>
      <c r="V322" s="139"/>
      <c r="W322" s="139"/>
      <c r="X322" s="139"/>
      <c r="Y322" s="139"/>
      <c r="Z322" s="139"/>
      <c r="AA322" s="139"/>
    </row>
    <row r="323" spans="1:27" ht="15.75" customHeight="1">
      <c r="A323" s="139"/>
      <c r="B323" s="139"/>
      <c r="C323" s="139"/>
      <c r="D323" s="139"/>
      <c r="E323" s="139"/>
      <c r="F323" s="139"/>
      <c r="G323" s="139"/>
      <c r="H323" s="139"/>
      <c r="I323" s="139"/>
      <c r="J323" s="139"/>
      <c r="K323" s="139"/>
      <c r="L323" s="139"/>
      <c r="M323" s="139"/>
      <c r="N323" s="139"/>
      <c r="O323" s="139"/>
      <c r="P323" s="139"/>
      <c r="Q323" s="139"/>
      <c r="R323" s="139"/>
      <c r="S323" s="139"/>
      <c r="T323" s="139"/>
      <c r="U323" s="139"/>
      <c r="V323" s="139"/>
      <c r="W323" s="139"/>
      <c r="X323" s="139"/>
      <c r="Y323" s="139"/>
      <c r="Z323" s="139"/>
      <c r="AA323" s="139"/>
    </row>
    <row r="324" spans="1:27" ht="15.75" customHeight="1">
      <c r="A324" s="139"/>
      <c r="B324" s="139"/>
      <c r="C324" s="139"/>
      <c r="D324" s="139"/>
      <c r="E324" s="139"/>
      <c r="F324" s="139"/>
      <c r="G324" s="139"/>
      <c r="H324" s="139"/>
      <c r="I324" s="139"/>
      <c r="J324" s="139"/>
      <c r="K324" s="139"/>
      <c r="L324" s="139"/>
      <c r="M324" s="139"/>
      <c r="N324" s="139"/>
      <c r="O324" s="139"/>
      <c r="P324" s="139"/>
      <c r="Q324" s="139"/>
      <c r="R324" s="139"/>
      <c r="S324" s="139"/>
      <c r="T324" s="139"/>
      <c r="U324" s="139"/>
      <c r="V324" s="139"/>
      <c r="W324" s="139"/>
      <c r="X324" s="139"/>
      <c r="Y324" s="139"/>
      <c r="Z324" s="139"/>
      <c r="AA324" s="139"/>
    </row>
    <row r="325" spans="1:27" ht="15.75" customHeight="1">
      <c r="A325" s="139"/>
      <c r="B325" s="139"/>
      <c r="C325" s="139"/>
      <c r="D325" s="139"/>
      <c r="E325" s="139"/>
      <c r="F325" s="139"/>
      <c r="G325" s="139"/>
      <c r="H325" s="139"/>
      <c r="I325" s="139"/>
      <c r="J325" s="139"/>
      <c r="K325" s="139"/>
      <c r="L325" s="139"/>
      <c r="M325" s="139"/>
      <c r="N325" s="139"/>
      <c r="O325" s="139"/>
      <c r="P325" s="139"/>
      <c r="Q325" s="139"/>
      <c r="R325" s="139"/>
      <c r="S325" s="139"/>
      <c r="T325" s="139"/>
      <c r="U325" s="139"/>
      <c r="V325" s="139"/>
      <c r="W325" s="139"/>
      <c r="X325" s="139"/>
      <c r="Y325" s="139"/>
      <c r="Z325" s="139"/>
      <c r="AA325" s="139"/>
    </row>
    <row r="326" spans="1:27" ht="15.75" customHeight="1">
      <c r="A326" s="139"/>
      <c r="B326" s="139"/>
      <c r="C326" s="139"/>
      <c r="D326" s="139"/>
      <c r="E326" s="139"/>
      <c r="F326" s="139"/>
      <c r="G326" s="139"/>
      <c r="H326" s="139"/>
      <c r="I326" s="139"/>
      <c r="J326" s="139"/>
      <c r="K326" s="139"/>
      <c r="L326" s="139"/>
      <c r="M326" s="139"/>
      <c r="N326" s="139"/>
      <c r="O326" s="139"/>
      <c r="P326" s="139"/>
      <c r="Q326" s="139"/>
      <c r="R326" s="139"/>
      <c r="S326" s="139"/>
      <c r="T326" s="139"/>
      <c r="U326" s="139"/>
      <c r="V326" s="139"/>
      <c r="W326" s="139"/>
      <c r="X326" s="139"/>
      <c r="Y326" s="139"/>
      <c r="Z326" s="139"/>
      <c r="AA326" s="139"/>
    </row>
    <row r="327" spans="1:27" ht="15.75" customHeight="1">
      <c r="A327" s="139"/>
      <c r="B327" s="139"/>
      <c r="C327" s="139"/>
      <c r="D327" s="139"/>
      <c r="E327" s="139"/>
      <c r="F327" s="139"/>
      <c r="G327" s="139"/>
      <c r="H327" s="139"/>
      <c r="I327" s="139"/>
      <c r="J327" s="139"/>
      <c r="K327" s="139"/>
      <c r="L327" s="139"/>
      <c r="M327" s="139"/>
      <c r="N327" s="139"/>
      <c r="O327" s="139"/>
      <c r="P327" s="139"/>
      <c r="Q327" s="139"/>
      <c r="R327" s="139"/>
      <c r="S327" s="139"/>
      <c r="T327" s="139"/>
      <c r="U327" s="139"/>
      <c r="V327" s="139"/>
      <c r="W327" s="139"/>
      <c r="X327" s="139"/>
      <c r="Y327" s="139"/>
      <c r="Z327" s="139"/>
      <c r="AA327" s="139"/>
    </row>
    <row r="328" spans="1:27" ht="15.75" customHeight="1">
      <c r="A328" s="139"/>
      <c r="B328" s="139"/>
      <c r="C328" s="139"/>
      <c r="D328" s="139"/>
      <c r="E328" s="139"/>
      <c r="F328" s="139"/>
      <c r="G328" s="139"/>
      <c r="H328" s="139"/>
      <c r="I328" s="139"/>
      <c r="J328" s="139"/>
      <c r="K328" s="139"/>
      <c r="L328" s="139"/>
      <c r="M328" s="139"/>
      <c r="N328" s="139"/>
      <c r="O328" s="139"/>
      <c r="P328" s="139"/>
      <c r="Q328" s="139"/>
      <c r="R328" s="139"/>
      <c r="S328" s="139"/>
      <c r="T328" s="139"/>
      <c r="U328" s="139"/>
      <c r="V328" s="139"/>
      <c r="W328" s="139"/>
      <c r="X328" s="139"/>
      <c r="Y328" s="139"/>
      <c r="Z328" s="139"/>
      <c r="AA328" s="139"/>
    </row>
    <row r="329" spans="1:27" ht="15.75" customHeight="1">
      <c r="A329" s="139"/>
      <c r="B329" s="139"/>
      <c r="C329" s="139"/>
      <c r="D329" s="139"/>
      <c r="E329" s="139"/>
      <c r="F329" s="139"/>
      <c r="G329" s="139"/>
      <c r="H329" s="139"/>
      <c r="I329" s="139"/>
      <c r="J329" s="139"/>
      <c r="K329" s="139"/>
      <c r="L329" s="139"/>
      <c r="M329" s="139"/>
      <c r="N329" s="139"/>
      <c r="O329" s="139"/>
      <c r="P329" s="139"/>
      <c r="Q329" s="139"/>
      <c r="R329" s="139"/>
      <c r="S329" s="139"/>
      <c r="T329" s="139"/>
      <c r="U329" s="139"/>
      <c r="V329" s="139"/>
      <c r="W329" s="139"/>
      <c r="X329" s="139"/>
      <c r="Y329" s="139"/>
      <c r="Z329" s="139"/>
      <c r="AA329" s="139"/>
    </row>
    <row r="330" spans="1:27" ht="15.75" customHeight="1">
      <c r="A330" s="139"/>
      <c r="B330" s="139"/>
      <c r="C330" s="139"/>
      <c r="D330" s="139"/>
      <c r="E330" s="139"/>
      <c r="F330" s="139"/>
      <c r="G330" s="139"/>
      <c r="H330" s="139"/>
      <c r="I330" s="139"/>
      <c r="J330" s="139"/>
      <c r="K330" s="139"/>
      <c r="L330" s="139"/>
      <c r="M330" s="139"/>
      <c r="N330" s="139"/>
      <c r="O330" s="139"/>
      <c r="P330" s="139"/>
      <c r="Q330" s="139"/>
      <c r="R330" s="139"/>
      <c r="S330" s="139"/>
      <c r="T330" s="139"/>
      <c r="U330" s="139"/>
      <c r="V330" s="139"/>
      <c r="W330" s="139"/>
      <c r="X330" s="139"/>
      <c r="Y330" s="139"/>
      <c r="Z330" s="139"/>
      <c r="AA330" s="139"/>
    </row>
    <row r="331" spans="1:27" ht="15.75" customHeight="1">
      <c r="A331" s="139"/>
      <c r="B331" s="139"/>
      <c r="C331" s="139"/>
      <c r="D331" s="139"/>
      <c r="E331" s="139"/>
      <c r="F331" s="139"/>
      <c r="G331" s="139"/>
      <c r="H331" s="139"/>
      <c r="I331" s="139"/>
      <c r="J331" s="139"/>
      <c r="K331" s="139"/>
      <c r="L331" s="139"/>
      <c r="M331" s="139"/>
      <c r="N331" s="139"/>
      <c r="O331" s="139"/>
      <c r="P331" s="139"/>
      <c r="Q331" s="139"/>
      <c r="R331" s="139"/>
      <c r="S331" s="139"/>
      <c r="T331" s="139"/>
      <c r="U331" s="139"/>
      <c r="V331" s="139"/>
      <c r="W331" s="139"/>
      <c r="X331" s="139"/>
      <c r="Y331" s="139"/>
      <c r="Z331" s="139"/>
      <c r="AA331" s="139"/>
    </row>
    <row r="332" spans="1:27" ht="15.75" customHeight="1">
      <c r="A332" s="139"/>
      <c r="B332" s="139"/>
      <c r="C332" s="139"/>
      <c r="D332" s="139"/>
      <c r="E332" s="139"/>
      <c r="F332" s="139"/>
      <c r="G332" s="139"/>
      <c r="H332" s="139"/>
      <c r="I332" s="139"/>
      <c r="J332" s="139"/>
      <c r="K332" s="139"/>
      <c r="L332" s="139"/>
      <c r="M332" s="139"/>
      <c r="N332" s="139"/>
      <c r="O332" s="139"/>
      <c r="P332" s="139"/>
      <c r="Q332" s="139"/>
      <c r="R332" s="139"/>
      <c r="S332" s="139"/>
      <c r="T332" s="139"/>
      <c r="U332" s="139"/>
      <c r="V332" s="139"/>
      <c r="W332" s="139"/>
      <c r="X332" s="139"/>
      <c r="Y332" s="139"/>
      <c r="Z332" s="139"/>
      <c r="AA332" s="139"/>
    </row>
    <row r="333" spans="1:27" ht="15.75" customHeight="1">
      <c r="A333" s="139"/>
      <c r="B333" s="139"/>
      <c r="C333" s="139"/>
      <c r="D333" s="139"/>
      <c r="E333" s="139"/>
      <c r="F333" s="139"/>
      <c r="G333" s="139"/>
      <c r="H333" s="139"/>
      <c r="I333" s="139"/>
      <c r="J333" s="139"/>
      <c r="K333" s="139"/>
      <c r="L333" s="139"/>
      <c r="M333" s="139"/>
      <c r="N333" s="139"/>
      <c r="O333" s="139"/>
      <c r="P333" s="139"/>
      <c r="Q333" s="139"/>
      <c r="R333" s="139"/>
      <c r="S333" s="139"/>
      <c r="T333" s="139"/>
      <c r="U333" s="139"/>
      <c r="V333" s="139"/>
      <c r="W333" s="139"/>
      <c r="X333" s="139"/>
      <c r="Y333" s="139"/>
      <c r="Z333" s="139"/>
      <c r="AA333" s="139"/>
    </row>
    <row r="334" spans="1:27" ht="15.75" customHeight="1">
      <c r="A334" s="139"/>
      <c r="B334" s="139"/>
      <c r="C334" s="139"/>
      <c r="D334" s="139"/>
      <c r="E334" s="139"/>
      <c r="F334" s="139"/>
      <c r="G334" s="139"/>
      <c r="H334" s="139"/>
      <c r="I334" s="139"/>
      <c r="J334" s="139"/>
      <c r="K334" s="139"/>
      <c r="L334" s="139"/>
      <c r="M334" s="139"/>
      <c r="N334" s="139"/>
      <c r="O334" s="139"/>
      <c r="P334" s="139"/>
      <c r="Q334" s="139"/>
      <c r="R334" s="139"/>
      <c r="S334" s="139"/>
      <c r="T334" s="139"/>
      <c r="U334" s="139"/>
      <c r="V334" s="139"/>
      <c r="W334" s="139"/>
      <c r="X334" s="139"/>
      <c r="Y334" s="139"/>
      <c r="Z334" s="139"/>
      <c r="AA334" s="139"/>
    </row>
    <row r="335" spans="1:27" ht="15.75" customHeight="1">
      <c r="A335" s="139"/>
      <c r="B335" s="139"/>
      <c r="C335" s="139"/>
      <c r="D335" s="139"/>
      <c r="E335" s="139"/>
      <c r="F335" s="139"/>
      <c r="G335" s="139"/>
      <c r="H335" s="139"/>
      <c r="I335" s="139"/>
      <c r="J335" s="139"/>
      <c r="K335" s="139"/>
      <c r="L335" s="139"/>
      <c r="M335" s="139"/>
      <c r="N335" s="139"/>
      <c r="O335" s="139"/>
      <c r="P335" s="139"/>
      <c r="Q335" s="139"/>
      <c r="R335" s="139"/>
      <c r="S335" s="139"/>
      <c r="T335" s="139"/>
      <c r="U335" s="139"/>
      <c r="V335" s="139"/>
      <c r="W335" s="139"/>
      <c r="X335" s="139"/>
      <c r="Y335" s="139"/>
      <c r="Z335" s="139"/>
      <c r="AA335" s="139"/>
    </row>
    <row r="336" spans="1:27" ht="15.75" customHeight="1">
      <c r="A336" s="139"/>
      <c r="B336" s="139"/>
      <c r="C336" s="139"/>
      <c r="D336" s="139"/>
      <c r="E336" s="139"/>
      <c r="F336" s="139"/>
      <c r="G336" s="139"/>
      <c r="H336" s="139"/>
      <c r="I336" s="139"/>
      <c r="J336" s="139"/>
      <c r="K336" s="139"/>
      <c r="L336" s="139"/>
      <c r="M336" s="139"/>
      <c r="N336" s="139"/>
      <c r="O336" s="139"/>
      <c r="P336" s="139"/>
      <c r="Q336" s="139"/>
      <c r="R336" s="139"/>
      <c r="S336" s="139"/>
      <c r="T336" s="139"/>
      <c r="U336" s="139"/>
      <c r="V336" s="139"/>
      <c r="W336" s="139"/>
      <c r="X336" s="139"/>
      <c r="Y336" s="139"/>
      <c r="Z336" s="139"/>
      <c r="AA336" s="139"/>
    </row>
    <row r="337" spans="1:27" ht="15.75" customHeight="1">
      <c r="A337" s="139"/>
      <c r="B337" s="139"/>
      <c r="C337" s="139"/>
      <c r="D337" s="139"/>
      <c r="E337" s="139"/>
      <c r="F337" s="139"/>
      <c r="G337" s="139"/>
      <c r="H337" s="139"/>
      <c r="I337" s="139"/>
      <c r="J337" s="139"/>
      <c r="K337" s="139"/>
      <c r="L337" s="139"/>
      <c r="M337" s="139"/>
      <c r="N337" s="139"/>
      <c r="O337" s="139"/>
      <c r="P337" s="139"/>
      <c r="Q337" s="139"/>
      <c r="R337" s="139"/>
      <c r="S337" s="139"/>
      <c r="T337" s="139"/>
      <c r="U337" s="139"/>
      <c r="V337" s="139"/>
      <c r="W337" s="139"/>
      <c r="X337" s="139"/>
      <c r="Y337" s="139"/>
      <c r="Z337" s="139"/>
      <c r="AA337" s="139"/>
    </row>
    <row r="338" spans="1:27" ht="15.75" customHeight="1">
      <c r="A338" s="139"/>
      <c r="B338" s="139"/>
      <c r="C338" s="139"/>
      <c r="D338" s="139"/>
      <c r="E338" s="139"/>
      <c r="F338" s="139"/>
      <c r="G338" s="139"/>
      <c r="H338" s="139"/>
      <c r="I338" s="139"/>
      <c r="J338" s="139"/>
      <c r="K338" s="139"/>
      <c r="L338" s="139"/>
      <c r="M338" s="139"/>
      <c r="N338" s="139"/>
      <c r="O338" s="139"/>
      <c r="P338" s="139"/>
      <c r="Q338" s="139"/>
      <c r="R338" s="139"/>
      <c r="S338" s="139"/>
      <c r="T338" s="139"/>
      <c r="U338" s="139"/>
      <c r="V338" s="139"/>
      <c r="W338" s="139"/>
      <c r="X338" s="139"/>
      <c r="Y338" s="139"/>
      <c r="Z338" s="139"/>
      <c r="AA338" s="139"/>
    </row>
    <row r="339" spans="1:27" ht="15.75" customHeight="1">
      <c r="A339" s="139"/>
      <c r="B339" s="139"/>
      <c r="C339" s="139"/>
      <c r="D339" s="139"/>
      <c r="E339" s="139"/>
      <c r="F339" s="139"/>
      <c r="G339" s="139"/>
      <c r="H339" s="139"/>
      <c r="I339" s="139"/>
      <c r="J339" s="139"/>
      <c r="K339" s="139"/>
      <c r="L339" s="139"/>
      <c r="M339" s="139"/>
      <c r="N339" s="139"/>
      <c r="O339" s="139"/>
      <c r="P339" s="139"/>
      <c r="Q339" s="139"/>
      <c r="R339" s="139"/>
      <c r="S339" s="139"/>
      <c r="T339" s="139"/>
      <c r="U339" s="139"/>
      <c r="V339" s="139"/>
      <c r="W339" s="139"/>
      <c r="X339" s="139"/>
      <c r="Y339" s="139"/>
      <c r="Z339" s="139"/>
      <c r="AA339" s="139"/>
    </row>
    <row r="340" spans="1:27" ht="15.75" customHeight="1">
      <c r="A340" s="139"/>
      <c r="B340" s="139"/>
      <c r="C340" s="139"/>
      <c r="D340" s="139"/>
      <c r="E340" s="139"/>
      <c r="F340" s="139"/>
      <c r="G340" s="139"/>
      <c r="H340" s="139"/>
      <c r="I340" s="139"/>
      <c r="J340" s="139"/>
      <c r="K340" s="139"/>
      <c r="L340" s="139"/>
      <c r="M340" s="139"/>
      <c r="N340" s="139"/>
      <c r="O340" s="139"/>
      <c r="P340" s="139"/>
      <c r="Q340" s="139"/>
      <c r="R340" s="139"/>
      <c r="S340" s="139"/>
      <c r="T340" s="139"/>
      <c r="U340" s="139"/>
      <c r="V340" s="139"/>
      <c r="W340" s="139"/>
      <c r="X340" s="139"/>
      <c r="Y340" s="139"/>
      <c r="Z340" s="139"/>
      <c r="AA340" s="139"/>
    </row>
    <row r="341" spans="1:27" ht="15.75" customHeight="1">
      <c r="A341" s="139"/>
      <c r="B341" s="139"/>
      <c r="C341" s="139"/>
      <c r="D341" s="139"/>
      <c r="E341" s="139"/>
      <c r="F341" s="139"/>
      <c r="G341" s="139"/>
      <c r="H341" s="139"/>
      <c r="I341" s="139"/>
      <c r="J341" s="139"/>
      <c r="K341" s="139"/>
      <c r="L341" s="139"/>
      <c r="M341" s="139"/>
      <c r="N341" s="139"/>
      <c r="O341" s="139"/>
      <c r="P341" s="139"/>
      <c r="Q341" s="139"/>
      <c r="R341" s="139"/>
      <c r="S341" s="139"/>
      <c r="T341" s="139"/>
      <c r="U341" s="139"/>
      <c r="V341" s="139"/>
      <c r="W341" s="139"/>
      <c r="X341" s="139"/>
      <c r="Y341" s="139"/>
      <c r="Z341" s="139"/>
      <c r="AA341" s="139"/>
    </row>
    <row r="342" spans="1:27" ht="15.75" customHeight="1">
      <c r="A342" s="139"/>
      <c r="B342" s="139"/>
      <c r="C342" s="139"/>
      <c r="D342" s="139"/>
      <c r="E342" s="139"/>
      <c r="F342" s="139"/>
      <c r="G342" s="139"/>
      <c r="H342" s="139"/>
      <c r="I342" s="139"/>
      <c r="J342" s="139"/>
      <c r="K342" s="139"/>
      <c r="L342" s="139"/>
      <c r="M342" s="139"/>
      <c r="N342" s="139"/>
      <c r="O342" s="139"/>
      <c r="P342" s="139"/>
      <c r="Q342" s="139"/>
      <c r="R342" s="139"/>
      <c r="S342" s="139"/>
      <c r="T342" s="139"/>
      <c r="U342" s="139"/>
      <c r="V342" s="139"/>
      <c r="W342" s="139"/>
      <c r="X342" s="139"/>
      <c r="Y342" s="139"/>
      <c r="Z342" s="139"/>
      <c r="AA342" s="139"/>
    </row>
    <row r="343" spans="1:27" ht="15.75" customHeight="1">
      <c r="A343" s="139"/>
      <c r="B343" s="139"/>
      <c r="C343" s="139"/>
      <c r="D343" s="139"/>
      <c r="E343" s="139"/>
      <c r="F343" s="139"/>
      <c r="G343" s="139"/>
      <c r="H343" s="139"/>
      <c r="I343" s="139"/>
      <c r="J343" s="139"/>
      <c r="K343" s="139"/>
      <c r="L343" s="139"/>
      <c r="M343" s="139"/>
      <c r="N343" s="139"/>
      <c r="O343" s="139"/>
      <c r="P343" s="139"/>
      <c r="Q343" s="139"/>
      <c r="R343" s="139"/>
      <c r="S343" s="139"/>
      <c r="T343" s="139"/>
      <c r="U343" s="139"/>
      <c r="V343" s="139"/>
      <c r="W343" s="139"/>
      <c r="X343" s="139"/>
      <c r="Y343" s="139"/>
      <c r="Z343" s="139"/>
      <c r="AA343" s="139"/>
    </row>
    <row r="344" spans="1:27" ht="15.75" customHeight="1">
      <c r="A344" s="139"/>
      <c r="B344" s="139"/>
      <c r="C344" s="139"/>
      <c r="D344" s="139"/>
      <c r="E344" s="139"/>
      <c r="F344" s="139"/>
      <c r="G344" s="139"/>
      <c r="H344" s="139"/>
      <c r="I344" s="139"/>
      <c r="J344" s="139"/>
      <c r="K344" s="139"/>
      <c r="L344" s="139"/>
      <c r="M344" s="139"/>
      <c r="N344" s="139"/>
      <c r="O344" s="139"/>
      <c r="P344" s="139"/>
      <c r="Q344" s="139"/>
      <c r="R344" s="139"/>
      <c r="S344" s="139"/>
      <c r="T344" s="139"/>
      <c r="U344" s="139"/>
      <c r="V344" s="139"/>
      <c r="W344" s="139"/>
      <c r="X344" s="139"/>
      <c r="Y344" s="139"/>
      <c r="Z344" s="139"/>
      <c r="AA344" s="139"/>
    </row>
    <row r="345" spans="1:27" ht="15.75" customHeight="1">
      <c r="A345" s="139"/>
      <c r="B345" s="139"/>
      <c r="C345" s="139"/>
      <c r="D345" s="139"/>
      <c r="E345" s="139"/>
      <c r="F345" s="139"/>
      <c r="G345" s="139"/>
      <c r="H345" s="139"/>
      <c r="I345" s="139"/>
      <c r="J345" s="139"/>
      <c r="K345" s="139"/>
      <c r="L345" s="139"/>
      <c r="M345" s="139"/>
      <c r="N345" s="139"/>
      <c r="O345" s="139"/>
      <c r="P345" s="139"/>
      <c r="Q345" s="139"/>
      <c r="R345" s="139"/>
      <c r="S345" s="139"/>
      <c r="T345" s="139"/>
      <c r="U345" s="139"/>
      <c r="V345" s="139"/>
      <c r="W345" s="139"/>
      <c r="X345" s="139"/>
      <c r="Y345" s="139"/>
      <c r="Z345" s="139"/>
      <c r="AA345" s="139"/>
    </row>
    <row r="346" spans="1:27" ht="15.75" customHeight="1">
      <c r="A346" s="139"/>
      <c r="B346" s="139"/>
      <c r="C346" s="139"/>
      <c r="D346" s="139"/>
      <c r="E346" s="139"/>
      <c r="F346" s="139"/>
      <c r="G346" s="139"/>
      <c r="H346" s="139"/>
      <c r="I346" s="139"/>
      <c r="J346" s="139"/>
      <c r="K346" s="139"/>
      <c r="L346" s="139"/>
      <c r="M346" s="139"/>
      <c r="N346" s="139"/>
      <c r="O346" s="139"/>
      <c r="P346" s="139"/>
      <c r="Q346" s="139"/>
      <c r="R346" s="139"/>
      <c r="S346" s="139"/>
      <c r="T346" s="139"/>
      <c r="U346" s="139"/>
      <c r="V346" s="139"/>
      <c r="W346" s="139"/>
      <c r="X346" s="139"/>
      <c r="Y346" s="139"/>
      <c r="Z346" s="139"/>
      <c r="AA346" s="139"/>
    </row>
    <row r="347" spans="1:27" ht="15.75" customHeight="1">
      <c r="A347" s="139"/>
      <c r="B347" s="139"/>
      <c r="C347" s="139"/>
      <c r="D347" s="139"/>
      <c r="E347" s="139"/>
      <c r="F347" s="139"/>
      <c r="G347" s="139"/>
      <c r="H347" s="139"/>
      <c r="I347" s="139"/>
      <c r="J347" s="139"/>
      <c r="K347" s="139"/>
      <c r="L347" s="139"/>
      <c r="M347" s="139"/>
      <c r="N347" s="139"/>
      <c r="O347" s="139"/>
      <c r="P347" s="139"/>
      <c r="Q347" s="139"/>
      <c r="R347" s="139"/>
      <c r="S347" s="139"/>
      <c r="T347" s="139"/>
      <c r="U347" s="139"/>
      <c r="V347" s="139"/>
      <c r="W347" s="139"/>
      <c r="X347" s="139"/>
      <c r="Y347" s="139"/>
      <c r="Z347" s="139"/>
      <c r="AA347" s="139"/>
    </row>
    <row r="348" spans="1:27" ht="15.75" customHeight="1">
      <c r="A348" s="139"/>
      <c r="B348" s="139"/>
      <c r="C348" s="139"/>
      <c r="D348" s="139"/>
      <c r="E348" s="139"/>
      <c r="F348" s="139"/>
      <c r="G348" s="139"/>
      <c r="H348" s="139"/>
      <c r="I348" s="139"/>
      <c r="J348" s="139"/>
      <c r="K348" s="139"/>
      <c r="L348" s="139"/>
      <c r="M348" s="139"/>
      <c r="N348" s="139"/>
      <c r="O348" s="139"/>
      <c r="P348" s="139"/>
      <c r="Q348" s="139"/>
      <c r="R348" s="139"/>
      <c r="S348" s="139"/>
      <c r="T348" s="139"/>
      <c r="U348" s="139"/>
      <c r="V348" s="139"/>
      <c r="W348" s="139"/>
      <c r="X348" s="139"/>
      <c r="Y348" s="139"/>
      <c r="Z348" s="139"/>
      <c r="AA348" s="139"/>
    </row>
    <row r="349" spans="1:27" ht="15.75" customHeight="1">
      <c r="A349" s="139"/>
      <c r="B349" s="139"/>
      <c r="C349" s="139"/>
      <c r="D349" s="139"/>
      <c r="E349" s="139"/>
      <c r="F349" s="139"/>
      <c r="G349" s="139"/>
      <c r="H349" s="139"/>
      <c r="I349" s="139"/>
      <c r="J349" s="139"/>
      <c r="K349" s="139"/>
      <c r="L349" s="139"/>
      <c r="M349" s="139"/>
      <c r="N349" s="139"/>
      <c r="O349" s="139"/>
      <c r="P349" s="139"/>
      <c r="Q349" s="139"/>
      <c r="R349" s="139"/>
      <c r="S349" s="139"/>
      <c r="T349" s="139"/>
      <c r="U349" s="139"/>
      <c r="V349" s="139"/>
      <c r="W349" s="139"/>
      <c r="X349" s="139"/>
      <c r="Y349" s="139"/>
      <c r="Z349" s="139"/>
      <c r="AA349" s="139"/>
    </row>
    <row r="350" spans="1:27" ht="15.75" customHeight="1">
      <c r="A350" s="139"/>
      <c r="B350" s="139"/>
      <c r="C350" s="139"/>
      <c r="D350" s="139"/>
      <c r="E350" s="139"/>
      <c r="F350" s="139"/>
      <c r="G350" s="139"/>
      <c r="H350" s="139"/>
      <c r="I350" s="139"/>
      <c r="J350" s="139"/>
      <c r="K350" s="139"/>
      <c r="L350" s="139"/>
      <c r="M350" s="139"/>
      <c r="N350" s="139"/>
      <c r="O350" s="139"/>
      <c r="P350" s="139"/>
      <c r="Q350" s="139"/>
      <c r="R350" s="139"/>
      <c r="S350" s="139"/>
      <c r="T350" s="139"/>
      <c r="U350" s="139"/>
      <c r="V350" s="139"/>
      <c r="W350" s="139"/>
      <c r="X350" s="139"/>
      <c r="Y350" s="139"/>
      <c r="Z350" s="139"/>
      <c r="AA350" s="139"/>
    </row>
    <row r="351" spans="1:27" ht="15.75" customHeight="1">
      <c r="A351" s="139"/>
      <c r="B351" s="139"/>
      <c r="C351" s="139"/>
      <c r="D351" s="139"/>
      <c r="E351" s="139"/>
      <c r="F351" s="139"/>
      <c r="G351" s="139"/>
      <c r="H351" s="139"/>
      <c r="I351" s="139"/>
      <c r="J351" s="139"/>
      <c r="K351" s="139"/>
      <c r="L351" s="139"/>
      <c r="M351" s="139"/>
      <c r="N351" s="139"/>
      <c r="O351" s="139"/>
      <c r="P351" s="139"/>
      <c r="Q351" s="139"/>
      <c r="R351" s="139"/>
      <c r="S351" s="139"/>
      <c r="T351" s="139"/>
      <c r="U351" s="139"/>
      <c r="V351" s="139"/>
      <c r="W351" s="139"/>
      <c r="X351" s="139"/>
      <c r="Y351" s="139"/>
      <c r="Z351" s="139"/>
      <c r="AA351" s="139"/>
    </row>
    <row r="352" spans="1:27" ht="15.75" customHeight="1">
      <c r="A352" s="139"/>
      <c r="B352" s="139"/>
      <c r="C352" s="139"/>
      <c r="D352" s="139"/>
      <c r="E352" s="139"/>
      <c r="F352" s="139"/>
      <c r="G352" s="139"/>
      <c r="H352" s="139"/>
      <c r="I352" s="139"/>
      <c r="J352" s="139"/>
      <c r="K352" s="139"/>
      <c r="L352" s="139"/>
      <c r="M352" s="139"/>
      <c r="N352" s="139"/>
      <c r="O352" s="139"/>
      <c r="P352" s="139"/>
      <c r="Q352" s="139"/>
      <c r="R352" s="139"/>
      <c r="S352" s="139"/>
      <c r="T352" s="139"/>
      <c r="U352" s="139"/>
      <c r="V352" s="139"/>
      <c r="W352" s="139"/>
      <c r="X352" s="139"/>
      <c r="Y352" s="139"/>
      <c r="Z352" s="139"/>
      <c r="AA352" s="139"/>
    </row>
    <row r="353" spans="1:27" ht="15.75" customHeight="1">
      <c r="A353" s="139"/>
      <c r="B353" s="139"/>
      <c r="C353" s="139"/>
      <c r="D353" s="139"/>
      <c r="E353" s="139"/>
      <c r="F353" s="139"/>
      <c r="G353" s="139"/>
      <c r="H353" s="139"/>
      <c r="I353" s="139"/>
      <c r="J353" s="139"/>
      <c r="K353" s="139"/>
      <c r="L353" s="139"/>
      <c r="M353" s="139"/>
      <c r="N353" s="139"/>
      <c r="O353" s="139"/>
      <c r="P353" s="139"/>
      <c r="Q353" s="139"/>
      <c r="R353" s="139"/>
      <c r="S353" s="139"/>
      <c r="T353" s="139"/>
      <c r="U353" s="139"/>
      <c r="V353" s="139"/>
      <c r="W353" s="139"/>
      <c r="X353" s="139"/>
      <c r="Y353" s="139"/>
      <c r="Z353" s="139"/>
      <c r="AA353" s="139"/>
    </row>
    <row r="354" spans="1:27" ht="15.75" customHeight="1">
      <c r="A354" s="139"/>
      <c r="B354" s="139"/>
      <c r="C354" s="139"/>
      <c r="D354" s="139"/>
      <c r="E354" s="139"/>
      <c r="F354" s="139"/>
      <c r="G354" s="139"/>
      <c r="H354" s="139"/>
      <c r="I354" s="139"/>
      <c r="J354" s="139"/>
      <c r="K354" s="139"/>
      <c r="L354" s="139"/>
      <c r="M354" s="139"/>
      <c r="N354" s="139"/>
      <c r="O354" s="139"/>
      <c r="P354" s="139"/>
      <c r="Q354" s="139"/>
      <c r="R354" s="139"/>
      <c r="S354" s="139"/>
      <c r="T354" s="139"/>
      <c r="U354" s="139"/>
      <c r="V354" s="139"/>
      <c r="W354" s="139"/>
      <c r="X354" s="139"/>
      <c r="Y354" s="139"/>
      <c r="Z354" s="139"/>
      <c r="AA354" s="139"/>
    </row>
    <row r="355" spans="1:27" ht="15.75" customHeight="1">
      <c r="A355" s="139"/>
      <c r="B355" s="139"/>
      <c r="C355" s="139"/>
      <c r="D355" s="139"/>
      <c r="E355" s="139"/>
      <c r="F355" s="139"/>
      <c r="G355" s="139"/>
      <c r="H355" s="139"/>
      <c r="I355" s="139"/>
      <c r="J355" s="139"/>
      <c r="K355" s="139"/>
      <c r="L355" s="139"/>
      <c r="M355" s="139"/>
      <c r="N355" s="139"/>
      <c r="O355" s="139"/>
      <c r="P355" s="139"/>
      <c r="Q355" s="139"/>
      <c r="R355" s="139"/>
      <c r="S355" s="139"/>
      <c r="T355" s="139"/>
      <c r="U355" s="139"/>
      <c r="V355" s="139"/>
      <c r="W355" s="139"/>
      <c r="X355" s="139"/>
      <c r="Y355" s="139"/>
      <c r="Z355" s="139"/>
      <c r="AA355" s="139"/>
    </row>
    <row r="356" spans="1:27" ht="15.75" customHeight="1">
      <c r="A356" s="139"/>
      <c r="B356" s="139"/>
      <c r="C356" s="139"/>
      <c r="D356" s="139"/>
      <c r="E356" s="139"/>
      <c r="F356" s="139"/>
      <c r="G356" s="139"/>
      <c r="H356" s="139"/>
      <c r="I356" s="139"/>
      <c r="J356" s="139"/>
      <c r="K356" s="139"/>
      <c r="L356" s="139"/>
      <c r="M356" s="139"/>
      <c r="N356" s="139"/>
      <c r="O356" s="139"/>
      <c r="P356" s="139"/>
      <c r="Q356" s="139"/>
      <c r="R356" s="139"/>
      <c r="S356" s="139"/>
      <c r="T356" s="139"/>
      <c r="U356" s="139"/>
      <c r="V356" s="139"/>
      <c r="W356" s="139"/>
      <c r="X356" s="139"/>
      <c r="Y356" s="139"/>
      <c r="Z356" s="139"/>
      <c r="AA356" s="139"/>
    </row>
    <row r="357" spans="1:27" ht="15.75" customHeight="1">
      <c r="A357" s="139"/>
      <c r="B357" s="139"/>
      <c r="C357" s="139"/>
      <c r="D357" s="139"/>
      <c r="E357" s="139"/>
      <c r="F357" s="139"/>
      <c r="G357" s="139"/>
      <c r="H357" s="139"/>
      <c r="I357" s="139"/>
      <c r="J357" s="139"/>
      <c r="K357" s="139"/>
      <c r="L357" s="139"/>
      <c r="M357" s="139"/>
      <c r="N357" s="139"/>
      <c r="O357" s="139"/>
      <c r="P357" s="139"/>
      <c r="Q357" s="139"/>
      <c r="R357" s="139"/>
      <c r="S357" s="139"/>
      <c r="T357" s="139"/>
      <c r="U357" s="139"/>
      <c r="V357" s="139"/>
      <c r="W357" s="139"/>
      <c r="X357" s="139"/>
      <c r="Y357" s="139"/>
      <c r="Z357" s="139"/>
      <c r="AA357" s="139"/>
    </row>
    <row r="358" spans="1:27" ht="15.75" customHeight="1">
      <c r="A358" s="139"/>
      <c r="B358" s="139"/>
      <c r="C358" s="139"/>
      <c r="D358" s="139"/>
      <c r="E358" s="139"/>
      <c r="F358" s="139"/>
      <c r="G358" s="139"/>
      <c r="H358" s="139"/>
      <c r="I358" s="139"/>
      <c r="J358" s="139"/>
      <c r="K358" s="139"/>
      <c r="L358" s="139"/>
      <c r="M358" s="139"/>
      <c r="N358" s="139"/>
      <c r="O358" s="139"/>
      <c r="P358" s="139"/>
      <c r="Q358" s="139"/>
      <c r="R358" s="139"/>
      <c r="S358" s="139"/>
      <c r="T358" s="139"/>
      <c r="U358" s="139"/>
      <c r="V358" s="139"/>
      <c r="W358" s="139"/>
      <c r="X358" s="139"/>
      <c r="Y358" s="139"/>
      <c r="Z358" s="139"/>
      <c r="AA358" s="139"/>
    </row>
    <row r="359" spans="1:27" ht="15.75" customHeight="1">
      <c r="A359" s="139"/>
      <c r="B359" s="139"/>
      <c r="C359" s="139"/>
      <c r="D359" s="139"/>
      <c r="E359" s="139"/>
      <c r="F359" s="139"/>
      <c r="G359" s="139"/>
      <c r="H359" s="139"/>
      <c r="I359" s="139"/>
      <c r="J359" s="139"/>
      <c r="K359" s="139"/>
      <c r="L359" s="139"/>
      <c r="M359" s="139"/>
      <c r="N359" s="139"/>
      <c r="O359" s="139"/>
      <c r="P359" s="139"/>
      <c r="Q359" s="139"/>
      <c r="R359" s="139"/>
      <c r="S359" s="139"/>
      <c r="T359" s="139"/>
      <c r="U359" s="139"/>
      <c r="V359" s="139"/>
      <c r="W359" s="139"/>
      <c r="X359" s="139"/>
      <c r="Y359" s="139"/>
      <c r="Z359" s="139"/>
      <c r="AA359" s="139"/>
    </row>
    <row r="360" spans="1:27" ht="15.75" customHeight="1">
      <c r="A360" s="139"/>
      <c r="B360" s="139"/>
      <c r="C360" s="139"/>
      <c r="D360" s="139"/>
      <c r="E360" s="139"/>
      <c r="F360" s="139"/>
      <c r="G360" s="139"/>
      <c r="H360" s="139"/>
      <c r="I360" s="139"/>
      <c r="J360" s="139"/>
      <c r="K360" s="139"/>
      <c r="L360" s="139"/>
      <c r="M360" s="139"/>
      <c r="N360" s="139"/>
      <c r="O360" s="139"/>
      <c r="P360" s="139"/>
      <c r="Q360" s="139"/>
      <c r="R360" s="139"/>
      <c r="S360" s="139"/>
      <c r="T360" s="139"/>
      <c r="U360" s="139"/>
      <c r="V360" s="139"/>
      <c r="W360" s="139"/>
      <c r="X360" s="139"/>
      <c r="Y360" s="139"/>
      <c r="Z360" s="139"/>
      <c r="AA360" s="139"/>
    </row>
    <row r="361" spans="1:27" ht="15.75" customHeight="1">
      <c r="A361" s="139"/>
      <c r="B361" s="139"/>
      <c r="C361" s="139"/>
      <c r="D361" s="139"/>
      <c r="E361" s="139"/>
      <c r="F361" s="139"/>
      <c r="G361" s="139"/>
      <c r="H361" s="139"/>
      <c r="I361" s="139"/>
      <c r="J361" s="139"/>
      <c r="K361" s="139"/>
      <c r="L361" s="139"/>
      <c r="M361" s="139"/>
      <c r="N361" s="139"/>
      <c r="O361" s="139"/>
      <c r="P361" s="139"/>
      <c r="Q361" s="139"/>
      <c r="R361" s="139"/>
      <c r="S361" s="139"/>
      <c r="T361" s="139"/>
      <c r="U361" s="139"/>
      <c r="V361" s="139"/>
      <c r="W361" s="139"/>
      <c r="X361" s="139"/>
      <c r="Y361" s="139"/>
      <c r="Z361" s="139"/>
      <c r="AA361" s="139"/>
    </row>
    <row r="362" spans="1:27" ht="15.75" customHeight="1">
      <c r="A362" s="139"/>
      <c r="B362" s="139"/>
      <c r="C362" s="139"/>
      <c r="D362" s="139"/>
      <c r="E362" s="139"/>
      <c r="F362" s="139"/>
      <c r="G362" s="139"/>
      <c r="H362" s="139"/>
      <c r="I362" s="139"/>
      <c r="J362" s="139"/>
      <c r="K362" s="139"/>
      <c r="L362" s="139"/>
      <c r="M362" s="139"/>
      <c r="N362" s="139"/>
      <c r="O362" s="139"/>
      <c r="P362" s="139"/>
      <c r="Q362" s="139"/>
      <c r="R362" s="139"/>
      <c r="S362" s="139"/>
      <c r="T362" s="139"/>
      <c r="U362" s="139"/>
      <c r="V362" s="139"/>
      <c r="W362" s="139"/>
      <c r="X362" s="139"/>
      <c r="Y362" s="139"/>
      <c r="Z362" s="139"/>
      <c r="AA362" s="139"/>
    </row>
    <row r="363" spans="1:27" ht="15.75" customHeight="1">
      <c r="A363" s="139"/>
      <c r="B363" s="139"/>
      <c r="C363" s="139"/>
      <c r="D363" s="139"/>
      <c r="E363" s="139"/>
      <c r="F363" s="139"/>
      <c r="G363" s="139"/>
      <c r="H363" s="139"/>
      <c r="I363" s="139"/>
      <c r="J363" s="139"/>
      <c r="K363" s="139"/>
      <c r="L363" s="139"/>
      <c r="M363" s="139"/>
      <c r="N363" s="139"/>
      <c r="O363" s="139"/>
      <c r="P363" s="139"/>
      <c r="Q363" s="139"/>
      <c r="R363" s="139"/>
      <c r="S363" s="139"/>
      <c r="T363" s="139"/>
      <c r="U363" s="139"/>
      <c r="V363" s="139"/>
      <c r="W363" s="139"/>
      <c r="X363" s="139"/>
      <c r="Y363" s="139"/>
      <c r="Z363" s="139"/>
      <c r="AA363" s="139"/>
    </row>
    <row r="364" spans="1:27" ht="15.75" customHeight="1">
      <c r="A364" s="139"/>
      <c r="B364" s="139"/>
      <c r="C364" s="139"/>
      <c r="D364" s="139"/>
      <c r="E364" s="139"/>
      <c r="F364" s="139"/>
      <c r="G364" s="139"/>
      <c r="H364" s="139"/>
      <c r="I364" s="139"/>
      <c r="J364" s="139"/>
      <c r="K364" s="139"/>
      <c r="L364" s="139"/>
      <c r="M364" s="139"/>
      <c r="N364" s="139"/>
      <c r="O364" s="139"/>
      <c r="P364" s="139"/>
      <c r="Q364" s="139"/>
      <c r="R364" s="139"/>
      <c r="S364" s="139"/>
      <c r="T364" s="139"/>
      <c r="U364" s="139"/>
      <c r="V364" s="139"/>
      <c r="W364" s="139"/>
      <c r="X364" s="139"/>
      <c r="Y364" s="139"/>
      <c r="Z364" s="139"/>
      <c r="AA364" s="139"/>
    </row>
    <row r="365" spans="1:27" ht="15.75" customHeight="1">
      <c r="A365" s="139"/>
      <c r="B365" s="139"/>
      <c r="C365" s="139"/>
      <c r="D365" s="139"/>
      <c r="E365" s="139"/>
      <c r="F365" s="139"/>
      <c r="G365" s="139"/>
      <c r="H365" s="139"/>
      <c r="I365" s="139"/>
      <c r="J365" s="139"/>
      <c r="K365" s="139"/>
      <c r="L365" s="139"/>
      <c r="M365" s="139"/>
      <c r="N365" s="139"/>
      <c r="O365" s="139"/>
      <c r="P365" s="139"/>
      <c r="Q365" s="139"/>
      <c r="R365" s="139"/>
      <c r="S365" s="139"/>
      <c r="T365" s="139"/>
      <c r="U365" s="139"/>
      <c r="V365" s="139"/>
      <c r="W365" s="139"/>
      <c r="X365" s="139"/>
      <c r="Y365" s="139"/>
      <c r="Z365" s="139"/>
      <c r="AA365" s="139"/>
    </row>
    <row r="366" spans="1:27" ht="15.75" customHeight="1">
      <c r="A366" s="139"/>
      <c r="B366" s="139"/>
      <c r="C366" s="139"/>
      <c r="D366" s="139"/>
      <c r="E366" s="139"/>
      <c r="F366" s="139"/>
      <c r="G366" s="139"/>
      <c r="H366" s="139"/>
      <c r="I366" s="139"/>
      <c r="J366" s="139"/>
      <c r="K366" s="139"/>
      <c r="L366" s="139"/>
      <c r="M366" s="139"/>
      <c r="N366" s="139"/>
      <c r="O366" s="139"/>
      <c r="P366" s="139"/>
      <c r="Q366" s="139"/>
      <c r="R366" s="139"/>
      <c r="S366" s="139"/>
      <c r="T366" s="139"/>
      <c r="U366" s="139"/>
      <c r="V366" s="139"/>
      <c r="W366" s="139"/>
      <c r="X366" s="139"/>
      <c r="Y366" s="139"/>
      <c r="Z366" s="139"/>
      <c r="AA366" s="139"/>
    </row>
    <row r="367" spans="1:27" ht="15.75" customHeight="1">
      <c r="A367" s="139"/>
      <c r="B367" s="139"/>
      <c r="C367" s="139"/>
      <c r="D367" s="139"/>
      <c r="E367" s="139"/>
      <c r="F367" s="139"/>
      <c r="G367" s="139"/>
      <c r="H367" s="139"/>
      <c r="I367" s="139"/>
      <c r="J367" s="139"/>
      <c r="K367" s="139"/>
      <c r="L367" s="139"/>
      <c r="M367" s="139"/>
      <c r="N367" s="139"/>
      <c r="O367" s="139"/>
      <c r="P367" s="139"/>
      <c r="Q367" s="139"/>
      <c r="R367" s="139"/>
      <c r="S367" s="139"/>
      <c r="T367" s="139"/>
      <c r="U367" s="139"/>
      <c r="V367" s="139"/>
      <c r="W367" s="139"/>
      <c r="X367" s="139"/>
      <c r="Y367" s="139"/>
      <c r="Z367" s="139"/>
      <c r="AA367" s="139"/>
    </row>
    <row r="368" spans="1:27" ht="15.75" customHeight="1">
      <c r="A368" s="139"/>
      <c r="B368" s="139"/>
      <c r="C368" s="139"/>
      <c r="D368" s="139"/>
      <c r="E368" s="139"/>
      <c r="F368" s="139"/>
      <c r="G368" s="139"/>
      <c r="H368" s="139"/>
      <c r="I368" s="139"/>
      <c r="J368" s="139"/>
      <c r="K368" s="139"/>
      <c r="L368" s="139"/>
      <c r="M368" s="139"/>
      <c r="N368" s="139"/>
      <c r="O368" s="139"/>
      <c r="P368" s="139"/>
      <c r="Q368" s="139"/>
      <c r="R368" s="139"/>
      <c r="S368" s="139"/>
      <c r="T368" s="139"/>
      <c r="U368" s="139"/>
      <c r="V368" s="139"/>
      <c r="W368" s="139"/>
      <c r="X368" s="139"/>
      <c r="Y368" s="139"/>
      <c r="Z368" s="139"/>
      <c r="AA368" s="139"/>
    </row>
    <row r="369" spans="1:27" ht="15.75" customHeight="1">
      <c r="A369" s="139"/>
      <c r="B369" s="139"/>
      <c r="C369" s="139"/>
      <c r="D369" s="139"/>
      <c r="E369" s="139"/>
      <c r="F369" s="139"/>
      <c r="G369" s="139"/>
      <c r="H369" s="139"/>
      <c r="I369" s="139"/>
      <c r="J369" s="139"/>
      <c r="K369" s="139"/>
      <c r="L369" s="139"/>
      <c r="M369" s="139"/>
      <c r="N369" s="139"/>
      <c r="O369" s="139"/>
      <c r="P369" s="139"/>
      <c r="Q369" s="139"/>
      <c r="R369" s="139"/>
      <c r="S369" s="139"/>
      <c r="T369" s="139"/>
      <c r="U369" s="139"/>
      <c r="V369" s="139"/>
      <c r="W369" s="139"/>
      <c r="X369" s="139"/>
      <c r="Y369" s="139"/>
      <c r="Z369" s="139"/>
      <c r="AA369" s="139"/>
    </row>
    <row r="370" spans="1:27" ht="15.75" customHeight="1">
      <c r="A370" s="139"/>
      <c r="B370" s="139"/>
      <c r="C370" s="139"/>
      <c r="D370" s="139"/>
      <c r="E370" s="139"/>
      <c r="F370" s="139"/>
      <c r="G370" s="139"/>
      <c r="H370" s="139"/>
      <c r="I370" s="139"/>
      <c r="J370" s="139"/>
      <c r="K370" s="139"/>
      <c r="L370" s="139"/>
      <c r="M370" s="139"/>
      <c r="N370" s="139"/>
      <c r="O370" s="139"/>
      <c r="P370" s="139"/>
      <c r="Q370" s="139"/>
      <c r="R370" s="139"/>
      <c r="S370" s="139"/>
      <c r="T370" s="139"/>
      <c r="U370" s="139"/>
      <c r="V370" s="139"/>
      <c r="W370" s="139"/>
      <c r="X370" s="139"/>
      <c r="Y370" s="139"/>
      <c r="Z370" s="139"/>
      <c r="AA370" s="139"/>
    </row>
    <row r="371" spans="1:27" ht="15.75" customHeight="1">
      <c r="A371" s="139"/>
      <c r="B371" s="139"/>
      <c r="C371" s="139"/>
      <c r="D371" s="139"/>
      <c r="E371" s="139"/>
      <c r="F371" s="139"/>
      <c r="G371" s="139"/>
      <c r="H371" s="139"/>
      <c r="I371" s="139"/>
      <c r="J371" s="139"/>
      <c r="K371" s="139"/>
      <c r="L371" s="139"/>
      <c r="M371" s="139"/>
      <c r="N371" s="139"/>
      <c r="O371" s="139"/>
      <c r="P371" s="139"/>
      <c r="Q371" s="139"/>
      <c r="R371" s="139"/>
      <c r="S371" s="139"/>
      <c r="T371" s="139"/>
      <c r="U371" s="139"/>
      <c r="V371" s="139"/>
      <c r="W371" s="139"/>
      <c r="X371" s="139"/>
      <c r="Y371" s="139"/>
      <c r="Z371" s="139"/>
      <c r="AA371" s="139"/>
    </row>
    <row r="372" spans="1:27" ht="15.75" customHeight="1">
      <c r="A372" s="139"/>
      <c r="B372" s="139"/>
      <c r="C372" s="139"/>
      <c r="D372" s="139"/>
      <c r="E372" s="139"/>
      <c r="F372" s="139"/>
      <c r="G372" s="139"/>
      <c r="H372" s="139"/>
      <c r="I372" s="139"/>
      <c r="J372" s="139"/>
      <c r="K372" s="139"/>
      <c r="L372" s="139"/>
      <c r="M372" s="139"/>
      <c r="N372" s="139"/>
      <c r="O372" s="139"/>
      <c r="P372" s="139"/>
      <c r="Q372" s="139"/>
      <c r="R372" s="139"/>
      <c r="S372" s="139"/>
      <c r="T372" s="139"/>
      <c r="U372" s="139"/>
      <c r="V372" s="139"/>
      <c r="W372" s="139"/>
      <c r="X372" s="139"/>
      <c r="Y372" s="139"/>
      <c r="Z372" s="139"/>
      <c r="AA372" s="139"/>
    </row>
    <row r="373" spans="1:27" ht="15.75" customHeight="1">
      <c r="A373" s="139"/>
      <c r="B373" s="139"/>
      <c r="C373" s="139"/>
      <c r="D373" s="139"/>
      <c r="E373" s="139"/>
      <c r="F373" s="139"/>
      <c r="G373" s="139"/>
      <c r="H373" s="139"/>
      <c r="I373" s="139"/>
      <c r="J373" s="139"/>
      <c r="K373" s="139"/>
      <c r="L373" s="139"/>
      <c r="M373" s="139"/>
      <c r="N373" s="139"/>
      <c r="O373" s="139"/>
      <c r="P373" s="139"/>
      <c r="Q373" s="139"/>
      <c r="R373" s="139"/>
      <c r="S373" s="139"/>
      <c r="T373" s="139"/>
      <c r="U373" s="139"/>
      <c r="V373" s="139"/>
      <c r="W373" s="139"/>
      <c r="X373" s="139"/>
      <c r="Y373" s="139"/>
      <c r="Z373" s="139"/>
      <c r="AA373" s="139"/>
    </row>
    <row r="374" spans="1:27" ht="15.75" customHeight="1">
      <c r="A374" s="139"/>
      <c r="B374" s="139"/>
      <c r="C374" s="139"/>
      <c r="D374" s="139"/>
      <c r="E374" s="139"/>
      <c r="F374" s="139"/>
      <c r="G374" s="139"/>
      <c r="H374" s="139"/>
      <c r="I374" s="139"/>
      <c r="J374" s="139"/>
      <c r="K374" s="139"/>
      <c r="L374" s="139"/>
      <c r="M374" s="139"/>
      <c r="N374" s="139"/>
      <c r="O374" s="139"/>
      <c r="P374" s="139"/>
      <c r="Q374" s="139"/>
      <c r="R374" s="139"/>
      <c r="S374" s="139"/>
      <c r="T374" s="139"/>
      <c r="U374" s="139"/>
      <c r="V374" s="139"/>
      <c r="W374" s="139"/>
      <c r="X374" s="139"/>
      <c r="Y374" s="139"/>
      <c r="Z374" s="139"/>
      <c r="AA374" s="139"/>
    </row>
    <row r="375" spans="1:27" ht="15.75" customHeight="1">
      <c r="A375" s="139"/>
      <c r="B375" s="139"/>
      <c r="C375" s="139"/>
      <c r="D375" s="139"/>
      <c r="E375" s="139"/>
      <c r="F375" s="139"/>
      <c r="G375" s="139"/>
      <c r="H375" s="139"/>
      <c r="I375" s="139"/>
      <c r="J375" s="139"/>
      <c r="K375" s="139"/>
      <c r="L375" s="139"/>
      <c r="M375" s="139"/>
      <c r="N375" s="139"/>
      <c r="O375" s="139"/>
      <c r="P375" s="139"/>
      <c r="Q375" s="139"/>
      <c r="R375" s="139"/>
      <c r="S375" s="139"/>
      <c r="T375" s="139"/>
      <c r="U375" s="139"/>
      <c r="V375" s="139"/>
      <c r="W375" s="139"/>
      <c r="X375" s="139"/>
      <c r="Y375" s="139"/>
      <c r="Z375" s="139"/>
      <c r="AA375" s="139"/>
    </row>
    <row r="376" spans="1:27" ht="15.75" customHeight="1">
      <c r="A376" s="139"/>
      <c r="B376" s="139"/>
      <c r="C376" s="139"/>
      <c r="D376" s="139"/>
      <c r="E376" s="139"/>
      <c r="F376" s="139"/>
      <c r="G376" s="139"/>
      <c r="H376" s="139"/>
      <c r="I376" s="139"/>
      <c r="J376" s="139"/>
      <c r="K376" s="139"/>
      <c r="L376" s="139"/>
      <c r="M376" s="139"/>
      <c r="N376" s="139"/>
      <c r="O376" s="139"/>
      <c r="P376" s="139"/>
      <c r="Q376" s="139"/>
      <c r="R376" s="139"/>
      <c r="S376" s="139"/>
      <c r="T376" s="139"/>
      <c r="U376" s="139"/>
      <c r="V376" s="139"/>
      <c r="W376" s="139"/>
      <c r="X376" s="139"/>
      <c r="Y376" s="139"/>
      <c r="Z376" s="139"/>
      <c r="AA376" s="139"/>
    </row>
    <row r="377" spans="1:27" ht="15.75" customHeight="1">
      <c r="A377" s="139"/>
      <c r="B377" s="139"/>
      <c r="C377" s="139"/>
      <c r="D377" s="139"/>
      <c r="E377" s="139"/>
      <c r="F377" s="139"/>
      <c r="G377" s="139"/>
      <c r="H377" s="139"/>
      <c r="I377" s="139"/>
      <c r="J377" s="139"/>
      <c r="K377" s="139"/>
      <c r="L377" s="139"/>
      <c r="M377" s="139"/>
      <c r="N377" s="139"/>
      <c r="O377" s="139"/>
      <c r="P377" s="139"/>
      <c r="Q377" s="139"/>
      <c r="R377" s="139"/>
      <c r="S377" s="139"/>
      <c r="T377" s="139"/>
      <c r="U377" s="139"/>
      <c r="V377" s="139"/>
      <c r="W377" s="139"/>
      <c r="X377" s="139"/>
      <c r="Y377" s="139"/>
      <c r="Z377" s="139"/>
      <c r="AA377" s="139"/>
    </row>
    <row r="378" spans="1:27" ht="15.75" customHeight="1">
      <c r="A378" s="139"/>
      <c r="B378" s="139"/>
      <c r="C378" s="139"/>
      <c r="D378" s="139"/>
      <c r="E378" s="139"/>
      <c r="F378" s="139"/>
      <c r="G378" s="139"/>
      <c r="H378" s="139"/>
      <c r="I378" s="139"/>
      <c r="J378" s="139"/>
      <c r="K378" s="139"/>
      <c r="L378" s="139"/>
      <c r="M378" s="139"/>
      <c r="N378" s="139"/>
      <c r="O378" s="139"/>
      <c r="P378" s="139"/>
      <c r="Q378" s="139"/>
      <c r="R378" s="139"/>
      <c r="S378" s="139"/>
      <c r="T378" s="139"/>
      <c r="U378" s="139"/>
      <c r="V378" s="139"/>
      <c r="W378" s="139"/>
      <c r="X378" s="139"/>
      <c r="Y378" s="139"/>
      <c r="Z378" s="139"/>
      <c r="AA378" s="139"/>
    </row>
    <row r="379" spans="1:27" ht="15.75" customHeight="1">
      <c r="A379" s="139"/>
      <c r="B379" s="139"/>
      <c r="C379" s="139"/>
      <c r="D379" s="139"/>
      <c r="E379" s="139"/>
      <c r="F379" s="139"/>
      <c r="G379" s="139"/>
      <c r="H379" s="139"/>
      <c r="I379" s="139"/>
      <c r="J379" s="139"/>
      <c r="K379" s="139"/>
      <c r="L379" s="139"/>
      <c r="M379" s="139"/>
      <c r="N379" s="139"/>
      <c r="O379" s="139"/>
      <c r="P379" s="139"/>
      <c r="Q379" s="139"/>
      <c r="R379" s="139"/>
      <c r="S379" s="139"/>
      <c r="T379" s="139"/>
      <c r="U379" s="139"/>
      <c r="V379" s="139"/>
      <c r="W379" s="139"/>
      <c r="X379" s="139"/>
      <c r="Y379" s="139"/>
      <c r="Z379" s="139"/>
      <c r="AA379" s="139"/>
    </row>
    <row r="380" spans="1:27" ht="15.75" customHeight="1">
      <c r="A380" s="139"/>
      <c r="B380" s="139"/>
      <c r="C380" s="139"/>
      <c r="D380" s="139"/>
      <c r="E380" s="139"/>
      <c r="F380" s="139"/>
      <c r="G380" s="139"/>
      <c r="H380" s="139"/>
      <c r="I380" s="139"/>
      <c r="J380" s="139"/>
      <c r="K380" s="139"/>
      <c r="L380" s="139"/>
      <c r="M380" s="139"/>
      <c r="N380" s="139"/>
      <c r="O380" s="139"/>
      <c r="P380" s="139"/>
      <c r="Q380" s="139"/>
      <c r="R380" s="139"/>
      <c r="S380" s="139"/>
      <c r="T380" s="139"/>
      <c r="U380" s="139"/>
      <c r="V380" s="139"/>
      <c r="W380" s="139"/>
      <c r="X380" s="139"/>
      <c r="Y380" s="139"/>
      <c r="Z380" s="139"/>
      <c r="AA380" s="139"/>
    </row>
    <row r="381" spans="1:27" ht="15.75" customHeight="1">
      <c r="A381" s="139"/>
      <c r="B381" s="139"/>
      <c r="C381" s="139"/>
      <c r="D381" s="139"/>
      <c r="E381" s="139"/>
      <c r="F381" s="139"/>
      <c r="G381" s="139"/>
      <c r="H381" s="139"/>
      <c r="I381" s="139"/>
      <c r="J381" s="139"/>
      <c r="K381" s="139"/>
      <c r="L381" s="139"/>
      <c r="M381" s="139"/>
      <c r="N381" s="139"/>
      <c r="O381" s="139"/>
      <c r="P381" s="139"/>
      <c r="Q381" s="139"/>
      <c r="R381" s="139"/>
      <c r="S381" s="139"/>
      <c r="T381" s="139"/>
      <c r="U381" s="139"/>
      <c r="V381" s="139"/>
      <c r="W381" s="139"/>
      <c r="X381" s="139"/>
      <c r="Y381" s="139"/>
      <c r="Z381" s="139"/>
      <c r="AA381" s="139"/>
    </row>
    <row r="382" spans="1:27" ht="15.75" customHeight="1">
      <c r="A382" s="139"/>
      <c r="B382" s="139"/>
      <c r="C382" s="139"/>
      <c r="D382" s="139"/>
      <c r="E382" s="139"/>
      <c r="F382" s="139"/>
      <c r="G382" s="139"/>
      <c r="H382" s="139"/>
      <c r="I382" s="139"/>
      <c r="J382" s="139"/>
      <c r="K382" s="139"/>
      <c r="L382" s="139"/>
      <c r="M382" s="139"/>
      <c r="N382" s="139"/>
      <c r="O382" s="139"/>
      <c r="P382" s="139"/>
      <c r="Q382" s="139"/>
      <c r="R382" s="139"/>
      <c r="S382" s="139"/>
      <c r="T382" s="139"/>
      <c r="U382" s="139"/>
      <c r="V382" s="139"/>
      <c r="W382" s="139"/>
      <c r="X382" s="139"/>
      <c r="Y382" s="139"/>
      <c r="Z382" s="139"/>
      <c r="AA382" s="139"/>
    </row>
    <row r="383" spans="1:27" ht="15.75" customHeight="1">
      <c r="A383" s="139"/>
      <c r="B383" s="139"/>
      <c r="C383" s="139"/>
      <c r="D383" s="139"/>
      <c r="E383" s="139"/>
      <c r="F383" s="139"/>
      <c r="G383" s="139"/>
      <c r="H383" s="139"/>
      <c r="I383" s="139"/>
      <c r="J383" s="139"/>
      <c r="K383" s="139"/>
      <c r="L383" s="139"/>
      <c r="M383" s="139"/>
      <c r="N383" s="139"/>
      <c r="O383" s="139"/>
      <c r="P383" s="139"/>
      <c r="Q383" s="139"/>
      <c r="R383" s="139"/>
      <c r="S383" s="139"/>
      <c r="T383" s="139"/>
      <c r="U383" s="139"/>
      <c r="V383" s="139"/>
      <c r="W383" s="139"/>
      <c r="X383" s="139"/>
      <c r="Y383" s="139"/>
      <c r="Z383" s="139"/>
      <c r="AA383" s="139"/>
    </row>
    <row r="384" spans="1:27" ht="15.75" customHeight="1">
      <c r="A384" s="139"/>
      <c r="B384" s="139"/>
      <c r="C384" s="139"/>
      <c r="D384" s="139"/>
      <c r="E384" s="139"/>
      <c r="F384" s="139"/>
      <c r="G384" s="139"/>
      <c r="H384" s="139"/>
      <c r="I384" s="139"/>
      <c r="J384" s="139"/>
      <c r="K384" s="139"/>
      <c r="L384" s="139"/>
      <c r="M384" s="139"/>
      <c r="N384" s="139"/>
      <c r="O384" s="139"/>
      <c r="P384" s="139"/>
      <c r="Q384" s="139"/>
      <c r="R384" s="139"/>
      <c r="S384" s="139"/>
      <c r="T384" s="139"/>
      <c r="U384" s="139"/>
      <c r="V384" s="139"/>
      <c r="W384" s="139"/>
      <c r="X384" s="139"/>
      <c r="Y384" s="139"/>
      <c r="Z384" s="139"/>
      <c r="AA384" s="139"/>
    </row>
    <row r="385" spans="1:27" ht="15.75" customHeight="1">
      <c r="A385" s="139"/>
      <c r="B385" s="139"/>
      <c r="C385" s="139"/>
      <c r="D385" s="139"/>
      <c r="E385" s="139"/>
      <c r="F385" s="139"/>
      <c r="G385" s="139"/>
      <c r="H385" s="139"/>
      <c r="I385" s="139"/>
      <c r="J385" s="139"/>
      <c r="K385" s="139"/>
      <c r="L385" s="139"/>
      <c r="M385" s="139"/>
      <c r="N385" s="139"/>
      <c r="O385" s="139"/>
      <c r="P385" s="139"/>
      <c r="Q385" s="139"/>
      <c r="R385" s="139"/>
      <c r="S385" s="139"/>
      <c r="T385" s="139"/>
      <c r="U385" s="139"/>
      <c r="V385" s="139"/>
      <c r="W385" s="139"/>
      <c r="X385" s="139"/>
      <c r="Y385" s="139"/>
      <c r="Z385" s="139"/>
      <c r="AA385" s="139"/>
    </row>
    <row r="386" spans="1:27" ht="15.75" customHeight="1">
      <c r="A386" s="139"/>
      <c r="B386" s="139"/>
      <c r="C386" s="139"/>
      <c r="D386" s="139"/>
      <c r="E386" s="139"/>
      <c r="F386" s="139"/>
      <c r="G386" s="139"/>
      <c r="H386" s="139"/>
      <c r="I386" s="139"/>
      <c r="J386" s="139"/>
      <c r="K386" s="139"/>
      <c r="L386" s="139"/>
      <c r="M386" s="139"/>
      <c r="N386" s="139"/>
      <c r="O386" s="139"/>
      <c r="P386" s="139"/>
      <c r="Q386" s="139"/>
      <c r="R386" s="139"/>
      <c r="S386" s="139"/>
      <c r="T386" s="139"/>
      <c r="U386" s="139"/>
      <c r="V386" s="139"/>
      <c r="W386" s="139"/>
      <c r="X386" s="139"/>
      <c r="Y386" s="139"/>
      <c r="Z386" s="139"/>
      <c r="AA386" s="139"/>
    </row>
    <row r="387" spans="1:27" ht="15.75" customHeight="1">
      <c r="A387" s="139"/>
      <c r="B387" s="139"/>
      <c r="C387" s="139"/>
      <c r="D387" s="139"/>
      <c r="E387" s="139"/>
      <c r="F387" s="139"/>
      <c r="G387" s="139"/>
      <c r="H387" s="139"/>
      <c r="I387" s="139"/>
      <c r="J387" s="139"/>
      <c r="K387" s="139"/>
      <c r="L387" s="139"/>
      <c r="M387" s="139"/>
      <c r="N387" s="139"/>
      <c r="O387" s="139"/>
      <c r="P387" s="139"/>
      <c r="Q387" s="139"/>
      <c r="R387" s="139"/>
      <c r="S387" s="139"/>
      <c r="T387" s="139"/>
      <c r="U387" s="139"/>
      <c r="V387" s="139"/>
      <c r="W387" s="139"/>
      <c r="X387" s="139"/>
      <c r="Y387" s="139"/>
      <c r="Z387" s="139"/>
      <c r="AA387" s="139"/>
    </row>
    <row r="388" spans="1:27" ht="15.75" customHeight="1">
      <c r="A388" s="139"/>
      <c r="B388" s="139"/>
      <c r="C388" s="139"/>
      <c r="D388" s="139"/>
      <c r="E388" s="139"/>
      <c r="F388" s="139"/>
      <c r="G388" s="139"/>
      <c r="H388" s="139"/>
      <c r="I388" s="139"/>
      <c r="J388" s="139"/>
      <c r="K388" s="139"/>
      <c r="L388" s="139"/>
      <c r="M388" s="139"/>
      <c r="N388" s="139"/>
      <c r="O388" s="139"/>
      <c r="P388" s="139"/>
      <c r="Q388" s="139"/>
      <c r="R388" s="139"/>
      <c r="S388" s="139"/>
      <c r="T388" s="139"/>
      <c r="U388" s="139"/>
      <c r="V388" s="139"/>
      <c r="W388" s="139"/>
      <c r="X388" s="139"/>
      <c r="Y388" s="139"/>
      <c r="Z388" s="139"/>
      <c r="AA388" s="139"/>
    </row>
    <row r="389" spans="1:27" ht="15.75" customHeight="1">
      <c r="A389" s="139"/>
      <c r="B389" s="139"/>
      <c r="C389" s="139"/>
      <c r="D389" s="139"/>
      <c r="E389" s="139"/>
      <c r="F389" s="139"/>
      <c r="G389" s="139"/>
      <c r="H389" s="139"/>
      <c r="I389" s="139"/>
      <c r="J389" s="139"/>
      <c r="K389" s="139"/>
      <c r="L389" s="139"/>
      <c r="M389" s="139"/>
      <c r="N389" s="139"/>
      <c r="O389" s="139"/>
      <c r="P389" s="139"/>
      <c r="Q389" s="139"/>
      <c r="R389" s="139"/>
      <c r="S389" s="139"/>
      <c r="T389" s="139"/>
      <c r="U389" s="139"/>
      <c r="V389" s="139"/>
      <c r="W389" s="139"/>
      <c r="X389" s="139"/>
      <c r="Y389" s="139"/>
      <c r="Z389" s="139"/>
      <c r="AA389" s="139"/>
    </row>
    <row r="390" spans="1:27" ht="15.75" customHeight="1">
      <c r="A390" s="139"/>
      <c r="B390" s="139"/>
      <c r="C390" s="139"/>
      <c r="D390" s="139"/>
      <c r="E390" s="139"/>
      <c r="F390" s="139"/>
      <c r="G390" s="139"/>
      <c r="H390" s="139"/>
      <c r="I390" s="139"/>
      <c r="J390" s="139"/>
      <c r="K390" s="139"/>
      <c r="L390" s="139"/>
      <c r="M390" s="139"/>
      <c r="N390" s="139"/>
      <c r="O390" s="139"/>
      <c r="P390" s="139"/>
      <c r="Q390" s="139"/>
      <c r="R390" s="139"/>
      <c r="S390" s="139"/>
      <c r="T390" s="139"/>
      <c r="U390" s="139"/>
      <c r="V390" s="139"/>
      <c r="W390" s="139"/>
      <c r="X390" s="139"/>
      <c r="Y390" s="139"/>
      <c r="Z390" s="139"/>
      <c r="AA390" s="139"/>
    </row>
    <row r="391" spans="1:27" ht="15.75" customHeight="1">
      <c r="A391" s="139"/>
      <c r="B391" s="139"/>
      <c r="C391" s="139"/>
      <c r="D391" s="139"/>
      <c r="E391" s="139"/>
      <c r="F391" s="139"/>
      <c r="G391" s="139"/>
      <c r="H391" s="139"/>
      <c r="I391" s="139"/>
      <c r="J391" s="139"/>
      <c r="K391" s="139"/>
      <c r="L391" s="139"/>
      <c r="M391" s="139"/>
      <c r="N391" s="139"/>
      <c r="O391" s="139"/>
      <c r="P391" s="139"/>
      <c r="Q391" s="139"/>
      <c r="R391" s="139"/>
      <c r="S391" s="139"/>
      <c r="T391" s="139"/>
      <c r="U391" s="139"/>
      <c r="V391" s="139"/>
      <c r="W391" s="139"/>
      <c r="X391" s="139"/>
      <c r="Y391" s="139"/>
      <c r="Z391" s="139"/>
      <c r="AA391" s="139"/>
    </row>
    <row r="392" spans="1:27" ht="15.75" customHeight="1">
      <c r="A392" s="139"/>
      <c r="B392" s="139"/>
      <c r="C392" s="139"/>
      <c r="D392" s="139"/>
      <c r="E392" s="139"/>
      <c r="F392" s="139"/>
      <c r="G392" s="139"/>
      <c r="H392" s="139"/>
      <c r="I392" s="139"/>
      <c r="J392" s="139"/>
      <c r="K392" s="139"/>
      <c r="L392" s="139"/>
      <c r="M392" s="139"/>
      <c r="N392" s="139"/>
      <c r="O392" s="139"/>
      <c r="P392" s="139"/>
      <c r="Q392" s="139"/>
      <c r="R392" s="139"/>
      <c r="S392" s="139"/>
      <c r="T392" s="139"/>
      <c r="U392" s="139"/>
      <c r="V392" s="139"/>
      <c r="W392" s="139"/>
      <c r="X392" s="139"/>
      <c r="Y392" s="139"/>
      <c r="Z392" s="139"/>
      <c r="AA392" s="139"/>
    </row>
    <row r="393" spans="1:27" ht="15.75" customHeight="1">
      <c r="A393" s="139"/>
      <c r="B393" s="139"/>
      <c r="C393" s="139"/>
      <c r="D393" s="139"/>
      <c r="E393" s="139"/>
      <c r="F393" s="139"/>
      <c r="G393" s="139"/>
      <c r="H393" s="139"/>
      <c r="I393" s="139"/>
      <c r="J393" s="139"/>
      <c r="K393" s="139"/>
      <c r="L393" s="139"/>
      <c r="M393" s="139"/>
      <c r="N393" s="139"/>
      <c r="O393" s="139"/>
      <c r="P393" s="139"/>
      <c r="Q393" s="139"/>
      <c r="R393" s="139"/>
      <c r="S393" s="139"/>
      <c r="T393" s="139"/>
      <c r="U393" s="139"/>
      <c r="V393" s="139"/>
      <c r="W393" s="139"/>
      <c r="X393" s="139"/>
      <c r="Y393" s="139"/>
      <c r="Z393" s="139"/>
      <c r="AA393" s="139"/>
    </row>
    <row r="394" spans="1:27" ht="15.75" customHeight="1">
      <c r="A394" s="139"/>
      <c r="B394" s="139"/>
      <c r="C394" s="139"/>
      <c r="D394" s="139"/>
      <c r="E394" s="139"/>
      <c r="F394" s="139"/>
      <c r="G394" s="139"/>
      <c r="H394" s="139"/>
      <c r="I394" s="139"/>
      <c r="J394" s="139"/>
      <c r="K394" s="139"/>
      <c r="L394" s="139"/>
      <c r="M394" s="139"/>
      <c r="N394" s="139"/>
      <c r="O394" s="139"/>
      <c r="P394" s="139"/>
      <c r="Q394" s="139"/>
      <c r="R394" s="139"/>
      <c r="S394" s="139"/>
      <c r="T394" s="139"/>
      <c r="U394" s="139"/>
      <c r="V394" s="139"/>
      <c r="W394" s="139"/>
      <c r="X394" s="139"/>
      <c r="Y394" s="139"/>
      <c r="Z394" s="139"/>
      <c r="AA394" s="139"/>
    </row>
    <row r="395" spans="1:27" ht="15.75" customHeight="1">
      <c r="A395" s="139"/>
      <c r="B395" s="139"/>
      <c r="C395" s="139"/>
      <c r="D395" s="139"/>
      <c r="E395" s="139"/>
      <c r="F395" s="139"/>
      <c r="G395" s="139"/>
      <c r="H395" s="139"/>
      <c r="I395" s="139"/>
      <c r="J395" s="139"/>
      <c r="K395" s="139"/>
      <c r="L395" s="139"/>
      <c r="M395" s="139"/>
      <c r="N395" s="139"/>
      <c r="O395" s="139"/>
      <c r="P395" s="139"/>
      <c r="Q395" s="139"/>
      <c r="R395" s="139"/>
      <c r="S395" s="139"/>
      <c r="T395" s="139"/>
      <c r="U395" s="139"/>
      <c r="V395" s="139"/>
      <c r="W395" s="139"/>
      <c r="X395" s="139"/>
      <c r="Y395" s="139"/>
      <c r="Z395" s="139"/>
      <c r="AA395" s="139"/>
    </row>
    <row r="396" spans="1:27" ht="15.75" customHeight="1">
      <c r="A396" s="139"/>
      <c r="B396" s="139"/>
      <c r="C396" s="139"/>
      <c r="D396" s="139"/>
      <c r="E396" s="139"/>
      <c r="F396" s="139"/>
      <c r="G396" s="139"/>
      <c r="H396" s="139"/>
      <c r="I396" s="139"/>
      <c r="J396" s="139"/>
      <c r="K396" s="139"/>
      <c r="L396" s="139"/>
      <c r="M396" s="139"/>
      <c r="N396" s="139"/>
      <c r="O396" s="139"/>
      <c r="P396" s="139"/>
      <c r="Q396" s="139"/>
      <c r="R396" s="139"/>
      <c r="S396" s="139"/>
      <c r="T396" s="139"/>
      <c r="U396" s="139"/>
      <c r="V396" s="139"/>
      <c r="W396" s="139"/>
      <c r="X396" s="139"/>
      <c r="Y396" s="139"/>
      <c r="Z396" s="139"/>
      <c r="AA396" s="139"/>
    </row>
    <row r="397" spans="1:27" ht="15.75" customHeight="1">
      <c r="A397" s="139"/>
      <c r="B397" s="139"/>
      <c r="C397" s="139"/>
      <c r="D397" s="139"/>
      <c r="E397" s="139"/>
      <c r="F397" s="139"/>
      <c r="G397" s="139"/>
      <c r="H397" s="139"/>
      <c r="I397" s="139"/>
      <c r="J397" s="139"/>
      <c r="K397" s="139"/>
      <c r="L397" s="139"/>
      <c r="M397" s="139"/>
      <c r="N397" s="139"/>
      <c r="O397" s="139"/>
      <c r="P397" s="139"/>
      <c r="Q397" s="139"/>
      <c r="R397" s="139"/>
      <c r="S397" s="139"/>
      <c r="T397" s="139"/>
      <c r="U397" s="139"/>
      <c r="V397" s="139"/>
      <c r="W397" s="139"/>
      <c r="X397" s="139"/>
      <c r="Y397" s="139"/>
      <c r="Z397" s="139"/>
      <c r="AA397" s="139"/>
    </row>
    <row r="398" spans="1:27" ht="15.75" customHeight="1">
      <c r="A398" s="139"/>
      <c r="B398" s="139"/>
      <c r="C398" s="139"/>
      <c r="D398" s="139"/>
      <c r="E398" s="139"/>
      <c r="F398" s="139"/>
      <c r="G398" s="139"/>
      <c r="H398" s="139"/>
      <c r="I398" s="139"/>
      <c r="J398" s="139"/>
      <c r="K398" s="139"/>
      <c r="L398" s="139"/>
      <c r="M398" s="139"/>
      <c r="N398" s="139"/>
      <c r="O398" s="139"/>
      <c r="P398" s="139"/>
      <c r="Q398" s="139"/>
      <c r="R398" s="139"/>
      <c r="S398" s="139"/>
      <c r="T398" s="139"/>
      <c r="U398" s="139"/>
      <c r="V398" s="139"/>
      <c r="W398" s="139"/>
      <c r="X398" s="139"/>
      <c r="Y398" s="139"/>
      <c r="Z398" s="139"/>
      <c r="AA398" s="139"/>
    </row>
    <row r="399" spans="1:27" ht="15.75" customHeight="1">
      <c r="A399" s="139"/>
      <c r="B399" s="139"/>
      <c r="C399" s="139"/>
      <c r="D399" s="139"/>
      <c r="E399" s="139"/>
      <c r="F399" s="139"/>
      <c r="G399" s="139"/>
      <c r="H399" s="139"/>
      <c r="I399" s="139"/>
      <c r="J399" s="139"/>
      <c r="K399" s="139"/>
      <c r="L399" s="139"/>
      <c r="M399" s="139"/>
      <c r="N399" s="139"/>
      <c r="O399" s="139"/>
      <c r="P399" s="139"/>
      <c r="Q399" s="139"/>
      <c r="R399" s="139"/>
      <c r="S399" s="139"/>
      <c r="T399" s="139"/>
      <c r="U399" s="139"/>
      <c r="V399" s="139"/>
      <c r="W399" s="139"/>
      <c r="X399" s="139"/>
      <c r="Y399" s="139"/>
      <c r="Z399" s="139"/>
      <c r="AA399" s="139"/>
    </row>
    <row r="400" spans="1:27" ht="15.75" customHeight="1">
      <c r="A400" s="139"/>
      <c r="B400" s="139"/>
      <c r="C400" s="139"/>
      <c r="D400" s="139"/>
      <c r="E400" s="139"/>
      <c r="F400" s="139"/>
      <c r="G400" s="139"/>
      <c r="H400" s="139"/>
      <c r="I400" s="139"/>
      <c r="J400" s="139"/>
      <c r="K400" s="139"/>
      <c r="L400" s="139"/>
      <c r="M400" s="139"/>
      <c r="N400" s="139"/>
      <c r="O400" s="139"/>
      <c r="P400" s="139"/>
      <c r="Q400" s="139"/>
      <c r="R400" s="139"/>
      <c r="S400" s="139"/>
      <c r="T400" s="139"/>
      <c r="U400" s="139"/>
      <c r="V400" s="139"/>
      <c r="W400" s="139"/>
      <c r="X400" s="139"/>
      <c r="Y400" s="139"/>
      <c r="Z400" s="139"/>
      <c r="AA400" s="139"/>
    </row>
    <row r="401" spans="1:27" ht="15.75" customHeight="1">
      <c r="A401" s="139"/>
      <c r="B401" s="139"/>
      <c r="C401" s="139"/>
      <c r="D401" s="139"/>
      <c r="E401" s="139"/>
      <c r="F401" s="139"/>
      <c r="G401" s="139"/>
      <c r="H401" s="139"/>
      <c r="I401" s="139"/>
      <c r="J401" s="139"/>
      <c r="K401" s="139"/>
      <c r="L401" s="139"/>
      <c r="M401" s="139"/>
      <c r="N401" s="139"/>
      <c r="O401" s="139"/>
      <c r="P401" s="139"/>
      <c r="Q401" s="139"/>
      <c r="R401" s="139"/>
      <c r="S401" s="139"/>
      <c r="T401" s="139"/>
      <c r="U401" s="139"/>
      <c r="V401" s="139"/>
      <c r="W401" s="139"/>
      <c r="X401" s="139"/>
      <c r="Y401" s="139"/>
      <c r="Z401" s="139"/>
      <c r="AA401" s="139"/>
    </row>
    <row r="402" spans="1:27" ht="15.75" customHeight="1">
      <c r="A402" s="139"/>
      <c r="B402" s="139"/>
      <c r="C402" s="139"/>
      <c r="D402" s="139"/>
      <c r="E402" s="139"/>
      <c r="F402" s="139"/>
      <c r="G402" s="139"/>
      <c r="H402" s="139"/>
      <c r="I402" s="139"/>
      <c r="J402" s="139"/>
      <c r="K402" s="139"/>
      <c r="L402" s="139"/>
      <c r="M402" s="139"/>
      <c r="N402" s="139"/>
      <c r="O402" s="139"/>
      <c r="P402" s="139"/>
      <c r="Q402" s="139"/>
      <c r="R402" s="139"/>
      <c r="S402" s="139"/>
      <c r="T402" s="139"/>
      <c r="U402" s="139"/>
      <c r="V402" s="139"/>
      <c r="W402" s="139"/>
      <c r="X402" s="139"/>
      <c r="Y402" s="139"/>
      <c r="Z402" s="139"/>
      <c r="AA402" s="139"/>
    </row>
    <row r="403" spans="1:27" ht="15.75" customHeight="1">
      <c r="A403" s="139"/>
      <c r="B403" s="139"/>
      <c r="C403" s="139"/>
      <c r="D403" s="139"/>
      <c r="E403" s="139"/>
      <c r="F403" s="139"/>
      <c r="G403" s="139"/>
      <c r="H403" s="139"/>
      <c r="I403" s="139"/>
      <c r="J403" s="139"/>
      <c r="K403" s="139"/>
      <c r="L403" s="139"/>
      <c r="M403" s="139"/>
      <c r="N403" s="139"/>
      <c r="O403" s="139"/>
      <c r="P403" s="139"/>
      <c r="Q403" s="139"/>
      <c r="R403" s="139"/>
      <c r="S403" s="139"/>
      <c r="T403" s="139"/>
      <c r="U403" s="139"/>
      <c r="V403" s="139"/>
      <c r="W403" s="139"/>
      <c r="X403" s="139"/>
      <c r="Y403" s="139"/>
      <c r="Z403" s="139"/>
      <c r="AA403" s="139"/>
    </row>
    <row r="404" spans="1:27" ht="15.75" customHeight="1">
      <c r="A404" s="139"/>
      <c r="B404" s="139"/>
      <c r="C404" s="139"/>
      <c r="D404" s="139"/>
      <c r="E404" s="139"/>
      <c r="F404" s="139"/>
      <c r="G404" s="139"/>
      <c r="H404" s="139"/>
      <c r="I404" s="139"/>
      <c r="J404" s="139"/>
      <c r="K404" s="139"/>
      <c r="L404" s="139"/>
      <c r="M404" s="139"/>
      <c r="N404" s="139"/>
      <c r="O404" s="139"/>
      <c r="P404" s="139"/>
      <c r="Q404" s="139"/>
      <c r="R404" s="139"/>
      <c r="S404" s="139"/>
      <c r="T404" s="139"/>
      <c r="U404" s="139"/>
      <c r="V404" s="139"/>
      <c r="W404" s="139"/>
      <c r="X404" s="139"/>
      <c r="Y404" s="139"/>
      <c r="Z404" s="139"/>
      <c r="AA404" s="139"/>
    </row>
    <row r="405" spans="1:27" ht="15.75" customHeight="1">
      <c r="A405" s="139"/>
      <c r="B405" s="139"/>
      <c r="C405" s="139"/>
      <c r="D405" s="139"/>
      <c r="E405" s="139"/>
      <c r="F405" s="139"/>
      <c r="G405" s="139"/>
      <c r="H405" s="139"/>
      <c r="I405" s="139"/>
      <c r="J405" s="139"/>
      <c r="K405" s="139"/>
      <c r="L405" s="139"/>
      <c r="M405" s="139"/>
      <c r="N405" s="139"/>
      <c r="O405" s="139"/>
      <c r="P405" s="139"/>
      <c r="Q405" s="139"/>
      <c r="R405" s="139"/>
      <c r="S405" s="139"/>
      <c r="T405" s="139"/>
      <c r="U405" s="139"/>
      <c r="V405" s="139"/>
      <c r="W405" s="139"/>
      <c r="X405" s="139"/>
      <c r="Y405" s="139"/>
      <c r="Z405" s="139"/>
      <c r="AA405" s="139"/>
    </row>
    <row r="406" spans="1:27" ht="15.75" customHeight="1">
      <c r="A406" s="139"/>
      <c r="B406" s="139"/>
      <c r="C406" s="139"/>
      <c r="D406" s="139"/>
      <c r="E406" s="139"/>
      <c r="F406" s="139"/>
      <c r="G406" s="139"/>
      <c r="H406" s="139"/>
      <c r="I406" s="139"/>
      <c r="J406" s="139"/>
      <c r="K406" s="139"/>
      <c r="L406" s="139"/>
      <c r="M406" s="139"/>
      <c r="N406" s="139"/>
      <c r="O406" s="139"/>
      <c r="P406" s="139"/>
      <c r="Q406" s="139"/>
      <c r="R406" s="139"/>
      <c r="S406" s="139"/>
      <c r="T406" s="139"/>
      <c r="U406" s="139"/>
      <c r="V406" s="139"/>
      <c r="W406" s="139"/>
      <c r="X406" s="139"/>
      <c r="Y406" s="139"/>
      <c r="Z406" s="139"/>
      <c r="AA406" s="139"/>
    </row>
    <row r="407" spans="1:27" ht="15.75" customHeight="1">
      <c r="A407" s="139"/>
      <c r="B407" s="139"/>
      <c r="C407" s="139"/>
      <c r="D407" s="139"/>
      <c r="E407" s="139"/>
      <c r="F407" s="139"/>
      <c r="G407" s="139"/>
      <c r="H407" s="139"/>
      <c r="I407" s="139"/>
      <c r="J407" s="139"/>
      <c r="K407" s="139"/>
      <c r="L407" s="139"/>
      <c r="M407" s="139"/>
      <c r="N407" s="139"/>
      <c r="O407" s="139"/>
      <c r="P407" s="139"/>
      <c r="Q407" s="139"/>
      <c r="R407" s="139"/>
      <c r="S407" s="139"/>
      <c r="T407" s="139"/>
      <c r="U407" s="139"/>
      <c r="V407" s="139"/>
      <c r="W407" s="139"/>
      <c r="X407" s="139"/>
      <c r="Y407" s="139"/>
      <c r="Z407" s="139"/>
      <c r="AA407" s="139"/>
    </row>
    <row r="408" spans="1:27" ht="15.75" customHeight="1">
      <c r="A408" s="139"/>
      <c r="B408" s="139"/>
      <c r="C408" s="139"/>
      <c r="D408" s="139"/>
      <c r="E408" s="139"/>
      <c r="F408" s="139"/>
      <c r="G408" s="139"/>
      <c r="H408" s="139"/>
      <c r="I408" s="139"/>
      <c r="J408" s="139"/>
      <c r="K408" s="139"/>
      <c r="L408" s="139"/>
      <c r="M408" s="139"/>
      <c r="N408" s="139"/>
      <c r="O408" s="139"/>
      <c r="P408" s="139"/>
      <c r="Q408" s="139"/>
      <c r="R408" s="139"/>
      <c r="S408" s="139"/>
      <c r="T408" s="139"/>
      <c r="U408" s="139"/>
      <c r="V408" s="139"/>
      <c r="W408" s="139"/>
      <c r="X408" s="139"/>
      <c r="Y408" s="139"/>
      <c r="Z408" s="139"/>
      <c r="AA408" s="139"/>
    </row>
    <row r="409" spans="1:27" ht="15.75" customHeight="1">
      <c r="A409" s="139"/>
      <c r="B409" s="139"/>
      <c r="C409" s="139"/>
      <c r="D409" s="139"/>
      <c r="E409" s="139"/>
      <c r="F409" s="139"/>
      <c r="G409" s="139"/>
      <c r="H409" s="139"/>
      <c r="I409" s="139"/>
      <c r="J409" s="139"/>
      <c r="K409" s="139"/>
      <c r="L409" s="139"/>
      <c r="M409" s="139"/>
      <c r="N409" s="139"/>
      <c r="O409" s="139"/>
      <c r="P409" s="139"/>
      <c r="Q409" s="139"/>
      <c r="R409" s="139"/>
      <c r="S409" s="139"/>
      <c r="T409" s="139"/>
      <c r="U409" s="139"/>
      <c r="V409" s="139"/>
      <c r="W409" s="139"/>
      <c r="X409" s="139"/>
      <c r="Y409" s="139"/>
      <c r="Z409" s="139"/>
      <c r="AA409" s="139"/>
    </row>
    <row r="410" spans="1:27" ht="15.75" customHeight="1">
      <c r="A410" s="139"/>
      <c r="B410" s="139"/>
      <c r="C410" s="139"/>
      <c r="D410" s="139"/>
      <c r="E410" s="139"/>
      <c r="F410" s="139"/>
      <c r="G410" s="139"/>
      <c r="H410" s="139"/>
      <c r="I410" s="139"/>
      <c r="J410" s="139"/>
      <c r="K410" s="139"/>
      <c r="L410" s="139"/>
      <c r="M410" s="139"/>
      <c r="N410" s="139"/>
      <c r="O410" s="139"/>
      <c r="P410" s="139"/>
      <c r="Q410" s="139"/>
      <c r="R410" s="139"/>
      <c r="S410" s="139"/>
      <c r="T410" s="139"/>
      <c r="U410" s="139"/>
      <c r="V410" s="139"/>
      <c r="W410" s="139"/>
      <c r="X410" s="139"/>
      <c r="Y410" s="139"/>
      <c r="Z410" s="139"/>
      <c r="AA410" s="139"/>
    </row>
    <row r="411" spans="1:27" ht="15.75" customHeight="1">
      <c r="A411" s="139"/>
      <c r="B411" s="139"/>
      <c r="C411" s="139"/>
      <c r="D411" s="139"/>
      <c r="E411" s="139"/>
      <c r="F411" s="139"/>
      <c r="G411" s="139"/>
      <c r="H411" s="139"/>
      <c r="I411" s="139"/>
      <c r="J411" s="139"/>
      <c r="K411" s="139"/>
      <c r="L411" s="139"/>
      <c r="M411" s="139"/>
      <c r="N411" s="139"/>
      <c r="O411" s="139"/>
      <c r="P411" s="139"/>
      <c r="Q411" s="139"/>
      <c r="R411" s="139"/>
      <c r="S411" s="139"/>
      <c r="T411" s="139"/>
      <c r="U411" s="139"/>
      <c r="V411" s="139"/>
      <c r="W411" s="139"/>
      <c r="X411" s="139"/>
      <c r="Y411" s="139"/>
      <c r="Z411" s="139"/>
      <c r="AA411" s="139"/>
    </row>
    <row r="412" spans="1:27" ht="15.75" customHeight="1">
      <c r="A412" s="139"/>
      <c r="B412" s="139"/>
      <c r="C412" s="139"/>
      <c r="D412" s="139"/>
      <c r="E412" s="139"/>
      <c r="F412" s="139"/>
      <c r="G412" s="139"/>
      <c r="H412" s="139"/>
      <c r="I412" s="139"/>
      <c r="J412" s="139"/>
      <c r="K412" s="139"/>
      <c r="L412" s="139"/>
      <c r="M412" s="139"/>
      <c r="N412" s="139"/>
      <c r="O412" s="139"/>
      <c r="P412" s="139"/>
      <c r="Q412" s="139"/>
      <c r="R412" s="139"/>
      <c r="S412" s="139"/>
      <c r="T412" s="139"/>
      <c r="U412" s="139"/>
      <c r="V412" s="139"/>
      <c r="W412" s="139"/>
      <c r="X412" s="139"/>
      <c r="Y412" s="139"/>
      <c r="Z412" s="139"/>
      <c r="AA412" s="139"/>
    </row>
    <row r="413" spans="1:27" ht="15.75" customHeight="1">
      <c r="A413" s="139"/>
      <c r="B413" s="139"/>
      <c r="C413" s="139"/>
      <c r="D413" s="139"/>
      <c r="E413" s="139"/>
      <c r="F413" s="139"/>
      <c r="G413" s="139"/>
      <c r="H413" s="139"/>
      <c r="I413" s="139"/>
      <c r="J413" s="139"/>
      <c r="K413" s="139"/>
      <c r="L413" s="139"/>
      <c r="M413" s="139"/>
      <c r="N413" s="139"/>
      <c r="O413" s="139"/>
      <c r="P413" s="139"/>
      <c r="Q413" s="139"/>
      <c r="R413" s="139"/>
      <c r="S413" s="139"/>
      <c r="T413" s="139"/>
      <c r="U413" s="139"/>
      <c r="V413" s="139"/>
      <c r="W413" s="139"/>
      <c r="X413" s="139"/>
      <c r="Y413" s="139"/>
      <c r="Z413" s="139"/>
      <c r="AA413" s="139"/>
    </row>
    <row r="414" spans="1:27" ht="15.75" customHeight="1">
      <c r="A414" s="139"/>
      <c r="B414" s="139"/>
      <c r="C414" s="139"/>
      <c r="D414" s="139"/>
      <c r="E414" s="139"/>
      <c r="F414" s="139"/>
      <c r="G414" s="139"/>
      <c r="H414" s="139"/>
      <c r="I414" s="139"/>
      <c r="J414" s="139"/>
      <c r="K414" s="139"/>
      <c r="L414" s="139"/>
      <c r="M414" s="139"/>
      <c r="N414" s="139"/>
      <c r="O414" s="139"/>
      <c r="P414" s="139"/>
      <c r="Q414" s="139"/>
      <c r="R414" s="139"/>
      <c r="S414" s="139"/>
      <c r="T414" s="139"/>
      <c r="U414" s="139"/>
      <c r="V414" s="139"/>
      <c r="W414" s="139"/>
      <c r="X414" s="139"/>
      <c r="Y414" s="139"/>
      <c r="Z414" s="139"/>
      <c r="AA414" s="139"/>
    </row>
    <row r="415" spans="1:27" ht="15.75" customHeight="1">
      <c r="A415" s="139"/>
      <c r="B415" s="139"/>
      <c r="C415" s="139"/>
      <c r="D415" s="139"/>
      <c r="E415" s="139"/>
      <c r="F415" s="139"/>
      <c r="G415" s="139"/>
      <c r="H415" s="139"/>
      <c r="I415" s="139"/>
      <c r="J415" s="139"/>
      <c r="K415" s="139"/>
      <c r="L415" s="139"/>
      <c r="M415" s="139"/>
      <c r="N415" s="139"/>
      <c r="O415" s="139"/>
      <c r="P415" s="139"/>
      <c r="Q415" s="139"/>
      <c r="R415" s="139"/>
      <c r="S415" s="139"/>
      <c r="T415" s="139"/>
      <c r="U415" s="139"/>
      <c r="V415" s="139"/>
      <c r="W415" s="139"/>
      <c r="X415" s="139"/>
      <c r="Y415" s="139"/>
      <c r="Z415" s="139"/>
      <c r="AA415" s="139"/>
    </row>
    <row r="416" spans="1:27" ht="15.75" customHeight="1">
      <c r="A416" s="139"/>
      <c r="B416" s="139"/>
      <c r="C416" s="139"/>
      <c r="D416" s="139"/>
      <c r="E416" s="139"/>
      <c r="F416" s="139"/>
      <c r="G416" s="139"/>
      <c r="H416" s="139"/>
      <c r="I416" s="139"/>
      <c r="J416" s="139"/>
      <c r="K416" s="139"/>
      <c r="L416" s="139"/>
      <c r="M416" s="139"/>
      <c r="N416" s="139"/>
      <c r="O416" s="139"/>
      <c r="P416" s="139"/>
      <c r="Q416" s="139"/>
      <c r="R416" s="139"/>
      <c r="S416" s="139"/>
      <c r="T416" s="139"/>
      <c r="U416" s="139"/>
      <c r="V416" s="139"/>
      <c r="W416" s="139"/>
      <c r="X416" s="139"/>
      <c r="Y416" s="139"/>
      <c r="Z416" s="139"/>
      <c r="AA416" s="139"/>
    </row>
    <row r="417" spans="1:27" ht="15.75" customHeight="1">
      <c r="A417" s="139"/>
      <c r="B417" s="139"/>
      <c r="C417" s="139"/>
      <c r="D417" s="139"/>
      <c r="E417" s="139"/>
      <c r="F417" s="139"/>
      <c r="G417" s="139"/>
      <c r="H417" s="139"/>
      <c r="I417" s="139"/>
      <c r="J417" s="139"/>
      <c r="K417" s="139"/>
      <c r="L417" s="139"/>
      <c r="M417" s="139"/>
      <c r="N417" s="139"/>
      <c r="O417" s="139"/>
      <c r="P417" s="139"/>
      <c r="Q417" s="139"/>
      <c r="R417" s="139"/>
      <c r="S417" s="139"/>
      <c r="T417" s="139"/>
      <c r="U417" s="139"/>
      <c r="V417" s="139"/>
      <c r="W417" s="139"/>
      <c r="X417" s="139"/>
      <c r="Y417" s="139"/>
      <c r="Z417" s="139"/>
      <c r="AA417" s="139"/>
    </row>
    <row r="418" spans="1:27" ht="15.75" customHeight="1">
      <c r="A418" s="139"/>
      <c r="B418" s="139"/>
      <c r="C418" s="139"/>
      <c r="D418" s="139"/>
      <c r="E418" s="139"/>
      <c r="F418" s="139"/>
      <c r="G418" s="139"/>
      <c r="H418" s="139"/>
      <c r="I418" s="139"/>
      <c r="J418" s="139"/>
      <c r="K418" s="139"/>
      <c r="L418" s="139"/>
      <c r="M418" s="139"/>
      <c r="N418" s="139"/>
      <c r="O418" s="139"/>
      <c r="P418" s="139"/>
      <c r="Q418" s="139"/>
      <c r="R418" s="139"/>
      <c r="S418" s="139"/>
      <c r="T418" s="139"/>
      <c r="U418" s="139"/>
      <c r="V418" s="139"/>
      <c r="W418" s="139"/>
      <c r="X418" s="139"/>
      <c r="Y418" s="139"/>
      <c r="Z418" s="139"/>
      <c r="AA418" s="139"/>
    </row>
    <row r="419" spans="1:27" ht="15.75" customHeight="1">
      <c r="A419" s="139"/>
      <c r="B419" s="139"/>
      <c r="C419" s="139"/>
      <c r="D419" s="139"/>
      <c r="E419" s="139"/>
      <c r="F419" s="139"/>
      <c r="G419" s="139"/>
      <c r="H419" s="139"/>
      <c r="I419" s="139"/>
      <c r="J419" s="139"/>
      <c r="K419" s="139"/>
      <c r="L419" s="139"/>
      <c r="M419" s="139"/>
      <c r="N419" s="139"/>
      <c r="O419" s="139"/>
      <c r="P419" s="139"/>
      <c r="Q419" s="139"/>
      <c r="R419" s="139"/>
      <c r="S419" s="139"/>
      <c r="T419" s="139"/>
      <c r="U419" s="139"/>
      <c r="V419" s="139"/>
      <c r="W419" s="139"/>
      <c r="X419" s="139"/>
      <c r="Y419" s="139"/>
      <c r="Z419" s="139"/>
      <c r="AA419" s="139"/>
    </row>
    <row r="420" spans="1:27" ht="15.75" customHeight="1">
      <c r="A420" s="139"/>
      <c r="B420" s="139"/>
      <c r="C420" s="139"/>
      <c r="D420" s="139"/>
      <c r="E420" s="139"/>
      <c r="F420" s="139"/>
      <c r="G420" s="139"/>
      <c r="H420" s="139"/>
      <c r="I420" s="139"/>
      <c r="J420" s="139"/>
      <c r="K420" s="139"/>
      <c r="L420" s="139"/>
      <c r="M420" s="139"/>
      <c r="N420" s="139"/>
      <c r="O420" s="139"/>
      <c r="P420" s="139"/>
      <c r="Q420" s="139"/>
      <c r="R420" s="139"/>
      <c r="S420" s="139"/>
      <c r="T420" s="139"/>
      <c r="U420" s="139"/>
      <c r="V420" s="139"/>
      <c r="W420" s="139"/>
      <c r="X420" s="139"/>
      <c r="Y420" s="139"/>
      <c r="Z420" s="139"/>
      <c r="AA420" s="139"/>
    </row>
    <row r="421" spans="1:27" ht="15.75" customHeight="1">
      <c r="A421" s="139"/>
      <c r="B421" s="139"/>
      <c r="C421" s="139"/>
      <c r="D421" s="139"/>
      <c r="E421" s="139"/>
      <c r="F421" s="139"/>
      <c r="G421" s="139"/>
      <c r="H421" s="139"/>
      <c r="I421" s="139"/>
      <c r="J421" s="139"/>
      <c r="K421" s="139"/>
      <c r="L421" s="139"/>
      <c r="M421" s="139"/>
      <c r="N421" s="139"/>
      <c r="O421" s="139"/>
      <c r="P421" s="139"/>
      <c r="Q421" s="139"/>
      <c r="R421" s="139"/>
      <c r="S421" s="139"/>
      <c r="T421" s="139"/>
      <c r="U421" s="139"/>
      <c r="V421" s="139"/>
      <c r="W421" s="139"/>
      <c r="X421" s="139"/>
      <c r="Y421" s="139"/>
      <c r="Z421" s="139"/>
      <c r="AA421" s="139"/>
    </row>
    <row r="422" spans="1:27" ht="15.75" customHeight="1">
      <c r="A422" s="139"/>
      <c r="B422" s="139"/>
      <c r="C422" s="139"/>
      <c r="D422" s="139"/>
      <c r="E422" s="139"/>
      <c r="F422" s="139"/>
      <c r="G422" s="139"/>
      <c r="H422" s="139"/>
      <c r="I422" s="139"/>
      <c r="J422" s="139"/>
      <c r="K422" s="139"/>
      <c r="L422" s="139"/>
      <c r="M422" s="139"/>
      <c r="N422" s="139"/>
      <c r="O422" s="139"/>
      <c r="P422" s="139"/>
      <c r="Q422" s="139"/>
      <c r="R422" s="139"/>
      <c r="S422" s="139"/>
      <c r="T422" s="139"/>
      <c r="U422" s="139"/>
      <c r="V422" s="139"/>
      <c r="W422" s="139"/>
      <c r="X422" s="139"/>
      <c r="Y422" s="139"/>
      <c r="Z422" s="139"/>
      <c r="AA422" s="139"/>
    </row>
    <row r="423" spans="1:27" ht="15.75" customHeight="1">
      <c r="A423" s="139"/>
      <c r="B423" s="139"/>
      <c r="C423" s="139"/>
      <c r="D423" s="139"/>
      <c r="E423" s="139"/>
      <c r="F423" s="139"/>
      <c r="G423" s="139"/>
      <c r="H423" s="139"/>
      <c r="I423" s="139"/>
      <c r="J423" s="139"/>
      <c r="K423" s="139"/>
      <c r="L423" s="139"/>
      <c r="M423" s="139"/>
      <c r="N423" s="139"/>
      <c r="O423" s="139"/>
      <c r="P423" s="139"/>
      <c r="Q423" s="139"/>
      <c r="R423" s="139"/>
      <c r="S423" s="139"/>
      <c r="T423" s="139"/>
      <c r="U423" s="139"/>
      <c r="V423" s="139"/>
      <c r="W423" s="139"/>
      <c r="X423" s="139"/>
      <c r="Y423" s="139"/>
      <c r="Z423" s="139"/>
      <c r="AA423" s="139"/>
    </row>
    <row r="424" spans="1:27" ht="15.75" customHeight="1">
      <c r="A424" s="139"/>
      <c r="B424" s="139"/>
      <c r="C424" s="139"/>
      <c r="D424" s="139"/>
      <c r="E424" s="139"/>
      <c r="F424" s="139"/>
      <c r="G424" s="139"/>
      <c r="H424" s="139"/>
      <c r="I424" s="139"/>
      <c r="J424" s="139"/>
      <c r="K424" s="139"/>
      <c r="L424" s="139"/>
      <c r="M424" s="139"/>
      <c r="N424" s="139"/>
      <c r="O424" s="139"/>
      <c r="P424" s="139"/>
      <c r="Q424" s="139"/>
      <c r="R424" s="139"/>
      <c r="S424" s="139"/>
      <c r="T424" s="139"/>
      <c r="U424" s="139"/>
      <c r="V424" s="139"/>
      <c r="W424" s="139"/>
      <c r="X424" s="139"/>
      <c r="Y424" s="139"/>
      <c r="Z424" s="139"/>
      <c r="AA424" s="139"/>
    </row>
    <row r="425" spans="1:27" ht="15.75" customHeight="1">
      <c r="A425" s="139"/>
      <c r="B425" s="139"/>
      <c r="C425" s="139"/>
      <c r="D425" s="139"/>
      <c r="E425" s="139"/>
      <c r="F425" s="139"/>
      <c r="G425" s="139"/>
      <c r="H425" s="139"/>
      <c r="I425" s="139"/>
      <c r="J425" s="139"/>
      <c r="K425" s="139"/>
      <c r="L425" s="139"/>
      <c r="M425" s="139"/>
      <c r="N425" s="139"/>
      <c r="O425" s="139"/>
      <c r="P425" s="139"/>
      <c r="Q425" s="139"/>
      <c r="R425" s="139"/>
      <c r="S425" s="139"/>
      <c r="T425" s="139"/>
      <c r="U425" s="139"/>
      <c r="V425" s="139"/>
      <c r="W425" s="139"/>
      <c r="X425" s="139"/>
      <c r="Y425" s="139"/>
      <c r="Z425" s="139"/>
      <c r="AA425" s="139"/>
    </row>
    <row r="426" spans="1:27" ht="15.75" customHeight="1">
      <c r="A426" s="139"/>
      <c r="B426" s="139"/>
      <c r="C426" s="139"/>
      <c r="D426" s="139"/>
      <c r="E426" s="139"/>
      <c r="F426" s="139"/>
      <c r="G426" s="139"/>
      <c r="H426" s="139"/>
      <c r="I426" s="139"/>
      <c r="J426" s="139"/>
      <c r="K426" s="139"/>
      <c r="L426" s="139"/>
      <c r="M426" s="139"/>
      <c r="N426" s="139"/>
      <c r="O426" s="139"/>
      <c r="P426" s="139"/>
      <c r="Q426" s="139"/>
      <c r="R426" s="139"/>
      <c r="S426" s="139"/>
      <c r="T426" s="139"/>
      <c r="U426" s="139"/>
      <c r="V426" s="139"/>
      <c r="W426" s="139"/>
      <c r="X426" s="139"/>
      <c r="Y426" s="139"/>
      <c r="Z426" s="139"/>
      <c r="AA426" s="139"/>
    </row>
    <row r="427" spans="1:27" ht="15.75" customHeight="1">
      <c r="A427" s="139"/>
      <c r="B427" s="139"/>
      <c r="C427" s="139"/>
      <c r="D427" s="139"/>
      <c r="E427" s="139"/>
      <c r="F427" s="139"/>
      <c r="G427" s="139"/>
      <c r="H427" s="139"/>
      <c r="I427" s="139"/>
      <c r="J427" s="139"/>
      <c r="K427" s="139"/>
      <c r="L427" s="139"/>
      <c r="M427" s="139"/>
      <c r="N427" s="139"/>
      <c r="O427" s="139"/>
      <c r="P427" s="139"/>
      <c r="Q427" s="139"/>
      <c r="R427" s="139"/>
      <c r="S427" s="139"/>
      <c r="T427" s="139"/>
      <c r="U427" s="139"/>
      <c r="V427" s="139"/>
      <c r="W427" s="139"/>
      <c r="X427" s="139"/>
      <c r="Y427" s="139"/>
      <c r="Z427" s="139"/>
      <c r="AA427" s="139"/>
    </row>
    <row r="428" spans="1:27" ht="15.75" customHeight="1">
      <c r="A428" s="139"/>
      <c r="B428" s="139"/>
      <c r="C428" s="139"/>
      <c r="D428" s="139"/>
      <c r="E428" s="139"/>
      <c r="F428" s="139"/>
      <c r="G428" s="139"/>
      <c r="H428" s="139"/>
      <c r="I428" s="139"/>
      <c r="J428" s="139"/>
      <c r="K428" s="139"/>
      <c r="L428" s="139"/>
      <c r="M428" s="139"/>
      <c r="N428" s="139"/>
      <c r="O428" s="139"/>
      <c r="P428" s="139"/>
      <c r="Q428" s="139"/>
      <c r="R428" s="139"/>
      <c r="S428" s="139"/>
      <c r="T428" s="139"/>
      <c r="U428" s="139"/>
      <c r="V428" s="139"/>
      <c r="W428" s="139"/>
      <c r="X428" s="139"/>
      <c r="Y428" s="139"/>
      <c r="Z428" s="139"/>
      <c r="AA428" s="139"/>
    </row>
    <row r="429" spans="1:27" ht="15.75" customHeight="1">
      <c r="A429" s="139"/>
      <c r="B429" s="139"/>
      <c r="C429" s="139"/>
      <c r="D429" s="139"/>
      <c r="E429" s="139"/>
      <c r="F429" s="139"/>
      <c r="G429" s="139"/>
      <c r="H429" s="139"/>
      <c r="I429" s="139"/>
      <c r="J429" s="139"/>
      <c r="K429" s="139"/>
      <c r="L429" s="139"/>
      <c r="M429" s="139"/>
      <c r="N429" s="139"/>
      <c r="O429" s="139"/>
      <c r="P429" s="139"/>
      <c r="Q429" s="139"/>
      <c r="R429" s="139"/>
      <c r="S429" s="139"/>
      <c r="T429" s="139"/>
      <c r="U429" s="139"/>
      <c r="V429" s="139"/>
      <c r="W429" s="139"/>
      <c r="X429" s="139"/>
      <c r="Y429" s="139"/>
      <c r="Z429" s="139"/>
      <c r="AA429" s="139"/>
    </row>
    <row r="430" spans="1:27" ht="15.75" customHeight="1">
      <c r="A430" s="139"/>
      <c r="B430" s="139"/>
      <c r="C430" s="139"/>
      <c r="D430" s="139"/>
      <c r="E430" s="139"/>
      <c r="F430" s="139"/>
      <c r="G430" s="139"/>
      <c r="H430" s="139"/>
      <c r="I430" s="139"/>
      <c r="J430" s="139"/>
      <c r="K430" s="139"/>
      <c r="L430" s="139"/>
      <c r="M430" s="139"/>
      <c r="N430" s="139"/>
      <c r="O430" s="139"/>
      <c r="P430" s="139"/>
      <c r="Q430" s="139"/>
      <c r="R430" s="139"/>
      <c r="S430" s="139"/>
      <c r="T430" s="139"/>
      <c r="U430" s="139"/>
      <c r="V430" s="139"/>
      <c r="W430" s="139"/>
      <c r="X430" s="139"/>
      <c r="Y430" s="139"/>
      <c r="Z430" s="139"/>
      <c r="AA430" s="139"/>
    </row>
    <row r="431" spans="1:27" ht="15.75" customHeight="1">
      <c r="A431" s="139"/>
      <c r="B431" s="139"/>
      <c r="C431" s="139"/>
      <c r="D431" s="139"/>
      <c r="E431" s="139"/>
      <c r="F431" s="139"/>
      <c r="G431" s="139"/>
      <c r="H431" s="139"/>
      <c r="I431" s="139"/>
      <c r="J431" s="139"/>
      <c r="K431" s="139"/>
      <c r="L431" s="139"/>
      <c r="M431" s="139"/>
      <c r="N431" s="139"/>
      <c r="O431" s="139"/>
      <c r="P431" s="139"/>
      <c r="Q431" s="139"/>
      <c r="R431" s="139"/>
      <c r="S431" s="139"/>
      <c r="T431" s="139"/>
      <c r="U431" s="139"/>
      <c r="V431" s="139"/>
      <c r="W431" s="139"/>
      <c r="X431" s="139"/>
      <c r="Y431" s="139"/>
      <c r="Z431" s="139"/>
      <c r="AA431" s="139"/>
    </row>
    <row r="432" spans="1:27" ht="15.75" customHeight="1">
      <c r="A432" s="139"/>
      <c r="B432" s="139"/>
      <c r="C432" s="139"/>
      <c r="D432" s="139"/>
      <c r="E432" s="139"/>
      <c r="F432" s="139"/>
      <c r="G432" s="139"/>
      <c r="H432" s="139"/>
      <c r="I432" s="139"/>
      <c r="J432" s="139"/>
      <c r="K432" s="139"/>
      <c r="L432" s="139"/>
      <c r="M432" s="139"/>
      <c r="N432" s="139"/>
      <c r="O432" s="139"/>
      <c r="P432" s="139"/>
      <c r="Q432" s="139"/>
      <c r="R432" s="139"/>
      <c r="S432" s="139"/>
      <c r="T432" s="139"/>
      <c r="U432" s="139"/>
      <c r="V432" s="139"/>
      <c r="W432" s="139"/>
      <c r="X432" s="139"/>
      <c r="Y432" s="139"/>
      <c r="Z432" s="139"/>
      <c r="AA432" s="139"/>
    </row>
    <row r="433" spans="1:27" ht="15.75" customHeight="1">
      <c r="A433" s="139"/>
      <c r="B433" s="139"/>
      <c r="C433" s="139"/>
      <c r="D433" s="139"/>
      <c r="E433" s="139"/>
      <c r="F433" s="139"/>
      <c r="G433" s="139"/>
      <c r="H433" s="139"/>
      <c r="I433" s="139"/>
      <c r="J433" s="139"/>
      <c r="K433" s="139"/>
      <c r="L433" s="139"/>
      <c r="M433" s="139"/>
      <c r="N433" s="139"/>
      <c r="O433" s="139"/>
      <c r="P433" s="139"/>
      <c r="Q433" s="139"/>
      <c r="R433" s="139"/>
      <c r="S433" s="139"/>
      <c r="T433" s="139"/>
      <c r="U433" s="139"/>
      <c r="V433" s="139"/>
      <c r="W433" s="139"/>
      <c r="X433" s="139"/>
      <c r="Y433" s="139"/>
      <c r="Z433" s="139"/>
      <c r="AA433" s="139"/>
    </row>
    <row r="434" spans="1:27" ht="15.75" customHeight="1">
      <c r="A434" s="139"/>
      <c r="B434" s="139"/>
      <c r="C434" s="139"/>
      <c r="D434" s="139"/>
      <c r="E434" s="139"/>
      <c r="F434" s="139"/>
      <c r="G434" s="139"/>
      <c r="H434" s="139"/>
      <c r="I434" s="139"/>
      <c r="J434" s="139"/>
      <c r="K434" s="139"/>
      <c r="L434" s="139"/>
      <c r="M434" s="139"/>
      <c r="N434" s="139"/>
      <c r="O434" s="139"/>
      <c r="P434" s="139"/>
      <c r="Q434" s="139"/>
      <c r="R434" s="139"/>
      <c r="S434" s="139"/>
      <c r="T434" s="139"/>
      <c r="U434" s="139"/>
      <c r="V434" s="139"/>
      <c r="W434" s="139"/>
      <c r="X434" s="139"/>
      <c r="Y434" s="139"/>
      <c r="Z434" s="139"/>
      <c r="AA434" s="139"/>
    </row>
    <row r="435" spans="1:27" ht="15.75" customHeight="1">
      <c r="A435" s="139"/>
      <c r="B435" s="139"/>
      <c r="C435" s="139"/>
      <c r="D435" s="139"/>
      <c r="E435" s="139"/>
      <c r="F435" s="139"/>
      <c r="G435" s="139"/>
      <c r="H435" s="139"/>
      <c r="I435" s="139"/>
      <c r="J435" s="139"/>
      <c r="K435" s="139"/>
      <c r="L435" s="139"/>
      <c r="M435" s="139"/>
      <c r="N435" s="139"/>
      <c r="O435" s="139"/>
      <c r="P435" s="139"/>
      <c r="Q435" s="139"/>
      <c r="R435" s="139"/>
      <c r="S435" s="139"/>
      <c r="T435" s="139"/>
      <c r="U435" s="139"/>
      <c r="V435" s="139"/>
      <c r="W435" s="139"/>
      <c r="X435" s="139"/>
      <c r="Y435" s="139"/>
      <c r="Z435" s="139"/>
      <c r="AA435" s="139"/>
    </row>
    <row r="436" spans="1:27" ht="15.75" customHeight="1">
      <c r="A436" s="139"/>
      <c r="B436" s="139"/>
      <c r="C436" s="139"/>
      <c r="D436" s="139"/>
      <c r="E436" s="139"/>
      <c r="F436" s="139"/>
      <c r="G436" s="139"/>
      <c r="H436" s="139"/>
      <c r="I436" s="139"/>
      <c r="J436" s="139"/>
      <c r="K436" s="139"/>
      <c r="L436" s="139"/>
      <c r="M436" s="139"/>
      <c r="N436" s="139"/>
      <c r="O436" s="139"/>
      <c r="P436" s="139"/>
      <c r="Q436" s="139"/>
      <c r="R436" s="139"/>
      <c r="S436" s="139"/>
      <c r="T436" s="139"/>
      <c r="U436" s="139"/>
      <c r="V436" s="139"/>
      <c r="W436" s="139"/>
      <c r="X436" s="139"/>
      <c r="Y436" s="139"/>
      <c r="Z436" s="139"/>
      <c r="AA436" s="139"/>
    </row>
    <row r="437" spans="1:27" ht="15.75" customHeight="1">
      <c r="A437" s="139"/>
      <c r="B437" s="139"/>
      <c r="C437" s="139"/>
      <c r="D437" s="139"/>
      <c r="E437" s="139"/>
      <c r="F437" s="139"/>
      <c r="G437" s="139"/>
      <c r="H437" s="139"/>
      <c r="I437" s="139"/>
      <c r="J437" s="139"/>
      <c r="K437" s="139"/>
      <c r="L437" s="139"/>
      <c r="M437" s="139"/>
      <c r="N437" s="139"/>
      <c r="O437" s="139"/>
      <c r="P437" s="139"/>
      <c r="Q437" s="139"/>
      <c r="R437" s="139"/>
      <c r="S437" s="139"/>
      <c r="T437" s="139"/>
      <c r="U437" s="139"/>
      <c r="V437" s="139"/>
      <c r="W437" s="139"/>
      <c r="X437" s="139"/>
      <c r="Y437" s="139"/>
      <c r="Z437" s="139"/>
      <c r="AA437" s="139"/>
    </row>
    <row r="438" spans="1:27" ht="15.75" customHeight="1">
      <c r="A438" s="139"/>
      <c r="B438" s="139"/>
      <c r="C438" s="139"/>
      <c r="D438" s="139"/>
      <c r="E438" s="139"/>
      <c r="F438" s="139"/>
      <c r="G438" s="139"/>
      <c r="H438" s="139"/>
      <c r="I438" s="139"/>
      <c r="J438" s="139"/>
      <c r="K438" s="139"/>
      <c r="L438" s="139"/>
      <c r="M438" s="139"/>
      <c r="N438" s="139"/>
      <c r="O438" s="139"/>
      <c r="P438" s="139"/>
      <c r="Q438" s="139"/>
      <c r="R438" s="139"/>
      <c r="S438" s="139"/>
      <c r="T438" s="139"/>
      <c r="U438" s="139"/>
      <c r="V438" s="139"/>
      <c r="W438" s="139"/>
      <c r="X438" s="139"/>
      <c r="Y438" s="139"/>
      <c r="Z438" s="139"/>
      <c r="AA438" s="139"/>
    </row>
    <row r="439" spans="1:27" ht="15.75" customHeight="1">
      <c r="A439" s="139"/>
      <c r="B439" s="139"/>
      <c r="C439" s="139"/>
      <c r="D439" s="139"/>
      <c r="E439" s="139"/>
      <c r="F439" s="139"/>
      <c r="G439" s="139"/>
      <c r="H439" s="139"/>
      <c r="I439" s="139"/>
      <c r="J439" s="139"/>
      <c r="K439" s="139"/>
      <c r="L439" s="139"/>
      <c r="M439" s="139"/>
      <c r="N439" s="139"/>
      <c r="O439" s="139"/>
      <c r="P439" s="139"/>
      <c r="Q439" s="139"/>
      <c r="R439" s="139"/>
      <c r="S439" s="139"/>
      <c r="T439" s="139"/>
      <c r="U439" s="139"/>
      <c r="V439" s="139"/>
      <c r="W439" s="139"/>
      <c r="X439" s="139"/>
      <c r="Y439" s="139"/>
      <c r="Z439" s="139"/>
      <c r="AA439" s="139"/>
    </row>
    <row r="440" spans="1:27" ht="15.75" customHeight="1">
      <c r="A440" s="139"/>
      <c r="B440" s="139"/>
      <c r="C440" s="139"/>
      <c r="D440" s="139"/>
      <c r="E440" s="139"/>
      <c r="F440" s="139"/>
      <c r="G440" s="139"/>
      <c r="H440" s="139"/>
      <c r="I440" s="139"/>
      <c r="J440" s="139"/>
      <c r="K440" s="139"/>
      <c r="L440" s="139"/>
      <c r="M440" s="139"/>
      <c r="N440" s="139"/>
      <c r="O440" s="139"/>
      <c r="P440" s="139"/>
      <c r="Q440" s="139"/>
      <c r="R440" s="139"/>
      <c r="S440" s="139"/>
      <c r="T440" s="139"/>
      <c r="U440" s="139"/>
      <c r="V440" s="139"/>
      <c r="W440" s="139"/>
      <c r="X440" s="139"/>
      <c r="Y440" s="139"/>
      <c r="Z440" s="139"/>
      <c r="AA440" s="139"/>
    </row>
    <row r="441" spans="1:27" ht="15.75" customHeight="1">
      <c r="A441" s="139"/>
      <c r="B441" s="139"/>
      <c r="C441" s="139"/>
      <c r="D441" s="139"/>
      <c r="E441" s="139"/>
      <c r="F441" s="139"/>
      <c r="G441" s="139"/>
      <c r="H441" s="139"/>
      <c r="I441" s="139"/>
      <c r="J441" s="139"/>
      <c r="K441" s="139"/>
      <c r="L441" s="139"/>
      <c r="M441" s="139"/>
      <c r="N441" s="139"/>
      <c r="O441" s="139"/>
      <c r="P441" s="139"/>
      <c r="Q441" s="139"/>
      <c r="R441" s="139"/>
      <c r="S441" s="139"/>
      <c r="T441" s="139"/>
      <c r="U441" s="139"/>
      <c r="V441" s="139"/>
      <c r="W441" s="139"/>
      <c r="X441" s="139"/>
      <c r="Y441" s="139"/>
      <c r="Z441" s="139"/>
      <c r="AA441" s="139"/>
    </row>
    <row r="442" spans="1:27" ht="15.75" customHeight="1">
      <c r="A442" s="139"/>
      <c r="B442" s="139"/>
      <c r="C442" s="139"/>
      <c r="D442" s="139"/>
      <c r="E442" s="139"/>
      <c r="F442" s="139"/>
      <c r="G442" s="139"/>
      <c r="H442" s="139"/>
      <c r="I442" s="139"/>
      <c r="J442" s="139"/>
      <c r="K442" s="139"/>
      <c r="L442" s="139"/>
      <c r="M442" s="139"/>
      <c r="N442" s="139"/>
      <c r="O442" s="139"/>
      <c r="P442" s="139"/>
      <c r="Q442" s="139"/>
      <c r="R442" s="139"/>
      <c r="S442" s="139"/>
      <c r="T442" s="139"/>
      <c r="U442" s="139"/>
      <c r="V442" s="139"/>
      <c r="W442" s="139"/>
      <c r="X442" s="139"/>
      <c r="Y442" s="139"/>
      <c r="Z442" s="139"/>
      <c r="AA442" s="139"/>
    </row>
    <row r="443" spans="1:27" ht="15.75" customHeight="1">
      <c r="A443" s="139"/>
      <c r="B443" s="139"/>
      <c r="C443" s="139"/>
      <c r="D443" s="139"/>
      <c r="E443" s="139"/>
      <c r="F443" s="139"/>
      <c r="G443" s="139"/>
      <c r="H443" s="139"/>
      <c r="I443" s="139"/>
      <c r="J443" s="139"/>
      <c r="K443" s="139"/>
      <c r="L443" s="139"/>
      <c r="M443" s="139"/>
      <c r="N443" s="139"/>
      <c r="O443" s="139"/>
      <c r="P443" s="139"/>
      <c r="Q443" s="139"/>
      <c r="R443" s="139"/>
      <c r="S443" s="139"/>
      <c r="T443" s="139"/>
      <c r="U443" s="139"/>
      <c r="V443" s="139"/>
      <c r="W443" s="139"/>
      <c r="X443" s="139"/>
      <c r="Y443" s="139"/>
      <c r="Z443" s="139"/>
      <c r="AA443" s="139"/>
    </row>
    <row r="444" spans="1:27" ht="15.75" customHeight="1">
      <c r="A444" s="139"/>
      <c r="B444" s="139"/>
      <c r="C444" s="139"/>
      <c r="D444" s="139"/>
      <c r="E444" s="139"/>
      <c r="F444" s="139"/>
      <c r="G444" s="139"/>
      <c r="H444" s="139"/>
      <c r="I444" s="139"/>
      <c r="J444" s="139"/>
      <c r="K444" s="139"/>
      <c r="L444" s="139"/>
      <c r="M444" s="139"/>
      <c r="N444" s="139"/>
      <c r="O444" s="139"/>
      <c r="P444" s="139"/>
      <c r="Q444" s="139"/>
      <c r="R444" s="139"/>
      <c r="S444" s="139"/>
      <c r="T444" s="139"/>
      <c r="U444" s="139"/>
      <c r="V444" s="139"/>
      <c r="W444" s="139"/>
      <c r="X444" s="139"/>
      <c r="Y444" s="139"/>
      <c r="Z444" s="139"/>
      <c r="AA444" s="139"/>
    </row>
    <row r="445" spans="1:27" ht="15.75" customHeight="1">
      <c r="A445" s="139"/>
      <c r="B445" s="139"/>
      <c r="C445" s="139"/>
      <c r="D445" s="139"/>
      <c r="E445" s="139"/>
      <c r="F445" s="139"/>
      <c r="G445" s="139"/>
      <c r="H445" s="139"/>
      <c r="I445" s="139"/>
      <c r="J445" s="139"/>
      <c r="K445" s="139"/>
      <c r="L445" s="139"/>
      <c r="M445" s="139"/>
      <c r="N445" s="139"/>
      <c r="O445" s="139"/>
      <c r="P445" s="139"/>
      <c r="Q445" s="139"/>
      <c r="R445" s="139"/>
      <c r="S445" s="139"/>
      <c r="T445" s="139"/>
      <c r="U445" s="139"/>
      <c r="V445" s="139"/>
      <c r="W445" s="139"/>
      <c r="X445" s="139"/>
      <c r="Y445" s="139"/>
      <c r="Z445" s="139"/>
      <c r="AA445" s="139"/>
    </row>
    <row r="446" spans="1:27" ht="15.75" customHeight="1">
      <c r="A446" s="139"/>
      <c r="B446" s="139"/>
      <c r="C446" s="139"/>
      <c r="D446" s="139"/>
      <c r="E446" s="139"/>
      <c r="F446" s="139"/>
      <c r="G446" s="139"/>
      <c r="H446" s="139"/>
      <c r="I446" s="139"/>
      <c r="J446" s="139"/>
      <c r="K446" s="139"/>
      <c r="L446" s="139"/>
      <c r="M446" s="139"/>
      <c r="N446" s="139"/>
      <c r="O446" s="139"/>
      <c r="P446" s="139"/>
      <c r="Q446" s="139"/>
      <c r="R446" s="139"/>
      <c r="S446" s="139"/>
      <c r="T446" s="139"/>
      <c r="U446" s="139"/>
      <c r="V446" s="139"/>
      <c r="W446" s="139"/>
      <c r="X446" s="139"/>
      <c r="Y446" s="139"/>
      <c r="Z446" s="139"/>
      <c r="AA446" s="139"/>
    </row>
    <row r="447" spans="1:27" ht="15.75" customHeight="1">
      <c r="A447" s="139"/>
      <c r="B447" s="139"/>
      <c r="C447" s="139"/>
      <c r="D447" s="139"/>
      <c r="E447" s="139"/>
      <c r="F447" s="139"/>
      <c r="G447" s="139"/>
      <c r="H447" s="139"/>
      <c r="I447" s="139"/>
      <c r="J447" s="139"/>
      <c r="K447" s="139"/>
      <c r="L447" s="139"/>
      <c r="M447" s="139"/>
      <c r="N447" s="139"/>
      <c r="O447" s="139"/>
      <c r="P447" s="139"/>
      <c r="Q447" s="139"/>
      <c r="R447" s="139"/>
      <c r="S447" s="139"/>
      <c r="T447" s="139"/>
      <c r="U447" s="139"/>
      <c r="V447" s="139"/>
      <c r="W447" s="139"/>
      <c r="X447" s="139"/>
      <c r="Y447" s="139"/>
      <c r="Z447" s="139"/>
      <c r="AA447" s="139"/>
    </row>
    <row r="448" spans="1:27" ht="15.75" customHeight="1">
      <c r="A448" s="139"/>
      <c r="B448" s="139"/>
      <c r="C448" s="139"/>
      <c r="D448" s="139"/>
      <c r="E448" s="139"/>
      <c r="F448" s="139"/>
      <c r="G448" s="139"/>
      <c r="H448" s="139"/>
      <c r="I448" s="139"/>
      <c r="J448" s="139"/>
      <c r="K448" s="139"/>
      <c r="L448" s="139"/>
      <c r="M448" s="139"/>
      <c r="N448" s="139"/>
      <c r="O448" s="139"/>
      <c r="P448" s="139"/>
      <c r="Q448" s="139"/>
      <c r="R448" s="139"/>
      <c r="S448" s="139"/>
      <c r="T448" s="139"/>
      <c r="U448" s="139"/>
      <c r="V448" s="139"/>
      <c r="W448" s="139"/>
      <c r="X448" s="139"/>
      <c r="Y448" s="139"/>
      <c r="Z448" s="139"/>
      <c r="AA448" s="139"/>
    </row>
    <row r="449" spans="1:27" ht="15.75" customHeight="1">
      <c r="A449" s="139"/>
      <c r="B449" s="139"/>
      <c r="C449" s="139"/>
      <c r="D449" s="139"/>
      <c r="E449" s="139"/>
      <c r="F449" s="139"/>
      <c r="G449" s="139"/>
      <c r="H449" s="139"/>
      <c r="I449" s="139"/>
      <c r="J449" s="139"/>
      <c r="K449" s="139"/>
      <c r="L449" s="139"/>
      <c r="M449" s="139"/>
      <c r="N449" s="139"/>
      <c r="O449" s="139"/>
      <c r="P449" s="139"/>
      <c r="Q449" s="139"/>
      <c r="R449" s="139"/>
      <c r="S449" s="139"/>
      <c r="T449" s="139"/>
      <c r="U449" s="139"/>
      <c r="V449" s="139"/>
      <c r="W449" s="139"/>
      <c r="X449" s="139"/>
      <c r="Y449" s="139"/>
      <c r="Z449" s="139"/>
      <c r="AA449" s="139"/>
    </row>
    <row r="450" spans="1:27" ht="15.75" customHeight="1">
      <c r="A450" s="139"/>
      <c r="B450" s="139"/>
      <c r="C450" s="139"/>
      <c r="D450" s="139"/>
      <c r="E450" s="139"/>
      <c r="F450" s="139"/>
      <c r="G450" s="139"/>
      <c r="H450" s="139"/>
      <c r="I450" s="139"/>
      <c r="J450" s="139"/>
      <c r="K450" s="139"/>
      <c r="L450" s="139"/>
      <c r="M450" s="139"/>
      <c r="N450" s="139"/>
      <c r="O450" s="139"/>
      <c r="P450" s="139"/>
      <c r="Q450" s="139"/>
      <c r="R450" s="139"/>
      <c r="S450" s="139"/>
      <c r="T450" s="139"/>
      <c r="U450" s="139"/>
      <c r="V450" s="139"/>
      <c r="W450" s="139"/>
      <c r="X450" s="139"/>
      <c r="Y450" s="139"/>
      <c r="Z450" s="139"/>
      <c r="AA450" s="139"/>
    </row>
    <row r="451" spans="1:27" ht="15.75" customHeight="1">
      <c r="A451" s="139"/>
      <c r="B451" s="139"/>
      <c r="C451" s="139"/>
      <c r="D451" s="139"/>
      <c r="E451" s="139"/>
      <c r="F451" s="139"/>
      <c r="G451" s="139"/>
      <c r="H451" s="139"/>
      <c r="I451" s="139"/>
      <c r="J451" s="139"/>
      <c r="K451" s="139"/>
      <c r="L451" s="139"/>
      <c r="M451" s="139"/>
      <c r="N451" s="139"/>
      <c r="O451" s="139"/>
      <c r="P451" s="139"/>
      <c r="Q451" s="139"/>
      <c r="R451" s="139"/>
      <c r="S451" s="139"/>
      <c r="T451" s="139"/>
      <c r="U451" s="139"/>
      <c r="V451" s="139"/>
      <c r="W451" s="139"/>
      <c r="X451" s="139"/>
      <c r="Y451" s="139"/>
      <c r="Z451" s="139"/>
      <c r="AA451" s="139"/>
    </row>
    <row r="452" spans="1:27" ht="15.75" customHeight="1">
      <c r="A452" s="139"/>
      <c r="B452" s="139"/>
      <c r="C452" s="139"/>
      <c r="D452" s="139"/>
      <c r="E452" s="139"/>
      <c r="F452" s="139"/>
      <c r="G452" s="139"/>
      <c r="H452" s="139"/>
      <c r="I452" s="139"/>
      <c r="J452" s="139"/>
      <c r="K452" s="139"/>
      <c r="L452" s="139"/>
      <c r="M452" s="139"/>
      <c r="N452" s="139"/>
      <c r="O452" s="139"/>
      <c r="P452" s="139"/>
      <c r="Q452" s="139"/>
      <c r="R452" s="139"/>
      <c r="S452" s="139"/>
      <c r="T452" s="139"/>
      <c r="U452" s="139"/>
      <c r="V452" s="139"/>
      <c r="W452" s="139"/>
      <c r="X452" s="139"/>
      <c r="Y452" s="139"/>
      <c r="Z452" s="139"/>
      <c r="AA452" s="139"/>
    </row>
    <row r="453" spans="1:27" ht="15.75" customHeight="1">
      <c r="A453" s="139"/>
      <c r="B453" s="139"/>
      <c r="C453" s="139"/>
      <c r="D453" s="139"/>
      <c r="E453" s="139"/>
      <c r="F453" s="139"/>
      <c r="G453" s="139"/>
      <c r="H453" s="139"/>
      <c r="I453" s="139"/>
      <c r="J453" s="139"/>
      <c r="K453" s="139"/>
      <c r="L453" s="139"/>
      <c r="M453" s="139"/>
      <c r="N453" s="139"/>
      <c r="O453" s="139"/>
      <c r="P453" s="139"/>
      <c r="Q453" s="139"/>
      <c r="R453" s="139"/>
      <c r="S453" s="139"/>
      <c r="T453" s="139"/>
      <c r="U453" s="139"/>
      <c r="V453" s="139"/>
      <c r="W453" s="139"/>
      <c r="X453" s="139"/>
      <c r="Y453" s="139"/>
      <c r="Z453" s="139"/>
      <c r="AA453" s="139"/>
    </row>
    <row r="454" spans="1:27" ht="15.75" customHeight="1">
      <c r="A454" s="139"/>
      <c r="B454" s="139"/>
      <c r="C454" s="139"/>
      <c r="D454" s="139"/>
      <c r="E454" s="139"/>
      <c r="F454" s="139"/>
      <c r="G454" s="139"/>
      <c r="H454" s="139"/>
      <c r="I454" s="139"/>
      <c r="J454" s="139"/>
      <c r="K454" s="139"/>
      <c r="L454" s="139"/>
      <c r="M454" s="139"/>
      <c r="N454" s="139"/>
      <c r="O454" s="139"/>
      <c r="P454" s="139"/>
      <c r="Q454" s="139"/>
      <c r="R454" s="139"/>
      <c r="S454" s="139"/>
      <c r="T454" s="139"/>
      <c r="U454" s="139"/>
      <c r="V454" s="139"/>
      <c r="W454" s="139"/>
      <c r="X454" s="139"/>
      <c r="Y454" s="139"/>
      <c r="Z454" s="139"/>
      <c r="AA454" s="139"/>
    </row>
    <row r="455" spans="1:27" ht="15.75" customHeight="1">
      <c r="A455" s="139"/>
      <c r="B455" s="139"/>
      <c r="C455" s="139"/>
      <c r="D455" s="139"/>
      <c r="E455" s="139"/>
      <c r="F455" s="139"/>
      <c r="G455" s="139"/>
      <c r="H455" s="139"/>
      <c r="I455" s="139"/>
      <c r="J455" s="139"/>
      <c r="K455" s="139"/>
      <c r="L455" s="139"/>
      <c r="M455" s="139"/>
      <c r="N455" s="139"/>
      <c r="O455" s="139"/>
      <c r="P455" s="139"/>
      <c r="Q455" s="139"/>
      <c r="R455" s="139"/>
      <c r="S455" s="139"/>
      <c r="T455" s="139"/>
      <c r="U455" s="139"/>
      <c r="V455" s="139"/>
      <c r="W455" s="139"/>
      <c r="X455" s="139"/>
      <c r="Y455" s="139"/>
      <c r="Z455" s="139"/>
      <c r="AA455" s="139"/>
    </row>
    <row r="456" spans="1:27" ht="15.75" customHeight="1">
      <c r="A456" s="139"/>
      <c r="B456" s="139"/>
      <c r="C456" s="139"/>
      <c r="D456" s="139"/>
      <c r="E456" s="139"/>
      <c r="F456" s="139"/>
      <c r="G456" s="139"/>
      <c r="H456" s="139"/>
      <c r="I456" s="139"/>
      <c r="J456" s="139"/>
      <c r="K456" s="139"/>
      <c r="L456" s="139"/>
      <c r="M456" s="139"/>
      <c r="N456" s="139"/>
      <c r="O456" s="139"/>
      <c r="P456" s="139"/>
      <c r="Q456" s="139"/>
      <c r="R456" s="139"/>
      <c r="S456" s="139"/>
      <c r="T456" s="139"/>
      <c r="U456" s="139"/>
      <c r="V456" s="139"/>
      <c r="W456" s="139"/>
      <c r="X456" s="139"/>
      <c r="Y456" s="139"/>
      <c r="Z456" s="139"/>
      <c r="AA456" s="139"/>
    </row>
    <row r="457" spans="1:27" ht="15.75" customHeight="1">
      <c r="A457" s="139"/>
      <c r="B457" s="139"/>
      <c r="C457" s="139"/>
      <c r="D457" s="139"/>
      <c r="E457" s="139"/>
      <c r="F457" s="139"/>
      <c r="G457" s="139"/>
      <c r="H457" s="139"/>
      <c r="I457" s="139"/>
      <c r="J457" s="139"/>
      <c r="K457" s="139"/>
      <c r="L457" s="139"/>
      <c r="M457" s="139"/>
      <c r="N457" s="139"/>
      <c r="O457" s="139"/>
      <c r="P457" s="139"/>
      <c r="Q457" s="139"/>
      <c r="R457" s="139"/>
      <c r="S457" s="139"/>
      <c r="T457" s="139"/>
      <c r="U457" s="139"/>
      <c r="V457" s="139"/>
      <c r="W457" s="139"/>
      <c r="X457" s="139"/>
      <c r="Y457" s="139"/>
      <c r="Z457" s="139"/>
      <c r="AA457" s="139"/>
    </row>
    <row r="458" spans="1:27" ht="15.75" customHeight="1">
      <c r="A458" s="139"/>
      <c r="B458" s="139"/>
      <c r="C458" s="139"/>
      <c r="D458" s="139"/>
      <c r="E458" s="139"/>
      <c r="F458" s="139"/>
      <c r="G458" s="139"/>
      <c r="H458" s="139"/>
      <c r="I458" s="139"/>
      <c r="J458" s="139"/>
      <c r="K458" s="139"/>
      <c r="L458" s="139"/>
      <c r="M458" s="139"/>
      <c r="N458" s="139"/>
      <c r="O458" s="139"/>
      <c r="P458" s="139"/>
      <c r="Q458" s="139"/>
      <c r="R458" s="139"/>
      <c r="S458" s="139"/>
      <c r="T458" s="139"/>
      <c r="U458" s="139"/>
      <c r="V458" s="139"/>
      <c r="W458" s="139"/>
      <c r="X458" s="139"/>
      <c r="Y458" s="139"/>
      <c r="Z458" s="139"/>
      <c r="AA458" s="139"/>
    </row>
    <row r="459" spans="1:27" ht="15.75" customHeight="1">
      <c r="A459" s="139"/>
      <c r="B459" s="139"/>
      <c r="C459" s="139"/>
      <c r="D459" s="139"/>
      <c r="E459" s="139"/>
      <c r="F459" s="139"/>
      <c r="G459" s="139"/>
      <c r="H459" s="139"/>
      <c r="I459" s="139"/>
      <c r="J459" s="139"/>
      <c r="K459" s="139"/>
      <c r="L459" s="139"/>
      <c r="M459" s="139"/>
      <c r="N459" s="139"/>
      <c r="O459" s="139"/>
      <c r="P459" s="139"/>
      <c r="Q459" s="139"/>
      <c r="R459" s="139"/>
      <c r="S459" s="139"/>
      <c r="T459" s="139"/>
      <c r="U459" s="139"/>
      <c r="V459" s="139"/>
      <c r="W459" s="139"/>
      <c r="X459" s="139"/>
      <c r="Y459" s="139"/>
      <c r="Z459" s="139"/>
      <c r="AA459" s="139"/>
    </row>
    <row r="460" spans="1:27" ht="15.75" customHeight="1">
      <c r="A460" s="139"/>
      <c r="B460" s="139"/>
      <c r="C460" s="139"/>
      <c r="D460" s="139"/>
      <c r="E460" s="139"/>
      <c r="F460" s="139"/>
      <c r="G460" s="139"/>
      <c r="H460" s="139"/>
      <c r="I460" s="139"/>
      <c r="J460" s="139"/>
      <c r="K460" s="139"/>
      <c r="L460" s="139"/>
      <c r="M460" s="139"/>
      <c r="N460" s="139"/>
      <c r="O460" s="139"/>
      <c r="P460" s="139"/>
      <c r="Q460" s="139"/>
      <c r="R460" s="139"/>
      <c r="S460" s="139"/>
      <c r="T460" s="139"/>
      <c r="U460" s="139"/>
      <c r="V460" s="139"/>
      <c r="W460" s="139"/>
      <c r="X460" s="139"/>
      <c r="Y460" s="139"/>
      <c r="Z460" s="139"/>
      <c r="AA460" s="139"/>
    </row>
    <row r="461" spans="1:27" ht="15.75" customHeight="1">
      <c r="A461" s="139"/>
      <c r="B461" s="139"/>
      <c r="C461" s="139"/>
      <c r="D461" s="139"/>
      <c r="E461" s="139"/>
      <c r="F461" s="139"/>
      <c r="G461" s="139"/>
      <c r="H461" s="139"/>
      <c r="I461" s="139"/>
      <c r="J461" s="139"/>
      <c r="K461" s="139"/>
      <c r="L461" s="139"/>
      <c r="M461" s="139"/>
      <c r="N461" s="139"/>
      <c r="O461" s="139"/>
      <c r="P461" s="139"/>
      <c r="Q461" s="139"/>
      <c r="R461" s="139"/>
      <c r="S461" s="139"/>
      <c r="T461" s="139"/>
      <c r="U461" s="139"/>
      <c r="V461" s="139"/>
      <c r="W461" s="139"/>
      <c r="X461" s="139"/>
      <c r="Y461" s="139"/>
      <c r="Z461" s="139"/>
      <c r="AA461" s="139"/>
    </row>
    <row r="462" spans="1:27" ht="15.75" customHeight="1">
      <c r="A462" s="139"/>
      <c r="B462" s="139"/>
      <c r="C462" s="139"/>
      <c r="D462" s="139"/>
      <c r="E462" s="139"/>
      <c r="F462" s="139"/>
      <c r="G462" s="139"/>
      <c r="H462" s="139"/>
      <c r="I462" s="139"/>
      <c r="J462" s="139"/>
      <c r="K462" s="139"/>
      <c r="L462" s="139"/>
      <c r="M462" s="139"/>
      <c r="N462" s="139"/>
      <c r="O462" s="139"/>
      <c r="P462" s="139"/>
      <c r="Q462" s="139"/>
      <c r="R462" s="139"/>
      <c r="S462" s="139"/>
      <c r="T462" s="139"/>
      <c r="U462" s="139"/>
      <c r="V462" s="139"/>
      <c r="W462" s="139"/>
      <c r="X462" s="139"/>
      <c r="Y462" s="139"/>
      <c r="Z462" s="139"/>
      <c r="AA462" s="139"/>
    </row>
    <row r="463" spans="1:27" ht="15.75" customHeight="1">
      <c r="A463" s="139"/>
      <c r="B463" s="139"/>
      <c r="C463" s="139"/>
      <c r="D463" s="139"/>
      <c r="E463" s="139"/>
      <c r="F463" s="139"/>
      <c r="G463" s="139"/>
      <c r="H463" s="139"/>
      <c r="I463" s="139"/>
      <c r="J463" s="139"/>
      <c r="K463" s="139"/>
      <c r="L463" s="139"/>
      <c r="M463" s="139"/>
      <c r="N463" s="139"/>
      <c r="O463" s="139"/>
      <c r="P463" s="139"/>
      <c r="Q463" s="139"/>
      <c r="R463" s="139"/>
      <c r="S463" s="139"/>
      <c r="T463" s="139"/>
      <c r="U463" s="139"/>
      <c r="V463" s="139"/>
      <c r="W463" s="139"/>
      <c r="X463" s="139"/>
      <c r="Y463" s="139"/>
      <c r="Z463" s="139"/>
      <c r="AA463" s="139"/>
    </row>
    <row r="464" spans="1:27" ht="15.75" customHeight="1">
      <c r="A464" s="139"/>
      <c r="B464" s="139"/>
      <c r="C464" s="139"/>
      <c r="D464" s="139"/>
      <c r="E464" s="139"/>
      <c r="F464" s="139"/>
      <c r="G464" s="139"/>
      <c r="H464" s="139"/>
      <c r="I464" s="139"/>
      <c r="J464" s="139"/>
      <c r="K464" s="139"/>
      <c r="L464" s="139"/>
      <c r="M464" s="139"/>
      <c r="N464" s="139"/>
      <c r="O464" s="139"/>
      <c r="P464" s="139"/>
      <c r="Q464" s="139"/>
      <c r="R464" s="139"/>
      <c r="S464" s="139"/>
      <c r="T464" s="139"/>
      <c r="U464" s="139"/>
      <c r="V464" s="139"/>
      <c r="W464" s="139"/>
      <c r="X464" s="139"/>
      <c r="Y464" s="139"/>
      <c r="Z464" s="139"/>
      <c r="AA464" s="139"/>
    </row>
    <row r="465" spans="1:27" ht="15.75" customHeight="1">
      <c r="A465" s="139"/>
      <c r="B465" s="139"/>
      <c r="C465" s="139"/>
      <c r="D465" s="139"/>
      <c r="E465" s="139"/>
      <c r="F465" s="139"/>
      <c r="G465" s="139"/>
      <c r="H465" s="139"/>
      <c r="I465" s="139"/>
      <c r="J465" s="139"/>
      <c r="K465" s="139"/>
      <c r="L465" s="139"/>
      <c r="M465" s="139"/>
      <c r="N465" s="139"/>
      <c r="O465" s="139"/>
      <c r="P465" s="139"/>
      <c r="Q465" s="139"/>
      <c r="R465" s="139"/>
      <c r="S465" s="139"/>
      <c r="T465" s="139"/>
      <c r="U465" s="139"/>
      <c r="V465" s="139"/>
      <c r="W465" s="139"/>
      <c r="X465" s="139"/>
      <c r="Y465" s="139"/>
      <c r="Z465" s="139"/>
      <c r="AA465" s="139"/>
    </row>
    <row r="466" spans="1:27" ht="15.75" customHeight="1">
      <c r="A466" s="139"/>
      <c r="B466" s="139"/>
      <c r="C466" s="139"/>
      <c r="D466" s="139"/>
      <c r="E466" s="139"/>
      <c r="F466" s="139"/>
      <c r="G466" s="139"/>
      <c r="H466" s="139"/>
      <c r="I466" s="139"/>
      <c r="J466" s="139"/>
      <c r="K466" s="139"/>
      <c r="L466" s="139"/>
      <c r="M466" s="139"/>
      <c r="N466" s="139"/>
      <c r="O466" s="139"/>
      <c r="P466" s="139"/>
      <c r="Q466" s="139"/>
      <c r="R466" s="139"/>
      <c r="S466" s="139"/>
      <c r="T466" s="139"/>
      <c r="U466" s="139"/>
      <c r="V466" s="139"/>
      <c r="W466" s="139"/>
      <c r="X466" s="139"/>
      <c r="Y466" s="139"/>
      <c r="Z466" s="139"/>
      <c r="AA466" s="139"/>
    </row>
    <row r="467" spans="1:27" ht="15.75" customHeight="1">
      <c r="A467" s="139"/>
      <c r="B467" s="139"/>
      <c r="C467" s="139"/>
      <c r="D467" s="139"/>
      <c r="E467" s="139"/>
      <c r="F467" s="139"/>
      <c r="G467" s="139"/>
      <c r="H467" s="139"/>
      <c r="I467" s="139"/>
      <c r="J467" s="139"/>
      <c r="K467" s="139"/>
      <c r="L467" s="139"/>
      <c r="M467" s="139"/>
      <c r="N467" s="139"/>
      <c r="O467" s="139"/>
      <c r="P467" s="139"/>
      <c r="Q467" s="139"/>
      <c r="R467" s="139"/>
      <c r="S467" s="139"/>
      <c r="T467" s="139"/>
      <c r="U467" s="139"/>
      <c r="V467" s="139"/>
      <c r="W467" s="139"/>
      <c r="X467" s="139"/>
      <c r="Y467" s="139"/>
      <c r="Z467" s="139"/>
      <c r="AA467" s="139"/>
    </row>
    <row r="468" spans="1:27" ht="15.75" customHeight="1">
      <c r="A468" s="139"/>
      <c r="B468" s="139"/>
      <c r="C468" s="139"/>
      <c r="D468" s="139"/>
      <c r="E468" s="139"/>
      <c r="F468" s="139"/>
      <c r="G468" s="139"/>
      <c r="H468" s="139"/>
      <c r="I468" s="139"/>
      <c r="J468" s="139"/>
      <c r="K468" s="139"/>
      <c r="L468" s="139"/>
      <c r="M468" s="139"/>
      <c r="N468" s="139"/>
      <c r="O468" s="139"/>
      <c r="P468" s="139"/>
      <c r="Q468" s="139"/>
      <c r="R468" s="139"/>
      <c r="S468" s="139"/>
      <c r="T468" s="139"/>
      <c r="U468" s="139"/>
      <c r="V468" s="139"/>
      <c r="W468" s="139"/>
      <c r="X468" s="139"/>
      <c r="Y468" s="139"/>
      <c r="Z468" s="139"/>
      <c r="AA468" s="139"/>
    </row>
    <row r="469" spans="1:27" ht="15.75" customHeight="1">
      <c r="A469" s="139"/>
      <c r="B469" s="139"/>
      <c r="C469" s="139"/>
      <c r="D469" s="139"/>
      <c r="E469" s="139"/>
      <c r="F469" s="139"/>
      <c r="G469" s="139"/>
      <c r="H469" s="139"/>
      <c r="I469" s="139"/>
      <c r="J469" s="139"/>
      <c r="K469" s="139"/>
      <c r="L469" s="139"/>
      <c r="M469" s="139"/>
      <c r="N469" s="139"/>
      <c r="O469" s="139"/>
      <c r="P469" s="139"/>
      <c r="Q469" s="139"/>
      <c r="R469" s="139"/>
      <c r="S469" s="139"/>
      <c r="T469" s="139"/>
      <c r="U469" s="139"/>
      <c r="V469" s="139"/>
      <c r="W469" s="139"/>
      <c r="X469" s="139"/>
      <c r="Y469" s="139"/>
      <c r="Z469" s="139"/>
      <c r="AA469" s="139"/>
    </row>
    <row r="470" spans="1:27" ht="15.75" customHeight="1">
      <c r="A470" s="139"/>
      <c r="B470" s="139"/>
      <c r="C470" s="139"/>
      <c r="D470" s="139"/>
      <c r="E470" s="139"/>
      <c r="F470" s="139"/>
      <c r="G470" s="139"/>
      <c r="H470" s="139"/>
      <c r="I470" s="139"/>
      <c r="J470" s="139"/>
      <c r="K470" s="139"/>
      <c r="L470" s="139"/>
      <c r="M470" s="139"/>
      <c r="N470" s="139"/>
      <c r="O470" s="139"/>
      <c r="P470" s="139"/>
      <c r="Q470" s="139"/>
      <c r="R470" s="139"/>
      <c r="S470" s="139"/>
      <c r="T470" s="139"/>
      <c r="U470" s="139"/>
      <c r="V470" s="139"/>
      <c r="W470" s="139"/>
      <c r="X470" s="139"/>
      <c r="Y470" s="139"/>
      <c r="Z470" s="139"/>
      <c r="AA470" s="139"/>
    </row>
    <row r="471" spans="1:27" ht="15.75" customHeight="1">
      <c r="A471" s="139"/>
      <c r="B471" s="139"/>
      <c r="C471" s="139"/>
      <c r="D471" s="139"/>
      <c r="E471" s="139"/>
      <c r="F471" s="139"/>
      <c r="G471" s="139"/>
      <c r="H471" s="139"/>
      <c r="I471" s="139"/>
      <c r="J471" s="139"/>
      <c r="K471" s="139"/>
      <c r="L471" s="139"/>
      <c r="M471" s="139"/>
      <c r="N471" s="139"/>
      <c r="O471" s="139"/>
      <c r="P471" s="139"/>
      <c r="Q471" s="139"/>
      <c r="R471" s="139"/>
      <c r="S471" s="139"/>
      <c r="T471" s="139"/>
      <c r="U471" s="139"/>
      <c r="V471" s="139"/>
      <c r="W471" s="139"/>
      <c r="X471" s="139"/>
      <c r="Y471" s="139"/>
      <c r="Z471" s="139"/>
      <c r="AA471" s="139"/>
    </row>
    <row r="472" spans="1:27" ht="15.75" customHeight="1">
      <c r="A472" s="139"/>
      <c r="B472" s="139"/>
      <c r="C472" s="139"/>
      <c r="D472" s="139"/>
      <c r="E472" s="139"/>
      <c r="F472" s="139"/>
      <c r="G472" s="139"/>
      <c r="H472" s="139"/>
      <c r="I472" s="139"/>
      <c r="J472" s="139"/>
      <c r="K472" s="139"/>
      <c r="L472" s="139"/>
      <c r="M472" s="139"/>
      <c r="N472" s="139"/>
      <c r="O472" s="139"/>
      <c r="P472" s="139"/>
      <c r="Q472" s="139"/>
      <c r="R472" s="139"/>
      <c r="S472" s="139"/>
      <c r="T472" s="139"/>
      <c r="U472" s="139"/>
      <c r="V472" s="139"/>
      <c r="W472" s="139"/>
      <c r="X472" s="139"/>
      <c r="Y472" s="139"/>
      <c r="Z472" s="139"/>
      <c r="AA472" s="139"/>
    </row>
    <row r="473" spans="1:27" ht="15.75" customHeight="1">
      <c r="A473" s="139"/>
      <c r="B473" s="139"/>
      <c r="C473" s="139"/>
      <c r="D473" s="139"/>
      <c r="E473" s="139"/>
      <c r="F473" s="139"/>
      <c r="G473" s="139"/>
      <c r="H473" s="139"/>
      <c r="I473" s="139"/>
      <c r="J473" s="139"/>
      <c r="K473" s="139"/>
      <c r="L473" s="139"/>
      <c r="M473" s="139"/>
      <c r="N473" s="139"/>
      <c r="O473" s="139"/>
      <c r="P473" s="139"/>
      <c r="Q473" s="139"/>
      <c r="R473" s="139"/>
      <c r="S473" s="139"/>
      <c r="T473" s="139"/>
      <c r="U473" s="139"/>
      <c r="V473" s="139"/>
      <c r="W473" s="139"/>
      <c r="X473" s="139"/>
      <c r="Y473" s="139"/>
      <c r="Z473" s="139"/>
      <c r="AA473" s="139"/>
    </row>
    <row r="474" spans="1:27" ht="15.75" customHeight="1">
      <c r="A474" s="139"/>
      <c r="B474" s="139"/>
      <c r="C474" s="139"/>
      <c r="D474" s="139"/>
      <c r="E474" s="139"/>
      <c r="F474" s="139"/>
      <c r="G474" s="139"/>
      <c r="H474" s="139"/>
      <c r="I474" s="139"/>
      <c r="J474" s="139"/>
      <c r="K474" s="139"/>
      <c r="L474" s="139"/>
      <c r="M474" s="139"/>
      <c r="N474" s="139"/>
      <c r="O474" s="139"/>
      <c r="P474" s="139"/>
      <c r="Q474" s="139"/>
      <c r="R474" s="139"/>
      <c r="S474" s="139"/>
      <c r="T474" s="139"/>
      <c r="U474" s="139"/>
      <c r="V474" s="139"/>
      <c r="W474" s="139"/>
      <c r="X474" s="139"/>
      <c r="Y474" s="139"/>
      <c r="Z474" s="139"/>
      <c r="AA474" s="139"/>
    </row>
    <row r="475" spans="1:27" ht="15.75" customHeight="1">
      <c r="A475" s="139"/>
      <c r="B475" s="139"/>
      <c r="C475" s="139"/>
      <c r="D475" s="139"/>
      <c r="E475" s="139"/>
      <c r="F475" s="139"/>
      <c r="G475" s="139"/>
      <c r="H475" s="139"/>
      <c r="I475" s="139"/>
      <c r="J475" s="139"/>
      <c r="K475" s="139"/>
      <c r="L475" s="139"/>
      <c r="M475" s="139"/>
      <c r="N475" s="139"/>
      <c r="O475" s="139"/>
      <c r="P475" s="139"/>
      <c r="Q475" s="139"/>
      <c r="R475" s="139"/>
      <c r="S475" s="139"/>
      <c r="T475" s="139"/>
      <c r="U475" s="139"/>
      <c r="V475" s="139"/>
      <c r="W475" s="139"/>
      <c r="X475" s="139"/>
      <c r="Y475" s="139"/>
      <c r="Z475" s="139"/>
      <c r="AA475" s="139"/>
    </row>
    <row r="476" spans="1:27" ht="15.75" customHeight="1">
      <c r="A476" s="139"/>
      <c r="B476" s="139"/>
      <c r="C476" s="139"/>
      <c r="D476" s="139"/>
      <c r="E476" s="139"/>
      <c r="F476" s="139"/>
      <c r="G476" s="139"/>
      <c r="H476" s="139"/>
      <c r="I476" s="139"/>
      <c r="J476" s="139"/>
      <c r="K476" s="139"/>
      <c r="L476" s="139"/>
      <c r="M476" s="139"/>
      <c r="N476" s="139"/>
      <c r="O476" s="139"/>
      <c r="P476" s="139"/>
      <c r="Q476" s="139"/>
      <c r="R476" s="139"/>
      <c r="S476" s="139"/>
      <c r="T476" s="139"/>
      <c r="U476" s="139"/>
      <c r="V476" s="139"/>
      <c r="W476" s="139"/>
      <c r="X476" s="139"/>
      <c r="Y476" s="139"/>
      <c r="Z476" s="139"/>
      <c r="AA476" s="139"/>
    </row>
    <row r="477" spans="1:27" ht="15.75" customHeight="1">
      <c r="A477" s="139"/>
      <c r="B477" s="139"/>
      <c r="C477" s="139"/>
      <c r="D477" s="139"/>
      <c r="E477" s="139"/>
      <c r="F477" s="139"/>
      <c r="G477" s="139"/>
      <c r="H477" s="139"/>
      <c r="I477" s="139"/>
      <c r="J477" s="139"/>
      <c r="K477" s="139"/>
      <c r="L477" s="139"/>
      <c r="M477" s="139"/>
      <c r="N477" s="139"/>
      <c r="O477" s="139"/>
      <c r="P477" s="139"/>
      <c r="Q477" s="139"/>
      <c r="R477" s="139"/>
      <c r="S477" s="139"/>
      <c r="T477" s="139"/>
      <c r="U477" s="139"/>
      <c r="V477" s="139"/>
      <c r="W477" s="139"/>
      <c r="X477" s="139"/>
      <c r="Y477" s="139"/>
      <c r="Z477" s="139"/>
      <c r="AA477" s="139"/>
    </row>
    <row r="478" spans="1:27" ht="15.75" customHeight="1">
      <c r="A478" s="139"/>
      <c r="B478" s="139"/>
      <c r="C478" s="139"/>
      <c r="D478" s="139"/>
      <c r="E478" s="139"/>
      <c r="F478" s="139"/>
      <c r="G478" s="139"/>
      <c r="H478" s="139"/>
      <c r="I478" s="139"/>
      <c r="J478" s="139"/>
      <c r="K478" s="139"/>
      <c r="L478" s="139"/>
      <c r="M478" s="139"/>
      <c r="N478" s="139"/>
      <c r="O478" s="139"/>
      <c r="P478" s="139"/>
      <c r="Q478" s="139"/>
      <c r="R478" s="139"/>
      <c r="S478" s="139"/>
      <c r="T478" s="139"/>
      <c r="U478" s="139"/>
      <c r="V478" s="139"/>
      <c r="W478" s="139"/>
      <c r="X478" s="139"/>
      <c r="Y478" s="139"/>
      <c r="Z478" s="139"/>
      <c r="AA478" s="139"/>
    </row>
    <row r="479" spans="1:27" ht="15.75" customHeight="1">
      <c r="A479" s="139"/>
      <c r="B479" s="139"/>
      <c r="C479" s="139"/>
      <c r="D479" s="139"/>
      <c r="E479" s="139"/>
      <c r="F479" s="139"/>
      <c r="G479" s="139"/>
      <c r="H479" s="139"/>
      <c r="I479" s="139"/>
      <c r="J479" s="139"/>
      <c r="K479" s="139"/>
      <c r="L479" s="139"/>
      <c r="M479" s="139"/>
      <c r="N479" s="139"/>
      <c r="O479" s="139"/>
      <c r="P479" s="139"/>
      <c r="Q479" s="139"/>
      <c r="R479" s="139"/>
      <c r="S479" s="139"/>
      <c r="T479" s="139"/>
      <c r="U479" s="139"/>
      <c r="V479" s="139"/>
      <c r="W479" s="139"/>
      <c r="X479" s="139"/>
      <c r="Y479" s="139"/>
      <c r="Z479" s="139"/>
      <c r="AA479" s="139"/>
    </row>
    <row r="480" spans="1:27" ht="15.75" customHeight="1">
      <c r="A480" s="139"/>
      <c r="B480" s="139"/>
      <c r="C480" s="139"/>
      <c r="D480" s="139"/>
      <c r="E480" s="139"/>
      <c r="F480" s="139"/>
      <c r="G480" s="139"/>
      <c r="H480" s="139"/>
      <c r="I480" s="139"/>
      <c r="J480" s="139"/>
      <c r="K480" s="139"/>
      <c r="L480" s="139"/>
      <c r="M480" s="139"/>
      <c r="N480" s="139"/>
      <c r="O480" s="139"/>
      <c r="P480" s="139"/>
      <c r="Q480" s="139"/>
      <c r="R480" s="139"/>
      <c r="S480" s="139"/>
      <c r="T480" s="139"/>
      <c r="U480" s="139"/>
      <c r="V480" s="139"/>
      <c r="W480" s="139"/>
      <c r="X480" s="139"/>
      <c r="Y480" s="139"/>
      <c r="Z480" s="139"/>
      <c r="AA480" s="139"/>
    </row>
    <row r="481" spans="1:27" ht="15.75" customHeight="1">
      <c r="A481" s="139"/>
      <c r="B481" s="139"/>
      <c r="C481" s="139"/>
      <c r="D481" s="139"/>
      <c r="E481" s="139"/>
      <c r="F481" s="139"/>
      <c r="G481" s="139"/>
      <c r="H481" s="139"/>
      <c r="I481" s="139"/>
      <c r="J481" s="139"/>
      <c r="K481" s="139"/>
      <c r="L481" s="139"/>
      <c r="M481" s="139"/>
      <c r="N481" s="139"/>
      <c r="O481" s="139"/>
      <c r="P481" s="139"/>
      <c r="Q481" s="139"/>
      <c r="R481" s="139"/>
      <c r="S481" s="139"/>
      <c r="T481" s="139"/>
      <c r="U481" s="139"/>
      <c r="V481" s="139"/>
      <c r="W481" s="139"/>
      <c r="X481" s="139"/>
      <c r="Y481" s="139"/>
      <c r="Z481" s="139"/>
      <c r="AA481" s="139"/>
    </row>
    <row r="482" spans="1:27" ht="15.75" customHeight="1">
      <c r="A482" s="139"/>
      <c r="B482" s="139"/>
      <c r="C482" s="139"/>
      <c r="D482" s="139"/>
      <c r="E482" s="139"/>
      <c r="F482" s="139"/>
      <c r="G482" s="139"/>
      <c r="H482" s="139"/>
      <c r="I482" s="139"/>
      <c r="J482" s="139"/>
      <c r="K482" s="139"/>
      <c r="L482" s="139"/>
      <c r="M482" s="139"/>
      <c r="N482" s="139"/>
      <c r="O482" s="139"/>
      <c r="P482" s="139"/>
      <c r="Q482" s="139"/>
      <c r="R482" s="139"/>
      <c r="S482" s="139"/>
      <c r="T482" s="139"/>
      <c r="U482" s="139"/>
      <c r="V482" s="139"/>
      <c r="W482" s="139"/>
      <c r="X482" s="139"/>
      <c r="Y482" s="139"/>
      <c r="Z482" s="139"/>
      <c r="AA482" s="139"/>
    </row>
    <row r="483" spans="1:27" ht="15.75" customHeight="1">
      <c r="A483" s="139"/>
      <c r="B483" s="139"/>
      <c r="C483" s="139"/>
      <c r="D483" s="139"/>
      <c r="E483" s="139"/>
      <c r="F483" s="139"/>
      <c r="G483" s="139"/>
      <c r="H483" s="139"/>
      <c r="I483" s="139"/>
      <c r="J483" s="139"/>
      <c r="K483" s="139"/>
      <c r="L483" s="139"/>
      <c r="M483" s="139"/>
      <c r="N483" s="139"/>
      <c r="O483" s="139"/>
      <c r="P483" s="139"/>
      <c r="Q483" s="139"/>
      <c r="R483" s="139"/>
      <c r="S483" s="139"/>
      <c r="T483" s="139"/>
      <c r="U483" s="139"/>
      <c r="V483" s="139"/>
      <c r="W483" s="139"/>
      <c r="X483" s="139"/>
      <c r="Y483" s="139"/>
      <c r="Z483" s="139"/>
      <c r="AA483" s="139"/>
    </row>
    <row r="484" spans="1:27" ht="15.75" customHeight="1">
      <c r="A484" s="139"/>
      <c r="B484" s="139"/>
      <c r="C484" s="139"/>
      <c r="D484" s="139"/>
      <c r="E484" s="139"/>
      <c r="F484" s="139"/>
      <c r="G484" s="139"/>
      <c r="H484" s="139"/>
      <c r="I484" s="139"/>
      <c r="J484" s="139"/>
      <c r="K484" s="139"/>
      <c r="L484" s="139"/>
      <c r="M484" s="139"/>
      <c r="N484" s="139"/>
      <c r="O484" s="139"/>
      <c r="P484" s="139"/>
      <c r="Q484" s="139"/>
      <c r="R484" s="139"/>
      <c r="S484" s="139"/>
      <c r="T484" s="139"/>
      <c r="U484" s="139"/>
      <c r="V484" s="139"/>
      <c r="W484" s="139"/>
      <c r="X484" s="139"/>
      <c r="Y484" s="139"/>
      <c r="Z484" s="139"/>
      <c r="AA484" s="139"/>
    </row>
    <row r="485" spans="1:27" ht="15.75" customHeight="1">
      <c r="A485" s="139"/>
      <c r="B485" s="139"/>
      <c r="C485" s="139"/>
      <c r="D485" s="139"/>
      <c r="E485" s="139"/>
      <c r="F485" s="139"/>
      <c r="G485" s="139"/>
      <c r="H485" s="139"/>
      <c r="I485" s="139"/>
      <c r="J485" s="139"/>
      <c r="K485" s="139"/>
      <c r="L485" s="139"/>
      <c r="M485" s="139"/>
      <c r="N485" s="139"/>
      <c r="O485" s="139"/>
      <c r="P485" s="139"/>
      <c r="Q485" s="139"/>
      <c r="R485" s="139"/>
      <c r="S485" s="139"/>
      <c r="T485" s="139"/>
      <c r="U485" s="139"/>
      <c r="V485" s="139"/>
      <c r="W485" s="139"/>
      <c r="X485" s="139"/>
      <c r="Y485" s="139"/>
      <c r="Z485" s="139"/>
      <c r="AA485" s="139"/>
    </row>
    <row r="486" spans="1:27" ht="15.75" customHeight="1">
      <c r="A486" s="139"/>
      <c r="B486" s="139"/>
      <c r="C486" s="139"/>
      <c r="D486" s="139"/>
      <c r="E486" s="139"/>
      <c r="F486" s="139"/>
      <c r="G486" s="139"/>
      <c r="H486" s="139"/>
      <c r="I486" s="139"/>
      <c r="J486" s="139"/>
      <c r="K486" s="139"/>
      <c r="L486" s="139"/>
      <c r="M486" s="139"/>
      <c r="N486" s="139"/>
      <c r="O486" s="139"/>
      <c r="P486" s="139"/>
      <c r="Q486" s="139"/>
      <c r="R486" s="139"/>
      <c r="S486" s="139"/>
      <c r="T486" s="139"/>
      <c r="U486" s="139"/>
      <c r="V486" s="139"/>
      <c r="W486" s="139"/>
      <c r="X486" s="139"/>
      <c r="Y486" s="139"/>
      <c r="Z486" s="139"/>
      <c r="AA486" s="139"/>
    </row>
    <row r="487" spans="1:27" ht="15.75" customHeight="1">
      <c r="A487" s="139"/>
      <c r="B487" s="139"/>
      <c r="C487" s="139"/>
      <c r="D487" s="139"/>
      <c r="E487" s="139"/>
      <c r="F487" s="139"/>
      <c r="G487" s="139"/>
      <c r="H487" s="139"/>
      <c r="I487" s="139"/>
      <c r="J487" s="139"/>
      <c r="K487" s="139"/>
      <c r="L487" s="139"/>
      <c r="M487" s="139"/>
      <c r="N487" s="139"/>
      <c r="O487" s="139"/>
      <c r="P487" s="139"/>
      <c r="Q487" s="139"/>
      <c r="R487" s="139"/>
      <c r="S487" s="139"/>
      <c r="T487" s="139"/>
      <c r="U487" s="139"/>
      <c r="V487" s="139"/>
      <c r="W487" s="139"/>
      <c r="X487" s="139"/>
      <c r="Y487" s="139"/>
      <c r="Z487" s="139"/>
      <c r="AA487" s="139"/>
    </row>
    <row r="488" spans="1:27" ht="15.75" customHeight="1">
      <c r="A488" s="139"/>
      <c r="B488" s="139"/>
      <c r="C488" s="139"/>
      <c r="D488" s="139"/>
      <c r="E488" s="139"/>
      <c r="F488" s="139"/>
      <c r="G488" s="139"/>
      <c r="H488" s="139"/>
      <c r="I488" s="139"/>
      <c r="J488" s="139"/>
      <c r="K488" s="139"/>
      <c r="L488" s="139"/>
      <c r="M488" s="139"/>
      <c r="N488" s="139"/>
      <c r="O488" s="139"/>
      <c r="P488" s="139"/>
      <c r="Q488" s="139"/>
      <c r="R488" s="139"/>
      <c r="S488" s="139"/>
      <c r="T488" s="139"/>
      <c r="U488" s="139"/>
      <c r="V488" s="139"/>
      <c r="W488" s="139"/>
      <c r="X488" s="139"/>
      <c r="Y488" s="139"/>
      <c r="Z488" s="139"/>
      <c r="AA488" s="139"/>
    </row>
    <row r="489" spans="1:27" ht="15.75" customHeight="1">
      <c r="A489" s="139"/>
      <c r="B489" s="139"/>
      <c r="C489" s="139"/>
      <c r="D489" s="139"/>
      <c r="E489" s="139"/>
      <c r="F489" s="139"/>
      <c r="G489" s="139"/>
      <c r="H489" s="139"/>
      <c r="I489" s="139"/>
      <c r="J489" s="139"/>
      <c r="K489" s="139"/>
      <c r="L489" s="139"/>
      <c r="M489" s="139"/>
      <c r="N489" s="139"/>
      <c r="O489" s="139"/>
      <c r="P489" s="139"/>
      <c r="Q489" s="139"/>
      <c r="R489" s="139"/>
      <c r="S489" s="139"/>
      <c r="T489" s="139"/>
      <c r="U489" s="139"/>
      <c r="V489" s="139"/>
      <c r="W489" s="139"/>
      <c r="X489" s="139"/>
      <c r="Y489" s="139"/>
      <c r="Z489" s="139"/>
      <c r="AA489" s="139"/>
    </row>
    <row r="490" spans="1:27" ht="15.75" customHeight="1">
      <c r="A490" s="139"/>
      <c r="B490" s="139"/>
      <c r="C490" s="139"/>
      <c r="D490" s="139"/>
      <c r="E490" s="139"/>
      <c r="F490" s="139"/>
      <c r="G490" s="139"/>
      <c r="H490" s="139"/>
      <c r="I490" s="139"/>
      <c r="J490" s="139"/>
      <c r="K490" s="139"/>
      <c r="L490" s="139"/>
      <c r="M490" s="139"/>
      <c r="N490" s="139"/>
      <c r="O490" s="139"/>
      <c r="P490" s="139"/>
      <c r="Q490" s="139"/>
      <c r="R490" s="139"/>
      <c r="S490" s="139"/>
      <c r="T490" s="139"/>
      <c r="U490" s="139"/>
      <c r="V490" s="139"/>
      <c r="W490" s="139"/>
      <c r="X490" s="139"/>
      <c r="Y490" s="139"/>
      <c r="Z490" s="139"/>
      <c r="AA490" s="139"/>
    </row>
    <row r="491" spans="1:27" ht="15.75" customHeight="1">
      <c r="A491" s="139"/>
      <c r="B491" s="139"/>
      <c r="C491" s="139"/>
      <c r="D491" s="139"/>
      <c r="E491" s="139"/>
      <c r="F491" s="139"/>
      <c r="G491" s="139"/>
      <c r="H491" s="139"/>
      <c r="I491" s="139"/>
      <c r="J491" s="139"/>
      <c r="K491" s="139"/>
      <c r="L491" s="139"/>
      <c r="M491" s="139"/>
      <c r="N491" s="139"/>
      <c r="O491" s="139"/>
      <c r="P491" s="139"/>
      <c r="Q491" s="139"/>
      <c r="R491" s="139"/>
      <c r="S491" s="139"/>
      <c r="T491" s="139"/>
      <c r="U491" s="139"/>
      <c r="V491" s="139"/>
      <c r="W491" s="139"/>
      <c r="X491" s="139"/>
      <c r="Y491" s="139"/>
      <c r="Z491" s="139"/>
      <c r="AA491" s="139"/>
    </row>
    <row r="492" spans="1:27" ht="15.75" customHeight="1">
      <c r="A492" s="139"/>
      <c r="B492" s="139"/>
      <c r="C492" s="139"/>
      <c r="D492" s="139"/>
      <c r="E492" s="139"/>
      <c r="F492" s="139"/>
      <c r="G492" s="139"/>
      <c r="H492" s="139"/>
      <c r="I492" s="139"/>
      <c r="J492" s="139"/>
      <c r="K492" s="139"/>
      <c r="L492" s="139"/>
      <c r="M492" s="139"/>
      <c r="N492" s="139"/>
      <c r="O492" s="139"/>
      <c r="P492" s="139"/>
      <c r="Q492" s="139"/>
      <c r="R492" s="139"/>
      <c r="S492" s="139"/>
      <c r="T492" s="139"/>
      <c r="U492" s="139"/>
      <c r="V492" s="139"/>
      <c r="W492" s="139"/>
      <c r="X492" s="139"/>
      <c r="Y492" s="139"/>
      <c r="Z492" s="139"/>
      <c r="AA492" s="139"/>
    </row>
    <row r="493" spans="1:27" ht="15.75" customHeight="1">
      <c r="A493" s="139"/>
      <c r="B493" s="139"/>
      <c r="C493" s="139"/>
      <c r="D493" s="139"/>
      <c r="E493" s="139"/>
      <c r="F493" s="139"/>
      <c r="G493" s="139"/>
      <c r="H493" s="139"/>
      <c r="I493" s="139"/>
      <c r="J493" s="139"/>
      <c r="K493" s="139"/>
      <c r="L493" s="139"/>
      <c r="M493" s="139"/>
      <c r="N493" s="139"/>
      <c r="O493" s="139"/>
      <c r="P493" s="139"/>
      <c r="Q493" s="139"/>
      <c r="R493" s="139"/>
      <c r="S493" s="139"/>
      <c r="T493" s="139"/>
      <c r="U493" s="139"/>
      <c r="V493" s="139"/>
      <c r="W493" s="139"/>
      <c r="X493" s="139"/>
      <c r="Y493" s="139"/>
      <c r="Z493" s="139"/>
      <c r="AA493" s="139"/>
    </row>
    <row r="494" spans="1:27" ht="15.75" customHeight="1">
      <c r="A494" s="139"/>
      <c r="B494" s="139"/>
      <c r="C494" s="139"/>
      <c r="D494" s="139"/>
      <c r="E494" s="139"/>
      <c r="F494" s="139"/>
      <c r="G494" s="139"/>
      <c r="H494" s="139"/>
      <c r="I494" s="139"/>
      <c r="J494" s="139"/>
      <c r="K494" s="139"/>
      <c r="L494" s="139"/>
      <c r="M494" s="139"/>
      <c r="N494" s="139"/>
      <c r="O494" s="139"/>
      <c r="P494" s="139"/>
      <c r="Q494" s="139"/>
      <c r="R494" s="139"/>
      <c r="S494" s="139"/>
      <c r="T494" s="139"/>
      <c r="U494" s="139"/>
      <c r="V494" s="139"/>
      <c r="W494" s="139"/>
      <c r="X494" s="139"/>
      <c r="Y494" s="139"/>
      <c r="Z494" s="139"/>
      <c r="AA494" s="139"/>
    </row>
    <row r="495" spans="1:27" ht="15.75" customHeight="1">
      <c r="A495" s="139"/>
      <c r="B495" s="139"/>
      <c r="C495" s="139"/>
      <c r="D495" s="139"/>
      <c r="E495" s="139"/>
      <c r="F495" s="139"/>
      <c r="G495" s="139"/>
      <c r="H495" s="139"/>
      <c r="I495" s="139"/>
      <c r="J495" s="139"/>
      <c r="K495" s="139"/>
      <c r="L495" s="139"/>
      <c r="M495" s="139"/>
      <c r="N495" s="139"/>
      <c r="O495" s="139"/>
      <c r="P495" s="139"/>
      <c r="Q495" s="139"/>
      <c r="R495" s="139"/>
      <c r="S495" s="139"/>
      <c r="T495" s="139"/>
      <c r="U495" s="139"/>
      <c r="V495" s="139"/>
      <c r="W495" s="139"/>
      <c r="X495" s="139"/>
      <c r="Y495" s="139"/>
      <c r="Z495" s="139"/>
      <c r="AA495" s="139"/>
    </row>
    <row r="496" spans="1:27" ht="15.75" customHeight="1">
      <c r="A496" s="139"/>
      <c r="B496" s="139"/>
      <c r="C496" s="139"/>
      <c r="D496" s="139"/>
      <c r="E496" s="139"/>
      <c r="F496" s="139"/>
      <c r="G496" s="139"/>
      <c r="H496" s="139"/>
      <c r="I496" s="139"/>
      <c r="J496" s="139"/>
      <c r="K496" s="139"/>
      <c r="L496" s="139"/>
      <c r="M496" s="139"/>
      <c r="N496" s="139"/>
      <c r="O496" s="139"/>
      <c r="P496" s="139"/>
      <c r="Q496" s="139"/>
      <c r="R496" s="139"/>
      <c r="S496" s="139"/>
      <c r="T496" s="139"/>
      <c r="U496" s="139"/>
      <c r="V496" s="139"/>
      <c r="W496" s="139"/>
      <c r="X496" s="139"/>
      <c r="Y496" s="139"/>
      <c r="Z496" s="139"/>
      <c r="AA496" s="139"/>
    </row>
    <row r="497" spans="1:27" ht="15.75" customHeight="1">
      <c r="A497" s="139"/>
      <c r="B497" s="139"/>
      <c r="C497" s="139"/>
      <c r="D497" s="139"/>
      <c r="E497" s="139"/>
      <c r="F497" s="139"/>
      <c r="G497" s="139"/>
      <c r="H497" s="139"/>
      <c r="I497" s="139"/>
      <c r="J497" s="139"/>
      <c r="K497" s="139"/>
      <c r="L497" s="139"/>
      <c r="M497" s="139"/>
      <c r="N497" s="139"/>
      <c r="O497" s="139"/>
      <c r="P497" s="139"/>
      <c r="Q497" s="139"/>
      <c r="R497" s="139"/>
      <c r="S497" s="139"/>
      <c r="T497" s="139"/>
      <c r="U497" s="139"/>
      <c r="V497" s="139"/>
      <c r="W497" s="139"/>
      <c r="X497" s="139"/>
      <c r="Y497" s="139"/>
      <c r="Z497" s="139"/>
      <c r="AA497" s="139"/>
    </row>
    <row r="498" spans="1:27" ht="15.75" customHeight="1">
      <c r="A498" s="139"/>
      <c r="B498" s="139"/>
      <c r="C498" s="139"/>
      <c r="D498" s="139"/>
      <c r="E498" s="139"/>
      <c r="F498" s="139"/>
      <c r="G498" s="139"/>
      <c r="H498" s="139"/>
      <c r="I498" s="139"/>
      <c r="J498" s="139"/>
      <c r="K498" s="139"/>
      <c r="L498" s="139"/>
      <c r="M498" s="139"/>
      <c r="N498" s="139"/>
      <c r="O498" s="139"/>
      <c r="P498" s="139"/>
      <c r="Q498" s="139"/>
      <c r="R498" s="139"/>
      <c r="S498" s="139"/>
      <c r="T498" s="139"/>
      <c r="U498" s="139"/>
      <c r="V498" s="139"/>
      <c r="W498" s="139"/>
      <c r="X498" s="139"/>
      <c r="Y498" s="139"/>
      <c r="Z498" s="139"/>
      <c r="AA498" s="139"/>
    </row>
    <row r="499" spans="1:27" ht="15.75" customHeight="1">
      <c r="A499" s="139"/>
      <c r="B499" s="139"/>
      <c r="C499" s="139"/>
      <c r="D499" s="139"/>
      <c r="E499" s="139"/>
      <c r="F499" s="139"/>
      <c r="G499" s="139"/>
      <c r="H499" s="139"/>
      <c r="I499" s="139"/>
      <c r="J499" s="139"/>
      <c r="K499" s="139"/>
      <c r="L499" s="139"/>
      <c r="M499" s="139"/>
      <c r="N499" s="139"/>
      <c r="O499" s="139"/>
      <c r="P499" s="139"/>
      <c r="Q499" s="139"/>
      <c r="R499" s="139"/>
      <c r="S499" s="139"/>
      <c r="T499" s="139"/>
      <c r="U499" s="139"/>
      <c r="V499" s="139"/>
      <c r="W499" s="139"/>
      <c r="X499" s="139"/>
      <c r="Y499" s="139"/>
      <c r="Z499" s="139"/>
      <c r="AA499" s="139"/>
    </row>
    <row r="500" spans="1:27" ht="15.75" customHeight="1">
      <c r="A500" s="139"/>
      <c r="B500" s="139"/>
      <c r="C500" s="139"/>
      <c r="D500" s="139"/>
      <c r="E500" s="139"/>
      <c r="F500" s="139"/>
      <c r="G500" s="139"/>
      <c r="H500" s="139"/>
      <c r="I500" s="139"/>
      <c r="J500" s="139"/>
      <c r="K500" s="139"/>
      <c r="L500" s="139"/>
      <c r="M500" s="139"/>
      <c r="N500" s="139"/>
      <c r="O500" s="139"/>
      <c r="P500" s="139"/>
      <c r="Q500" s="139"/>
      <c r="R500" s="139"/>
      <c r="S500" s="139"/>
      <c r="T500" s="139"/>
      <c r="U500" s="139"/>
      <c r="V500" s="139"/>
      <c r="W500" s="139"/>
      <c r="X500" s="139"/>
      <c r="Y500" s="139"/>
      <c r="Z500" s="139"/>
      <c r="AA500" s="139"/>
    </row>
    <row r="501" spans="1:27" ht="15.75" customHeight="1">
      <c r="A501" s="139"/>
      <c r="B501" s="139"/>
      <c r="C501" s="139"/>
      <c r="D501" s="139"/>
      <c r="E501" s="139"/>
      <c r="F501" s="139"/>
      <c r="G501" s="139"/>
      <c r="H501" s="139"/>
      <c r="I501" s="139"/>
      <c r="J501" s="139"/>
      <c r="K501" s="139"/>
      <c r="L501" s="139"/>
      <c r="M501" s="139"/>
      <c r="N501" s="139"/>
      <c r="O501" s="139"/>
      <c r="P501" s="139"/>
      <c r="Q501" s="139"/>
      <c r="R501" s="139"/>
      <c r="S501" s="139"/>
      <c r="T501" s="139"/>
      <c r="U501" s="139"/>
      <c r="V501" s="139"/>
      <c r="W501" s="139"/>
      <c r="X501" s="139"/>
      <c r="Y501" s="139"/>
      <c r="Z501" s="139"/>
      <c r="AA501" s="139"/>
    </row>
    <row r="502" spans="1:27" ht="15.75" customHeight="1">
      <c r="A502" s="139"/>
      <c r="B502" s="139"/>
      <c r="C502" s="139"/>
      <c r="D502" s="139"/>
      <c r="E502" s="139"/>
      <c r="F502" s="139"/>
      <c r="G502" s="139"/>
      <c r="H502" s="139"/>
      <c r="I502" s="139"/>
      <c r="J502" s="139"/>
      <c r="K502" s="139"/>
      <c r="L502" s="139"/>
      <c r="M502" s="139"/>
      <c r="N502" s="139"/>
      <c r="O502" s="139"/>
      <c r="P502" s="139"/>
      <c r="Q502" s="139"/>
      <c r="R502" s="139"/>
      <c r="S502" s="139"/>
      <c r="T502" s="139"/>
      <c r="U502" s="139"/>
      <c r="V502" s="139"/>
      <c r="W502" s="139"/>
      <c r="X502" s="139"/>
      <c r="Y502" s="139"/>
      <c r="Z502" s="139"/>
      <c r="AA502" s="139"/>
    </row>
    <row r="503" spans="1:27" ht="15.75" customHeight="1">
      <c r="A503" s="139"/>
      <c r="B503" s="139"/>
      <c r="C503" s="139"/>
      <c r="D503" s="139"/>
      <c r="E503" s="139"/>
      <c r="F503" s="139"/>
      <c r="G503" s="139"/>
      <c r="H503" s="139"/>
      <c r="I503" s="139"/>
      <c r="J503" s="139"/>
      <c r="K503" s="139"/>
      <c r="L503" s="139"/>
      <c r="M503" s="139"/>
      <c r="N503" s="139"/>
      <c r="O503" s="139"/>
      <c r="P503" s="139"/>
      <c r="Q503" s="139"/>
      <c r="R503" s="139"/>
      <c r="S503" s="139"/>
      <c r="T503" s="139"/>
      <c r="U503" s="139"/>
      <c r="V503" s="139"/>
      <c r="W503" s="139"/>
      <c r="X503" s="139"/>
      <c r="Y503" s="139"/>
      <c r="Z503" s="139"/>
      <c r="AA503" s="139"/>
    </row>
    <row r="504" spans="1:27" ht="15.75" customHeight="1">
      <c r="A504" s="139"/>
      <c r="B504" s="139"/>
      <c r="C504" s="139"/>
      <c r="D504" s="139"/>
      <c r="E504" s="139"/>
      <c r="F504" s="139"/>
      <c r="G504" s="139"/>
      <c r="H504" s="139"/>
      <c r="I504" s="139"/>
      <c r="J504" s="139"/>
      <c r="K504" s="139"/>
      <c r="L504" s="139"/>
      <c r="M504" s="139"/>
      <c r="N504" s="139"/>
      <c r="O504" s="139"/>
      <c r="P504" s="139"/>
      <c r="Q504" s="139"/>
      <c r="R504" s="139"/>
      <c r="S504" s="139"/>
      <c r="T504" s="139"/>
      <c r="U504" s="139"/>
      <c r="V504" s="139"/>
      <c r="W504" s="139"/>
      <c r="X504" s="139"/>
      <c r="Y504" s="139"/>
      <c r="Z504" s="139"/>
      <c r="AA504" s="139"/>
    </row>
    <row r="505" spans="1:27" ht="15.75" customHeight="1">
      <c r="A505" s="139"/>
      <c r="B505" s="139"/>
      <c r="C505" s="139"/>
      <c r="D505" s="139"/>
      <c r="E505" s="139"/>
      <c r="F505" s="139"/>
      <c r="G505" s="139"/>
      <c r="H505" s="139"/>
      <c r="I505" s="139"/>
      <c r="J505" s="139"/>
      <c r="K505" s="139"/>
      <c r="L505" s="139"/>
      <c r="M505" s="139"/>
      <c r="N505" s="139"/>
      <c r="O505" s="139"/>
      <c r="P505" s="139"/>
      <c r="Q505" s="139"/>
      <c r="R505" s="139"/>
      <c r="S505" s="139"/>
      <c r="T505" s="139"/>
      <c r="U505" s="139"/>
      <c r="V505" s="139"/>
      <c r="W505" s="139"/>
      <c r="X505" s="139"/>
      <c r="Y505" s="139"/>
      <c r="Z505" s="139"/>
      <c r="AA505" s="139"/>
    </row>
    <row r="506" spans="1:27" ht="15.75" customHeight="1">
      <c r="A506" s="139"/>
      <c r="B506" s="139"/>
      <c r="C506" s="139"/>
      <c r="D506" s="139"/>
      <c r="E506" s="139"/>
      <c r="F506" s="139"/>
      <c r="G506" s="139"/>
      <c r="H506" s="139"/>
      <c r="I506" s="139"/>
      <c r="J506" s="139"/>
      <c r="K506" s="139"/>
      <c r="L506" s="139"/>
      <c r="M506" s="139"/>
      <c r="N506" s="139"/>
      <c r="O506" s="139"/>
      <c r="P506" s="139"/>
      <c r="Q506" s="139"/>
      <c r="R506" s="139"/>
      <c r="S506" s="139"/>
      <c r="T506" s="139"/>
      <c r="U506" s="139"/>
      <c r="V506" s="139"/>
      <c r="W506" s="139"/>
      <c r="X506" s="139"/>
      <c r="Y506" s="139"/>
      <c r="Z506" s="139"/>
      <c r="AA506" s="139"/>
    </row>
    <row r="507" spans="1:27" ht="15.75" customHeight="1">
      <c r="A507" s="139"/>
      <c r="B507" s="139"/>
      <c r="C507" s="139"/>
      <c r="D507" s="139"/>
      <c r="E507" s="139"/>
      <c r="F507" s="139"/>
      <c r="G507" s="139"/>
      <c r="H507" s="139"/>
      <c r="I507" s="139"/>
      <c r="J507" s="139"/>
      <c r="K507" s="139"/>
      <c r="L507" s="139"/>
      <c r="M507" s="139"/>
      <c r="N507" s="139"/>
      <c r="O507" s="139"/>
      <c r="P507" s="139"/>
      <c r="Q507" s="139"/>
      <c r="R507" s="139"/>
      <c r="S507" s="139"/>
      <c r="T507" s="139"/>
      <c r="U507" s="139"/>
      <c r="V507" s="139"/>
      <c r="W507" s="139"/>
      <c r="X507" s="139"/>
      <c r="Y507" s="139"/>
      <c r="Z507" s="139"/>
      <c r="AA507" s="139"/>
    </row>
    <row r="508" spans="1:27" ht="15.75" customHeight="1">
      <c r="A508" s="139"/>
      <c r="B508" s="139"/>
      <c r="C508" s="139"/>
      <c r="D508" s="139"/>
      <c r="E508" s="139"/>
      <c r="F508" s="139"/>
      <c r="G508" s="139"/>
      <c r="H508" s="139"/>
      <c r="I508" s="139"/>
      <c r="J508" s="139"/>
      <c r="K508" s="139"/>
      <c r="L508" s="139"/>
      <c r="M508" s="139"/>
      <c r="N508" s="139"/>
      <c r="O508" s="139"/>
      <c r="P508" s="139"/>
      <c r="Q508" s="139"/>
      <c r="R508" s="139"/>
      <c r="S508" s="139"/>
      <c r="T508" s="139"/>
      <c r="U508" s="139"/>
      <c r="V508" s="139"/>
      <c r="W508" s="139"/>
      <c r="X508" s="139"/>
      <c r="Y508" s="139"/>
      <c r="Z508" s="139"/>
      <c r="AA508" s="139"/>
    </row>
    <row r="509" spans="1:27" ht="15.75" customHeight="1">
      <c r="A509" s="139"/>
      <c r="B509" s="139"/>
      <c r="C509" s="139"/>
      <c r="D509" s="139"/>
      <c r="E509" s="139"/>
      <c r="F509" s="139"/>
      <c r="G509" s="139"/>
      <c r="H509" s="139"/>
      <c r="I509" s="139"/>
      <c r="J509" s="139"/>
      <c r="K509" s="139"/>
      <c r="L509" s="139"/>
      <c r="M509" s="139"/>
      <c r="N509" s="139"/>
      <c r="O509" s="139"/>
      <c r="P509" s="139"/>
      <c r="Q509" s="139"/>
      <c r="R509" s="139"/>
      <c r="S509" s="139"/>
      <c r="T509" s="139"/>
      <c r="U509" s="139"/>
      <c r="V509" s="139"/>
      <c r="W509" s="139"/>
      <c r="X509" s="139"/>
      <c r="Y509" s="139"/>
      <c r="Z509" s="139"/>
      <c r="AA509" s="139"/>
    </row>
    <row r="510" spans="1:27" ht="15.75" customHeight="1">
      <c r="A510" s="139"/>
      <c r="B510" s="139"/>
      <c r="C510" s="139"/>
      <c r="D510" s="139"/>
      <c r="E510" s="139"/>
      <c r="F510" s="139"/>
      <c r="G510" s="139"/>
      <c r="H510" s="139"/>
      <c r="I510" s="139"/>
      <c r="J510" s="139"/>
      <c r="K510" s="139"/>
      <c r="L510" s="139"/>
      <c r="M510" s="139"/>
      <c r="N510" s="139"/>
      <c r="O510" s="139"/>
      <c r="P510" s="139"/>
      <c r="Q510" s="139"/>
      <c r="R510" s="139"/>
      <c r="S510" s="139"/>
      <c r="T510" s="139"/>
      <c r="U510" s="139"/>
      <c r="V510" s="139"/>
      <c r="W510" s="139"/>
      <c r="X510" s="139"/>
      <c r="Y510" s="139"/>
      <c r="Z510" s="139"/>
      <c r="AA510" s="139"/>
    </row>
    <row r="511" spans="1:27" ht="15.75" customHeight="1">
      <c r="A511" s="139"/>
      <c r="B511" s="139"/>
      <c r="C511" s="139"/>
      <c r="D511" s="139"/>
      <c r="E511" s="139"/>
      <c r="F511" s="139"/>
      <c r="G511" s="139"/>
      <c r="H511" s="139"/>
      <c r="I511" s="139"/>
      <c r="J511" s="139"/>
      <c r="K511" s="139"/>
      <c r="L511" s="139"/>
      <c r="M511" s="139"/>
      <c r="N511" s="139"/>
      <c r="O511" s="139"/>
      <c r="P511" s="139"/>
      <c r="Q511" s="139"/>
      <c r="R511" s="139"/>
      <c r="S511" s="139"/>
      <c r="T511" s="139"/>
      <c r="U511" s="139"/>
      <c r="V511" s="139"/>
      <c r="W511" s="139"/>
      <c r="X511" s="139"/>
      <c r="Y511" s="139"/>
      <c r="Z511" s="139"/>
      <c r="AA511" s="139"/>
    </row>
    <row r="512" spans="1:27" ht="15.75" customHeight="1">
      <c r="A512" s="139"/>
      <c r="B512" s="139"/>
      <c r="C512" s="139"/>
      <c r="D512" s="139"/>
      <c r="E512" s="139"/>
      <c r="F512" s="139"/>
      <c r="G512" s="139"/>
      <c r="H512" s="139"/>
      <c r="I512" s="139"/>
      <c r="J512" s="139"/>
      <c r="K512" s="139"/>
      <c r="L512" s="139"/>
      <c r="M512" s="139"/>
      <c r="N512" s="139"/>
      <c r="O512" s="139"/>
      <c r="P512" s="139"/>
      <c r="Q512" s="139"/>
      <c r="R512" s="139"/>
      <c r="S512" s="139"/>
      <c r="T512" s="139"/>
      <c r="U512" s="139"/>
      <c r="V512" s="139"/>
      <c r="W512" s="139"/>
      <c r="X512" s="139"/>
      <c r="Y512" s="139"/>
      <c r="Z512" s="139"/>
      <c r="AA512" s="139"/>
    </row>
    <row r="513" spans="1:27" ht="15.75" customHeight="1">
      <c r="A513" s="139"/>
      <c r="B513" s="139"/>
      <c r="C513" s="139"/>
      <c r="D513" s="139"/>
      <c r="E513" s="139"/>
      <c r="F513" s="139"/>
      <c r="G513" s="139"/>
      <c r="H513" s="139"/>
      <c r="I513" s="139"/>
      <c r="J513" s="139"/>
      <c r="K513" s="139"/>
      <c r="L513" s="139"/>
      <c r="M513" s="139"/>
      <c r="N513" s="139"/>
      <c r="O513" s="139"/>
      <c r="P513" s="139"/>
      <c r="Q513" s="139"/>
      <c r="R513" s="139"/>
      <c r="S513" s="139"/>
      <c r="T513" s="139"/>
      <c r="U513" s="139"/>
      <c r="V513" s="139"/>
      <c r="W513" s="139"/>
      <c r="X513" s="139"/>
      <c r="Y513" s="139"/>
      <c r="Z513" s="139"/>
      <c r="AA513" s="139"/>
    </row>
    <row r="514" spans="1:27" ht="15.75" customHeight="1">
      <c r="A514" s="139"/>
      <c r="B514" s="139"/>
      <c r="C514" s="139"/>
      <c r="D514" s="139"/>
      <c r="E514" s="139"/>
      <c r="F514" s="139"/>
      <c r="G514" s="139"/>
      <c r="H514" s="139"/>
      <c r="I514" s="139"/>
      <c r="J514" s="139"/>
      <c r="K514" s="139"/>
      <c r="L514" s="139"/>
      <c r="M514" s="139"/>
      <c r="N514" s="139"/>
      <c r="O514" s="139"/>
      <c r="P514" s="139"/>
      <c r="Q514" s="139"/>
      <c r="R514" s="139"/>
      <c r="S514" s="139"/>
      <c r="T514" s="139"/>
      <c r="U514" s="139"/>
      <c r="V514" s="139"/>
      <c r="W514" s="139"/>
      <c r="X514" s="139"/>
      <c r="Y514" s="139"/>
      <c r="Z514" s="139"/>
      <c r="AA514" s="139"/>
    </row>
    <row r="515" spans="1:27" ht="15.75" customHeight="1">
      <c r="A515" s="139"/>
      <c r="B515" s="139"/>
      <c r="C515" s="139"/>
      <c r="D515" s="139"/>
      <c r="E515" s="139"/>
      <c r="F515" s="139"/>
      <c r="G515" s="139"/>
      <c r="H515" s="139"/>
      <c r="I515" s="139"/>
      <c r="J515" s="139"/>
      <c r="K515" s="139"/>
      <c r="L515" s="139"/>
      <c r="M515" s="139"/>
      <c r="N515" s="139"/>
      <c r="O515" s="139"/>
      <c r="P515" s="139"/>
      <c r="Q515" s="139"/>
      <c r="R515" s="139"/>
      <c r="S515" s="139"/>
      <c r="T515" s="139"/>
      <c r="U515" s="139"/>
      <c r="V515" s="139"/>
      <c r="W515" s="139"/>
      <c r="X515" s="139"/>
      <c r="Y515" s="139"/>
      <c r="Z515" s="139"/>
      <c r="AA515" s="139"/>
    </row>
    <row r="516" spans="1:27" ht="15.75" customHeight="1">
      <c r="A516" s="139"/>
      <c r="B516" s="139"/>
      <c r="C516" s="139"/>
      <c r="D516" s="139"/>
      <c r="E516" s="139"/>
      <c r="F516" s="139"/>
      <c r="G516" s="139"/>
      <c r="H516" s="139"/>
      <c r="I516" s="139"/>
      <c r="J516" s="139"/>
      <c r="K516" s="139"/>
      <c r="L516" s="139"/>
      <c r="M516" s="139"/>
      <c r="N516" s="139"/>
      <c r="O516" s="139"/>
      <c r="P516" s="139"/>
      <c r="Q516" s="139"/>
      <c r="R516" s="139"/>
      <c r="S516" s="139"/>
      <c r="T516" s="139"/>
      <c r="U516" s="139"/>
      <c r="V516" s="139"/>
      <c r="W516" s="139"/>
      <c r="X516" s="139"/>
      <c r="Y516" s="139"/>
      <c r="Z516" s="139"/>
      <c r="AA516" s="139"/>
    </row>
    <row r="517" spans="1:27" ht="15.75" customHeight="1">
      <c r="A517" s="139"/>
      <c r="B517" s="139"/>
      <c r="C517" s="139"/>
      <c r="D517" s="139"/>
      <c r="E517" s="139"/>
      <c r="F517" s="139"/>
      <c r="G517" s="139"/>
      <c r="H517" s="139"/>
      <c r="I517" s="139"/>
      <c r="J517" s="139"/>
      <c r="K517" s="139"/>
      <c r="L517" s="139"/>
      <c r="M517" s="139"/>
      <c r="N517" s="139"/>
      <c r="O517" s="139"/>
      <c r="P517" s="139"/>
      <c r="Q517" s="139"/>
      <c r="R517" s="139"/>
      <c r="S517" s="139"/>
      <c r="T517" s="139"/>
      <c r="U517" s="139"/>
      <c r="V517" s="139"/>
      <c r="W517" s="139"/>
      <c r="X517" s="139"/>
      <c r="Y517" s="139"/>
      <c r="Z517" s="139"/>
      <c r="AA517" s="139"/>
    </row>
    <row r="518" spans="1:27" ht="15.75" customHeight="1">
      <c r="A518" s="139"/>
      <c r="B518" s="139"/>
      <c r="C518" s="139"/>
      <c r="D518" s="139"/>
      <c r="E518" s="139"/>
      <c r="F518" s="139"/>
      <c r="G518" s="139"/>
      <c r="H518" s="139"/>
      <c r="I518" s="139"/>
      <c r="J518" s="139"/>
      <c r="K518" s="139"/>
      <c r="L518" s="139"/>
      <c r="M518" s="139"/>
      <c r="N518" s="139"/>
      <c r="O518" s="139"/>
      <c r="P518" s="139"/>
      <c r="Q518" s="139"/>
      <c r="R518" s="139"/>
      <c r="S518" s="139"/>
      <c r="T518" s="139"/>
      <c r="U518" s="139"/>
      <c r="V518" s="139"/>
      <c r="W518" s="139"/>
      <c r="X518" s="139"/>
      <c r="Y518" s="139"/>
      <c r="Z518" s="139"/>
      <c r="AA518" s="139"/>
    </row>
    <row r="519" spans="1:27" ht="15.75" customHeight="1">
      <c r="A519" s="139"/>
      <c r="B519" s="139"/>
      <c r="C519" s="139"/>
      <c r="D519" s="139"/>
      <c r="E519" s="139"/>
      <c r="F519" s="139"/>
      <c r="G519" s="139"/>
      <c r="H519" s="139"/>
      <c r="I519" s="139"/>
      <c r="J519" s="139"/>
      <c r="K519" s="139"/>
      <c r="L519" s="139"/>
      <c r="M519" s="139"/>
      <c r="N519" s="139"/>
      <c r="O519" s="139"/>
      <c r="P519" s="139"/>
      <c r="Q519" s="139"/>
      <c r="R519" s="139"/>
      <c r="S519" s="139"/>
      <c r="T519" s="139"/>
      <c r="U519" s="139"/>
      <c r="V519" s="139"/>
      <c r="W519" s="139"/>
      <c r="X519" s="139"/>
      <c r="Y519" s="139"/>
      <c r="Z519" s="139"/>
      <c r="AA519" s="139"/>
    </row>
    <row r="520" spans="1:27" ht="15.75" customHeight="1">
      <c r="A520" s="139"/>
      <c r="B520" s="139"/>
      <c r="C520" s="139"/>
      <c r="D520" s="139"/>
      <c r="E520" s="139"/>
      <c r="F520" s="139"/>
      <c r="G520" s="139"/>
      <c r="H520" s="139"/>
      <c r="I520" s="139"/>
      <c r="J520" s="139"/>
      <c r="K520" s="139"/>
      <c r="L520" s="139"/>
      <c r="M520" s="139"/>
      <c r="N520" s="139"/>
      <c r="O520" s="139"/>
      <c r="P520" s="139"/>
      <c r="Q520" s="139"/>
      <c r="R520" s="139"/>
      <c r="S520" s="139"/>
      <c r="T520" s="139"/>
      <c r="U520" s="139"/>
      <c r="V520" s="139"/>
      <c r="W520" s="139"/>
      <c r="X520" s="139"/>
      <c r="Y520" s="139"/>
      <c r="Z520" s="139"/>
      <c r="AA520" s="139"/>
    </row>
    <row r="521" spans="1:27" ht="15.75" customHeight="1">
      <c r="A521" s="139"/>
      <c r="B521" s="139"/>
      <c r="C521" s="139"/>
      <c r="D521" s="139"/>
      <c r="E521" s="139"/>
      <c r="F521" s="139"/>
      <c r="G521" s="139"/>
      <c r="H521" s="139"/>
      <c r="I521" s="139"/>
      <c r="J521" s="139"/>
      <c r="K521" s="139"/>
      <c r="L521" s="139"/>
      <c r="M521" s="139"/>
      <c r="N521" s="139"/>
      <c r="O521" s="139"/>
      <c r="P521" s="139"/>
      <c r="Q521" s="139"/>
      <c r="R521" s="139"/>
      <c r="S521" s="139"/>
      <c r="T521" s="139"/>
      <c r="U521" s="139"/>
      <c r="V521" s="139"/>
      <c r="W521" s="139"/>
      <c r="X521" s="139"/>
      <c r="Y521" s="139"/>
      <c r="Z521" s="139"/>
      <c r="AA521" s="139"/>
    </row>
    <row r="522" spans="1:27" ht="15.75" customHeight="1">
      <c r="A522" s="139"/>
      <c r="B522" s="139"/>
      <c r="C522" s="139"/>
      <c r="D522" s="139"/>
      <c r="E522" s="139"/>
      <c r="F522" s="139"/>
      <c r="G522" s="139"/>
      <c r="H522" s="139"/>
      <c r="I522" s="139"/>
      <c r="J522" s="139"/>
      <c r="K522" s="139"/>
      <c r="L522" s="139"/>
      <c r="M522" s="139"/>
      <c r="N522" s="139"/>
      <c r="O522" s="139"/>
      <c r="P522" s="139"/>
      <c r="Q522" s="139"/>
      <c r="R522" s="139"/>
      <c r="S522" s="139"/>
      <c r="T522" s="139"/>
      <c r="U522" s="139"/>
      <c r="V522" s="139"/>
      <c r="W522" s="139"/>
      <c r="X522" s="139"/>
      <c r="Y522" s="139"/>
      <c r="Z522" s="139"/>
      <c r="AA522" s="139"/>
    </row>
    <row r="523" spans="1:27" ht="15.75" customHeight="1">
      <c r="A523" s="139"/>
      <c r="B523" s="139"/>
      <c r="C523" s="139"/>
      <c r="D523" s="139"/>
      <c r="E523" s="139"/>
      <c r="F523" s="139"/>
      <c r="G523" s="139"/>
      <c r="H523" s="139"/>
      <c r="I523" s="139"/>
      <c r="J523" s="139"/>
      <c r="K523" s="139"/>
      <c r="L523" s="139"/>
      <c r="M523" s="139"/>
      <c r="N523" s="139"/>
      <c r="O523" s="139"/>
      <c r="P523" s="139"/>
      <c r="Q523" s="139"/>
      <c r="R523" s="139"/>
      <c r="S523" s="139"/>
      <c r="T523" s="139"/>
      <c r="U523" s="139"/>
      <c r="V523" s="139"/>
      <c r="W523" s="139"/>
      <c r="X523" s="139"/>
      <c r="Y523" s="139"/>
      <c r="Z523" s="139"/>
      <c r="AA523" s="139"/>
    </row>
    <row r="524" spans="1:27" ht="15.75" customHeight="1">
      <c r="A524" s="139"/>
      <c r="B524" s="139"/>
      <c r="C524" s="139"/>
      <c r="D524" s="139"/>
      <c r="E524" s="139"/>
      <c r="F524" s="139"/>
      <c r="G524" s="139"/>
      <c r="H524" s="139"/>
      <c r="I524" s="139"/>
      <c r="J524" s="139"/>
      <c r="K524" s="139"/>
      <c r="L524" s="139"/>
      <c r="M524" s="139"/>
      <c r="N524" s="139"/>
      <c r="O524" s="139"/>
      <c r="P524" s="139"/>
      <c r="Q524" s="139"/>
      <c r="R524" s="139"/>
      <c r="S524" s="139"/>
      <c r="T524" s="139"/>
      <c r="U524" s="139"/>
      <c r="V524" s="139"/>
      <c r="W524" s="139"/>
      <c r="X524" s="139"/>
      <c r="Y524" s="139"/>
      <c r="Z524" s="139"/>
      <c r="AA524" s="139"/>
    </row>
    <row r="525" spans="1:27" ht="15.75" customHeight="1">
      <c r="A525" s="139"/>
      <c r="B525" s="139"/>
      <c r="C525" s="139"/>
      <c r="D525" s="139"/>
      <c r="E525" s="139"/>
      <c r="F525" s="139"/>
      <c r="G525" s="139"/>
      <c r="H525" s="139"/>
      <c r="I525" s="139"/>
      <c r="J525" s="139"/>
      <c r="K525" s="139"/>
      <c r="L525" s="139"/>
      <c r="M525" s="139"/>
      <c r="N525" s="139"/>
      <c r="O525" s="139"/>
      <c r="P525" s="139"/>
      <c r="Q525" s="139"/>
      <c r="R525" s="139"/>
      <c r="S525" s="139"/>
      <c r="T525" s="139"/>
      <c r="U525" s="139"/>
      <c r="V525" s="139"/>
      <c r="W525" s="139"/>
      <c r="X525" s="139"/>
      <c r="Y525" s="139"/>
      <c r="Z525" s="139"/>
      <c r="AA525" s="139"/>
    </row>
    <row r="526" spans="1:27" ht="15.75" customHeight="1">
      <c r="A526" s="139"/>
      <c r="B526" s="139"/>
      <c r="C526" s="139"/>
      <c r="D526" s="139"/>
      <c r="E526" s="139"/>
      <c r="F526" s="139"/>
      <c r="G526" s="139"/>
      <c r="H526" s="139"/>
      <c r="I526" s="139"/>
      <c r="J526" s="139"/>
      <c r="K526" s="139"/>
      <c r="L526" s="139"/>
      <c r="M526" s="139"/>
      <c r="N526" s="139"/>
      <c r="O526" s="139"/>
      <c r="P526" s="139"/>
      <c r="Q526" s="139"/>
      <c r="R526" s="139"/>
      <c r="S526" s="139"/>
      <c r="T526" s="139"/>
      <c r="U526" s="139"/>
      <c r="V526" s="139"/>
      <c r="W526" s="139"/>
      <c r="X526" s="139"/>
      <c r="Y526" s="139"/>
      <c r="Z526" s="139"/>
      <c r="AA526" s="139"/>
    </row>
    <row r="527" spans="1:27" ht="15.75" customHeight="1">
      <c r="A527" s="139"/>
      <c r="B527" s="139"/>
      <c r="C527" s="139"/>
      <c r="D527" s="139"/>
      <c r="E527" s="139"/>
      <c r="F527" s="139"/>
      <c r="G527" s="139"/>
      <c r="H527" s="139"/>
      <c r="I527" s="139"/>
      <c r="J527" s="139"/>
      <c r="K527" s="139"/>
      <c r="L527" s="139"/>
      <c r="M527" s="139"/>
      <c r="N527" s="139"/>
      <c r="O527" s="139"/>
      <c r="P527" s="139"/>
      <c r="Q527" s="139"/>
      <c r="R527" s="139"/>
      <c r="S527" s="139"/>
      <c r="T527" s="139"/>
      <c r="U527" s="139"/>
      <c r="V527" s="139"/>
      <c r="W527" s="139"/>
      <c r="X527" s="139"/>
      <c r="Y527" s="139"/>
      <c r="Z527" s="139"/>
      <c r="AA527" s="139"/>
    </row>
    <row r="528" spans="1:27" ht="15.75" customHeight="1">
      <c r="A528" s="139"/>
      <c r="B528" s="139"/>
      <c r="C528" s="139"/>
      <c r="D528" s="139"/>
      <c r="E528" s="139"/>
      <c r="F528" s="139"/>
      <c r="G528" s="139"/>
      <c r="H528" s="139"/>
      <c r="I528" s="139"/>
      <c r="J528" s="139"/>
      <c r="K528" s="139"/>
      <c r="L528" s="139"/>
      <c r="M528" s="139"/>
      <c r="N528" s="139"/>
      <c r="O528" s="139"/>
      <c r="P528" s="139"/>
      <c r="Q528" s="139"/>
      <c r="R528" s="139"/>
      <c r="S528" s="139"/>
      <c r="T528" s="139"/>
      <c r="U528" s="139"/>
      <c r="V528" s="139"/>
      <c r="W528" s="139"/>
      <c r="X528" s="139"/>
      <c r="Y528" s="139"/>
      <c r="Z528" s="139"/>
      <c r="AA528" s="139"/>
    </row>
    <row r="529" spans="1:27" ht="15.75" customHeight="1">
      <c r="A529" s="139"/>
      <c r="B529" s="139"/>
      <c r="C529" s="139"/>
      <c r="D529" s="139"/>
      <c r="E529" s="139"/>
      <c r="F529" s="139"/>
      <c r="G529" s="139"/>
      <c r="H529" s="139"/>
      <c r="I529" s="139"/>
      <c r="J529" s="139"/>
      <c r="K529" s="139"/>
      <c r="L529" s="139"/>
      <c r="M529" s="139"/>
      <c r="N529" s="139"/>
      <c r="O529" s="139"/>
      <c r="P529" s="139"/>
      <c r="Q529" s="139"/>
      <c r="R529" s="139"/>
      <c r="S529" s="139"/>
      <c r="T529" s="139"/>
      <c r="U529" s="139"/>
      <c r="V529" s="139"/>
      <c r="W529" s="139"/>
      <c r="X529" s="139"/>
      <c r="Y529" s="139"/>
      <c r="Z529" s="139"/>
      <c r="AA529" s="139"/>
    </row>
    <row r="530" spans="1:27" ht="15.75" customHeight="1">
      <c r="A530" s="139"/>
      <c r="B530" s="139"/>
      <c r="C530" s="139"/>
      <c r="D530" s="139"/>
      <c r="E530" s="139"/>
      <c r="F530" s="139"/>
      <c r="G530" s="139"/>
      <c r="H530" s="139"/>
      <c r="I530" s="139"/>
      <c r="J530" s="139"/>
      <c r="K530" s="139"/>
      <c r="L530" s="139"/>
      <c r="M530" s="139"/>
      <c r="N530" s="139"/>
      <c r="O530" s="139"/>
      <c r="P530" s="139"/>
      <c r="Q530" s="139"/>
      <c r="R530" s="139"/>
      <c r="S530" s="139"/>
      <c r="T530" s="139"/>
      <c r="U530" s="139"/>
      <c r="V530" s="139"/>
      <c r="W530" s="139"/>
      <c r="X530" s="139"/>
      <c r="Y530" s="139"/>
      <c r="Z530" s="139"/>
      <c r="AA530" s="139"/>
    </row>
    <row r="531" spans="1:27" ht="15.75" customHeight="1">
      <c r="A531" s="139"/>
      <c r="B531" s="139"/>
      <c r="C531" s="139"/>
      <c r="D531" s="139"/>
      <c r="E531" s="139"/>
      <c r="F531" s="139"/>
      <c r="G531" s="139"/>
      <c r="H531" s="139"/>
      <c r="I531" s="139"/>
      <c r="J531" s="139"/>
      <c r="K531" s="139"/>
      <c r="L531" s="139"/>
      <c r="M531" s="139"/>
      <c r="N531" s="139"/>
      <c r="O531" s="139"/>
      <c r="P531" s="139"/>
      <c r="Q531" s="139"/>
      <c r="R531" s="139"/>
      <c r="S531" s="139"/>
      <c r="T531" s="139"/>
      <c r="U531" s="139"/>
      <c r="V531" s="139"/>
      <c r="W531" s="139"/>
      <c r="X531" s="139"/>
      <c r="Y531" s="139"/>
      <c r="Z531" s="139"/>
      <c r="AA531" s="139"/>
    </row>
    <row r="532" spans="1:27" ht="15.75" customHeight="1">
      <c r="A532" s="139"/>
      <c r="B532" s="139"/>
      <c r="C532" s="139"/>
      <c r="D532" s="139"/>
      <c r="E532" s="139"/>
      <c r="F532" s="139"/>
      <c r="G532" s="139"/>
      <c r="H532" s="139"/>
      <c r="I532" s="139"/>
      <c r="J532" s="139"/>
      <c r="K532" s="139"/>
      <c r="L532" s="139"/>
      <c r="M532" s="139"/>
      <c r="N532" s="139"/>
      <c r="O532" s="139"/>
      <c r="P532" s="139"/>
      <c r="Q532" s="139"/>
      <c r="R532" s="139"/>
      <c r="S532" s="139"/>
      <c r="T532" s="139"/>
      <c r="U532" s="139"/>
      <c r="V532" s="139"/>
      <c r="W532" s="139"/>
      <c r="X532" s="139"/>
      <c r="Y532" s="139"/>
      <c r="Z532" s="139"/>
      <c r="AA532" s="139"/>
    </row>
    <row r="533" spans="1:27" ht="15.75" customHeight="1">
      <c r="A533" s="139"/>
      <c r="B533" s="139"/>
      <c r="C533" s="139"/>
      <c r="D533" s="139"/>
      <c r="E533" s="139"/>
      <c r="F533" s="139"/>
      <c r="G533" s="139"/>
      <c r="H533" s="139"/>
      <c r="I533" s="139"/>
      <c r="J533" s="139"/>
      <c r="K533" s="139"/>
      <c r="L533" s="139"/>
      <c r="M533" s="139"/>
      <c r="N533" s="139"/>
      <c r="O533" s="139"/>
      <c r="P533" s="139"/>
      <c r="Q533" s="139"/>
      <c r="R533" s="139"/>
      <c r="S533" s="139"/>
      <c r="T533" s="139"/>
      <c r="U533" s="139"/>
      <c r="V533" s="139"/>
      <c r="W533" s="139"/>
      <c r="X533" s="139"/>
      <c r="Y533" s="139"/>
      <c r="Z533" s="139"/>
      <c r="AA533" s="139"/>
    </row>
    <row r="534" spans="1:27" ht="15.75" customHeight="1">
      <c r="A534" s="139"/>
      <c r="B534" s="139"/>
      <c r="C534" s="139"/>
      <c r="D534" s="139"/>
      <c r="E534" s="139"/>
      <c r="F534" s="139"/>
      <c r="G534" s="139"/>
      <c r="H534" s="139"/>
      <c r="I534" s="139"/>
      <c r="J534" s="139"/>
      <c r="K534" s="139"/>
      <c r="L534" s="139"/>
      <c r="M534" s="139"/>
      <c r="N534" s="139"/>
      <c r="O534" s="139"/>
      <c r="P534" s="139"/>
      <c r="Q534" s="139"/>
      <c r="R534" s="139"/>
      <c r="S534" s="139"/>
      <c r="T534" s="139"/>
      <c r="U534" s="139"/>
      <c r="V534" s="139"/>
      <c r="W534" s="139"/>
      <c r="X534" s="139"/>
      <c r="Y534" s="139"/>
      <c r="Z534" s="139"/>
      <c r="AA534" s="139"/>
    </row>
    <row r="535" spans="1:27" ht="15.75" customHeight="1">
      <c r="A535" s="139"/>
      <c r="B535" s="139"/>
      <c r="C535" s="139"/>
      <c r="D535" s="139"/>
      <c r="E535" s="139"/>
      <c r="F535" s="139"/>
      <c r="G535" s="139"/>
      <c r="H535" s="139"/>
      <c r="I535" s="139"/>
      <c r="J535" s="139"/>
      <c r="K535" s="139"/>
      <c r="L535" s="139"/>
      <c r="M535" s="139"/>
      <c r="N535" s="139"/>
      <c r="O535" s="139"/>
      <c r="P535" s="139"/>
      <c r="Q535" s="139"/>
      <c r="R535" s="139"/>
      <c r="S535" s="139"/>
      <c r="T535" s="139"/>
      <c r="U535" s="139"/>
      <c r="V535" s="139"/>
      <c r="W535" s="139"/>
      <c r="X535" s="139"/>
      <c r="Y535" s="139"/>
      <c r="Z535" s="139"/>
      <c r="AA535" s="139"/>
    </row>
    <row r="536" spans="1:27" ht="15.75" customHeight="1">
      <c r="A536" s="139"/>
      <c r="B536" s="139"/>
      <c r="C536" s="139"/>
      <c r="D536" s="139"/>
      <c r="E536" s="139"/>
      <c r="F536" s="139"/>
      <c r="G536" s="139"/>
      <c r="H536" s="139"/>
      <c r="I536" s="139"/>
      <c r="J536" s="139"/>
      <c r="K536" s="139"/>
      <c r="L536" s="139"/>
      <c r="M536" s="139"/>
      <c r="N536" s="139"/>
      <c r="O536" s="139"/>
      <c r="P536" s="139"/>
      <c r="Q536" s="139"/>
      <c r="R536" s="139"/>
      <c r="S536" s="139"/>
      <c r="T536" s="139"/>
      <c r="U536" s="139"/>
      <c r="V536" s="139"/>
      <c r="W536" s="139"/>
      <c r="X536" s="139"/>
      <c r="Y536" s="139"/>
      <c r="Z536" s="139"/>
      <c r="AA536" s="139"/>
    </row>
    <row r="537" spans="1:27" ht="15.75" customHeight="1">
      <c r="A537" s="139"/>
      <c r="B537" s="139"/>
      <c r="C537" s="139"/>
      <c r="D537" s="139"/>
      <c r="E537" s="139"/>
      <c r="F537" s="139"/>
      <c r="G537" s="139"/>
      <c r="H537" s="139"/>
      <c r="I537" s="139"/>
      <c r="J537" s="139"/>
      <c r="K537" s="139"/>
      <c r="L537" s="139"/>
      <c r="M537" s="139"/>
      <c r="N537" s="139"/>
      <c r="O537" s="139"/>
      <c r="P537" s="139"/>
      <c r="Q537" s="139"/>
      <c r="R537" s="139"/>
      <c r="S537" s="139"/>
      <c r="T537" s="139"/>
      <c r="U537" s="139"/>
      <c r="V537" s="139"/>
      <c r="W537" s="139"/>
      <c r="X537" s="139"/>
      <c r="Y537" s="139"/>
      <c r="Z537" s="139"/>
      <c r="AA537" s="139"/>
    </row>
    <row r="538" spans="1:27" ht="15.75" customHeight="1">
      <c r="A538" s="139"/>
      <c r="B538" s="139"/>
      <c r="C538" s="139"/>
      <c r="D538" s="139"/>
      <c r="E538" s="139"/>
      <c r="F538" s="139"/>
      <c r="G538" s="139"/>
      <c r="H538" s="139"/>
      <c r="I538" s="139"/>
      <c r="J538" s="139"/>
      <c r="K538" s="139"/>
      <c r="L538" s="139"/>
      <c r="M538" s="139"/>
      <c r="N538" s="139"/>
      <c r="O538" s="139"/>
      <c r="P538" s="139"/>
      <c r="Q538" s="139"/>
      <c r="R538" s="139"/>
      <c r="S538" s="139"/>
      <c r="T538" s="139"/>
      <c r="U538" s="139"/>
      <c r="V538" s="139"/>
      <c r="W538" s="139"/>
      <c r="X538" s="139"/>
      <c r="Y538" s="139"/>
      <c r="Z538" s="139"/>
      <c r="AA538" s="139"/>
    </row>
    <row r="539" spans="1:27" ht="15.75" customHeight="1">
      <c r="A539" s="139"/>
      <c r="B539" s="139"/>
      <c r="C539" s="139"/>
      <c r="D539" s="139"/>
      <c r="E539" s="139"/>
      <c r="F539" s="139"/>
      <c r="G539" s="139"/>
      <c r="H539" s="139"/>
      <c r="I539" s="139"/>
      <c r="J539" s="139"/>
      <c r="K539" s="139"/>
      <c r="L539" s="139"/>
      <c r="M539" s="139"/>
      <c r="N539" s="139"/>
      <c r="O539" s="139"/>
      <c r="P539" s="139"/>
      <c r="Q539" s="139"/>
      <c r="R539" s="139"/>
      <c r="S539" s="139"/>
      <c r="T539" s="139"/>
      <c r="U539" s="139"/>
      <c r="V539" s="139"/>
      <c r="W539" s="139"/>
      <c r="X539" s="139"/>
      <c r="Y539" s="139"/>
      <c r="Z539" s="139"/>
      <c r="AA539" s="139"/>
    </row>
    <row r="540" spans="1:27" ht="15.75" customHeight="1">
      <c r="A540" s="139"/>
      <c r="B540" s="139"/>
      <c r="C540" s="139"/>
      <c r="D540" s="139"/>
      <c r="E540" s="139"/>
      <c r="F540" s="139"/>
      <c r="G540" s="139"/>
      <c r="H540" s="139"/>
      <c r="I540" s="139"/>
      <c r="J540" s="139"/>
      <c r="K540" s="139"/>
      <c r="L540" s="139"/>
      <c r="M540" s="139"/>
      <c r="N540" s="139"/>
      <c r="O540" s="139"/>
      <c r="P540" s="139"/>
      <c r="Q540" s="139"/>
      <c r="R540" s="139"/>
      <c r="S540" s="139"/>
      <c r="T540" s="139"/>
      <c r="U540" s="139"/>
      <c r="V540" s="139"/>
      <c r="W540" s="139"/>
      <c r="X540" s="139"/>
      <c r="Y540" s="139"/>
      <c r="Z540" s="139"/>
      <c r="AA540" s="139"/>
    </row>
    <row r="541" spans="1:27" ht="15.75" customHeight="1">
      <c r="A541" s="139"/>
      <c r="B541" s="139"/>
      <c r="C541" s="139"/>
      <c r="D541" s="139"/>
      <c r="E541" s="139"/>
      <c r="F541" s="139"/>
      <c r="G541" s="139"/>
      <c r="H541" s="139"/>
      <c r="I541" s="139"/>
      <c r="J541" s="139"/>
      <c r="K541" s="139"/>
      <c r="L541" s="139"/>
      <c r="M541" s="139"/>
      <c r="N541" s="139"/>
      <c r="O541" s="139"/>
      <c r="P541" s="139"/>
      <c r="Q541" s="139"/>
      <c r="R541" s="139"/>
      <c r="S541" s="139"/>
      <c r="T541" s="139"/>
      <c r="U541" s="139"/>
      <c r="V541" s="139"/>
      <c r="W541" s="139"/>
      <c r="X541" s="139"/>
      <c r="Y541" s="139"/>
      <c r="Z541" s="139"/>
      <c r="AA541" s="139"/>
    </row>
    <row r="542" spans="1:27" ht="15.75" customHeight="1">
      <c r="A542" s="139"/>
      <c r="B542" s="139"/>
      <c r="C542" s="139"/>
      <c r="D542" s="139"/>
      <c r="E542" s="139"/>
      <c r="F542" s="139"/>
      <c r="G542" s="139"/>
      <c r="H542" s="139"/>
      <c r="I542" s="139"/>
      <c r="J542" s="139"/>
      <c r="K542" s="139"/>
      <c r="L542" s="139"/>
      <c r="M542" s="139"/>
      <c r="N542" s="139"/>
      <c r="O542" s="139"/>
      <c r="P542" s="139"/>
      <c r="Q542" s="139"/>
      <c r="R542" s="139"/>
      <c r="S542" s="139"/>
      <c r="T542" s="139"/>
      <c r="U542" s="139"/>
      <c r="V542" s="139"/>
      <c r="W542" s="139"/>
      <c r="X542" s="139"/>
      <c r="Y542" s="139"/>
      <c r="Z542" s="139"/>
      <c r="AA542" s="139"/>
    </row>
    <row r="543" spans="1:27" ht="15.75" customHeight="1">
      <c r="A543" s="139"/>
      <c r="B543" s="139"/>
      <c r="C543" s="139"/>
      <c r="D543" s="139"/>
      <c r="E543" s="139"/>
      <c r="F543" s="139"/>
      <c r="G543" s="139"/>
      <c r="H543" s="139"/>
      <c r="I543" s="139"/>
      <c r="J543" s="139"/>
      <c r="K543" s="139"/>
      <c r="L543" s="139"/>
      <c r="M543" s="139"/>
      <c r="N543" s="139"/>
      <c r="O543" s="139"/>
      <c r="P543" s="139"/>
      <c r="Q543" s="139"/>
      <c r="R543" s="139"/>
      <c r="S543" s="139"/>
      <c r="T543" s="139"/>
      <c r="U543" s="139"/>
      <c r="V543" s="139"/>
      <c r="W543" s="139"/>
      <c r="X543" s="139"/>
      <c r="Y543" s="139"/>
      <c r="Z543" s="139"/>
      <c r="AA543" s="139"/>
    </row>
    <row r="544" spans="1:27" ht="15.75" customHeight="1">
      <c r="A544" s="139"/>
      <c r="B544" s="139"/>
      <c r="C544" s="139"/>
      <c r="D544" s="139"/>
      <c r="E544" s="139"/>
      <c r="F544" s="139"/>
      <c r="G544" s="139"/>
      <c r="H544" s="139"/>
      <c r="I544" s="139"/>
      <c r="J544" s="139"/>
      <c r="K544" s="139"/>
      <c r="L544" s="139"/>
      <c r="M544" s="139"/>
      <c r="N544" s="139"/>
      <c r="O544" s="139"/>
      <c r="P544" s="139"/>
      <c r="Q544" s="139"/>
      <c r="R544" s="139"/>
      <c r="S544" s="139"/>
      <c r="T544" s="139"/>
      <c r="U544" s="139"/>
      <c r="V544" s="139"/>
      <c r="W544" s="139"/>
      <c r="X544" s="139"/>
      <c r="Y544" s="139"/>
      <c r="Z544" s="139"/>
      <c r="AA544" s="139"/>
    </row>
    <row r="545" spans="1:27" ht="15.75" customHeight="1">
      <c r="A545" s="139"/>
      <c r="B545" s="139"/>
      <c r="C545" s="139"/>
      <c r="D545" s="139"/>
      <c r="E545" s="139"/>
      <c r="F545" s="139"/>
      <c r="G545" s="139"/>
      <c r="H545" s="139"/>
      <c r="I545" s="139"/>
      <c r="J545" s="139"/>
      <c r="K545" s="139"/>
      <c r="L545" s="139"/>
      <c r="M545" s="139"/>
      <c r="N545" s="139"/>
      <c r="O545" s="139"/>
      <c r="P545" s="139"/>
      <c r="Q545" s="139"/>
      <c r="R545" s="139"/>
      <c r="S545" s="139"/>
      <c r="T545" s="139"/>
      <c r="U545" s="139"/>
      <c r="V545" s="139"/>
      <c r="W545" s="139"/>
      <c r="X545" s="139"/>
      <c r="Y545" s="139"/>
      <c r="Z545" s="139"/>
      <c r="AA545" s="139"/>
    </row>
    <row r="546" spans="1:27" ht="15.75" customHeight="1">
      <c r="A546" s="139"/>
      <c r="B546" s="139"/>
      <c r="C546" s="139"/>
      <c r="D546" s="139"/>
      <c r="E546" s="139"/>
      <c r="F546" s="139"/>
      <c r="G546" s="139"/>
      <c r="H546" s="139"/>
      <c r="I546" s="139"/>
      <c r="J546" s="139"/>
      <c r="K546" s="139"/>
      <c r="L546" s="139"/>
      <c r="M546" s="139"/>
      <c r="N546" s="139"/>
      <c r="O546" s="139"/>
      <c r="P546" s="139"/>
      <c r="Q546" s="139"/>
      <c r="R546" s="139"/>
      <c r="S546" s="139"/>
      <c r="T546" s="139"/>
      <c r="U546" s="139"/>
      <c r="V546" s="139"/>
      <c r="W546" s="139"/>
      <c r="X546" s="139"/>
      <c r="Y546" s="139"/>
      <c r="Z546" s="139"/>
      <c r="AA546" s="139"/>
    </row>
    <row r="547" spans="1:27" ht="15.75" customHeight="1">
      <c r="A547" s="139"/>
      <c r="B547" s="139"/>
      <c r="C547" s="139"/>
      <c r="D547" s="139"/>
      <c r="E547" s="139"/>
      <c r="F547" s="139"/>
      <c r="G547" s="139"/>
      <c r="H547" s="139"/>
      <c r="I547" s="139"/>
      <c r="J547" s="139"/>
      <c r="K547" s="139"/>
      <c r="L547" s="139"/>
      <c r="M547" s="139"/>
      <c r="N547" s="139"/>
      <c r="O547" s="139"/>
      <c r="P547" s="139"/>
      <c r="Q547" s="139"/>
      <c r="R547" s="139"/>
      <c r="S547" s="139"/>
      <c r="T547" s="139"/>
      <c r="U547" s="139"/>
      <c r="V547" s="139"/>
      <c r="W547" s="139"/>
      <c r="X547" s="139"/>
      <c r="Y547" s="139"/>
      <c r="Z547" s="139"/>
      <c r="AA547" s="139"/>
    </row>
    <row r="548" spans="1:27" ht="15.75" customHeight="1">
      <c r="A548" s="139"/>
      <c r="B548" s="139"/>
      <c r="C548" s="139"/>
      <c r="D548" s="139"/>
      <c r="E548" s="139"/>
      <c r="F548" s="139"/>
      <c r="G548" s="139"/>
      <c r="H548" s="139"/>
      <c r="I548" s="139"/>
      <c r="J548" s="139"/>
      <c r="K548" s="139"/>
      <c r="L548" s="139"/>
      <c r="M548" s="139"/>
      <c r="N548" s="139"/>
      <c r="O548" s="139"/>
      <c r="P548" s="139"/>
      <c r="Q548" s="139"/>
      <c r="R548" s="139"/>
      <c r="S548" s="139"/>
      <c r="T548" s="139"/>
      <c r="U548" s="139"/>
      <c r="V548" s="139"/>
      <c r="W548" s="139"/>
      <c r="X548" s="139"/>
      <c r="Y548" s="139"/>
      <c r="Z548" s="139"/>
      <c r="AA548" s="139"/>
    </row>
    <row r="549" spans="1:27" ht="15.75" customHeight="1">
      <c r="A549" s="139"/>
      <c r="B549" s="139"/>
      <c r="C549" s="139"/>
      <c r="D549" s="139"/>
      <c r="E549" s="139"/>
      <c r="F549" s="139"/>
      <c r="G549" s="139"/>
      <c r="H549" s="139"/>
      <c r="I549" s="139"/>
      <c r="J549" s="139"/>
      <c r="K549" s="139"/>
      <c r="L549" s="139"/>
      <c r="M549" s="139"/>
      <c r="N549" s="139"/>
      <c r="O549" s="139"/>
      <c r="P549" s="139"/>
      <c r="Q549" s="139"/>
      <c r="R549" s="139"/>
      <c r="S549" s="139"/>
      <c r="T549" s="139"/>
      <c r="U549" s="139"/>
      <c r="V549" s="139"/>
      <c r="W549" s="139"/>
      <c r="X549" s="139"/>
      <c r="Y549" s="139"/>
      <c r="Z549" s="139"/>
      <c r="AA549" s="139"/>
    </row>
    <row r="550" spans="1:27" ht="15.75" customHeight="1">
      <c r="A550" s="139"/>
      <c r="B550" s="139"/>
      <c r="C550" s="139"/>
      <c r="D550" s="139"/>
      <c r="E550" s="139"/>
      <c r="F550" s="139"/>
      <c r="G550" s="139"/>
      <c r="H550" s="139"/>
      <c r="I550" s="139"/>
      <c r="J550" s="139"/>
      <c r="K550" s="139"/>
      <c r="L550" s="139"/>
      <c r="M550" s="139"/>
      <c r="N550" s="139"/>
      <c r="O550" s="139"/>
      <c r="P550" s="139"/>
      <c r="Q550" s="139"/>
      <c r="R550" s="139"/>
      <c r="S550" s="139"/>
      <c r="T550" s="139"/>
      <c r="U550" s="139"/>
      <c r="V550" s="139"/>
      <c r="W550" s="139"/>
      <c r="X550" s="139"/>
      <c r="Y550" s="139"/>
      <c r="Z550" s="139"/>
      <c r="AA550" s="139"/>
    </row>
    <row r="551" spans="1:27" ht="15.75" customHeight="1">
      <c r="A551" s="139"/>
      <c r="B551" s="139"/>
      <c r="C551" s="139"/>
      <c r="D551" s="139"/>
      <c r="E551" s="139"/>
      <c r="F551" s="139"/>
      <c r="G551" s="139"/>
      <c r="H551" s="139"/>
      <c r="I551" s="139"/>
      <c r="J551" s="139"/>
      <c r="K551" s="139"/>
      <c r="L551" s="139"/>
      <c r="M551" s="139"/>
      <c r="N551" s="139"/>
      <c r="O551" s="139"/>
      <c r="P551" s="139"/>
      <c r="Q551" s="139"/>
      <c r="R551" s="139"/>
      <c r="S551" s="139"/>
      <c r="T551" s="139"/>
      <c r="U551" s="139"/>
      <c r="V551" s="139"/>
      <c r="W551" s="139"/>
      <c r="X551" s="139"/>
      <c r="Y551" s="139"/>
      <c r="Z551" s="139"/>
      <c r="AA551" s="139"/>
    </row>
    <row r="552" spans="1:27" ht="15.75" customHeight="1">
      <c r="A552" s="139"/>
      <c r="B552" s="139"/>
      <c r="C552" s="139"/>
      <c r="D552" s="139"/>
      <c r="E552" s="139"/>
      <c r="F552" s="139"/>
      <c r="G552" s="139"/>
      <c r="H552" s="139"/>
      <c r="I552" s="139"/>
      <c r="J552" s="139"/>
      <c r="K552" s="139"/>
      <c r="L552" s="139"/>
      <c r="M552" s="139"/>
      <c r="N552" s="139"/>
      <c r="O552" s="139"/>
      <c r="P552" s="139"/>
      <c r="Q552" s="139"/>
      <c r="R552" s="139"/>
      <c r="S552" s="139"/>
      <c r="T552" s="139"/>
      <c r="U552" s="139"/>
      <c r="V552" s="139"/>
      <c r="W552" s="139"/>
      <c r="X552" s="139"/>
      <c r="Y552" s="139"/>
      <c r="Z552" s="139"/>
      <c r="AA552" s="139"/>
    </row>
    <row r="553" spans="1:27" ht="15.75" customHeight="1">
      <c r="A553" s="139"/>
      <c r="B553" s="139"/>
      <c r="C553" s="139"/>
      <c r="D553" s="139"/>
      <c r="E553" s="139"/>
      <c r="F553" s="139"/>
      <c r="G553" s="139"/>
      <c r="H553" s="139"/>
      <c r="I553" s="139"/>
      <c r="J553" s="139"/>
      <c r="K553" s="139"/>
      <c r="L553" s="139"/>
      <c r="M553" s="139"/>
      <c r="N553" s="139"/>
      <c r="O553" s="139"/>
      <c r="P553" s="139"/>
      <c r="Q553" s="139"/>
      <c r="R553" s="139"/>
      <c r="S553" s="139"/>
      <c r="T553" s="139"/>
      <c r="U553" s="139"/>
      <c r="V553" s="139"/>
      <c r="W553" s="139"/>
      <c r="X553" s="139"/>
      <c r="Y553" s="139"/>
      <c r="Z553" s="139"/>
      <c r="AA553" s="139"/>
    </row>
    <row r="554" spans="1:27" ht="15.75" customHeight="1">
      <c r="A554" s="139"/>
      <c r="B554" s="139"/>
      <c r="C554" s="139"/>
      <c r="D554" s="139"/>
      <c r="E554" s="139"/>
      <c r="F554" s="139"/>
      <c r="G554" s="139"/>
      <c r="H554" s="139"/>
      <c r="I554" s="139"/>
      <c r="J554" s="139"/>
      <c r="K554" s="139"/>
      <c r="L554" s="139"/>
      <c r="M554" s="139"/>
      <c r="N554" s="139"/>
      <c r="O554" s="139"/>
      <c r="P554" s="139"/>
      <c r="Q554" s="139"/>
      <c r="R554" s="139"/>
      <c r="S554" s="139"/>
      <c r="T554" s="139"/>
      <c r="U554" s="139"/>
      <c r="V554" s="139"/>
      <c r="W554" s="139"/>
      <c r="X554" s="139"/>
      <c r="Y554" s="139"/>
      <c r="Z554" s="139"/>
      <c r="AA554" s="139"/>
    </row>
    <row r="555" spans="1:27" ht="15.75" customHeight="1">
      <c r="A555" s="139"/>
      <c r="B555" s="139"/>
      <c r="C555" s="139"/>
      <c r="D555" s="139"/>
      <c r="E555" s="139"/>
      <c r="F555" s="139"/>
      <c r="G555" s="139"/>
      <c r="H555" s="139"/>
      <c r="I555" s="139"/>
      <c r="J555" s="139"/>
      <c r="K555" s="139"/>
      <c r="L555" s="139"/>
      <c r="M555" s="139"/>
      <c r="N555" s="139"/>
      <c r="O555" s="139"/>
      <c r="P555" s="139"/>
      <c r="Q555" s="139"/>
      <c r="R555" s="139"/>
      <c r="S555" s="139"/>
      <c r="T555" s="139"/>
      <c r="U555" s="139"/>
      <c r="V555" s="139"/>
      <c r="W555" s="139"/>
      <c r="X555" s="139"/>
      <c r="Y555" s="139"/>
      <c r="Z555" s="139"/>
      <c r="AA555" s="139"/>
    </row>
    <row r="556" spans="1:27" ht="15.75" customHeight="1">
      <c r="A556" s="139"/>
      <c r="B556" s="139"/>
      <c r="C556" s="139"/>
      <c r="D556" s="139"/>
      <c r="E556" s="139"/>
      <c r="F556" s="139"/>
      <c r="G556" s="139"/>
      <c r="H556" s="139"/>
      <c r="I556" s="139"/>
      <c r="J556" s="139"/>
      <c r="K556" s="139"/>
      <c r="L556" s="139"/>
      <c r="M556" s="139"/>
      <c r="N556" s="139"/>
      <c r="O556" s="139"/>
      <c r="P556" s="139"/>
      <c r="Q556" s="139"/>
      <c r="R556" s="139"/>
      <c r="S556" s="139"/>
      <c r="T556" s="139"/>
      <c r="U556" s="139"/>
      <c r="V556" s="139"/>
      <c r="W556" s="139"/>
      <c r="X556" s="139"/>
      <c r="Y556" s="139"/>
      <c r="Z556" s="139"/>
      <c r="AA556" s="139"/>
    </row>
    <row r="557" spans="1:27" ht="15.75" customHeight="1">
      <c r="A557" s="139"/>
      <c r="B557" s="139"/>
      <c r="C557" s="139"/>
      <c r="D557" s="139"/>
      <c r="E557" s="139"/>
      <c r="F557" s="139"/>
      <c r="G557" s="139"/>
      <c r="H557" s="139"/>
      <c r="I557" s="139"/>
      <c r="J557" s="139"/>
      <c r="K557" s="139"/>
      <c r="L557" s="139"/>
      <c r="M557" s="139"/>
      <c r="N557" s="139"/>
      <c r="O557" s="139"/>
      <c r="P557" s="139"/>
      <c r="Q557" s="139"/>
      <c r="R557" s="139"/>
      <c r="S557" s="139"/>
      <c r="T557" s="139"/>
      <c r="U557" s="139"/>
      <c r="V557" s="139"/>
      <c r="W557" s="139"/>
      <c r="X557" s="139"/>
      <c r="Y557" s="139"/>
      <c r="Z557" s="139"/>
      <c r="AA557" s="139"/>
    </row>
    <row r="558" spans="1:27" ht="15.75" customHeight="1">
      <c r="A558" s="139"/>
      <c r="B558" s="139"/>
      <c r="C558" s="139"/>
      <c r="D558" s="139"/>
      <c r="E558" s="139"/>
      <c r="F558" s="139"/>
      <c r="G558" s="139"/>
      <c r="H558" s="139"/>
      <c r="I558" s="139"/>
      <c r="J558" s="139"/>
      <c r="K558" s="139"/>
      <c r="L558" s="139"/>
      <c r="M558" s="139"/>
      <c r="N558" s="139"/>
      <c r="O558" s="139"/>
      <c r="P558" s="139"/>
      <c r="Q558" s="139"/>
      <c r="R558" s="139"/>
      <c r="S558" s="139"/>
      <c r="T558" s="139"/>
      <c r="U558" s="139"/>
      <c r="V558" s="139"/>
      <c r="W558" s="139"/>
      <c r="X558" s="139"/>
      <c r="Y558" s="139"/>
      <c r="Z558" s="139"/>
      <c r="AA558" s="139"/>
    </row>
    <row r="559" spans="1:27" ht="15.75" customHeight="1">
      <c r="A559" s="139"/>
      <c r="B559" s="139"/>
      <c r="C559" s="139"/>
      <c r="D559" s="139"/>
      <c r="E559" s="139"/>
      <c r="F559" s="139"/>
      <c r="G559" s="139"/>
      <c r="H559" s="139"/>
      <c r="I559" s="139"/>
      <c r="J559" s="139"/>
      <c r="K559" s="139"/>
      <c r="L559" s="139"/>
      <c r="M559" s="139"/>
      <c r="N559" s="139"/>
      <c r="O559" s="139"/>
      <c r="P559" s="139"/>
      <c r="Q559" s="139"/>
      <c r="R559" s="139"/>
      <c r="S559" s="139"/>
      <c r="T559" s="139"/>
      <c r="U559" s="139"/>
      <c r="V559" s="139"/>
      <c r="W559" s="139"/>
      <c r="X559" s="139"/>
      <c r="Y559" s="139"/>
      <c r="Z559" s="139"/>
      <c r="AA559" s="139"/>
    </row>
    <row r="560" spans="1:27" ht="15.75" customHeight="1">
      <c r="A560" s="139"/>
      <c r="B560" s="139"/>
      <c r="C560" s="139"/>
      <c r="D560" s="139"/>
      <c r="E560" s="139"/>
      <c r="F560" s="139"/>
      <c r="G560" s="139"/>
      <c r="H560" s="139"/>
      <c r="I560" s="139"/>
      <c r="J560" s="139"/>
      <c r="K560" s="139"/>
      <c r="L560" s="139"/>
      <c r="M560" s="139"/>
      <c r="N560" s="139"/>
      <c r="O560" s="139"/>
      <c r="P560" s="139"/>
      <c r="Q560" s="139"/>
      <c r="R560" s="139"/>
      <c r="S560" s="139"/>
      <c r="T560" s="139"/>
      <c r="U560" s="139"/>
      <c r="V560" s="139"/>
      <c r="W560" s="139"/>
      <c r="X560" s="139"/>
      <c r="Y560" s="139"/>
      <c r="Z560" s="139"/>
      <c r="AA560" s="139"/>
    </row>
    <row r="561" spans="1:27" ht="15.75" customHeight="1">
      <c r="A561" s="139"/>
      <c r="B561" s="139"/>
      <c r="C561" s="139"/>
      <c r="D561" s="139"/>
      <c r="E561" s="139"/>
      <c r="F561" s="139"/>
      <c r="G561" s="139"/>
      <c r="H561" s="139"/>
      <c r="I561" s="139"/>
      <c r="J561" s="139"/>
      <c r="K561" s="139"/>
      <c r="L561" s="139"/>
      <c r="M561" s="139"/>
      <c r="N561" s="139"/>
      <c r="O561" s="139"/>
      <c r="P561" s="139"/>
      <c r="Q561" s="139"/>
      <c r="R561" s="139"/>
      <c r="S561" s="139"/>
      <c r="T561" s="139"/>
      <c r="U561" s="139"/>
      <c r="V561" s="139"/>
      <c r="W561" s="139"/>
      <c r="X561" s="139"/>
      <c r="Y561" s="139"/>
      <c r="Z561" s="139"/>
      <c r="AA561" s="139"/>
    </row>
    <row r="562" spans="1:27" ht="15.75" customHeight="1">
      <c r="A562" s="139"/>
      <c r="B562" s="139"/>
      <c r="C562" s="139"/>
      <c r="D562" s="139"/>
      <c r="E562" s="139"/>
      <c r="F562" s="139"/>
      <c r="G562" s="139"/>
      <c r="H562" s="139"/>
      <c r="I562" s="139"/>
      <c r="J562" s="139"/>
      <c r="K562" s="139"/>
      <c r="L562" s="139"/>
      <c r="M562" s="139"/>
      <c r="N562" s="139"/>
      <c r="O562" s="139"/>
      <c r="P562" s="139"/>
      <c r="Q562" s="139"/>
      <c r="R562" s="139"/>
      <c r="S562" s="139"/>
      <c r="T562" s="139"/>
      <c r="U562" s="139"/>
      <c r="V562" s="139"/>
      <c r="W562" s="139"/>
      <c r="X562" s="139"/>
      <c r="Y562" s="139"/>
      <c r="Z562" s="139"/>
      <c r="AA562" s="139"/>
    </row>
    <row r="563" spans="1:27" ht="15.75" customHeight="1">
      <c r="A563" s="139"/>
      <c r="B563" s="139"/>
      <c r="C563" s="139"/>
      <c r="D563" s="139"/>
      <c r="E563" s="139"/>
      <c r="F563" s="139"/>
      <c r="G563" s="139"/>
      <c r="H563" s="139"/>
      <c r="I563" s="139"/>
      <c r="J563" s="139"/>
      <c r="K563" s="139"/>
      <c r="L563" s="139"/>
      <c r="M563" s="139"/>
      <c r="N563" s="139"/>
      <c r="O563" s="139"/>
      <c r="P563" s="139"/>
      <c r="Q563" s="139"/>
      <c r="R563" s="139"/>
      <c r="S563" s="139"/>
      <c r="T563" s="139"/>
      <c r="U563" s="139"/>
      <c r="V563" s="139"/>
      <c r="W563" s="139"/>
      <c r="X563" s="139"/>
      <c r="Y563" s="139"/>
      <c r="Z563" s="139"/>
      <c r="AA563" s="139"/>
    </row>
    <row r="564" spans="1:27" ht="15.75" customHeight="1">
      <c r="A564" s="139"/>
      <c r="B564" s="139"/>
      <c r="C564" s="139"/>
      <c r="D564" s="139"/>
      <c r="E564" s="139"/>
      <c r="F564" s="139"/>
      <c r="G564" s="139"/>
      <c r="H564" s="139"/>
      <c r="I564" s="139"/>
      <c r="J564" s="139"/>
      <c r="K564" s="139"/>
      <c r="L564" s="139"/>
      <c r="M564" s="139"/>
      <c r="N564" s="139"/>
      <c r="O564" s="139"/>
      <c r="P564" s="139"/>
      <c r="Q564" s="139"/>
      <c r="R564" s="139"/>
      <c r="S564" s="139"/>
      <c r="T564" s="139"/>
      <c r="U564" s="139"/>
      <c r="V564" s="139"/>
      <c r="W564" s="139"/>
      <c r="X564" s="139"/>
      <c r="Y564" s="139"/>
      <c r="Z564" s="139"/>
      <c r="AA564" s="139"/>
    </row>
    <row r="565" spans="1:27" ht="15.75" customHeight="1">
      <c r="A565" s="139"/>
      <c r="B565" s="139"/>
      <c r="C565" s="139"/>
      <c r="D565" s="139"/>
      <c r="E565" s="139"/>
      <c r="F565" s="139"/>
      <c r="G565" s="139"/>
      <c r="H565" s="139"/>
      <c r="I565" s="139"/>
      <c r="J565" s="139"/>
      <c r="K565" s="139"/>
      <c r="L565" s="139"/>
      <c r="M565" s="139"/>
      <c r="N565" s="139"/>
      <c r="O565" s="139"/>
      <c r="P565" s="139"/>
      <c r="Q565" s="139"/>
      <c r="R565" s="139"/>
      <c r="S565" s="139"/>
      <c r="T565" s="139"/>
      <c r="U565" s="139"/>
      <c r="V565" s="139"/>
      <c r="W565" s="139"/>
      <c r="X565" s="139"/>
      <c r="Y565" s="139"/>
      <c r="Z565" s="139"/>
      <c r="AA565" s="139"/>
    </row>
    <row r="566" spans="1:27" ht="15.75" customHeight="1">
      <c r="A566" s="139"/>
      <c r="B566" s="139"/>
      <c r="C566" s="139"/>
      <c r="D566" s="139"/>
      <c r="E566" s="139"/>
      <c r="F566" s="139"/>
      <c r="G566" s="139"/>
      <c r="H566" s="139"/>
      <c r="I566" s="139"/>
      <c r="J566" s="139"/>
      <c r="K566" s="139"/>
      <c r="L566" s="139"/>
      <c r="M566" s="139"/>
      <c r="N566" s="139"/>
      <c r="O566" s="139"/>
      <c r="P566" s="139"/>
      <c r="Q566" s="139"/>
      <c r="R566" s="139"/>
      <c r="S566" s="139"/>
      <c r="T566" s="139"/>
      <c r="U566" s="139"/>
      <c r="V566" s="139"/>
      <c r="W566" s="139"/>
      <c r="X566" s="139"/>
      <c r="Y566" s="139"/>
      <c r="Z566" s="139"/>
      <c r="AA566" s="139"/>
    </row>
    <row r="567" spans="1:27" ht="15.75" customHeight="1">
      <c r="A567" s="139"/>
      <c r="B567" s="139"/>
      <c r="C567" s="139"/>
      <c r="D567" s="139"/>
      <c r="E567" s="139"/>
      <c r="F567" s="139"/>
      <c r="G567" s="139"/>
      <c r="H567" s="139"/>
      <c r="I567" s="139"/>
      <c r="J567" s="139"/>
      <c r="K567" s="139"/>
      <c r="L567" s="139"/>
      <c r="M567" s="139"/>
      <c r="N567" s="139"/>
      <c r="O567" s="139"/>
      <c r="P567" s="139"/>
      <c r="Q567" s="139"/>
      <c r="R567" s="139"/>
      <c r="S567" s="139"/>
      <c r="T567" s="139"/>
      <c r="U567" s="139"/>
      <c r="V567" s="139"/>
      <c r="W567" s="139"/>
      <c r="X567" s="139"/>
      <c r="Y567" s="139"/>
      <c r="Z567" s="139"/>
      <c r="AA567" s="139"/>
    </row>
    <row r="568" spans="1:27" ht="15.75" customHeight="1">
      <c r="A568" s="139"/>
      <c r="B568" s="139"/>
      <c r="C568" s="139"/>
      <c r="D568" s="139"/>
      <c r="E568" s="139"/>
      <c r="F568" s="139"/>
      <c r="G568" s="139"/>
      <c r="H568" s="139"/>
      <c r="I568" s="139"/>
      <c r="J568" s="139"/>
      <c r="K568" s="139"/>
      <c r="L568" s="139"/>
      <c r="M568" s="139"/>
      <c r="N568" s="139"/>
      <c r="O568" s="139"/>
      <c r="P568" s="139"/>
      <c r="Q568" s="139"/>
      <c r="R568" s="139"/>
      <c r="S568" s="139"/>
      <c r="T568" s="139"/>
      <c r="U568" s="139"/>
      <c r="V568" s="139"/>
      <c r="W568" s="139"/>
      <c r="X568" s="139"/>
      <c r="Y568" s="139"/>
      <c r="Z568" s="139"/>
      <c r="AA568" s="139"/>
    </row>
    <row r="569" spans="1:27" ht="15.75" customHeight="1">
      <c r="A569" s="139"/>
      <c r="B569" s="139"/>
      <c r="C569" s="139"/>
      <c r="D569" s="139"/>
      <c r="E569" s="139"/>
      <c r="F569" s="139"/>
      <c r="G569" s="139"/>
      <c r="H569" s="139"/>
      <c r="I569" s="139"/>
      <c r="J569" s="139"/>
      <c r="K569" s="139"/>
      <c r="L569" s="139"/>
      <c r="M569" s="139"/>
      <c r="N569" s="139"/>
      <c r="O569" s="139"/>
      <c r="P569" s="139"/>
      <c r="Q569" s="139"/>
      <c r="R569" s="139"/>
      <c r="S569" s="139"/>
      <c r="T569" s="139"/>
      <c r="U569" s="139"/>
      <c r="V569" s="139"/>
      <c r="W569" s="139"/>
      <c r="X569" s="139"/>
      <c r="Y569" s="139"/>
      <c r="Z569" s="139"/>
      <c r="AA569" s="139"/>
    </row>
    <row r="570" spans="1:27" ht="15.75" customHeight="1">
      <c r="A570" s="139"/>
      <c r="B570" s="139"/>
      <c r="C570" s="139"/>
      <c r="D570" s="139"/>
      <c r="E570" s="139"/>
      <c r="F570" s="139"/>
      <c r="G570" s="139"/>
      <c r="H570" s="139"/>
      <c r="I570" s="139"/>
      <c r="J570" s="139"/>
      <c r="K570" s="139"/>
      <c r="L570" s="139"/>
      <c r="M570" s="139"/>
      <c r="N570" s="139"/>
      <c r="O570" s="139"/>
      <c r="P570" s="139"/>
      <c r="Q570" s="139"/>
      <c r="R570" s="139"/>
      <c r="S570" s="139"/>
      <c r="T570" s="139"/>
      <c r="U570" s="139"/>
      <c r="V570" s="139"/>
      <c r="W570" s="139"/>
      <c r="X570" s="139"/>
      <c r="Y570" s="139"/>
      <c r="Z570" s="139"/>
      <c r="AA570" s="139"/>
    </row>
    <row r="571" spans="1:27" ht="15.75" customHeight="1">
      <c r="A571" s="139"/>
      <c r="B571" s="139"/>
      <c r="C571" s="139"/>
      <c r="D571" s="139"/>
      <c r="E571" s="139"/>
      <c r="F571" s="139"/>
      <c r="G571" s="139"/>
      <c r="H571" s="139"/>
      <c r="I571" s="139"/>
      <c r="J571" s="139"/>
      <c r="K571" s="139"/>
      <c r="L571" s="139"/>
      <c r="M571" s="139"/>
      <c r="N571" s="139"/>
      <c r="O571" s="139"/>
      <c r="P571" s="139"/>
      <c r="Q571" s="139"/>
      <c r="R571" s="139"/>
      <c r="S571" s="139"/>
      <c r="T571" s="139"/>
      <c r="U571" s="139"/>
      <c r="V571" s="139"/>
      <c r="W571" s="139"/>
      <c r="X571" s="139"/>
      <c r="Y571" s="139"/>
      <c r="Z571" s="139"/>
      <c r="AA571" s="139"/>
    </row>
    <row r="572" spans="1:27" ht="15.75" customHeight="1">
      <c r="A572" s="139"/>
      <c r="B572" s="139"/>
      <c r="C572" s="139"/>
      <c r="D572" s="139"/>
      <c r="E572" s="139"/>
      <c r="F572" s="139"/>
      <c r="G572" s="139"/>
      <c r="H572" s="139"/>
      <c r="I572" s="139"/>
      <c r="J572" s="139"/>
      <c r="K572" s="139"/>
      <c r="L572" s="139"/>
      <c r="M572" s="139"/>
      <c r="N572" s="139"/>
      <c r="O572" s="139"/>
      <c r="P572" s="139"/>
      <c r="Q572" s="139"/>
      <c r="R572" s="139"/>
      <c r="S572" s="139"/>
      <c r="T572" s="139"/>
      <c r="U572" s="139"/>
      <c r="V572" s="139"/>
      <c r="W572" s="139"/>
      <c r="X572" s="139"/>
      <c r="Y572" s="139"/>
      <c r="Z572" s="139"/>
      <c r="AA572" s="139"/>
    </row>
    <row r="573" spans="1:27" ht="15.75" customHeight="1">
      <c r="A573" s="139"/>
      <c r="B573" s="139"/>
      <c r="C573" s="139"/>
      <c r="D573" s="139"/>
      <c r="E573" s="139"/>
      <c r="F573" s="139"/>
      <c r="G573" s="139"/>
      <c r="H573" s="139"/>
      <c r="I573" s="139"/>
      <c r="J573" s="139"/>
      <c r="K573" s="139"/>
      <c r="L573" s="139"/>
      <c r="M573" s="139"/>
      <c r="N573" s="139"/>
      <c r="O573" s="139"/>
      <c r="P573" s="139"/>
      <c r="Q573" s="139"/>
      <c r="R573" s="139"/>
      <c r="S573" s="139"/>
      <c r="T573" s="139"/>
      <c r="U573" s="139"/>
      <c r="V573" s="139"/>
      <c r="W573" s="139"/>
      <c r="X573" s="139"/>
      <c r="Y573" s="139"/>
      <c r="Z573" s="139"/>
      <c r="AA573" s="139"/>
    </row>
    <row r="574" spans="1:27" ht="15.75" customHeight="1">
      <c r="A574" s="139"/>
      <c r="B574" s="139"/>
      <c r="C574" s="139"/>
      <c r="D574" s="139"/>
      <c r="E574" s="139"/>
      <c r="F574" s="139"/>
      <c r="G574" s="139"/>
      <c r="H574" s="139"/>
      <c r="I574" s="139"/>
      <c r="J574" s="139"/>
      <c r="K574" s="139"/>
      <c r="L574" s="139"/>
      <c r="M574" s="139"/>
      <c r="N574" s="139"/>
      <c r="O574" s="139"/>
      <c r="P574" s="139"/>
      <c r="Q574" s="139"/>
      <c r="R574" s="139"/>
      <c r="S574" s="139"/>
      <c r="T574" s="139"/>
      <c r="U574" s="139"/>
      <c r="V574" s="139"/>
      <c r="W574" s="139"/>
      <c r="X574" s="139"/>
      <c r="Y574" s="139"/>
      <c r="Z574" s="139"/>
      <c r="AA574" s="139"/>
    </row>
    <row r="575" spans="1:27" ht="15.75" customHeight="1">
      <c r="A575" s="139"/>
      <c r="B575" s="139"/>
      <c r="C575" s="139"/>
      <c r="D575" s="139"/>
      <c r="E575" s="139"/>
      <c r="F575" s="139"/>
      <c r="G575" s="139"/>
      <c r="H575" s="139"/>
      <c r="I575" s="139"/>
      <c r="J575" s="139"/>
      <c r="K575" s="139"/>
      <c r="L575" s="139"/>
      <c r="M575" s="139"/>
      <c r="N575" s="139"/>
      <c r="O575" s="139"/>
      <c r="P575" s="139"/>
      <c r="Q575" s="139"/>
      <c r="R575" s="139"/>
      <c r="S575" s="139"/>
      <c r="T575" s="139"/>
      <c r="U575" s="139"/>
      <c r="V575" s="139"/>
      <c r="W575" s="139"/>
      <c r="X575" s="139"/>
      <c r="Y575" s="139"/>
      <c r="Z575" s="139"/>
      <c r="AA575" s="139"/>
    </row>
    <row r="576" spans="1:27" ht="15.75" customHeight="1">
      <c r="A576" s="139"/>
      <c r="B576" s="139"/>
      <c r="C576" s="139"/>
      <c r="D576" s="139"/>
      <c r="E576" s="139"/>
      <c r="F576" s="139"/>
      <c r="G576" s="139"/>
      <c r="H576" s="139"/>
      <c r="I576" s="139"/>
      <c r="J576" s="139"/>
      <c r="K576" s="139"/>
      <c r="L576" s="139"/>
      <c r="M576" s="139"/>
      <c r="N576" s="139"/>
      <c r="O576" s="139"/>
      <c r="P576" s="139"/>
      <c r="Q576" s="139"/>
      <c r="R576" s="139"/>
      <c r="S576" s="139"/>
      <c r="T576" s="139"/>
      <c r="U576" s="139"/>
      <c r="V576" s="139"/>
      <c r="W576" s="139"/>
      <c r="X576" s="139"/>
      <c r="Y576" s="139"/>
      <c r="Z576" s="139"/>
      <c r="AA576" s="139"/>
    </row>
    <row r="577" spans="1:27" ht="15.75" customHeight="1">
      <c r="A577" s="139"/>
      <c r="B577" s="139"/>
      <c r="C577" s="139"/>
      <c r="D577" s="139"/>
      <c r="E577" s="139"/>
      <c r="F577" s="139"/>
      <c r="G577" s="139"/>
      <c r="H577" s="139"/>
      <c r="I577" s="139"/>
      <c r="J577" s="139"/>
      <c r="K577" s="139"/>
      <c r="L577" s="139"/>
      <c r="M577" s="139"/>
      <c r="N577" s="139"/>
      <c r="O577" s="139"/>
      <c r="P577" s="139"/>
      <c r="Q577" s="139"/>
      <c r="R577" s="139"/>
      <c r="S577" s="139"/>
      <c r="T577" s="139"/>
      <c r="U577" s="139"/>
      <c r="V577" s="139"/>
      <c r="W577" s="139"/>
      <c r="X577" s="139"/>
      <c r="Y577" s="139"/>
      <c r="Z577" s="139"/>
      <c r="AA577" s="139"/>
    </row>
    <row r="578" spans="1:27" ht="15.75" customHeight="1">
      <c r="A578" s="139"/>
      <c r="B578" s="139"/>
      <c r="C578" s="139"/>
      <c r="D578" s="139"/>
      <c r="E578" s="139"/>
      <c r="F578" s="139"/>
      <c r="G578" s="139"/>
      <c r="H578" s="139"/>
      <c r="I578" s="139"/>
      <c r="J578" s="139"/>
      <c r="K578" s="139"/>
      <c r="L578" s="139"/>
      <c r="M578" s="139"/>
      <c r="N578" s="139"/>
      <c r="O578" s="139"/>
      <c r="P578" s="139"/>
      <c r="Q578" s="139"/>
      <c r="R578" s="139"/>
      <c r="S578" s="139"/>
      <c r="T578" s="139"/>
      <c r="U578" s="139"/>
      <c r="V578" s="139"/>
      <c r="W578" s="139"/>
      <c r="X578" s="139"/>
      <c r="Y578" s="139"/>
      <c r="Z578" s="139"/>
      <c r="AA578" s="139"/>
    </row>
    <row r="579" spans="1:27" ht="15.75" customHeight="1">
      <c r="A579" s="139"/>
      <c r="B579" s="139"/>
      <c r="C579" s="139"/>
      <c r="D579" s="139"/>
      <c r="E579" s="139"/>
      <c r="F579" s="139"/>
      <c r="G579" s="139"/>
      <c r="H579" s="139"/>
      <c r="I579" s="139"/>
      <c r="J579" s="139"/>
      <c r="K579" s="139"/>
      <c r="L579" s="139"/>
      <c r="M579" s="139"/>
      <c r="N579" s="139"/>
      <c r="O579" s="139"/>
      <c r="P579" s="139"/>
      <c r="Q579" s="139"/>
      <c r="R579" s="139"/>
      <c r="S579" s="139"/>
      <c r="T579" s="139"/>
      <c r="U579" s="139"/>
      <c r="V579" s="139"/>
      <c r="W579" s="139"/>
      <c r="X579" s="139"/>
      <c r="Y579" s="139"/>
      <c r="Z579" s="139"/>
      <c r="AA579" s="139"/>
    </row>
    <row r="580" spans="1:27" ht="15.75" customHeight="1">
      <c r="A580" s="139"/>
      <c r="B580" s="139"/>
      <c r="C580" s="139"/>
      <c r="D580" s="139"/>
      <c r="E580" s="139"/>
      <c r="F580" s="139"/>
      <c r="G580" s="139"/>
      <c r="H580" s="139"/>
      <c r="I580" s="139"/>
      <c r="J580" s="139"/>
      <c r="K580" s="139"/>
      <c r="L580" s="139"/>
      <c r="M580" s="139"/>
      <c r="N580" s="139"/>
      <c r="O580" s="139"/>
      <c r="P580" s="139"/>
      <c r="Q580" s="139"/>
      <c r="R580" s="139"/>
      <c r="S580" s="139"/>
      <c r="T580" s="139"/>
      <c r="U580" s="139"/>
      <c r="V580" s="139"/>
      <c r="W580" s="139"/>
      <c r="X580" s="139"/>
      <c r="Y580" s="139"/>
      <c r="Z580" s="139"/>
      <c r="AA580" s="139"/>
    </row>
    <row r="581" spans="1:27" ht="15.75" customHeight="1">
      <c r="A581" s="139"/>
      <c r="B581" s="139"/>
      <c r="C581" s="139"/>
      <c r="D581" s="139"/>
      <c r="E581" s="139"/>
      <c r="F581" s="139"/>
      <c r="G581" s="139"/>
      <c r="H581" s="139"/>
      <c r="I581" s="139"/>
      <c r="J581" s="139"/>
      <c r="K581" s="139"/>
      <c r="L581" s="139"/>
      <c r="M581" s="139"/>
      <c r="N581" s="139"/>
      <c r="O581" s="139"/>
      <c r="P581" s="139"/>
      <c r="Q581" s="139"/>
      <c r="R581" s="139"/>
      <c r="S581" s="139"/>
      <c r="T581" s="139"/>
      <c r="U581" s="139"/>
      <c r="V581" s="139"/>
      <c r="W581" s="139"/>
      <c r="X581" s="139"/>
      <c r="Y581" s="139"/>
      <c r="Z581" s="139"/>
      <c r="AA581" s="139"/>
    </row>
    <row r="582" spans="1:27" ht="15.75" customHeight="1">
      <c r="A582" s="139"/>
      <c r="B582" s="139"/>
      <c r="C582" s="139"/>
      <c r="D582" s="139"/>
      <c r="E582" s="139"/>
      <c r="F582" s="139"/>
      <c r="G582" s="139"/>
      <c r="H582" s="139"/>
      <c r="I582" s="139"/>
      <c r="J582" s="139"/>
      <c r="K582" s="139"/>
      <c r="L582" s="139"/>
      <c r="M582" s="139"/>
      <c r="N582" s="139"/>
      <c r="O582" s="139"/>
      <c r="P582" s="139"/>
      <c r="Q582" s="139"/>
      <c r="R582" s="139"/>
      <c r="S582" s="139"/>
      <c r="T582" s="139"/>
      <c r="U582" s="139"/>
      <c r="V582" s="139"/>
      <c r="W582" s="139"/>
      <c r="X582" s="139"/>
      <c r="Y582" s="139"/>
      <c r="Z582" s="139"/>
      <c r="AA582" s="139"/>
    </row>
    <row r="583" spans="1:27" ht="15.75" customHeight="1">
      <c r="A583" s="139"/>
      <c r="B583" s="139"/>
      <c r="C583" s="139"/>
      <c r="D583" s="139"/>
      <c r="E583" s="139"/>
      <c r="F583" s="139"/>
      <c r="G583" s="139"/>
      <c r="H583" s="139"/>
      <c r="I583" s="139"/>
      <c r="J583" s="139"/>
      <c r="K583" s="139"/>
      <c r="L583" s="139"/>
      <c r="M583" s="139"/>
      <c r="N583" s="139"/>
      <c r="O583" s="139"/>
      <c r="P583" s="139"/>
      <c r="Q583" s="139"/>
      <c r="R583" s="139"/>
      <c r="S583" s="139"/>
      <c r="T583" s="139"/>
      <c r="U583" s="139"/>
      <c r="V583" s="139"/>
      <c r="W583" s="139"/>
      <c r="X583" s="139"/>
      <c r="Y583" s="139"/>
      <c r="Z583" s="139"/>
      <c r="AA583" s="139"/>
    </row>
    <row r="584" spans="1:27" ht="15.75" customHeight="1">
      <c r="A584" s="139"/>
      <c r="B584" s="139"/>
      <c r="C584" s="139"/>
      <c r="D584" s="139"/>
      <c r="E584" s="139"/>
      <c r="F584" s="139"/>
      <c r="G584" s="139"/>
      <c r="H584" s="139"/>
      <c r="I584" s="139"/>
      <c r="J584" s="139"/>
      <c r="K584" s="139"/>
      <c r="L584" s="139"/>
      <c r="M584" s="139"/>
      <c r="N584" s="139"/>
      <c r="O584" s="139"/>
      <c r="P584" s="139"/>
      <c r="Q584" s="139"/>
      <c r="R584" s="139"/>
      <c r="S584" s="139"/>
      <c r="T584" s="139"/>
      <c r="U584" s="139"/>
      <c r="V584" s="139"/>
      <c r="W584" s="139"/>
      <c r="X584" s="139"/>
      <c r="Y584" s="139"/>
      <c r="Z584" s="139"/>
      <c r="AA584" s="139"/>
    </row>
    <row r="585" spans="1:27" ht="15.75" customHeight="1">
      <c r="A585" s="139"/>
      <c r="B585" s="139"/>
      <c r="C585" s="139"/>
      <c r="D585" s="139"/>
      <c r="E585" s="139"/>
      <c r="F585" s="139"/>
      <c r="G585" s="139"/>
      <c r="H585" s="139"/>
      <c r="I585" s="139"/>
      <c r="J585" s="139"/>
      <c r="K585" s="139"/>
      <c r="L585" s="139"/>
      <c r="M585" s="139"/>
      <c r="N585" s="139"/>
      <c r="O585" s="139"/>
      <c r="P585" s="139"/>
      <c r="Q585" s="139"/>
      <c r="R585" s="139"/>
      <c r="S585" s="139"/>
      <c r="T585" s="139"/>
      <c r="U585" s="139"/>
      <c r="V585" s="139"/>
      <c r="W585" s="139"/>
      <c r="X585" s="139"/>
      <c r="Y585" s="139"/>
      <c r="Z585" s="139"/>
      <c r="AA585" s="139"/>
    </row>
    <row r="586" spans="1:27" ht="15.75" customHeight="1">
      <c r="A586" s="139"/>
      <c r="B586" s="139"/>
      <c r="C586" s="139"/>
      <c r="D586" s="139"/>
      <c r="E586" s="139"/>
      <c r="F586" s="139"/>
      <c r="G586" s="139"/>
      <c r="H586" s="139"/>
      <c r="I586" s="139"/>
      <c r="J586" s="139"/>
      <c r="K586" s="139"/>
      <c r="L586" s="139"/>
      <c r="M586" s="139"/>
      <c r="N586" s="139"/>
      <c r="O586" s="139"/>
      <c r="P586" s="139"/>
      <c r="Q586" s="139"/>
      <c r="R586" s="139"/>
      <c r="S586" s="139"/>
      <c r="T586" s="139"/>
      <c r="U586" s="139"/>
      <c r="V586" s="139"/>
      <c r="W586" s="139"/>
      <c r="X586" s="139"/>
      <c r="Y586" s="139"/>
      <c r="Z586" s="139"/>
      <c r="AA586" s="139"/>
    </row>
    <row r="587" spans="1:27" ht="15.75" customHeight="1">
      <c r="A587" s="139"/>
      <c r="B587" s="139"/>
      <c r="C587" s="139"/>
      <c r="D587" s="139"/>
      <c r="E587" s="139"/>
      <c r="F587" s="139"/>
      <c r="G587" s="139"/>
      <c r="H587" s="139"/>
      <c r="I587" s="139"/>
      <c r="J587" s="139"/>
      <c r="K587" s="139"/>
      <c r="L587" s="139"/>
      <c r="M587" s="139"/>
      <c r="N587" s="139"/>
      <c r="O587" s="139"/>
      <c r="P587" s="139"/>
      <c r="Q587" s="139"/>
      <c r="R587" s="139"/>
      <c r="S587" s="139"/>
      <c r="T587" s="139"/>
      <c r="U587" s="139"/>
      <c r="V587" s="139"/>
      <c r="W587" s="139"/>
      <c r="X587" s="139"/>
      <c r="Y587" s="139"/>
      <c r="Z587" s="139"/>
      <c r="AA587" s="139"/>
    </row>
    <row r="588" spans="1:27" ht="15.75" customHeight="1">
      <c r="A588" s="139"/>
      <c r="B588" s="139"/>
      <c r="C588" s="139"/>
      <c r="D588" s="139"/>
      <c r="E588" s="139"/>
      <c r="F588" s="139"/>
      <c r="G588" s="139"/>
      <c r="H588" s="139"/>
      <c r="I588" s="139"/>
      <c r="J588" s="139"/>
      <c r="K588" s="139"/>
      <c r="L588" s="139"/>
      <c r="M588" s="139"/>
      <c r="N588" s="139"/>
      <c r="O588" s="139"/>
      <c r="P588" s="139"/>
      <c r="Q588" s="139"/>
      <c r="R588" s="139"/>
      <c r="S588" s="139"/>
      <c r="T588" s="139"/>
      <c r="U588" s="139"/>
      <c r="V588" s="139"/>
      <c r="W588" s="139"/>
      <c r="X588" s="139"/>
      <c r="Y588" s="139"/>
      <c r="Z588" s="139"/>
      <c r="AA588" s="139"/>
    </row>
    <row r="589" spans="1:27" ht="15.75" customHeight="1">
      <c r="A589" s="139"/>
      <c r="B589" s="139"/>
      <c r="C589" s="139"/>
      <c r="D589" s="139"/>
      <c r="E589" s="139"/>
      <c r="F589" s="139"/>
      <c r="G589" s="139"/>
      <c r="H589" s="139"/>
      <c r="I589" s="139"/>
      <c r="J589" s="139"/>
      <c r="K589" s="139"/>
      <c r="L589" s="139"/>
      <c r="M589" s="139"/>
      <c r="N589" s="139"/>
      <c r="O589" s="139"/>
      <c r="P589" s="139"/>
      <c r="Q589" s="139"/>
      <c r="R589" s="139"/>
      <c r="S589" s="139"/>
      <c r="T589" s="139"/>
      <c r="U589" s="139"/>
      <c r="V589" s="139"/>
      <c r="W589" s="139"/>
      <c r="X589" s="139"/>
      <c r="Y589" s="139"/>
      <c r="Z589" s="139"/>
      <c r="AA589" s="139"/>
    </row>
    <row r="590" spans="1:27" ht="15.75" customHeight="1">
      <c r="A590" s="139"/>
      <c r="B590" s="139"/>
      <c r="C590" s="139"/>
      <c r="D590" s="139"/>
      <c r="E590" s="139"/>
      <c r="F590" s="139"/>
      <c r="G590" s="139"/>
      <c r="H590" s="139"/>
      <c r="I590" s="139"/>
      <c r="J590" s="139"/>
      <c r="K590" s="139"/>
      <c r="L590" s="139"/>
      <c r="M590" s="139"/>
      <c r="N590" s="139"/>
      <c r="O590" s="139"/>
      <c r="P590" s="139"/>
      <c r="Q590" s="139"/>
      <c r="R590" s="139"/>
      <c r="S590" s="139"/>
      <c r="T590" s="139"/>
      <c r="U590" s="139"/>
      <c r="V590" s="139"/>
      <c r="W590" s="139"/>
      <c r="X590" s="139"/>
      <c r="Y590" s="139"/>
      <c r="Z590" s="139"/>
      <c r="AA590" s="139"/>
    </row>
    <row r="591" spans="1:27" ht="15.75" customHeight="1">
      <c r="A591" s="139"/>
      <c r="B591" s="139"/>
      <c r="C591" s="139"/>
      <c r="D591" s="139"/>
      <c r="E591" s="139"/>
      <c r="F591" s="139"/>
      <c r="G591" s="139"/>
      <c r="H591" s="139"/>
      <c r="I591" s="139"/>
      <c r="J591" s="139"/>
      <c r="K591" s="139"/>
      <c r="L591" s="139"/>
      <c r="M591" s="139"/>
      <c r="N591" s="139"/>
      <c r="O591" s="139"/>
      <c r="P591" s="139"/>
      <c r="Q591" s="139"/>
      <c r="R591" s="139"/>
      <c r="S591" s="139"/>
      <c r="T591" s="139"/>
      <c r="U591" s="139"/>
      <c r="V591" s="139"/>
      <c r="W591" s="139"/>
      <c r="X591" s="139"/>
      <c r="Y591" s="139"/>
      <c r="Z591" s="139"/>
      <c r="AA591" s="139"/>
    </row>
    <row r="592" spans="1:27" ht="15.75" customHeight="1">
      <c r="A592" s="139"/>
      <c r="B592" s="139"/>
      <c r="C592" s="139"/>
      <c r="D592" s="139"/>
      <c r="E592" s="139"/>
      <c r="F592" s="139"/>
      <c r="G592" s="139"/>
      <c r="H592" s="139"/>
      <c r="I592" s="139"/>
      <c r="J592" s="139"/>
      <c r="K592" s="139"/>
      <c r="L592" s="139"/>
      <c r="M592" s="139"/>
      <c r="N592" s="139"/>
      <c r="O592" s="139"/>
      <c r="P592" s="139"/>
      <c r="Q592" s="139"/>
      <c r="R592" s="139"/>
      <c r="S592" s="139"/>
      <c r="T592" s="139"/>
      <c r="U592" s="139"/>
      <c r="V592" s="139"/>
      <c r="W592" s="139"/>
      <c r="X592" s="139"/>
      <c r="Y592" s="139"/>
      <c r="Z592" s="139"/>
      <c r="AA592" s="139"/>
    </row>
    <row r="593" spans="1:27" ht="15.75" customHeight="1">
      <c r="A593" s="139"/>
      <c r="B593" s="139"/>
      <c r="C593" s="139"/>
      <c r="D593" s="139"/>
      <c r="E593" s="139"/>
      <c r="F593" s="139"/>
      <c r="G593" s="139"/>
      <c r="H593" s="139"/>
      <c r="I593" s="139"/>
      <c r="J593" s="139"/>
      <c r="K593" s="139"/>
      <c r="L593" s="139"/>
      <c r="M593" s="139"/>
      <c r="N593" s="139"/>
      <c r="O593" s="139"/>
      <c r="P593" s="139"/>
      <c r="Q593" s="139"/>
      <c r="R593" s="139"/>
      <c r="S593" s="139"/>
      <c r="T593" s="139"/>
      <c r="U593" s="139"/>
      <c r="V593" s="139"/>
      <c r="W593" s="139"/>
      <c r="X593" s="139"/>
      <c r="Y593" s="139"/>
      <c r="Z593" s="139"/>
      <c r="AA593" s="139"/>
    </row>
    <row r="594" spans="1:27" ht="15.75" customHeight="1">
      <c r="A594" s="139"/>
      <c r="B594" s="139"/>
      <c r="C594" s="139"/>
      <c r="D594" s="139"/>
      <c r="E594" s="139"/>
      <c r="F594" s="139"/>
      <c r="G594" s="139"/>
      <c r="H594" s="139"/>
      <c r="I594" s="139"/>
      <c r="J594" s="139"/>
      <c r="K594" s="139"/>
      <c r="L594" s="139"/>
      <c r="M594" s="139"/>
      <c r="N594" s="139"/>
      <c r="O594" s="139"/>
      <c r="P594" s="139"/>
      <c r="Q594" s="139"/>
      <c r="R594" s="139"/>
      <c r="S594" s="139"/>
      <c r="T594" s="139"/>
      <c r="U594" s="139"/>
      <c r="V594" s="139"/>
      <c r="W594" s="139"/>
      <c r="X594" s="139"/>
      <c r="Y594" s="139"/>
      <c r="Z594" s="139"/>
      <c r="AA594" s="139"/>
    </row>
    <row r="595" spans="1:27" ht="15.75" customHeight="1">
      <c r="A595" s="139"/>
      <c r="B595" s="139"/>
      <c r="C595" s="139"/>
      <c r="D595" s="139"/>
      <c r="E595" s="139"/>
      <c r="F595" s="139"/>
      <c r="G595" s="139"/>
      <c r="H595" s="139"/>
      <c r="I595" s="139"/>
      <c r="J595" s="139"/>
      <c r="K595" s="139"/>
      <c r="L595" s="139"/>
      <c r="M595" s="139"/>
      <c r="N595" s="139"/>
      <c r="O595" s="139"/>
      <c r="P595" s="139"/>
      <c r="Q595" s="139"/>
      <c r="R595" s="139"/>
      <c r="S595" s="139"/>
      <c r="T595" s="139"/>
      <c r="U595" s="139"/>
      <c r="V595" s="139"/>
      <c r="W595" s="139"/>
      <c r="X595" s="139"/>
      <c r="Y595" s="139"/>
      <c r="Z595" s="139"/>
      <c r="AA595" s="139"/>
    </row>
    <row r="596" spans="1:27" ht="15.75" customHeight="1">
      <c r="A596" s="139"/>
      <c r="B596" s="139"/>
      <c r="C596" s="139"/>
      <c r="D596" s="139"/>
      <c r="E596" s="139"/>
      <c r="F596" s="139"/>
      <c r="G596" s="139"/>
      <c r="H596" s="139"/>
      <c r="I596" s="139"/>
      <c r="J596" s="139"/>
      <c r="K596" s="139"/>
      <c r="L596" s="139"/>
      <c r="M596" s="139"/>
      <c r="N596" s="139"/>
      <c r="O596" s="139"/>
      <c r="P596" s="139"/>
      <c r="Q596" s="139"/>
      <c r="R596" s="139"/>
      <c r="S596" s="139"/>
      <c r="T596" s="139"/>
      <c r="U596" s="139"/>
      <c r="V596" s="139"/>
      <c r="W596" s="139"/>
      <c r="X596" s="139"/>
      <c r="Y596" s="139"/>
      <c r="Z596" s="139"/>
      <c r="AA596" s="139"/>
    </row>
    <row r="597" spans="1:27" ht="15.75" customHeight="1">
      <c r="A597" s="139"/>
      <c r="B597" s="139"/>
      <c r="C597" s="139"/>
      <c r="D597" s="139"/>
      <c r="E597" s="139"/>
      <c r="F597" s="139"/>
      <c r="G597" s="139"/>
      <c r="H597" s="139"/>
      <c r="I597" s="139"/>
      <c r="J597" s="139"/>
      <c r="K597" s="139"/>
      <c r="L597" s="139"/>
      <c r="M597" s="139"/>
      <c r="N597" s="139"/>
      <c r="O597" s="139"/>
      <c r="P597" s="139"/>
      <c r="Q597" s="139"/>
      <c r="R597" s="139"/>
      <c r="S597" s="139"/>
      <c r="T597" s="139"/>
      <c r="U597" s="139"/>
      <c r="V597" s="139"/>
      <c r="W597" s="139"/>
      <c r="X597" s="139"/>
      <c r="Y597" s="139"/>
      <c r="Z597" s="139"/>
      <c r="AA597" s="139"/>
    </row>
    <row r="598" spans="1:27" ht="15.75" customHeight="1">
      <c r="A598" s="139"/>
      <c r="B598" s="139"/>
      <c r="C598" s="139"/>
      <c r="D598" s="139"/>
      <c r="E598" s="139"/>
      <c r="F598" s="139"/>
      <c r="G598" s="139"/>
      <c r="H598" s="139"/>
      <c r="I598" s="139"/>
      <c r="J598" s="139"/>
      <c r="K598" s="139"/>
      <c r="L598" s="139"/>
      <c r="M598" s="139"/>
      <c r="N598" s="139"/>
      <c r="O598" s="139"/>
      <c r="P598" s="139"/>
      <c r="Q598" s="139"/>
      <c r="R598" s="139"/>
      <c r="S598" s="139"/>
      <c r="T598" s="139"/>
      <c r="U598" s="139"/>
      <c r="V598" s="139"/>
      <c r="W598" s="139"/>
      <c r="X598" s="139"/>
      <c r="Y598" s="139"/>
      <c r="Z598" s="139"/>
      <c r="AA598" s="139"/>
    </row>
    <row r="599" spans="1:27" ht="15.75" customHeight="1">
      <c r="A599" s="139"/>
      <c r="B599" s="139"/>
      <c r="C599" s="139"/>
      <c r="D599" s="139"/>
      <c r="E599" s="139"/>
      <c r="F599" s="139"/>
      <c r="G599" s="139"/>
      <c r="H599" s="139"/>
      <c r="I599" s="139"/>
      <c r="J599" s="139"/>
      <c r="K599" s="139"/>
      <c r="L599" s="139"/>
      <c r="M599" s="139"/>
      <c r="N599" s="139"/>
      <c r="O599" s="139"/>
      <c r="P599" s="139"/>
      <c r="Q599" s="139"/>
      <c r="R599" s="139"/>
      <c r="S599" s="139"/>
      <c r="T599" s="139"/>
      <c r="U599" s="139"/>
      <c r="V599" s="139"/>
      <c r="W599" s="139"/>
      <c r="X599" s="139"/>
      <c r="Y599" s="139"/>
      <c r="Z599" s="139"/>
      <c r="AA599" s="139"/>
    </row>
    <row r="600" spans="1:27" ht="15.75" customHeight="1">
      <c r="A600" s="139"/>
      <c r="B600" s="139"/>
      <c r="C600" s="139"/>
      <c r="D600" s="139"/>
      <c r="E600" s="139"/>
      <c r="F600" s="139"/>
      <c r="G600" s="139"/>
      <c r="H600" s="139"/>
      <c r="I600" s="139"/>
      <c r="J600" s="139"/>
      <c r="K600" s="139"/>
      <c r="L600" s="139"/>
      <c r="M600" s="139"/>
      <c r="N600" s="139"/>
      <c r="O600" s="139"/>
      <c r="P600" s="139"/>
      <c r="Q600" s="139"/>
      <c r="R600" s="139"/>
      <c r="S600" s="139"/>
      <c r="T600" s="139"/>
      <c r="U600" s="139"/>
      <c r="V600" s="139"/>
      <c r="W600" s="139"/>
      <c r="X600" s="139"/>
      <c r="Y600" s="139"/>
      <c r="Z600" s="139"/>
      <c r="AA600" s="139"/>
    </row>
    <row r="601" spans="1:27" ht="15.75" customHeight="1">
      <c r="A601" s="139"/>
      <c r="B601" s="139"/>
      <c r="C601" s="139"/>
      <c r="D601" s="139"/>
      <c r="E601" s="139"/>
      <c r="F601" s="139"/>
      <c r="G601" s="139"/>
      <c r="H601" s="139"/>
      <c r="I601" s="139"/>
      <c r="J601" s="139"/>
      <c r="K601" s="139"/>
      <c r="L601" s="139"/>
      <c r="M601" s="139"/>
      <c r="N601" s="139"/>
      <c r="O601" s="139"/>
      <c r="P601" s="139"/>
      <c r="Q601" s="139"/>
      <c r="R601" s="139"/>
      <c r="S601" s="139"/>
      <c r="T601" s="139"/>
      <c r="U601" s="139"/>
      <c r="V601" s="139"/>
      <c r="W601" s="139"/>
      <c r="X601" s="139"/>
      <c r="Y601" s="139"/>
      <c r="Z601" s="139"/>
      <c r="AA601" s="139"/>
    </row>
    <row r="602" spans="1:27" ht="15.75" customHeight="1">
      <c r="A602" s="139"/>
      <c r="B602" s="139"/>
      <c r="C602" s="139"/>
      <c r="D602" s="139"/>
      <c r="E602" s="139"/>
      <c r="F602" s="139"/>
      <c r="G602" s="139"/>
      <c r="H602" s="139"/>
      <c r="I602" s="139"/>
      <c r="J602" s="139"/>
      <c r="K602" s="139"/>
      <c r="L602" s="139"/>
      <c r="M602" s="139"/>
      <c r="N602" s="139"/>
      <c r="O602" s="139"/>
      <c r="P602" s="139"/>
      <c r="Q602" s="139"/>
      <c r="R602" s="139"/>
      <c r="S602" s="139"/>
      <c r="T602" s="139"/>
      <c r="U602" s="139"/>
      <c r="V602" s="139"/>
      <c r="W602" s="139"/>
      <c r="X602" s="139"/>
      <c r="Y602" s="139"/>
      <c r="Z602" s="139"/>
      <c r="AA602" s="139"/>
    </row>
    <row r="603" spans="1:27" ht="15.75" customHeight="1">
      <c r="A603" s="139"/>
      <c r="B603" s="139"/>
      <c r="C603" s="139"/>
      <c r="D603" s="139"/>
      <c r="E603" s="139"/>
      <c r="F603" s="139"/>
      <c r="G603" s="139"/>
      <c r="H603" s="139"/>
      <c r="I603" s="139"/>
      <c r="J603" s="139"/>
      <c r="K603" s="139"/>
      <c r="L603" s="139"/>
      <c r="M603" s="139"/>
      <c r="N603" s="139"/>
      <c r="O603" s="139"/>
      <c r="P603" s="139"/>
      <c r="Q603" s="139"/>
      <c r="R603" s="139"/>
      <c r="S603" s="139"/>
      <c r="T603" s="139"/>
      <c r="U603" s="139"/>
      <c r="V603" s="139"/>
      <c r="W603" s="139"/>
      <c r="X603" s="139"/>
      <c r="Y603" s="139"/>
      <c r="Z603" s="139"/>
      <c r="AA603" s="139"/>
    </row>
    <row r="604" spans="1:27" ht="15.75" customHeight="1">
      <c r="A604" s="139"/>
      <c r="B604" s="139"/>
      <c r="C604" s="139"/>
      <c r="D604" s="139"/>
      <c r="E604" s="139"/>
      <c r="F604" s="139"/>
      <c r="G604" s="139"/>
      <c r="H604" s="139"/>
      <c r="I604" s="139"/>
      <c r="J604" s="139"/>
      <c r="K604" s="139"/>
      <c r="L604" s="139"/>
      <c r="M604" s="139"/>
      <c r="N604" s="139"/>
      <c r="O604" s="139"/>
      <c r="P604" s="139"/>
      <c r="Q604" s="139"/>
      <c r="R604" s="139"/>
      <c r="S604" s="139"/>
      <c r="T604" s="139"/>
      <c r="U604" s="139"/>
      <c r="V604" s="139"/>
      <c r="W604" s="139"/>
      <c r="X604" s="139"/>
      <c r="Y604" s="139"/>
      <c r="Z604" s="139"/>
      <c r="AA604" s="139"/>
    </row>
    <row r="605" spans="1:27" ht="15.75" customHeight="1">
      <c r="A605" s="139"/>
      <c r="B605" s="139"/>
      <c r="C605" s="139"/>
      <c r="D605" s="139"/>
      <c r="E605" s="139"/>
      <c r="F605" s="139"/>
      <c r="G605" s="139"/>
      <c r="H605" s="139"/>
      <c r="I605" s="139"/>
      <c r="J605" s="139"/>
      <c r="K605" s="139"/>
      <c r="L605" s="139"/>
      <c r="M605" s="139"/>
      <c r="N605" s="139"/>
      <c r="O605" s="139"/>
      <c r="P605" s="139"/>
      <c r="Q605" s="139"/>
      <c r="R605" s="139"/>
      <c r="S605" s="139"/>
      <c r="T605" s="139"/>
      <c r="U605" s="139"/>
      <c r="V605" s="139"/>
      <c r="W605" s="139"/>
      <c r="X605" s="139"/>
      <c r="Y605" s="139"/>
      <c r="Z605" s="139"/>
      <c r="AA605" s="139"/>
    </row>
    <row r="606" spans="1:27" ht="15.75" customHeight="1">
      <c r="A606" s="139"/>
      <c r="B606" s="139"/>
      <c r="C606" s="139"/>
      <c r="D606" s="139"/>
      <c r="E606" s="139"/>
      <c r="F606" s="139"/>
      <c r="G606" s="139"/>
      <c r="H606" s="139"/>
      <c r="I606" s="139"/>
      <c r="J606" s="139"/>
      <c r="K606" s="139"/>
      <c r="L606" s="139"/>
      <c r="M606" s="139"/>
      <c r="N606" s="139"/>
      <c r="O606" s="139"/>
      <c r="P606" s="139"/>
      <c r="Q606" s="139"/>
      <c r="R606" s="139"/>
      <c r="S606" s="139"/>
      <c r="T606" s="139"/>
      <c r="U606" s="139"/>
      <c r="V606" s="139"/>
      <c r="W606" s="139"/>
      <c r="X606" s="139"/>
      <c r="Y606" s="139"/>
      <c r="Z606" s="139"/>
      <c r="AA606" s="139"/>
    </row>
    <row r="607" spans="1:27" ht="15.75" customHeight="1">
      <c r="A607" s="139"/>
      <c r="B607" s="139"/>
      <c r="C607" s="139"/>
      <c r="D607" s="139"/>
      <c r="E607" s="139"/>
      <c r="F607" s="139"/>
      <c r="G607" s="139"/>
      <c r="H607" s="139"/>
      <c r="I607" s="139"/>
      <c r="J607" s="139"/>
      <c r="K607" s="139"/>
      <c r="L607" s="139"/>
      <c r="M607" s="139"/>
      <c r="N607" s="139"/>
      <c r="O607" s="139"/>
      <c r="P607" s="139"/>
      <c r="Q607" s="139"/>
      <c r="R607" s="139"/>
      <c r="S607" s="139"/>
      <c r="T607" s="139"/>
      <c r="U607" s="139"/>
      <c r="V607" s="139"/>
      <c r="W607" s="139"/>
      <c r="X607" s="139"/>
      <c r="Y607" s="139"/>
      <c r="Z607" s="139"/>
      <c r="AA607" s="139"/>
    </row>
    <row r="608" spans="1:27" ht="15.75" customHeight="1">
      <c r="A608" s="139"/>
      <c r="B608" s="139"/>
      <c r="C608" s="139"/>
      <c r="D608" s="139"/>
      <c r="E608" s="139"/>
      <c r="F608" s="139"/>
      <c r="G608" s="139"/>
      <c r="H608" s="139"/>
      <c r="I608" s="139"/>
      <c r="J608" s="139"/>
      <c r="K608" s="139"/>
      <c r="L608" s="139"/>
      <c r="M608" s="139"/>
      <c r="N608" s="139"/>
      <c r="O608" s="139"/>
      <c r="P608" s="139"/>
      <c r="Q608" s="139"/>
      <c r="R608" s="139"/>
      <c r="S608" s="139"/>
      <c r="T608" s="139"/>
      <c r="U608" s="139"/>
      <c r="V608" s="139"/>
      <c r="W608" s="139"/>
      <c r="X608" s="139"/>
      <c r="Y608" s="139"/>
      <c r="Z608" s="139"/>
      <c r="AA608" s="139"/>
    </row>
    <row r="609" spans="1:27" ht="15.75" customHeight="1">
      <c r="A609" s="139"/>
      <c r="B609" s="139"/>
      <c r="C609" s="139"/>
      <c r="D609" s="139"/>
      <c r="E609" s="139"/>
      <c r="F609" s="139"/>
      <c r="G609" s="139"/>
      <c r="H609" s="139"/>
      <c r="I609" s="139"/>
      <c r="J609" s="139"/>
      <c r="K609" s="139"/>
      <c r="L609" s="139"/>
      <c r="M609" s="139"/>
      <c r="N609" s="139"/>
      <c r="O609" s="139"/>
      <c r="P609" s="139"/>
      <c r="Q609" s="139"/>
      <c r="R609" s="139"/>
      <c r="S609" s="139"/>
      <c r="T609" s="139"/>
      <c r="U609" s="139"/>
      <c r="V609" s="139"/>
      <c r="W609" s="139"/>
      <c r="X609" s="139"/>
      <c r="Y609" s="139"/>
      <c r="Z609" s="139"/>
      <c r="AA609" s="139"/>
    </row>
    <row r="610" spans="1:27" ht="15.75" customHeight="1">
      <c r="A610" s="139"/>
      <c r="B610" s="139"/>
      <c r="C610" s="139"/>
      <c r="D610" s="139"/>
      <c r="E610" s="139"/>
      <c r="F610" s="139"/>
      <c r="G610" s="139"/>
      <c r="H610" s="139"/>
      <c r="I610" s="139"/>
      <c r="J610" s="139"/>
      <c r="K610" s="139"/>
      <c r="L610" s="139"/>
      <c r="M610" s="139"/>
      <c r="N610" s="139"/>
      <c r="O610" s="139"/>
      <c r="P610" s="139"/>
      <c r="Q610" s="139"/>
      <c r="R610" s="139"/>
      <c r="S610" s="139"/>
      <c r="T610" s="139"/>
      <c r="U610" s="139"/>
      <c r="V610" s="139"/>
      <c r="W610" s="139"/>
      <c r="X610" s="139"/>
      <c r="Y610" s="139"/>
      <c r="Z610" s="139"/>
      <c r="AA610" s="139"/>
    </row>
    <row r="611" spans="1:27" ht="15.75" customHeight="1">
      <c r="A611" s="139"/>
      <c r="B611" s="139"/>
      <c r="C611" s="139"/>
      <c r="D611" s="139"/>
      <c r="E611" s="139"/>
      <c r="F611" s="139"/>
      <c r="G611" s="139"/>
      <c r="H611" s="139"/>
      <c r="I611" s="139"/>
      <c r="J611" s="139"/>
      <c r="K611" s="139"/>
      <c r="L611" s="139"/>
      <c r="M611" s="139"/>
      <c r="N611" s="139"/>
      <c r="O611" s="139"/>
      <c r="P611" s="139"/>
      <c r="Q611" s="139"/>
      <c r="R611" s="139"/>
      <c r="S611" s="139"/>
      <c r="T611" s="139"/>
      <c r="U611" s="139"/>
      <c r="V611" s="139"/>
      <c r="W611" s="139"/>
      <c r="X611" s="139"/>
      <c r="Y611" s="139"/>
      <c r="Z611" s="139"/>
      <c r="AA611" s="139"/>
    </row>
    <row r="612" spans="1:27" ht="15.75" customHeight="1">
      <c r="A612" s="139"/>
      <c r="B612" s="139"/>
      <c r="C612" s="139"/>
      <c r="D612" s="139"/>
      <c r="E612" s="139"/>
      <c r="F612" s="139"/>
      <c r="G612" s="139"/>
      <c r="H612" s="139"/>
      <c r="I612" s="139"/>
      <c r="J612" s="139"/>
      <c r="K612" s="139"/>
      <c r="L612" s="139"/>
      <c r="M612" s="139"/>
      <c r="N612" s="139"/>
      <c r="O612" s="139"/>
      <c r="P612" s="139"/>
      <c r="Q612" s="139"/>
      <c r="R612" s="139"/>
      <c r="S612" s="139"/>
      <c r="T612" s="139"/>
      <c r="U612" s="139"/>
      <c r="V612" s="139"/>
      <c r="W612" s="139"/>
      <c r="X612" s="139"/>
      <c r="Y612" s="139"/>
      <c r="Z612" s="139"/>
      <c r="AA612" s="139"/>
    </row>
    <row r="613" spans="1:27" ht="15.75" customHeight="1">
      <c r="A613" s="139"/>
      <c r="B613" s="139"/>
      <c r="C613" s="139"/>
      <c r="D613" s="139"/>
      <c r="E613" s="139"/>
      <c r="F613" s="139"/>
      <c r="G613" s="139"/>
      <c r="H613" s="139"/>
      <c r="I613" s="139"/>
      <c r="J613" s="139"/>
      <c r="K613" s="139"/>
      <c r="L613" s="139"/>
      <c r="M613" s="139"/>
      <c r="N613" s="139"/>
      <c r="O613" s="139"/>
      <c r="P613" s="139"/>
      <c r="Q613" s="139"/>
      <c r="R613" s="139"/>
      <c r="S613" s="139"/>
      <c r="T613" s="139"/>
      <c r="U613" s="139"/>
      <c r="V613" s="139"/>
      <c r="W613" s="139"/>
      <c r="X613" s="139"/>
      <c r="Y613" s="139"/>
      <c r="Z613" s="139"/>
      <c r="AA613" s="139"/>
    </row>
    <row r="614" spans="1:27" ht="15.75" customHeight="1">
      <c r="A614" s="139"/>
      <c r="B614" s="139"/>
      <c r="C614" s="139"/>
      <c r="D614" s="139"/>
      <c r="E614" s="139"/>
      <c r="F614" s="139"/>
      <c r="G614" s="139"/>
      <c r="H614" s="139"/>
      <c r="I614" s="139"/>
      <c r="J614" s="139"/>
      <c r="K614" s="139"/>
      <c r="L614" s="139"/>
      <c r="M614" s="139"/>
      <c r="N614" s="139"/>
      <c r="O614" s="139"/>
      <c r="P614" s="139"/>
      <c r="Q614" s="139"/>
      <c r="R614" s="139"/>
      <c r="S614" s="139"/>
      <c r="T614" s="139"/>
      <c r="U614" s="139"/>
      <c r="V614" s="139"/>
      <c r="W614" s="139"/>
      <c r="X614" s="139"/>
      <c r="Y614" s="139"/>
      <c r="Z614" s="139"/>
      <c r="AA614" s="139"/>
    </row>
    <row r="615" spans="1:27" ht="15.75" customHeight="1">
      <c r="A615" s="139"/>
      <c r="B615" s="139"/>
      <c r="C615" s="139"/>
      <c r="D615" s="139"/>
      <c r="E615" s="139"/>
      <c r="F615" s="139"/>
      <c r="G615" s="139"/>
      <c r="H615" s="139"/>
      <c r="I615" s="139"/>
      <c r="J615" s="139"/>
      <c r="K615" s="139"/>
      <c r="L615" s="139"/>
      <c r="M615" s="139"/>
      <c r="N615" s="139"/>
      <c r="O615" s="139"/>
      <c r="P615" s="139"/>
      <c r="Q615" s="139"/>
      <c r="R615" s="139"/>
      <c r="S615" s="139"/>
      <c r="T615" s="139"/>
      <c r="U615" s="139"/>
      <c r="V615" s="139"/>
      <c r="W615" s="139"/>
      <c r="X615" s="139"/>
      <c r="Y615" s="139"/>
      <c r="Z615" s="139"/>
      <c r="AA615" s="139"/>
    </row>
    <row r="616" spans="1:27" ht="15.75" customHeight="1">
      <c r="A616" s="139"/>
      <c r="B616" s="139"/>
      <c r="C616" s="139"/>
      <c r="D616" s="139"/>
      <c r="E616" s="139"/>
      <c r="F616" s="139"/>
      <c r="G616" s="139"/>
      <c r="H616" s="139"/>
      <c r="I616" s="139"/>
      <c r="J616" s="139"/>
      <c r="K616" s="139"/>
      <c r="L616" s="139"/>
      <c r="M616" s="139"/>
      <c r="N616" s="139"/>
      <c r="O616" s="139"/>
      <c r="P616" s="139"/>
      <c r="Q616" s="139"/>
      <c r="R616" s="139"/>
      <c r="S616" s="139"/>
      <c r="T616" s="139"/>
      <c r="U616" s="139"/>
      <c r="V616" s="139"/>
      <c r="W616" s="139"/>
      <c r="X616" s="139"/>
      <c r="Y616" s="139"/>
      <c r="Z616" s="139"/>
      <c r="AA616" s="139"/>
    </row>
    <row r="617" spans="1:27" ht="15.75" customHeight="1">
      <c r="A617" s="139"/>
      <c r="B617" s="139"/>
      <c r="C617" s="139"/>
      <c r="D617" s="139"/>
      <c r="E617" s="139"/>
      <c r="F617" s="139"/>
      <c r="G617" s="139"/>
      <c r="H617" s="139"/>
      <c r="I617" s="139"/>
      <c r="J617" s="139"/>
      <c r="K617" s="139"/>
      <c r="L617" s="139"/>
      <c r="M617" s="139"/>
      <c r="N617" s="139"/>
      <c r="O617" s="139"/>
      <c r="P617" s="139"/>
      <c r="Q617" s="139"/>
      <c r="R617" s="139"/>
      <c r="S617" s="139"/>
      <c r="T617" s="139"/>
      <c r="U617" s="139"/>
      <c r="V617" s="139"/>
      <c r="W617" s="139"/>
      <c r="X617" s="139"/>
      <c r="Y617" s="139"/>
      <c r="Z617" s="139"/>
      <c r="AA617" s="139"/>
    </row>
    <row r="618" spans="1:27" ht="15.75" customHeight="1">
      <c r="A618" s="139"/>
      <c r="B618" s="139"/>
      <c r="C618" s="139"/>
      <c r="D618" s="139"/>
      <c r="E618" s="139"/>
      <c r="F618" s="139"/>
      <c r="G618" s="139"/>
      <c r="H618" s="139"/>
      <c r="I618" s="139"/>
      <c r="J618" s="139"/>
      <c r="K618" s="139"/>
      <c r="L618" s="139"/>
      <c r="M618" s="139"/>
      <c r="N618" s="139"/>
      <c r="O618" s="139"/>
      <c r="P618" s="139"/>
      <c r="Q618" s="139"/>
      <c r="R618" s="139"/>
      <c r="S618" s="139"/>
      <c r="T618" s="139"/>
      <c r="U618" s="139"/>
      <c r="V618" s="139"/>
      <c r="W618" s="139"/>
      <c r="X618" s="139"/>
      <c r="Y618" s="139"/>
      <c r="Z618" s="139"/>
      <c r="AA618" s="139"/>
    </row>
    <row r="619" spans="1:27" ht="15.75" customHeight="1">
      <c r="A619" s="139"/>
      <c r="B619" s="139"/>
      <c r="C619" s="139"/>
      <c r="D619" s="139"/>
      <c r="E619" s="139"/>
      <c r="F619" s="139"/>
      <c r="G619" s="139"/>
      <c r="H619" s="139"/>
      <c r="I619" s="139"/>
      <c r="J619" s="139"/>
      <c r="K619" s="139"/>
      <c r="L619" s="139"/>
      <c r="M619" s="139"/>
      <c r="N619" s="139"/>
      <c r="O619" s="139"/>
      <c r="P619" s="139"/>
      <c r="Q619" s="139"/>
      <c r="R619" s="139"/>
      <c r="S619" s="139"/>
      <c r="T619" s="139"/>
      <c r="U619" s="139"/>
      <c r="V619" s="139"/>
      <c r="W619" s="139"/>
      <c r="X619" s="139"/>
      <c r="Y619" s="139"/>
      <c r="Z619" s="139"/>
      <c r="AA619" s="139"/>
    </row>
    <row r="620" spans="1:27" ht="15.75" customHeight="1">
      <c r="A620" s="139"/>
      <c r="B620" s="139"/>
      <c r="C620" s="139"/>
      <c r="D620" s="139"/>
      <c r="E620" s="139"/>
      <c r="F620" s="139"/>
      <c r="G620" s="139"/>
      <c r="H620" s="139"/>
      <c r="I620" s="139"/>
      <c r="J620" s="139"/>
      <c r="K620" s="139"/>
      <c r="L620" s="139"/>
      <c r="M620" s="139"/>
      <c r="N620" s="139"/>
      <c r="O620" s="139"/>
      <c r="P620" s="139"/>
      <c r="Q620" s="139"/>
      <c r="R620" s="139"/>
      <c r="S620" s="139"/>
      <c r="T620" s="139"/>
      <c r="U620" s="139"/>
      <c r="V620" s="139"/>
      <c r="W620" s="139"/>
      <c r="X620" s="139"/>
      <c r="Y620" s="139"/>
      <c r="Z620" s="139"/>
      <c r="AA620" s="139"/>
    </row>
    <row r="621" spans="1:27" ht="15.75" customHeight="1">
      <c r="A621" s="139"/>
      <c r="B621" s="139"/>
      <c r="C621" s="139"/>
      <c r="D621" s="139"/>
      <c r="E621" s="139"/>
      <c r="F621" s="139"/>
      <c r="G621" s="139"/>
      <c r="H621" s="139"/>
      <c r="I621" s="139"/>
      <c r="J621" s="139"/>
      <c r="K621" s="139"/>
      <c r="L621" s="139"/>
      <c r="M621" s="139"/>
      <c r="N621" s="139"/>
      <c r="O621" s="139"/>
      <c r="P621" s="139"/>
      <c r="Q621" s="139"/>
      <c r="R621" s="139"/>
      <c r="S621" s="139"/>
      <c r="T621" s="139"/>
      <c r="U621" s="139"/>
      <c r="V621" s="139"/>
      <c r="W621" s="139"/>
      <c r="X621" s="139"/>
      <c r="Y621" s="139"/>
      <c r="Z621" s="139"/>
      <c r="AA621" s="139"/>
    </row>
    <row r="622" spans="1:27" ht="15.75" customHeight="1">
      <c r="A622" s="139"/>
      <c r="B622" s="139"/>
      <c r="C622" s="139"/>
      <c r="D622" s="139"/>
      <c r="E622" s="139"/>
      <c r="F622" s="139"/>
      <c r="G622" s="139"/>
      <c r="H622" s="139"/>
      <c r="I622" s="139"/>
      <c r="J622" s="139"/>
      <c r="K622" s="139"/>
      <c r="L622" s="139"/>
      <c r="M622" s="139"/>
      <c r="N622" s="139"/>
      <c r="O622" s="139"/>
      <c r="P622" s="139"/>
      <c r="Q622" s="139"/>
      <c r="R622" s="139"/>
      <c r="S622" s="139"/>
      <c r="T622" s="139"/>
      <c r="U622" s="139"/>
      <c r="V622" s="139"/>
      <c r="W622" s="139"/>
      <c r="X622" s="139"/>
      <c r="Y622" s="139"/>
      <c r="Z622" s="139"/>
      <c r="AA622" s="139"/>
    </row>
    <row r="623" spans="1:27" ht="15.75" customHeight="1">
      <c r="A623" s="139"/>
      <c r="B623" s="139"/>
      <c r="C623" s="139"/>
      <c r="D623" s="139"/>
      <c r="E623" s="139"/>
      <c r="F623" s="139"/>
      <c r="G623" s="139"/>
      <c r="H623" s="139"/>
      <c r="I623" s="139"/>
      <c r="J623" s="139"/>
      <c r="K623" s="139"/>
      <c r="L623" s="139"/>
      <c r="M623" s="139"/>
      <c r="N623" s="139"/>
      <c r="O623" s="139"/>
      <c r="P623" s="139"/>
      <c r="Q623" s="139"/>
      <c r="R623" s="139"/>
      <c r="S623" s="139"/>
      <c r="T623" s="139"/>
      <c r="U623" s="139"/>
      <c r="V623" s="139"/>
      <c r="W623" s="139"/>
      <c r="X623" s="139"/>
      <c r="Y623" s="139"/>
      <c r="Z623" s="139"/>
      <c r="AA623" s="139"/>
    </row>
    <row r="624" spans="1:27" ht="15.75" customHeight="1">
      <c r="A624" s="139"/>
      <c r="B624" s="139"/>
      <c r="C624" s="139"/>
      <c r="D624" s="139"/>
      <c r="E624" s="139"/>
      <c r="F624" s="139"/>
      <c r="G624" s="139"/>
      <c r="H624" s="139"/>
      <c r="I624" s="139"/>
      <c r="J624" s="139"/>
      <c r="K624" s="139"/>
      <c r="L624" s="139"/>
      <c r="M624" s="139"/>
      <c r="N624" s="139"/>
      <c r="O624" s="139"/>
      <c r="P624" s="139"/>
      <c r="Q624" s="139"/>
      <c r="R624" s="139"/>
      <c r="S624" s="139"/>
      <c r="T624" s="139"/>
      <c r="U624" s="139"/>
      <c r="V624" s="139"/>
      <c r="W624" s="139"/>
      <c r="X624" s="139"/>
      <c r="Y624" s="139"/>
      <c r="Z624" s="139"/>
      <c r="AA624" s="139"/>
    </row>
    <row r="625" spans="1:27" ht="15.75" customHeight="1">
      <c r="A625" s="139"/>
      <c r="B625" s="139"/>
      <c r="C625" s="139"/>
      <c r="D625" s="139"/>
      <c r="E625" s="139"/>
      <c r="F625" s="139"/>
      <c r="G625" s="139"/>
      <c r="H625" s="139"/>
      <c r="I625" s="139"/>
      <c r="J625" s="139"/>
      <c r="K625" s="139"/>
      <c r="L625" s="139"/>
      <c r="M625" s="139"/>
      <c r="N625" s="139"/>
      <c r="O625" s="139"/>
      <c r="P625" s="139"/>
      <c r="Q625" s="139"/>
      <c r="R625" s="139"/>
      <c r="S625" s="139"/>
      <c r="T625" s="139"/>
      <c r="U625" s="139"/>
      <c r="V625" s="139"/>
      <c r="W625" s="139"/>
      <c r="X625" s="139"/>
      <c r="Y625" s="139"/>
      <c r="Z625" s="139"/>
      <c r="AA625" s="139"/>
    </row>
    <row r="626" spans="1:27" ht="15.75" customHeight="1">
      <c r="A626" s="139"/>
      <c r="B626" s="139"/>
      <c r="C626" s="139"/>
      <c r="D626" s="139"/>
      <c r="E626" s="139"/>
      <c r="F626" s="139"/>
      <c r="G626" s="139"/>
      <c r="H626" s="139"/>
      <c r="I626" s="139"/>
      <c r="J626" s="139"/>
      <c r="K626" s="139"/>
      <c r="L626" s="139"/>
      <c r="M626" s="139"/>
      <c r="N626" s="139"/>
      <c r="O626" s="139"/>
      <c r="P626" s="139"/>
      <c r="Q626" s="139"/>
      <c r="R626" s="139"/>
      <c r="S626" s="139"/>
      <c r="T626" s="139"/>
      <c r="U626" s="139"/>
      <c r="V626" s="139"/>
      <c r="W626" s="139"/>
      <c r="X626" s="139"/>
      <c r="Y626" s="139"/>
      <c r="Z626" s="139"/>
      <c r="AA626" s="139"/>
    </row>
    <row r="627" spans="1:27" ht="15.75" customHeight="1">
      <c r="A627" s="139"/>
      <c r="B627" s="139"/>
      <c r="C627" s="139"/>
      <c r="D627" s="139"/>
      <c r="E627" s="139"/>
      <c r="F627" s="139"/>
      <c r="G627" s="139"/>
      <c r="H627" s="139"/>
      <c r="I627" s="139"/>
      <c r="J627" s="139"/>
      <c r="K627" s="139"/>
      <c r="L627" s="139"/>
      <c r="M627" s="139"/>
      <c r="N627" s="139"/>
      <c r="O627" s="139"/>
      <c r="P627" s="139"/>
      <c r="Q627" s="139"/>
      <c r="R627" s="139"/>
      <c r="S627" s="139"/>
      <c r="T627" s="139"/>
      <c r="U627" s="139"/>
      <c r="V627" s="139"/>
      <c r="W627" s="139"/>
      <c r="X627" s="139"/>
      <c r="Y627" s="139"/>
      <c r="Z627" s="139"/>
      <c r="AA627" s="139"/>
    </row>
    <row r="628" spans="1:27" ht="15.75" customHeight="1">
      <c r="A628" s="139"/>
      <c r="B628" s="139"/>
      <c r="C628" s="139"/>
      <c r="D628" s="139"/>
      <c r="E628" s="139"/>
      <c r="F628" s="139"/>
      <c r="G628" s="139"/>
      <c r="H628" s="139"/>
      <c r="I628" s="139"/>
      <c r="J628" s="139"/>
      <c r="K628" s="139"/>
      <c r="L628" s="139"/>
      <c r="M628" s="139"/>
      <c r="N628" s="139"/>
      <c r="O628" s="139"/>
      <c r="P628" s="139"/>
      <c r="Q628" s="139"/>
      <c r="R628" s="139"/>
      <c r="S628" s="139"/>
      <c r="T628" s="139"/>
      <c r="U628" s="139"/>
      <c r="V628" s="139"/>
      <c r="W628" s="139"/>
      <c r="X628" s="139"/>
      <c r="Y628" s="139"/>
      <c r="Z628" s="139"/>
      <c r="AA628" s="139"/>
    </row>
    <row r="629" spans="1:27" ht="15.75" customHeight="1">
      <c r="A629" s="139"/>
      <c r="B629" s="139"/>
      <c r="C629" s="139"/>
      <c r="D629" s="139"/>
      <c r="E629" s="139"/>
      <c r="F629" s="139"/>
      <c r="G629" s="139"/>
      <c r="H629" s="139"/>
      <c r="I629" s="139"/>
      <c r="J629" s="139"/>
      <c r="K629" s="139"/>
      <c r="L629" s="139"/>
      <c r="M629" s="139"/>
      <c r="N629" s="139"/>
      <c r="O629" s="139"/>
      <c r="P629" s="139"/>
      <c r="Q629" s="139"/>
      <c r="R629" s="139"/>
      <c r="S629" s="139"/>
      <c r="T629" s="139"/>
      <c r="U629" s="139"/>
      <c r="V629" s="139"/>
      <c r="W629" s="139"/>
      <c r="X629" s="139"/>
      <c r="Y629" s="139"/>
      <c r="Z629" s="139"/>
      <c r="AA629" s="139"/>
    </row>
    <row r="630" spans="1:27" ht="15.75" customHeight="1">
      <c r="A630" s="139"/>
      <c r="B630" s="139"/>
      <c r="C630" s="139"/>
      <c r="D630" s="139"/>
      <c r="E630" s="139"/>
      <c r="F630" s="139"/>
      <c r="G630" s="139"/>
      <c r="H630" s="139"/>
      <c r="I630" s="139"/>
      <c r="J630" s="139"/>
      <c r="K630" s="139"/>
      <c r="L630" s="139"/>
      <c r="M630" s="139"/>
      <c r="N630" s="139"/>
      <c r="O630" s="139"/>
      <c r="P630" s="139"/>
      <c r="Q630" s="139"/>
      <c r="R630" s="139"/>
      <c r="S630" s="139"/>
      <c r="T630" s="139"/>
      <c r="U630" s="139"/>
      <c r="V630" s="139"/>
      <c r="W630" s="139"/>
      <c r="X630" s="139"/>
      <c r="Y630" s="139"/>
      <c r="Z630" s="139"/>
      <c r="AA630" s="139"/>
    </row>
    <row r="631" spans="1:27" ht="15.75" customHeight="1">
      <c r="A631" s="139"/>
      <c r="B631" s="139"/>
      <c r="C631" s="139"/>
      <c r="D631" s="139"/>
      <c r="E631" s="139"/>
      <c r="F631" s="139"/>
      <c r="G631" s="139"/>
      <c r="H631" s="139"/>
      <c r="I631" s="139"/>
      <c r="J631" s="139"/>
      <c r="K631" s="139"/>
      <c r="L631" s="139"/>
      <c r="M631" s="139"/>
      <c r="N631" s="139"/>
      <c r="O631" s="139"/>
      <c r="P631" s="139"/>
      <c r="Q631" s="139"/>
      <c r="R631" s="139"/>
      <c r="S631" s="139"/>
      <c r="T631" s="139"/>
      <c r="U631" s="139"/>
      <c r="V631" s="139"/>
      <c r="W631" s="139"/>
      <c r="X631" s="139"/>
      <c r="Y631" s="139"/>
      <c r="Z631" s="139"/>
      <c r="AA631" s="139"/>
    </row>
    <row r="632" spans="1:27" ht="15.75" customHeight="1">
      <c r="A632" s="139"/>
      <c r="B632" s="139"/>
      <c r="C632" s="139"/>
      <c r="D632" s="139"/>
      <c r="E632" s="139"/>
      <c r="F632" s="139"/>
      <c r="G632" s="139"/>
      <c r="H632" s="139"/>
      <c r="I632" s="139"/>
      <c r="J632" s="139"/>
      <c r="K632" s="139"/>
      <c r="L632" s="139"/>
      <c r="M632" s="139"/>
      <c r="N632" s="139"/>
      <c r="O632" s="139"/>
      <c r="P632" s="139"/>
      <c r="Q632" s="139"/>
      <c r="R632" s="139"/>
      <c r="S632" s="139"/>
      <c r="T632" s="139"/>
      <c r="U632" s="139"/>
      <c r="V632" s="139"/>
      <c r="W632" s="139"/>
      <c r="X632" s="139"/>
      <c r="Y632" s="139"/>
      <c r="Z632" s="139"/>
      <c r="AA632" s="139"/>
    </row>
    <row r="633" spans="1:27" ht="15.75" customHeight="1">
      <c r="A633" s="139"/>
      <c r="B633" s="139"/>
      <c r="C633" s="139"/>
      <c r="D633" s="139"/>
      <c r="E633" s="139"/>
      <c r="F633" s="139"/>
      <c r="G633" s="139"/>
      <c r="H633" s="139"/>
      <c r="I633" s="139"/>
      <c r="J633" s="139"/>
      <c r="K633" s="139"/>
      <c r="L633" s="139"/>
      <c r="M633" s="139"/>
      <c r="N633" s="139"/>
      <c r="O633" s="139"/>
      <c r="P633" s="139"/>
      <c r="Q633" s="139"/>
      <c r="R633" s="139"/>
      <c r="S633" s="139"/>
      <c r="T633" s="139"/>
      <c r="U633" s="139"/>
      <c r="V633" s="139"/>
      <c r="W633" s="139"/>
      <c r="X633" s="139"/>
      <c r="Y633" s="139"/>
      <c r="Z633" s="139"/>
      <c r="AA633" s="139"/>
    </row>
    <row r="634" spans="1:27" ht="15.75" customHeight="1">
      <c r="A634" s="139"/>
      <c r="B634" s="139"/>
      <c r="C634" s="139"/>
      <c r="D634" s="139"/>
      <c r="E634" s="139"/>
      <c r="F634" s="139"/>
      <c r="G634" s="139"/>
      <c r="H634" s="139"/>
      <c r="I634" s="139"/>
      <c r="J634" s="139"/>
      <c r="K634" s="139"/>
      <c r="L634" s="139"/>
      <c r="M634" s="139"/>
      <c r="N634" s="139"/>
      <c r="O634" s="139"/>
      <c r="P634" s="139"/>
      <c r="Q634" s="139"/>
      <c r="R634" s="139"/>
      <c r="S634" s="139"/>
      <c r="T634" s="139"/>
      <c r="U634" s="139"/>
      <c r="V634" s="139"/>
      <c r="W634" s="139"/>
      <c r="X634" s="139"/>
      <c r="Y634" s="139"/>
      <c r="Z634" s="139"/>
      <c r="AA634" s="139"/>
    </row>
    <row r="635" spans="1:27" ht="15.75" customHeight="1">
      <c r="A635" s="139"/>
      <c r="B635" s="139"/>
      <c r="C635" s="139"/>
      <c r="D635" s="139"/>
      <c r="E635" s="139"/>
      <c r="F635" s="139"/>
      <c r="G635" s="139"/>
      <c r="H635" s="139"/>
      <c r="I635" s="139"/>
      <c r="J635" s="139"/>
      <c r="K635" s="139"/>
      <c r="L635" s="139"/>
      <c r="M635" s="139"/>
      <c r="N635" s="139"/>
      <c r="O635" s="139"/>
      <c r="P635" s="139"/>
      <c r="Q635" s="139"/>
      <c r="R635" s="139"/>
      <c r="S635" s="139"/>
      <c r="T635" s="139"/>
      <c r="U635" s="139"/>
      <c r="V635" s="139"/>
      <c r="W635" s="139"/>
      <c r="X635" s="139"/>
      <c r="Y635" s="139"/>
      <c r="Z635" s="139"/>
      <c r="AA635" s="139"/>
    </row>
    <row r="636" spans="1:27" ht="15.75" customHeight="1">
      <c r="A636" s="139"/>
      <c r="B636" s="139"/>
      <c r="C636" s="139"/>
      <c r="D636" s="139"/>
      <c r="E636" s="139"/>
      <c r="F636" s="139"/>
      <c r="G636" s="139"/>
      <c r="H636" s="139"/>
      <c r="I636" s="139"/>
      <c r="J636" s="139"/>
      <c r="K636" s="139"/>
      <c r="L636" s="139"/>
      <c r="M636" s="139"/>
      <c r="N636" s="139"/>
      <c r="O636" s="139"/>
      <c r="P636" s="139"/>
      <c r="Q636" s="139"/>
      <c r="R636" s="139"/>
      <c r="S636" s="139"/>
      <c r="T636" s="139"/>
      <c r="U636" s="139"/>
      <c r="V636" s="139"/>
      <c r="W636" s="139"/>
      <c r="X636" s="139"/>
      <c r="Y636" s="139"/>
      <c r="Z636" s="139"/>
      <c r="AA636" s="139"/>
    </row>
    <row r="637" spans="1:27" ht="15.75" customHeight="1">
      <c r="A637" s="139"/>
      <c r="B637" s="139"/>
      <c r="C637" s="139"/>
      <c r="D637" s="139"/>
      <c r="E637" s="139"/>
      <c r="F637" s="139"/>
      <c r="G637" s="139"/>
      <c r="H637" s="139"/>
      <c r="I637" s="139"/>
      <c r="J637" s="139"/>
      <c r="K637" s="139"/>
      <c r="L637" s="139"/>
      <c r="M637" s="139"/>
      <c r="N637" s="139"/>
      <c r="O637" s="139"/>
      <c r="P637" s="139"/>
      <c r="Q637" s="139"/>
      <c r="R637" s="139"/>
      <c r="S637" s="139"/>
      <c r="T637" s="139"/>
      <c r="U637" s="139"/>
      <c r="V637" s="139"/>
      <c r="W637" s="139"/>
      <c r="X637" s="139"/>
      <c r="Y637" s="139"/>
      <c r="Z637" s="139"/>
      <c r="AA637" s="139"/>
    </row>
    <row r="638" spans="1:27" ht="15.75" customHeight="1">
      <c r="A638" s="139"/>
      <c r="B638" s="139"/>
      <c r="C638" s="139"/>
      <c r="D638" s="139"/>
      <c r="E638" s="139"/>
      <c r="F638" s="139"/>
      <c r="G638" s="139"/>
      <c r="H638" s="139"/>
      <c r="I638" s="139"/>
      <c r="J638" s="139"/>
      <c r="K638" s="139"/>
      <c r="L638" s="139"/>
      <c r="M638" s="139"/>
      <c r="N638" s="139"/>
      <c r="O638" s="139"/>
      <c r="P638" s="139"/>
      <c r="Q638" s="139"/>
      <c r="R638" s="139"/>
      <c r="S638" s="139"/>
      <c r="T638" s="139"/>
      <c r="U638" s="139"/>
      <c r="V638" s="139"/>
      <c r="W638" s="139"/>
      <c r="X638" s="139"/>
      <c r="Y638" s="139"/>
      <c r="Z638" s="139"/>
      <c r="AA638" s="139"/>
    </row>
    <row r="639" spans="1:27" ht="15.75" customHeight="1">
      <c r="A639" s="139"/>
      <c r="B639" s="139"/>
      <c r="C639" s="139"/>
      <c r="D639" s="139"/>
      <c r="E639" s="139"/>
      <c r="F639" s="139"/>
      <c r="G639" s="139"/>
      <c r="H639" s="139"/>
      <c r="I639" s="139"/>
      <c r="J639" s="139"/>
      <c r="K639" s="139"/>
      <c r="L639" s="139"/>
      <c r="M639" s="139"/>
      <c r="N639" s="139"/>
      <c r="O639" s="139"/>
      <c r="P639" s="139"/>
      <c r="Q639" s="139"/>
      <c r="R639" s="139"/>
      <c r="S639" s="139"/>
      <c r="T639" s="139"/>
      <c r="U639" s="139"/>
      <c r="V639" s="139"/>
      <c r="W639" s="139"/>
      <c r="X639" s="139"/>
      <c r="Y639" s="139"/>
      <c r="Z639" s="139"/>
      <c r="AA639" s="139"/>
    </row>
    <row r="640" spans="1:27" ht="15.75" customHeight="1">
      <c r="A640" s="139"/>
      <c r="B640" s="139"/>
      <c r="C640" s="139"/>
      <c r="D640" s="139"/>
      <c r="E640" s="139"/>
      <c r="F640" s="139"/>
      <c r="G640" s="139"/>
      <c r="H640" s="139"/>
      <c r="I640" s="139"/>
      <c r="J640" s="139"/>
      <c r="K640" s="139"/>
      <c r="L640" s="139"/>
      <c r="M640" s="139"/>
      <c r="N640" s="139"/>
      <c r="O640" s="139"/>
      <c r="P640" s="139"/>
      <c r="Q640" s="139"/>
      <c r="R640" s="139"/>
      <c r="S640" s="139"/>
      <c r="T640" s="139"/>
      <c r="U640" s="139"/>
      <c r="V640" s="139"/>
      <c r="W640" s="139"/>
      <c r="X640" s="139"/>
      <c r="Y640" s="139"/>
      <c r="Z640" s="139"/>
      <c r="AA640" s="139"/>
    </row>
    <row r="641" spans="1:27" ht="15.75" customHeight="1">
      <c r="A641" s="139"/>
      <c r="B641" s="139"/>
      <c r="C641" s="139"/>
      <c r="D641" s="139"/>
      <c r="E641" s="139"/>
      <c r="F641" s="139"/>
      <c r="G641" s="139"/>
      <c r="H641" s="139"/>
      <c r="I641" s="139"/>
      <c r="J641" s="139"/>
      <c r="K641" s="139"/>
      <c r="L641" s="139"/>
      <c r="M641" s="139"/>
      <c r="N641" s="139"/>
      <c r="O641" s="139"/>
      <c r="P641" s="139"/>
      <c r="Q641" s="139"/>
      <c r="R641" s="139"/>
      <c r="S641" s="139"/>
      <c r="T641" s="139"/>
      <c r="U641" s="139"/>
      <c r="V641" s="139"/>
      <c r="W641" s="139"/>
      <c r="X641" s="139"/>
      <c r="Y641" s="139"/>
      <c r="Z641" s="139"/>
      <c r="AA641" s="139"/>
    </row>
    <row r="642" spans="1:27" ht="15.75" customHeight="1">
      <c r="A642" s="139"/>
      <c r="B642" s="139"/>
      <c r="C642" s="139"/>
      <c r="D642" s="139"/>
      <c r="E642" s="139"/>
      <c r="F642" s="139"/>
      <c r="G642" s="139"/>
      <c r="H642" s="139"/>
      <c r="I642" s="139"/>
      <c r="J642" s="139"/>
      <c r="K642" s="139"/>
      <c r="L642" s="139"/>
      <c r="M642" s="139"/>
      <c r="N642" s="139"/>
      <c r="O642" s="139"/>
      <c r="P642" s="139"/>
      <c r="Q642" s="139"/>
      <c r="R642" s="139"/>
      <c r="S642" s="139"/>
      <c r="T642" s="139"/>
      <c r="U642" s="139"/>
      <c r="V642" s="139"/>
      <c r="W642" s="139"/>
      <c r="X642" s="139"/>
      <c r="Y642" s="139"/>
      <c r="Z642" s="139"/>
      <c r="AA642" s="139"/>
    </row>
    <row r="643" spans="1:27" ht="15.75" customHeight="1">
      <c r="A643" s="139"/>
      <c r="B643" s="139"/>
      <c r="C643" s="139"/>
      <c r="D643" s="139"/>
      <c r="E643" s="139"/>
      <c r="F643" s="139"/>
      <c r="G643" s="139"/>
      <c r="H643" s="139"/>
      <c r="I643" s="139"/>
      <c r="J643" s="139"/>
      <c r="K643" s="139"/>
      <c r="L643" s="139"/>
      <c r="M643" s="139"/>
      <c r="N643" s="139"/>
      <c r="O643" s="139"/>
      <c r="P643" s="139"/>
      <c r="Q643" s="139"/>
      <c r="R643" s="139"/>
      <c r="S643" s="139"/>
      <c r="T643" s="139"/>
      <c r="U643" s="139"/>
      <c r="V643" s="139"/>
      <c r="W643" s="139"/>
      <c r="X643" s="139"/>
      <c r="Y643" s="139"/>
      <c r="Z643" s="139"/>
      <c r="AA643" s="139"/>
    </row>
    <row r="644" spans="1:27" ht="15.75" customHeight="1">
      <c r="A644" s="139"/>
      <c r="B644" s="139"/>
      <c r="C644" s="139"/>
      <c r="D644" s="139"/>
      <c r="E644" s="139"/>
      <c r="F644" s="139"/>
      <c r="G644" s="139"/>
      <c r="H644" s="139"/>
      <c r="I644" s="139"/>
      <c r="J644" s="139"/>
      <c r="K644" s="139"/>
      <c r="L644" s="139"/>
      <c r="M644" s="139"/>
      <c r="N644" s="139"/>
      <c r="O644" s="139"/>
      <c r="P644" s="139"/>
      <c r="Q644" s="139"/>
      <c r="R644" s="139"/>
      <c r="S644" s="139"/>
      <c r="T644" s="139"/>
      <c r="U644" s="139"/>
      <c r="V644" s="139"/>
      <c r="W644" s="139"/>
      <c r="X644" s="139"/>
      <c r="Y644" s="139"/>
      <c r="Z644" s="139"/>
      <c r="AA644" s="139"/>
    </row>
    <row r="645" spans="1:27" ht="15.75" customHeight="1">
      <c r="A645" s="139"/>
      <c r="B645" s="139"/>
      <c r="C645" s="139"/>
      <c r="D645" s="139"/>
      <c r="E645" s="139"/>
      <c r="F645" s="139"/>
      <c r="G645" s="139"/>
      <c r="H645" s="139"/>
      <c r="I645" s="139"/>
      <c r="J645" s="139"/>
      <c r="K645" s="139"/>
      <c r="L645" s="139"/>
      <c r="M645" s="139"/>
      <c r="N645" s="139"/>
      <c r="O645" s="139"/>
      <c r="P645" s="139"/>
      <c r="Q645" s="139"/>
      <c r="R645" s="139"/>
      <c r="S645" s="139"/>
      <c r="T645" s="139"/>
      <c r="U645" s="139"/>
      <c r="V645" s="139"/>
      <c r="W645" s="139"/>
      <c r="X645" s="139"/>
      <c r="Y645" s="139"/>
      <c r="Z645" s="139"/>
      <c r="AA645" s="139"/>
    </row>
    <row r="646" spans="1:27" ht="15.75" customHeight="1">
      <c r="A646" s="139"/>
      <c r="B646" s="139"/>
      <c r="C646" s="139"/>
      <c r="D646" s="139"/>
      <c r="E646" s="139"/>
      <c r="F646" s="139"/>
      <c r="G646" s="139"/>
      <c r="H646" s="139"/>
      <c r="I646" s="139"/>
      <c r="J646" s="139"/>
      <c r="K646" s="139"/>
      <c r="L646" s="139"/>
      <c r="M646" s="139"/>
      <c r="N646" s="139"/>
      <c r="O646" s="139"/>
      <c r="P646" s="139"/>
      <c r="Q646" s="139"/>
      <c r="R646" s="139"/>
      <c r="S646" s="139"/>
      <c r="T646" s="139"/>
      <c r="U646" s="139"/>
      <c r="V646" s="139"/>
      <c r="W646" s="139"/>
      <c r="X646" s="139"/>
      <c r="Y646" s="139"/>
      <c r="Z646" s="139"/>
      <c r="AA646" s="139"/>
    </row>
    <row r="647" spans="1:27" ht="15.75" customHeight="1">
      <c r="A647" s="139"/>
      <c r="B647" s="139"/>
      <c r="C647" s="139"/>
      <c r="D647" s="139"/>
      <c r="E647" s="139"/>
      <c r="F647" s="139"/>
      <c r="G647" s="139"/>
      <c r="H647" s="139"/>
      <c r="I647" s="139"/>
      <c r="J647" s="139"/>
      <c r="K647" s="139"/>
      <c r="L647" s="139"/>
      <c r="M647" s="139"/>
      <c r="N647" s="139"/>
      <c r="O647" s="139"/>
      <c r="P647" s="139"/>
      <c r="Q647" s="139"/>
      <c r="R647" s="139"/>
      <c r="S647" s="139"/>
      <c r="T647" s="139"/>
      <c r="U647" s="139"/>
      <c r="V647" s="139"/>
      <c r="W647" s="139"/>
      <c r="X647" s="139"/>
      <c r="Y647" s="139"/>
      <c r="Z647" s="139"/>
      <c r="AA647" s="139"/>
    </row>
    <row r="648" spans="1:27" ht="15.75" customHeight="1">
      <c r="A648" s="139"/>
      <c r="B648" s="139"/>
      <c r="C648" s="139"/>
      <c r="D648" s="139"/>
      <c r="E648" s="139"/>
      <c r="F648" s="139"/>
      <c r="G648" s="139"/>
      <c r="H648" s="139"/>
      <c r="I648" s="139"/>
      <c r="J648" s="139"/>
      <c r="K648" s="139"/>
      <c r="L648" s="139"/>
      <c r="M648" s="139"/>
      <c r="N648" s="139"/>
      <c r="O648" s="139"/>
      <c r="P648" s="139"/>
      <c r="Q648" s="139"/>
      <c r="R648" s="139"/>
      <c r="S648" s="139"/>
      <c r="T648" s="139"/>
      <c r="U648" s="139"/>
      <c r="V648" s="139"/>
      <c r="W648" s="139"/>
      <c r="X648" s="139"/>
      <c r="Y648" s="139"/>
      <c r="Z648" s="139"/>
      <c r="AA648" s="139"/>
    </row>
    <row r="649" spans="1:27" ht="15.75" customHeight="1">
      <c r="A649" s="139"/>
      <c r="B649" s="139"/>
      <c r="C649" s="139"/>
      <c r="D649" s="139"/>
      <c r="E649" s="139"/>
      <c r="F649" s="139"/>
      <c r="G649" s="139"/>
      <c r="H649" s="139"/>
      <c r="I649" s="139"/>
      <c r="J649" s="139"/>
      <c r="K649" s="139"/>
      <c r="L649" s="139"/>
      <c r="M649" s="139"/>
      <c r="N649" s="139"/>
      <c r="O649" s="139"/>
      <c r="P649" s="139"/>
      <c r="Q649" s="139"/>
      <c r="R649" s="139"/>
      <c r="S649" s="139"/>
      <c r="T649" s="139"/>
      <c r="U649" s="139"/>
      <c r="V649" s="139"/>
      <c r="W649" s="139"/>
      <c r="X649" s="139"/>
      <c r="Y649" s="139"/>
      <c r="Z649" s="139"/>
      <c r="AA649" s="139"/>
    </row>
    <row r="650" spans="1:27" ht="15.75" customHeight="1">
      <c r="A650" s="139"/>
      <c r="B650" s="139"/>
      <c r="C650" s="139"/>
      <c r="D650" s="139"/>
      <c r="E650" s="139"/>
      <c r="F650" s="139"/>
      <c r="G650" s="139"/>
      <c r="H650" s="139"/>
      <c r="I650" s="139"/>
      <c r="J650" s="139"/>
      <c r="K650" s="139"/>
      <c r="L650" s="139"/>
      <c r="M650" s="139"/>
      <c r="N650" s="139"/>
      <c r="O650" s="139"/>
      <c r="P650" s="139"/>
      <c r="Q650" s="139"/>
      <c r="R650" s="139"/>
      <c r="S650" s="139"/>
      <c r="T650" s="139"/>
      <c r="U650" s="139"/>
      <c r="V650" s="139"/>
      <c r="W650" s="139"/>
      <c r="X650" s="139"/>
      <c r="Y650" s="139"/>
      <c r="Z650" s="139"/>
      <c r="AA650" s="139"/>
    </row>
    <row r="651" spans="1:27" ht="15.75" customHeight="1">
      <c r="A651" s="139"/>
      <c r="B651" s="139"/>
      <c r="C651" s="139"/>
      <c r="D651" s="139"/>
      <c r="E651" s="139"/>
      <c r="F651" s="139"/>
      <c r="G651" s="139"/>
      <c r="H651" s="139"/>
      <c r="I651" s="139"/>
      <c r="J651" s="139"/>
      <c r="K651" s="139"/>
      <c r="L651" s="139"/>
      <c r="M651" s="139"/>
      <c r="N651" s="139"/>
      <c r="O651" s="139"/>
      <c r="P651" s="139"/>
      <c r="Q651" s="139"/>
      <c r="R651" s="139"/>
      <c r="S651" s="139"/>
      <c r="T651" s="139"/>
      <c r="U651" s="139"/>
      <c r="V651" s="139"/>
      <c r="W651" s="139"/>
      <c r="X651" s="139"/>
      <c r="Y651" s="139"/>
      <c r="Z651" s="139"/>
      <c r="AA651" s="139"/>
    </row>
    <row r="652" spans="1:27" ht="15.75" customHeight="1">
      <c r="A652" s="139"/>
      <c r="B652" s="139"/>
      <c r="C652" s="139"/>
      <c r="D652" s="139"/>
      <c r="E652" s="139"/>
      <c r="F652" s="139"/>
      <c r="G652" s="139"/>
      <c r="H652" s="139"/>
      <c r="I652" s="139"/>
      <c r="J652" s="139"/>
      <c r="K652" s="139"/>
      <c r="L652" s="139"/>
      <c r="M652" s="139"/>
      <c r="N652" s="139"/>
      <c r="O652" s="139"/>
      <c r="P652" s="139"/>
      <c r="Q652" s="139"/>
      <c r="R652" s="139"/>
      <c r="S652" s="139"/>
      <c r="T652" s="139"/>
      <c r="U652" s="139"/>
      <c r="V652" s="139"/>
      <c r="W652" s="139"/>
      <c r="X652" s="139"/>
      <c r="Y652" s="139"/>
      <c r="Z652" s="139"/>
      <c r="AA652" s="139"/>
    </row>
    <row r="653" spans="1:27" ht="15.75" customHeight="1">
      <c r="A653" s="139"/>
      <c r="B653" s="139"/>
      <c r="C653" s="139"/>
      <c r="D653" s="139"/>
      <c r="E653" s="139"/>
      <c r="F653" s="139"/>
      <c r="G653" s="139"/>
      <c r="H653" s="139"/>
      <c r="I653" s="139"/>
      <c r="J653" s="139"/>
      <c r="K653" s="139"/>
      <c r="L653" s="139"/>
      <c r="M653" s="139"/>
      <c r="N653" s="139"/>
      <c r="O653" s="139"/>
      <c r="P653" s="139"/>
      <c r="Q653" s="139"/>
      <c r="R653" s="139"/>
      <c r="S653" s="139"/>
      <c r="T653" s="139"/>
      <c r="U653" s="139"/>
      <c r="V653" s="139"/>
      <c r="W653" s="139"/>
      <c r="X653" s="139"/>
      <c r="Y653" s="139"/>
      <c r="Z653" s="139"/>
      <c r="AA653" s="139"/>
    </row>
    <row r="654" spans="1:27" ht="15.75" customHeight="1">
      <c r="A654" s="139"/>
      <c r="B654" s="139"/>
      <c r="C654" s="139"/>
      <c r="D654" s="139"/>
      <c r="E654" s="139"/>
      <c r="F654" s="139"/>
      <c r="G654" s="139"/>
      <c r="H654" s="139"/>
      <c r="I654" s="139"/>
      <c r="J654" s="139"/>
      <c r="K654" s="139"/>
      <c r="L654" s="139"/>
      <c r="M654" s="139"/>
      <c r="N654" s="139"/>
      <c r="O654" s="139"/>
      <c r="P654" s="139"/>
      <c r="Q654" s="139"/>
      <c r="R654" s="139"/>
      <c r="S654" s="139"/>
      <c r="T654" s="139"/>
      <c r="U654" s="139"/>
      <c r="V654" s="139"/>
      <c r="W654" s="139"/>
      <c r="X654" s="139"/>
      <c r="Y654" s="139"/>
      <c r="Z654" s="139"/>
      <c r="AA654" s="139"/>
    </row>
    <row r="655" spans="1:27" ht="15.75" customHeight="1">
      <c r="A655" s="139"/>
      <c r="B655" s="139"/>
      <c r="C655" s="139"/>
      <c r="D655" s="139"/>
      <c r="E655" s="139"/>
      <c r="F655" s="139"/>
      <c r="G655" s="139"/>
      <c r="H655" s="139"/>
      <c r="I655" s="139"/>
      <c r="J655" s="139"/>
      <c r="K655" s="139"/>
      <c r="L655" s="139"/>
      <c r="M655" s="139"/>
      <c r="N655" s="139"/>
      <c r="O655" s="139"/>
      <c r="P655" s="139"/>
      <c r="Q655" s="139"/>
      <c r="R655" s="139"/>
      <c r="S655" s="139"/>
      <c r="T655" s="139"/>
      <c r="U655" s="139"/>
      <c r="V655" s="139"/>
      <c r="W655" s="139"/>
      <c r="X655" s="139"/>
      <c r="Y655" s="139"/>
      <c r="Z655" s="139"/>
      <c r="AA655" s="139"/>
    </row>
    <row r="656" spans="1:27" ht="15.75" customHeight="1">
      <c r="A656" s="139"/>
      <c r="B656" s="139"/>
      <c r="C656" s="139"/>
      <c r="D656" s="139"/>
      <c r="E656" s="139"/>
      <c r="F656" s="139"/>
      <c r="G656" s="139"/>
      <c r="H656" s="139"/>
      <c r="I656" s="139"/>
      <c r="J656" s="139"/>
      <c r="K656" s="139"/>
      <c r="L656" s="139"/>
      <c r="M656" s="139"/>
      <c r="N656" s="139"/>
      <c r="O656" s="139"/>
      <c r="P656" s="139"/>
      <c r="Q656" s="139"/>
      <c r="R656" s="139"/>
      <c r="S656" s="139"/>
      <c r="T656" s="139"/>
      <c r="U656" s="139"/>
      <c r="V656" s="139"/>
      <c r="W656" s="139"/>
      <c r="X656" s="139"/>
      <c r="Y656" s="139"/>
      <c r="Z656" s="139"/>
      <c r="AA656" s="139"/>
    </row>
    <row r="657" spans="1:27" ht="15.75" customHeight="1">
      <c r="A657" s="139"/>
      <c r="B657" s="139"/>
      <c r="C657" s="139"/>
      <c r="D657" s="139"/>
      <c r="E657" s="139"/>
      <c r="F657" s="139"/>
      <c r="G657" s="139"/>
      <c r="H657" s="139"/>
      <c r="I657" s="139"/>
      <c r="J657" s="139"/>
      <c r="K657" s="139"/>
      <c r="L657" s="139"/>
      <c r="M657" s="139"/>
      <c r="N657" s="139"/>
      <c r="O657" s="139"/>
      <c r="P657" s="139"/>
      <c r="Q657" s="139"/>
      <c r="R657" s="139"/>
      <c r="S657" s="139"/>
      <c r="T657" s="139"/>
      <c r="U657" s="139"/>
      <c r="V657" s="139"/>
      <c r="W657" s="139"/>
      <c r="X657" s="139"/>
      <c r="Y657" s="139"/>
      <c r="Z657" s="139"/>
      <c r="AA657" s="139"/>
    </row>
    <row r="658" spans="1:27" ht="15.75" customHeight="1">
      <c r="A658" s="139"/>
      <c r="B658" s="139"/>
      <c r="C658" s="139"/>
      <c r="D658" s="139"/>
      <c r="E658" s="139"/>
      <c r="F658" s="139"/>
      <c r="G658" s="139"/>
      <c r="H658" s="139"/>
      <c r="I658" s="139"/>
      <c r="J658" s="139"/>
      <c r="K658" s="139"/>
      <c r="L658" s="139"/>
      <c r="M658" s="139"/>
      <c r="N658" s="139"/>
      <c r="O658" s="139"/>
      <c r="P658" s="139"/>
      <c r="Q658" s="139"/>
      <c r="R658" s="139"/>
      <c r="S658" s="139"/>
      <c r="T658" s="139"/>
      <c r="U658" s="139"/>
      <c r="V658" s="139"/>
      <c r="W658" s="139"/>
      <c r="X658" s="139"/>
      <c r="Y658" s="139"/>
      <c r="Z658" s="139"/>
      <c r="AA658" s="139"/>
    </row>
    <row r="659" spans="1:27" ht="15.75" customHeight="1">
      <c r="A659" s="139"/>
      <c r="B659" s="139"/>
      <c r="C659" s="139"/>
      <c r="D659" s="139"/>
      <c r="E659" s="139"/>
      <c r="F659" s="139"/>
      <c r="G659" s="139"/>
      <c r="H659" s="139"/>
      <c r="I659" s="139"/>
      <c r="J659" s="139"/>
      <c r="K659" s="139"/>
      <c r="L659" s="139"/>
      <c r="M659" s="139"/>
      <c r="N659" s="139"/>
      <c r="O659" s="139"/>
      <c r="P659" s="139"/>
      <c r="Q659" s="139"/>
      <c r="R659" s="139"/>
      <c r="S659" s="139"/>
      <c r="T659" s="139"/>
      <c r="U659" s="139"/>
      <c r="V659" s="139"/>
      <c r="W659" s="139"/>
      <c r="X659" s="139"/>
      <c r="Y659" s="139"/>
      <c r="Z659" s="139"/>
      <c r="AA659" s="139"/>
    </row>
    <row r="660" spans="1:27" ht="15.75" customHeight="1">
      <c r="A660" s="139"/>
      <c r="B660" s="139"/>
      <c r="C660" s="139"/>
      <c r="D660" s="139"/>
      <c r="E660" s="139"/>
      <c r="F660" s="139"/>
      <c r="G660" s="139"/>
      <c r="H660" s="139"/>
      <c r="I660" s="139"/>
      <c r="J660" s="139"/>
      <c r="K660" s="139"/>
      <c r="L660" s="139"/>
      <c r="M660" s="139"/>
      <c r="N660" s="139"/>
      <c r="O660" s="139"/>
      <c r="P660" s="139"/>
      <c r="Q660" s="139"/>
      <c r="R660" s="139"/>
      <c r="S660" s="139"/>
      <c r="T660" s="139"/>
      <c r="U660" s="139"/>
      <c r="V660" s="139"/>
      <c r="W660" s="139"/>
      <c r="X660" s="139"/>
      <c r="Y660" s="139"/>
      <c r="Z660" s="139"/>
      <c r="AA660" s="139"/>
    </row>
    <row r="661" spans="1:27" ht="15.75" customHeight="1">
      <c r="A661" s="139"/>
      <c r="B661" s="139"/>
      <c r="C661" s="139"/>
      <c r="D661" s="139"/>
      <c r="E661" s="139"/>
      <c r="F661" s="139"/>
      <c r="G661" s="139"/>
      <c r="H661" s="139"/>
      <c r="I661" s="139"/>
      <c r="J661" s="139"/>
      <c r="K661" s="139"/>
      <c r="L661" s="139"/>
      <c r="M661" s="139"/>
      <c r="N661" s="139"/>
      <c r="O661" s="139"/>
      <c r="P661" s="139"/>
      <c r="Q661" s="139"/>
      <c r="R661" s="139"/>
      <c r="S661" s="139"/>
      <c r="T661" s="139"/>
      <c r="U661" s="139"/>
      <c r="V661" s="139"/>
      <c r="W661" s="139"/>
      <c r="X661" s="139"/>
      <c r="Y661" s="139"/>
      <c r="Z661" s="139"/>
      <c r="AA661" s="139"/>
    </row>
    <row r="662" spans="1:27" ht="15.75" customHeight="1">
      <c r="A662" s="139"/>
      <c r="B662" s="139"/>
      <c r="C662" s="139"/>
      <c r="D662" s="139"/>
      <c r="E662" s="139"/>
      <c r="F662" s="139"/>
      <c r="G662" s="139"/>
      <c r="H662" s="139"/>
      <c r="I662" s="139"/>
      <c r="J662" s="139"/>
      <c r="K662" s="139"/>
      <c r="L662" s="139"/>
      <c r="M662" s="139"/>
      <c r="N662" s="139"/>
      <c r="O662" s="139"/>
      <c r="P662" s="139"/>
      <c r="Q662" s="139"/>
      <c r="R662" s="139"/>
      <c r="S662" s="139"/>
      <c r="T662" s="139"/>
      <c r="U662" s="139"/>
      <c r="V662" s="139"/>
      <c r="W662" s="139"/>
      <c r="X662" s="139"/>
      <c r="Y662" s="139"/>
      <c r="Z662" s="139"/>
      <c r="AA662" s="139"/>
    </row>
    <row r="663" spans="1:27" ht="15.75" customHeight="1">
      <c r="A663" s="139"/>
      <c r="B663" s="139"/>
      <c r="C663" s="139"/>
      <c r="D663" s="139"/>
      <c r="E663" s="139"/>
      <c r="F663" s="139"/>
      <c r="G663" s="139"/>
      <c r="H663" s="139"/>
      <c r="I663" s="139"/>
      <c r="J663" s="139"/>
      <c r="K663" s="139"/>
      <c r="L663" s="139"/>
      <c r="M663" s="139"/>
      <c r="N663" s="139"/>
      <c r="O663" s="139"/>
      <c r="P663" s="139"/>
      <c r="Q663" s="139"/>
      <c r="R663" s="139"/>
      <c r="S663" s="139"/>
      <c r="T663" s="139"/>
      <c r="U663" s="139"/>
      <c r="V663" s="139"/>
      <c r="W663" s="139"/>
      <c r="X663" s="139"/>
      <c r="Y663" s="139"/>
      <c r="Z663" s="139"/>
      <c r="AA663" s="139"/>
    </row>
    <row r="664" spans="1:27" ht="15.75" customHeight="1">
      <c r="A664" s="139"/>
      <c r="B664" s="139"/>
      <c r="C664" s="139"/>
      <c r="D664" s="139"/>
      <c r="E664" s="139"/>
      <c r="F664" s="139"/>
      <c r="G664" s="139"/>
      <c r="H664" s="139"/>
      <c r="I664" s="139"/>
      <c r="J664" s="139"/>
      <c r="K664" s="139"/>
      <c r="L664" s="139"/>
      <c r="M664" s="139"/>
      <c r="N664" s="139"/>
      <c r="O664" s="139"/>
      <c r="P664" s="139"/>
      <c r="Q664" s="139"/>
      <c r="R664" s="139"/>
      <c r="S664" s="139"/>
      <c r="T664" s="139"/>
      <c r="U664" s="139"/>
      <c r="V664" s="139"/>
      <c r="W664" s="139"/>
      <c r="X664" s="139"/>
      <c r="Y664" s="139"/>
      <c r="Z664" s="139"/>
      <c r="AA664" s="139"/>
    </row>
    <row r="665" spans="1:27" ht="15.75" customHeight="1">
      <c r="A665" s="139"/>
      <c r="B665" s="139"/>
      <c r="C665" s="139"/>
      <c r="D665" s="139"/>
      <c r="E665" s="139"/>
      <c r="F665" s="139"/>
      <c r="G665" s="139"/>
      <c r="H665" s="139"/>
      <c r="I665" s="139"/>
      <c r="J665" s="139"/>
      <c r="K665" s="139"/>
      <c r="L665" s="139"/>
      <c r="M665" s="139"/>
      <c r="N665" s="139"/>
      <c r="O665" s="139"/>
      <c r="P665" s="139"/>
      <c r="Q665" s="139"/>
      <c r="R665" s="139"/>
      <c r="S665" s="139"/>
      <c r="T665" s="139"/>
      <c r="U665" s="139"/>
      <c r="V665" s="139"/>
      <c r="W665" s="139"/>
      <c r="X665" s="139"/>
      <c r="Y665" s="139"/>
      <c r="Z665" s="139"/>
      <c r="AA665" s="139"/>
    </row>
    <row r="666" spans="1:27" ht="15.75" customHeight="1">
      <c r="A666" s="139"/>
      <c r="B666" s="139"/>
      <c r="C666" s="139"/>
      <c r="D666" s="139"/>
      <c r="E666" s="139"/>
      <c r="F666" s="139"/>
      <c r="G666" s="139"/>
      <c r="H666" s="139"/>
      <c r="I666" s="139"/>
      <c r="J666" s="139"/>
      <c r="K666" s="139"/>
      <c r="L666" s="139"/>
      <c r="M666" s="139"/>
      <c r="N666" s="139"/>
      <c r="O666" s="139"/>
      <c r="P666" s="139"/>
      <c r="Q666" s="139"/>
      <c r="R666" s="139"/>
      <c r="S666" s="139"/>
      <c r="T666" s="139"/>
      <c r="U666" s="139"/>
      <c r="V666" s="139"/>
      <c r="W666" s="139"/>
      <c r="X666" s="139"/>
      <c r="Y666" s="139"/>
      <c r="Z666" s="139"/>
      <c r="AA666" s="139"/>
    </row>
    <row r="667" spans="1:27" ht="15.75" customHeight="1">
      <c r="A667" s="139"/>
      <c r="B667" s="139"/>
      <c r="C667" s="139"/>
      <c r="D667" s="139"/>
      <c r="E667" s="139"/>
      <c r="F667" s="139"/>
      <c r="G667" s="139"/>
      <c r="H667" s="139"/>
      <c r="I667" s="139"/>
      <c r="J667" s="139"/>
      <c r="K667" s="139"/>
      <c r="L667" s="139"/>
      <c r="M667" s="139"/>
      <c r="N667" s="139"/>
      <c r="O667" s="139"/>
      <c r="P667" s="139"/>
      <c r="Q667" s="139"/>
      <c r="R667" s="139"/>
      <c r="S667" s="139"/>
      <c r="T667" s="139"/>
      <c r="U667" s="139"/>
      <c r="V667" s="139"/>
      <c r="W667" s="139"/>
      <c r="X667" s="139"/>
      <c r="Y667" s="139"/>
      <c r="Z667" s="139"/>
      <c r="AA667" s="139"/>
    </row>
    <row r="668" spans="1:27" ht="15.75" customHeight="1">
      <c r="A668" s="139"/>
      <c r="B668" s="139"/>
      <c r="C668" s="139"/>
      <c r="D668" s="139"/>
      <c r="E668" s="139"/>
      <c r="F668" s="139"/>
      <c r="G668" s="139"/>
      <c r="H668" s="139"/>
      <c r="I668" s="139"/>
      <c r="J668" s="139"/>
      <c r="K668" s="139"/>
      <c r="L668" s="139"/>
      <c r="M668" s="139"/>
      <c r="N668" s="139"/>
      <c r="O668" s="139"/>
      <c r="P668" s="139"/>
      <c r="Q668" s="139"/>
      <c r="R668" s="139"/>
      <c r="S668" s="139"/>
      <c r="T668" s="139"/>
      <c r="U668" s="139"/>
      <c r="V668" s="139"/>
      <c r="W668" s="139"/>
      <c r="X668" s="139"/>
      <c r="Y668" s="139"/>
      <c r="Z668" s="139"/>
      <c r="AA668" s="139"/>
    </row>
    <row r="669" spans="1:27" ht="15.75" customHeight="1">
      <c r="A669" s="139"/>
      <c r="B669" s="139"/>
      <c r="C669" s="139"/>
      <c r="D669" s="139"/>
      <c r="E669" s="139"/>
      <c r="F669" s="139"/>
      <c r="G669" s="139"/>
      <c r="H669" s="139"/>
      <c r="I669" s="139"/>
      <c r="J669" s="139"/>
      <c r="K669" s="139"/>
      <c r="L669" s="139"/>
      <c r="M669" s="139"/>
      <c r="N669" s="139"/>
      <c r="O669" s="139"/>
      <c r="P669" s="139"/>
      <c r="Q669" s="139"/>
      <c r="R669" s="139"/>
      <c r="S669" s="139"/>
      <c r="T669" s="139"/>
      <c r="U669" s="139"/>
      <c r="V669" s="139"/>
      <c r="W669" s="139"/>
      <c r="X669" s="139"/>
      <c r="Y669" s="139"/>
      <c r="Z669" s="139"/>
      <c r="AA669" s="139"/>
    </row>
    <row r="670" spans="1:27" ht="15.75" customHeight="1">
      <c r="A670" s="139"/>
      <c r="B670" s="139"/>
      <c r="C670" s="139"/>
      <c r="D670" s="139"/>
      <c r="E670" s="139"/>
      <c r="F670" s="139"/>
      <c r="G670" s="139"/>
      <c r="H670" s="139"/>
      <c r="I670" s="139"/>
      <c r="J670" s="139"/>
      <c r="K670" s="139"/>
      <c r="L670" s="139"/>
      <c r="M670" s="139"/>
      <c r="N670" s="139"/>
      <c r="O670" s="139"/>
      <c r="P670" s="139"/>
      <c r="Q670" s="139"/>
      <c r="R670" s="139"/>
      <c r="S670" s="139"/>
      <c r="T670" s="139"/>
      <c r="U670" s="139"/>
      <c r="V670" s="139"/>
      <c r="W670" s="139"/>
      <c r="X670" s="139"/>
      <c r="Y670" s="139"/>
      <c r="Z670" s="139"/>
      <c r="AA670" s="139"/>
    </row>
    <row r="671" spans="1:27" ht="15.75" customHeight="1">
      <c r="A671" s="139"/>
      <c r="B671" s="139"/>
      <c r="C671" s="139"/>
      <c r="D671" s="139"/>
      <c r="E671" s="139"/>
      <c r="F671" s="139"/>
      <c r="G671" s="139"/>
      <c r="H671" s="139"/>
      <c r="I671" s="139"/>
      <c r="J671" s="139"/>
      <c r="K671" s="139"/>
      <c r="L671" s="139"/>
      <c r="M671" s="139"/>
      <c r="N671" s="139"/>
      <c r="O671" s="139"/>
      <c r="P671" s="139"/>
      <c r="Q671" s="139"/>
      <c r="R671" s="139"/>
      <c r="S671" s="139"/>
      <c r="T671" s="139"/>
      <c r="U671" s="139"/>
      <c r="V671" s="139"/>
      <c r="W671" s="139"/>
      <c r="X671" s="139"/>
      <c r="Y671" s="139"/>
      <c r="Z671" s="139"/>
      <c r="AA671" s="139"/>
    </row>
    <row r="672" spans="1:27" ht="15.75" customHeight="1">
      <c r="A672" s="139"/>
      <c r="B672" s="139"/>
      <c r="C672" s="139"/>
      <c r="D672" s="139"/>
      <c r="E672" s="139"/>
      <c r="F672" s="139"/>
      <c r="G672" s="139"/>
      <c r="H672" s="139"/>
      <c r="I672" s="139"/>
      <c r="J672" s="139"/>
      <c r="K672" s="139"/>
      <c r="L672" s="139"/>
      <c r="M672" s="139"/>
      <c r="N672" s="139"/>
      <c r="O672" s="139"/>
      <c r="P672" s="139"/>
      <c r="Q672" s="139"/>
      <c r="R672" s="139"/>
      <c r="S672" s="139"/>
      <c r="T672" s="139"/>
      <c r="U672" s="139"/>
      <c r="V672" s="139"/>
      <c r="W672" s="139"/>
      <c r="X672" s="139"/>
      <c r="Y672" s="139"/>
      <c r="Z672" s="139"/>
      <c r="AA672" s="139"/>
    </row>
    <row r="673" spans="1:27" ht="15.75" customHeight="1">
      <c r="A673" s="139"/>
      <c r="B673" s="139"/>
      <c r="C673" s="139"/>
      <c r="D673" s="139"/>
      <c r="E673" s="139"/>
      <c r="F673" s="139"/>
      <c r="G673" s="139"/>
      <c r="H673" s="139"/>
      <c r="I673" s="139"/>
      <c r="J673" s="139"/>
      <c r="K673" s="139"/>
      <c r="L673" s="139"/>
      <c r="M673" s="139"/>
      <c r="N673" s="139"/>
      <c r="O673" s="139"/>
      <c r="P673" s="139"/>
      <c r="Q673" s="139"/>
      <c r="R673" s="139"/>
      <c r="S673" s="139"/>
      <c r="T673" s="139"/>
      <c r="U673" s="139"/>
      <c r="V673" s="139"/>
      <c r="W673" s="139"/>
      <c r="X673" s="139"/>
      <c r="Y673" s="139"/>
      <c r="Z673" s="139"/>
      <c r="AA673" s="139"/>
    </row>
    <row r="674" spans="1:27" ht="15.75" customHeight="1">
      <c r="A674" s="139"/>
      <c r="B674" s="139"/>
      <c r="C674" s="139"/>
      <c r="D674" s="139"/>
      <c r="E674" s="139"/>
      <c r="F674" s="139"/>
      <c r="G674" s="139"/>
      <c r="H674" s="139"/>
      <c r="I674" s="139"/>
      <c r="J674" s="139"/>
      <c r="K674" s="139"/>
      <c r="L674" s="139"/>
      <c r="M674" s="139"/>
      <c r="N674" s="139"/>
      <c r="O674" s="139"/>
      <c r="P674" s="139"/>
      <c r="Q674" s="139"/>
      <c r="R674" s="139"/>
      <c r="S674" s="139"/>
      <c r="T674" s="139"/>
      <c r="U674" s="139"/>
      <c r="V674" s="139"/>
      <c r="W674" s="139"/>
      <c r="X674" s="139"/>
      <c r="Y674" s="139"/>
      <c r="Z674" s="139"/>
      <c r="AA674" s="139"/>
    </row>
    <row r="675" spans="1:27" ht="15.75" customHeight="1">
      <c r="A675" s="139"/>
      <c r="B675" s="139"/>
      <c r="C675" s="139"/>
      <c r="D675" s="139"/>
      <c r="E675" s="139"/>
      <c r="F675" s="139"/>
      <c r="G675" s="139"/>
      <c r="H675" s="139"/>
      <c r="I675" s="139"/>
      <c r="J675" s="139"/>
      <c r="K675" s="139"/>
      <c r="L675" s="139"/>
      <c r="M675" s="139"/>
      <c r="N675" s="139"/>
      <c r="O675" s="139"/>
      <c r="P675" s="139"/>
      <c r="Q675" s="139"/>
      <c r="R675" s="139"/>
      <c r="S675" s="139"/>
      <c r="T675" s="139"/>
      <c r="U675" s="139"/>
      <c r="V675" s="139"/>
      <c r="W675" s="139"/>
      <c r="X675" s="139"/>
      <c r="Y675" s="139"/>
      <c r="Z675" s="139"/>
      <c r="AA675" s="139"/>
    </row>
    <row r="676" spans="1:27" ht="15.75" customHeight="1">
      <c r="A676" s="139"/>
      <c r="B676" s="139"/>
      <c r="C676" s="139"/>
      <c r="D676" s="139"/>
      <c r="E676" s="139"/>
      <c r="F676" s="139"/>
      <c r="G676" s="139"/>
      <c r="H676" s="139"/>
      <c r="I676" s="139"/>
      <c r="J676" s="139"/>
      <c r="K676" s="139"/>
      <c r="L676" s="139"/>
      <c r="M676" s="139"/>
      <c r="N676" s="139"/>
      <c r="O676" s="139"/>
      <c r="P676" s="139"/>
      <c r="Q676" s="139"/>
      <c r="R676" s="139"/>
      <c r="S676" s="139"/>
      <c r="T676" s="139"/>
      <c r="U676" s="139"/>
      <c r="V676" s="139"/>
      <c r="W676" s="139"/>
      <c r="X676" s="139"/>
      <c r="Y676" s="139"/>
      <c r="Z676" s="139"/>
      <c r="AA676" s="139"/>
    </row>
    <row r="677" spans="1:27" ht="15.75" customHeight="1">
      <c r="A677" s="139"/>
      <c r="B677" s="139"/>
      <c r="C677" s="139"/>
      <c r="D677" s="139"/>
      <c r="E677" s="139"/>
      <c r="F677" s="139"/>
      <c r="G677" s="139"/>
      <c r="H677" s="139"/>
      <c r="I677" s="139"/>
      <c r="J677" s="139"/>
      <c r="K677" s="139"/>
      <c r="L677" s="139"/>
      <c r="M677" s="139"/>
      <c r="N677" s="139"/>
      <c r="O677" s="139"/>
      <c r="P677" s="139"/>
      <c r="Q677" s="139"/>
      <c r="R677" s="139"/>
      <c r="S677" s="139"/>
      <c r="T677" s="139"/>
      <c r="U677" s="139"/>
      <c r="V677" s="139"/>
      <c r="W677" s="139"/>
      <c r="X677" s="139"/>
      <c r="Y677" s="139"/>
      <c r="Z677" s="139"/>
      <c r="AA677" s="139"/>
    </row>
    <row r="678" spans="1:27" ht="15.75" customHeight="1">
      <c r="A678" s="139"/>
      <c r="B678" s="139"/>
      <c r="C678" s="139"/>
      <c r="D678" s="139"/>
      <c r="E678" s="139"/>
      <c r="F678" s="139"/>
      <c r="G678" s="139"/>
      <c r="H678" s="139"/>
      <c r="I678" s="139"/>
      <c r="J678" s="139"/>
      <c r="K678" s="139"/>
      <c r="L678" s="139"/>
      <c r="M678" s="139"/>
      <c r="N678" s="139"/>
      <c r="O678" s="139"/>
      <c r="P678" s="139"/>
      <c r="Q678" s="139"/>
      <c r="R678" s="139"/>
      <c r="S678" s="139"/>
      <c r="T678" s="139"/>
      <c r="U678" s="139"/>
      <c r="V678" s="139"/>
      <c r="W678" s="139"/>
      <c r="X678" s="139"/>
      <c r="Y678" s="139"/>
      <c r="Z678" s="139"/>
      <c r="AA678" s="139"/>
    </row>
    <row r="679" spans="1:27" ht="15.75" customHeight="1">
      <c r="A679" s="139"/>
      <c r="B679" s="139"/>
      <c r="C679" s="139"/>
      <c r="D679" s="139"/>
      <c r="E679" s="139"/>
      <c r="F679" s="139"/>
      <c r="G679" s="139"/>
      <c r="H679" s="139"/>
      <c r="I679" s="139"/>
      <c r="J679" s="139"/>
      <c r="K679" s="139"/>
      <c r="L679" s="139"/>
      <c r="M679" s="139"/>
      <c r="N679" s="139"/>
      <c r="O679" s="139"/>
      <c r="P679" s="139"/>
      <c r="Q679" s="139"/>
      <c r="R679" s="139"/>
      <c r="S679" s="139"/>
      <c r="T679" s="139"/>
      <c r="U679" s="139"/>
      <c r="V679" s="139"/>
      <c r="W679" s="139"/>
      <c r="X679" s="139"/>
      <c r="Y679" s="139"/>
      <c r="Z679" s="139"/>
      <c r="AA679" s="139"/>
    </row>
    <row r="680" spans="1:27" ht="15.75" customHeight="1">
      <c r="A680" s="139"/>
      <c r="B680" s="139"/>
      <c r="C680" s="139"/>
      <c r="D680" s="139"/>
      <c r="E680" s="139"/>
      <c r="F680" s="139"/>
      <c r="G680" s="139"/>
      <c r="H680" s="139"/>
      <c r="I680" s="139"/>
      <c r="J680" s="139"/>
      <c r="K680" s="139"/>
      <c r="L680" s="139"/>
      <c r="M680" s="139"/>
      <c r="N680" s="139"/>
      <c r="O680" s="139"/>
      <c r="P680" s="139"/>
      <c r="Q680" s="139"/>
      <c r="R680" s="139"/>
      <c r="S680" s="139"/>
      <c r="T680" s="139"/>
      <c r="U680" s="139"/>
      <c r="V680" s="139"/>
      <c r="W680" s="139"/>
      <c r="X680" s="139"/>
      <c r="Y680" s="139"/>
      <c r="Z680" s="139"/>
      <c r="AA680" s="139"/>
    </row>
    <row r="681" spans="1:27" ht="15.75" customHeight="1">
      <c r="A681" s="139"/>
      <c r="B681" s="139"/>
      <c r="C681" s="139"/>
      <c r="D681" s="139"/>
      <c r="E681" s="139"/>
      <c r="F681" s="139"/>
      <c r="G681" s="139"/>
      <c r="H681" s="139"/>
      <c r="I681" s="139"/>
      <c r="J681" s="139"/>
      <c r="K681" s="139"/>
      <c r="L681" s="139"/>
      <c r="M681" s="139"/>
      <c r="N681" s="139"/>
      <c r="O681" s="139"/>
      <c r="P681" s="139"/>
      <c r="Q681" s="139"/>
      <c r="R681" s="139"/>
      <c r="S681" s="139"/>
      <c r="T681" s="139"/>
      <c r="U681" s="139"/>
      <c r="V681" s="139"/>
      <c r="W681" s="139"/>
      <c r="X681" s="139"/>
      <c r="Y681" s="139"/>
      <c r="Z681" s="139"/>
      <c r="AA681" s="139"/>
    </row>
    <row r="682" spans="1:27" ht="15.75" customHeight="1">
      <c r="A682" s="139"/>
      <c r="B682" s="139"/>
      <c r="C682" s="139"/>
      <c r="D682" s="139"/>
      <c r="E682" s="139"/>
      <c r="F682" s="139"/>
      <c r="G682" s="139"/>
      <c r="H682" s="139"/>
      <c r="I682" s="139"/>
      <c r="J682" s="139"/>
      <c r="K682" s="139"/>
      <c r="L682" s="139"/>
      <c r="M682" s="139"/>
      <c r="N682" s="139"/>
      <c r="O682" s="139"/>
      <c r="P682" s="139"/>
      <c r="Q682" s="139"/>
      <c r="R682" s="139"/>
      <c r="S682" s="139"/>
      <c r="T682" s="139"/>
      <c r="U682" s="139"/>
      <c r="V682" s="139"/>
      <c r="W682" s="139"/>
      <c r="X682" s="139"/>
      <c r="Y682" s="139"/>
      <c r="Z682" s="139"/>
      <c r="AA682" s="139"/>
    </row>
    <row r="683" spans="1:27" ht="15.75" customHeight="1">
      <c r="A683" s="139"/>
      <c r="B683" s="139"/>
      <c r="C683" s="139"/>
      <c r="D683" s="139"/>
      <c r="E683" s="139"/>
      <c r="F683" s="139"/>
      <c r="G683" s="139"/>
      <c r="H683" s="139"/>
      <c r="I683" s="139"/>
      <c r="J683" s="139"/>
      <c r="K683" s="139"/>
      <c r="L683" s="139"/>
      <c r="M683" s="139"/>
      <c r="N683" s="139"/>
      <c r="O683" s="139"/>
      <c r="P683" s="139"/>
      <c r="Q683" s="139"/>
      <c r="R683" s="139"/>
      <c r="S683" s="139"/>
      <c r="T683" s="139"/>
      <c r="U683" s="139"/>
      <c r="V683" s="139"/>
      <c r="W683" s="139"/>
      <c r="X683" s="139"/>
      <c r="Y683" s="139"/>
      <c r="Z683" s="139"/>
      <c r="AA683" s="139"/>
    </row>
    <row r="684" spans="1:27" ht="15.75" customHeight="1">
      <c r="A684" s="139"/>
      <c r="B684" s="139"/>
      <c r="C684" s="139"/>
      <c r="D684" s="139"/>
      <c r="E684" s="139"/>
      <c r="F684" s="139"/>
      <c r="G684" s="139"/>
      <c r="H684" s="139"/>
      <c r="I684" s="139"/>
      <c r="J684" s="139"/>
      <c r="K684" s="139"/>
      <c r="L684" s="139"/>
      <c r="M684" s="139"/>
      <c r="N684" s="139"/>
      <c r="O684" s="139"/>
      <c r="P684" s="139"/>
      <c r="Q684" s="139"/>
      <c r="R684" s="139"/>
      <c r="S684" s="139"/>
      <c r="T684" s="139"/>
      <c r="U684" s="139"/>
      <c r="V684" s="139"/>
      <c r="W684" s="139"/>
      <c r="X684" s="139"/>
      <c r="Y684" s="139"/>
      <c r="Z684" s="139"/>
      <c r="AA684" s="139"/>
    </row>
    <row r="685" spans="1:27" ht="15.75" customHeight="1">
      <c r="A685" s="139"/>
      <c r="B685" s="139"/>
      <c r="C685" s="139"/>
      <c r="D685" s="139"/>
      <c r="E685" s="139"/>
      <c r="F685" s="139"/>
      <c r="G685" s="139"/>
      <c r="H685" s="139"/>
      <c r="I685" s="139"/>
      <c r="J685" s="139"/>
      <c r="K685" s="139"/>
      <c r="L685" s="139"/>
      <c r="M685" s="139"/>
      <c r="N685" s="139"/>
      <c r="O685" s="139"/>
      <c r="P685" s="139"/>
      <c r="Q685" s="139"/>
      <c r="R685" s="139"/>
      <c r="S685" s="139"/>
      <c r="T685" s="139"/>
      <c r="U685" s="139"/>
      <c r="V685" s="139"/>
      <c r="W685" s="139"/>
      <c r="X685" s="139"/>
      <c r="Y685" s="139"/>
      <c r="Z685" s="139"/>
      <c r="AA685" s="139"/>
    </row>
    <row r="686" spans="1:27" ht="15.75" customHeight="1">
      <c r="A686" s="139"/>
      <c r="B686" s="139"/>
      <c r="C686" s="139"/>
      <c r="D686" s="139"/>
      <c r="E686" s="139"/>
      <c r="F686" s="139"/>
      <c r="G686" s="139"/>
      <c r="H686" s="139"/>
      <c r="I686" s="139"/>
      <c r="J686" s="139"/>
      <c r="K686" s="139"/>
      <c r="L686" s="139"/>
      <c r="M686" s="139"/>
      <c r="N686" s="139"/>
      <c r="O686" s="139"/>
      <c r="P686" s="139"/>
      <c r="Q686" s="139"/>
      <c r="R686" s="139"/>
      <c r="S686" s="139"/>
      <c r="T686" s="139"/>
      <c r="U686" s="139"/>
      <c r="V686" s="139"/>
      <c r="W686" s="139"/>
      <c r="X686" s="139"/>
      <c r="Y686" s="139"/>
      <c r="Z686" s="139"/>
      <c r="AA686" s="139"/>
    </row>
    <row r="687" spans="1:27" ht="15.75" customHeight="1">
      <c r="A687" s="139"/>
      <c r="B687" s="139"/>
      <c r="C687" s="139"/>
      <c r="D687" s="139"/>
      <c r="E687" s="139"/>
      <c r="F687" s="139"/>
      <c r="G687" s="139"/>
      <c r="H687" s="139"/>
      <c r="I687" s="139"/>
      <c r="J687" s="139"/>
      <c r="K687" s="139"/>
      <c r="L687" s="139"/>
      <c r="M687" s="139"/>
      <c r="N687" s="139"/>
      <c r="O687" s="139"/>
      <c r="P687" s="139"/>
      <c r="Q687" s="139"/>
      <c r="R687" s="139"/>
      <c r="S687" s="139"/>
      <c r="T687" s="139"/>
      <c r="U687" s="139"/>
      <c r="V687" s="139"/>
      <c r="W687" s="139"/>
      <c r="X687" s="139"/>
      <c r="Y687" s="139"/>
      <c r="Z687" s="139"/>
      <c r="AA687" s="139"/>
    </row>
    <row r="688" spans="1:27" ht="15.75" customHeight="1">
      <c r="A688" s="139"/>
      <c r="B688" s="139"/>
      <c r="C688" s="139"/>
      <c r="D688" s="139"/>
      <c r="E688" s="139"/>
      <c r="F688" s="139"/>
      <c r="G688" s="139"/>
      <c r="H688" s="139"/>
      <c r="I688" s="139"/>
      <c r="J688" s="139"/>
      <c r="K688" s="139"/>
      <c r="L688" s="139"/>
      <c r="M688" s="139"/>
      <c r="N688" s="139"/>
      <c r="O688" s="139"/>
      <c r="P688" s="139"/>
      <c r="Q688" s="139"/>
      <c r="R688" s="139"/>
      <c r="S688" s="139"/>
      <c r="T688" s="139"/>
      <c r="U688" s="139"/>
      <c r="V688" s="139"/>
      <c r="W688" s="139"/>
      <c r="X688" s="139"/>
      <c r="Y688" s="139"/>
      <c r="Z688" s="139"/>
      <c r="AA688" s="139"/>
    </row>
    <row r="689" spans="1:27" ht="15.75" customHeight="1">
      <c r="A689" s="139"/>
      <c r="B689" s="139"/>
      <c r="C689" s="139"/>
      <c r="D689" s="139"/>
      <c r="E689" s="139"/>
      <c r="F689" s="139"/>
      <c r="G689" s="139"/>
      <c r="H689" s="139"/>
      <c r="I689" s="139"/>
      <c r="J689" s="139"/>
      <c r="K689" s="139"/>
      <c r="L689" s="139"/>
      <c r="M689" s="139"/>
      <c r="N689" s="139"/>
      <c r="O689" s="139"/>
      <c r="P689" s="139"/>
      <c r="Q689" s="139"/>
      <c r="R689" s="139"/>
      <c r="S689" s="139"/>
      <c r="T689" s="139"/>
      <c r="U689" s="139"/>
      <c r="V689" s="139"/>
      <c r="W689" s="139"/>
      <c r="X689" s="139"/>
      <c r="Y689" s="139"/>
      <c r="Z689" s="139"/>
      <c r="AA689" s="139"/>
    </row>
    <row r="690" spans="1:27" ht="15.75" customHeight="1">
      <c r="A690" s="139"/>
      <c r="B690" s="139"/>
      <c r="C690" s="139"/>
      <c r="D690" s="139"/>
      <c r="E690" s="139"/>
      <c r="F690" s="139"/>
      <c r="G690" s="139"/>
      <c r="H690" s="139"/>
      <c r="I690" s="139"/>
      <c r="J690" s="139"/>
      <c r="K690" s="139"/>
      <c r="L690" s="139"/>
      <c r="M690" s="139"/>
      <c r="N690" s="139"/>
      <c r="O690" s="139"/>
      <c r="P690" s="139"/>
      <c r="Q690" s="139"/>
      <c r="R690" s="139"/>
      <c r="S690" s="139"/>
      <c r="T690" s="139"/>
      <c r="U690" s="139"/>
      <c r="V690" s="139"/>
      <c r="W690" s="139"/>
      <c r="X690" s="139"/>
      <c r="Y690" s="139"/>
      <c r="Z690" s="139"/>
      <c r="AA690" s="139"/>
    </row>
    <row r="691" spans="1:27" ht="15.75" customHeight="1">
      <c r="A691" s="139"/>
      <c r="B691" s="139"/>
      <c r="C691" s="139"/>
      <c r="D691" s="139"/>
      <c r="E691" s="139"/>
      <c r="F691" s="139"/>
      <c r="G691" s="139"/>
      <c r="H691" s="139"/>
      <c r="I691" s="139"/>
      <c r="J691" s="139"/>
      <c r="K691" s="139"/>
      <c r="L691" s="139"/>
      <c r="M691" s="139"/>
      <c r="N691" s="139"/>
      <c r="O691" s="139"/>
      <c r="P691" s="139"/>
      <c r="Q691" s="139"/>
      <c r="R691" s="139"/>
      <c r="S691" s="139"/>
      <c r="T691" s="139"/>
      <c r="U691" s="139"/>
      <c r="V691" s="139"/>
      <c r="W691" s="139"/>
      <c r="X691" s="139"/>
      <c r="Y691" s="139"/>
      <c r="Z691" s="139"/>
      <c r="AA691" s="139"/>
    </row>
    <row r="692" spans="1:27" ht="15.75" customHeight="1">
      <c r="A692" s="139"/>
      <c r="B692" s="139"/>
      <c r="C692" s="139"/>
      <c r="D692" s="139"/>
      <c r="E692" s="139"/>
      <c r="F692" s="139"/>
      <c r="G692" s="139"/>
      <c r="H692" s="139"/>
      <c r="I692" s="139"/>
      <c r="J692" s="139"/>
      <c r="K692" s="139"/>
      <c r="L692" s="139"/>
      <c r="M692" s="139"/>
      <c r="N692" s="139"/>
      <c r="O692" s="139"/>
      <c r="P692" s="139"/>
      <c r="Q692" s="139"/>
      <c r="R692" s="139"/>
      <c r="S692" s="139"/>
      <c r="T692" s="139"/>
      <c r="U692" s="139"/>
      <c r="V692" s="139"/>
      <c r="W692" s="139"/>
      <c r="X692" s="139"/>
      <c r="Y692" s="139"/>
      <c r="Z692" s="139"/>
      <c r="AA692" s="139"/>
    </row>
    <row r="693" spans="1:27" ht="15.75" customHeight="1">
      <c r="A693" s="139"/>
      <c r="B693" s="139"/>
      <c r="C693" s="139"/>
      <c r="D693" s="139"/>
      <c r="E693" s="139"/>
      <c r="F693" s="139"/>
      <c r="G693" s="139"/>
      <c r="H693" s="139"/>
      <c r="I693" s="139"/>
      <c r="J693" s="139"/>
      <c r="K693" s="139"/>
      <c r="L693" s="139"/>
      <c r="M693" s="139"/>
      <c r="N693" s="139"/>
      <c r="O693" s="139"/>
      <c r="P693" s="139"/>
      <c r="Q693" s="139"/>
      <c r="R693" s="139"/>
      <c r="S693" s="139"/>
      <c r="T693" s="139"/>
      <c r="U693" s="139"/>
      <c r="V693" s="139"/>
      <c r="W693" s="139"/>
      <c r="X693" s="139"/>
      <c r="Y693" s="139"/>
      <c r="Z693" s="139"/>
      <c r="AA693" s="139"/>
    </row>
    <row r="694" spans="1:27" ht="15.75" customHeight="1">
      <c r="A694" s="139"/>
      <c r="B694" s="139"/>
      <c r="C694" s="139"/>
      <c r="D694" s="139"/>
      <c r="E694" s="139"/>
      <c r="F694" s="139"/>
      <c r="G694" s="139"/>
      <c r="H694" s="139"/>
      <c r="I694" s="139"/>
      <c r="J694" s="139"/>
      <c r="K694" s="139"/>
      <c r="L694" s="139"/>
      <c r="M694" s="139"/>
      <c r="N694" s="139"/>
      <c r="O694" s="139"/>
      <c r="P694" s="139"/>
      <c r="Q694" s="139"/>
      <c r="R694" s="139"/>
      <c r="S694" s="139"/>
      <c r="T694" s="139"/>
      <c r="U694" s="139"/>
      <c r="V694" s="139"/>
      <c r="W694" s="139"/>
      <c r="X694" s="139"/>
      <c r="Y694" s="139"/>
      <c r="Z694" s="139"/>
      <c r="AA694" s="139"/>
    </row>
    <row r="695" spans="1:27" ht="15.75" customHeight="1">
      <c r="A695" s="139"/>
      <c r="B695" s="139"/>
      <c r="C695" s="139"/>
      <c r="D695" s="139"/>
      <c r="E695" s="139"/>
      <c r="F695" s="139"/>
      <c r="G695" s="139"/>
      <c r="H695" s="139"/>
      <c r="I695" s="139"/>
      <c r="J695" s="139"/>
      <c r="K695" s="139"/>
      <c r="L695" s="139"/>
      <c r="M695" s="139"/>
      <c r="N695" s="139"/>
      <c r="O695" s="139"/>
      <c r="P695" s="139"/>
      <c r="Q695" s="139"/>
      <c r="R695" s="139"/>
      <c r="S695" s="139"/>
      <c r="T695" s="139"/>
      <c r="U695" s="139"/>
      <c r="V695" s="139"/>
      <c r="W695" s="139"/>
      <c r="X695" s="139"/>
      <c r="Y695" s="139"/>
      <c r="Z695" s="139"/>
      <c r="AA695" s="139"/>
    </row>
    <row r="696" spans="1:27" ht="15.75" customHeight="1">
      <c r="A696" s="139"/>
      <c r="B696" s="139"/>
      <c r="C696" s="139"/>
      <c r="D696" s="139"/>
      <c r="E696" s="139"/>
      <c r="F696" s="139"/>
      <c r="G696" s="139"/>
      <c r="H696" s="139"/>
      <c r="I696" s="139"/>
      <c r="J696" s="139"/>
      <c r="K696" s="139"/>
      <c r="L696" s="139"/>
      <c r="M696" s="139"/>
      <c r="N696" s="139"/>
      <c r="O696" s="139"/>
      <c r="P696" s="139"/>
      <c r="Q696" s="139"/>
      <c r="R696" s="139"/>
      <c r="S696" s="139"/>
      <c r="T696" s="139"/>
      <c r="U696" s="139"/>
      <c r="V696" s="139"/>
      <c r="W696" s="139"/>
      <c r="X696" s="139"/>
      <c r="Y696" s="139"/>
      <c r="Z696" s="139"/>
      <c r="AA696" s="139"/>
    </row>
    <row r="697" spans="1:27" ht="15.75" customHeight="1">
      <c r="A697" s="139"/>
      <c r="B697" s="139"/>
      <c r="C697" s="139"/>
      <c r="D697" s="139"/>
      <c r="E697" s="139"/>
      <c r="F697" s="139"/>
      <c r="G697" s="139"/>
      <c r="H697" s="139"/>
      <c r="I697" s="139"/>
      <c r="J697" s="139"/>
      <c r="K697" s="139"/>
      <c r="L697" s="139"/>
      <c r="M697" s="139"/>
      <c r="N697" s="139"/>
      <c r="O697" s="139"/>
      <c r="P697" s="139"/>
      <c r="Q697" s="139"/>
      <c r="R697" s="139"/>
      <c r="S697" s="139"/>
      <c r="T697" s="139"/>
      <c r="U697" s="139"/>
      <c r="V697" s="139"/>
      <c r="W697" s="139"/>
      <c r="X697" s="139"/>
      <c r="Y697" s="139"/>
      <c r="Z697" s="139"/>
      <c r="AA697" s="139"/>
    </row>
    <row r="698" spans="1:27" ht="15.75" customHeight="1">
      <c r="A698" s="139"/>
      <c r="B698" s="139"/>
      <c r="C698" s="139"/>
      <c r="D698" s="139"/>
      <c r="E698" s="139"/>
      <c r="F698" s="139"/>
      <c r="G698" s="139"/>
      <c r="H698" s="139"/>
      <c r="I698" s="139"/>
      <c r="J698" s="139"/>
      <c r="K698" s="139"/>
      <c r="L698" s="139"/>
      <c r="M698" s="139"/>
      <c r="N698" s="139"/>
      <c r="O698" s="139"/>
      <c r="P698" s="139"/>
      <c r="Q698" s="139"/>
      <c r="R698" s="139"/>
      <c r="S698" s="139"/>
      <c r="T698" s="139"/>
      <c r="U698" s="139"/>
      <c r="V698" s="139"/>
      <c r="W698" s="139"/>
      <c r="X698" s="139"/>
      <c r="Y698" s="139"/>
      <c r="Z698" s="139"/>
      <c r="AA698" s="139"/>
    </row>
    <row r="699" spans="1:27" ht="15.75" customHeight="1">
      <c r="A699" s="139"/>
      <c r="B699" s="139"/>
      <c r="C699" s="139"/>
      <c r="D699" s="139"/>
      <c r="E699" s="139"/>
      <c r="F699" s="139"/>
      <c r="G699" s="139"/>
      <c r="H699" s="139"/>
      <c r="I699" s="139"/>
      <c r="J699" s="139"/>
      <c r="K699" s="139"/>
      <c r="L699" s="139"/>
      <c r="M699" s="139"/>
      <c r="N699" s="139"/>
      <c r="O699" s="139"/>
      <c r="P699" s="139"/>
      <c r="Q699" s="139"/>
      <c r="R699" s="139"/>
      <c r="S699" s="139"/>
      <c r="T699" s="139"/>
      <c r="U699" s="139"/>
      <c r="V699" s="139"/>
      <c r="W699" s="139"/>
      <c r="X699" s="139"/>
      <c r="Y699" s="139"/>
      <c r="Z699" s="139"/>
      <c r="AA699" s="139"/>
    </row>
    <row r="700" spans="1:27" ht="15.75" customHeight="1">
      <c r="A700" s="139"/>
      <c r="B700" s="139"/>
      <c r="C700" s="139"/>
      <c r="D700" s="139"/>
      <c r="E700" s="139"/>
      <c r="F700" s="139"/>
      <c r="G700" s="139"/>
      <c r="H700" s="139"/>
      <c r="I700" s="139"/>
      <c r="J700" s="139"/>
      <c r="K700" s="139"/>
      <c r="L700" s="139"/>
      <c r="M700" s="139"/>
      <c r="N700" s="139"/>
      <c r="O700" s="139"/>
      <c r="P700" s="139"/>
      <c r="Q700" s="139"/>
      <c r="R700" s="139"/>
      <c r="S700" s="139"/>
      <c r="T700" s="139"/>
      <c r="U700" s="139"/>
      <c r="V700" s="139"/>
      <c r="W700" s="139"/>
      <c r="X700" s="139"/>
      <c r="Y700" s="139"/>
      <c r="Z700" s="139"/>
      <c r="AA700" s="139"/>
    </row>
    <row r="701" spans="1:27" ht="15.75" customHeight="1">
      <c r="A701" s="139"/>
      <c r="B701" s="139"/>
      <c r="C701" s="139"/>
      <c r="D701" s="139"/>
      <c r="E701" s="139"/>
      <c r="F701" s="139"/>
      <c r="G701" s="139"/>
      <c r="H701" s="139"/>
      <c r="I701" s="139"/>
      <c r="J701" s="139"/>
      <c r="K701" s="139"/>
      <c r="L701" s="139"/>
      <c r="M701" s="139"/>
      <c r="N701" s="139"/>
      <c r="O701" s="139"/>
      <c r="P701" s="139"/>
      <c r="Q701" s="139"/>
      <c r="R701" s="139"/>
      <c r="S701" s="139"/>
      <c r="T701" s="139"/>
      <c r="U701" s="139"/>
      <c r="V701" s="139"/>
      <c r="W701" s="139"/>
      <c r="X701" s="139"/>
      <c r="Y701" s="139"/>
      <c r="Z701" s="139"/>
      <c r="AA701" s="139"/>
    </row>
    <row r="702" spans="1:27" ht="15.75" customHeight="1">
      <c r="A702" s="139"/>
      <c r="B702" s="139"/>
      <c r="C702" s="139"/>
      <c r="D702" s="139"/>
      <c r="E702" s="139"/>
      <c r="F702" s="139"/>
      <c r="G702" s="139"/>
      <c r="H702" s="139"/>
      <c r="I702" s="139"/>
      <c r="J702" s="139"/>
      <c r="K702" s="139"/>
      <c r="L702" s="139"/>
      <c r="M702" s="139"/>
      <c r="N702" s="139"/>
      <c r="O702" s="139"/>
      <c r="P702" s="139"/>
      <c r="Q702" s="139"/>
      <c r="R702" s="139"/>
      <c r="S702" s="139"/>
      <c r="T702" s="139"/>
      <c r="U702" s="139"/>
      <c r="V702" s="139"/>
      <c r="W702" s="139"/>
      <c r="X702" s="139"/>
      <c r="Y702" s="139"/>
      <c r="Z702" s="139"/>
      <c r="AA702" s="139"/>
    </row>
    <row r="703" spans="1:27" ht="15.75" customHeight="1">
      <c r="A703" s="139"/>
      <c r="B703" s="139"/>
      <c r="C703" s="139"/>
      <c r="D703" s="139"/>
      <c r="E703" s="139"/>
      <c r="F703" s="139"/>
      <c r="G703" s="139"/>
      <c r="H703" s="139"/>
      <c r="I703" s="139"/>
      <c r="J703" s="139"/>
      <c r="K703" s="139"/>
      <c r="L703" s="139"/>
      <c r="M703" s="139"/>
      <c r="N703" s="139"/>
      <c r="O703" s="139"/>
      <c r="P703" s="139"/>
      <c r="Q703" s="139"/>
      <c r="R703" s="139"/>
      <c r="S703" s="139"/>
      <c r="T703" s="139"/>
      <c r="U703" s="139"/>
      <c r="V703" s="139"/>
      <c r="W703" s="139"/>
      <c r="X703" s="139"/>
      <c r="Y703" s="139"/>
      <c r="Z703" s="139"/>
      <c r="AA703" s="139"/>
    </row>
    <row r="704" spans="1:27" ht="15.75" customHeight="1">
      <c r="A704" s="139"/>
      <c r="B704" s="139"/>
      <c r="C704" s="139"/>
      <c r="D704" s="139"/>
      <c r="E704" s="139"/>
      <c r="F704" s="139"/>
      <c r="G704" s="139"/>
      <c r="H704" s="139"/>
      <c r="I704" s="139"/>
      <c r="J704" s="139"/>
      <c r="K704" s="139"/>
      <c r="L704" s="139"/>
      <c r="M704" s="139"/>
      <c r="N704" s="139"/>
      <c r="O704" s="139"/>
      <c r="P704" s="139"/>
      <c r="Q704" s="139"/>
      <c r="R704" s="139"/>
      <c r="S704" s="139"/>
      <c r="T704" s="139"/>
      <c r="U704" s="139"/>
      <c r="V704" s="139"/>
      <c r="W704" s="139"/>
      <c r="X704" s="139"/>
      <c r="Y704" s="139"/>
      <c r="Z704" s="139"/>
      <c r="AA704" s="139"/>
    </row>
    <row r="705" spans="1:27" ht="15.75" customHeight="1">
      <c r="A705" s="139"/>
      <c r="B705" s="139"/>
      <c r="C705" s="139"/>
      <c r="D705" s="139"/>
      <c r="E705" s="139"/>
      <c r="F705" s="139"/>
      <c r="G705" s="139"/>
      <c r="H705" s="139"/>
      <c r="I705" s="139"/>
      <c r="J705" s="139"/>
      <c r="K705" s="139"/>
      <c r="L705" s="139"/>
      <c r="M705" s="139"/>
      <c r="N705" s="139"/>
      <c r="O705" s="139"/>
      <c r="P705" s="139"/>
      <c r="Q705" s="139"/>
      <c r="R705" s="139"/>
      <c r="S705" s="139"/>
      <c r="T705" s="139"/>
      <c r="U705" s="139"/>
      <c r="V705" s="139"/>
      <c r="W705" s="139"/>
      <c r="X705" s="139"/>
      <c r="Y705" s="139"/>
      <c r="Z705" s="139"/>
      <c r="AA705" s="139"/>
    </row>
    <row r="706" spans="1:27" ht="15.75" customHeight="1">
      <c r="A706" s="139"/>
      <c r="B706" s="139"/>
      <c r="C706" s="139"/>
      <c r="D706" s="139"/>
      <c r="E706" s="139"/>
      <c r="F706" s="139"/>
      <c r="G706" s="139"/>
      <c r="H706" s="139"/>
      <c r="I706" s="139"/>
      <c r="J706" s="139"/>
      <c r="K706" s="139"/>
      <c r="L706" s="139"/>
      <c r="M706" s="139"/>
      <c r="N706" s="139"/>
      <c r="O706" s="139"/>
      <c r="P706" s="139"/>
      <c r="Q706" s="139"/>
      <c r="R706" s="139"/>
      <c r="S706" s="139"/>
      <c r="T706" s="139"/>
      <c r="U706" s="139"/>
      <c r="V706" s="139"/>
      <c r="W706" s="139"/>
      <c r="X706" s="139"/>
      <c r="Y706" s="139"/>
      <c r="Z706" s="139"/>
      <c r="AA706" s="139"/>
    </row>
    <row r="707" spans="1:27" ht="15.75" customHeight="1">
      <c r="A707" s="139"/>
      <c r="B707" s="139"/>
      <c r="C707" s="139"/>
      <c r="D707" s="139"/>
      <c r="E707" s="139"/>
      <c r="F707" s="139"/>
      <c r="G707" s="139"/>
      <c r="H707" s="139"/>
      <c r="I707" s="139"/>
      <c r="J707" s="139"/>
      <c r="K707" s="139"/>
      <c r="L707" s="139"/>
      <c r="M707" s="139"/>
      <c r="N707" s="139"/>
      <c r="O707" s="139"/>
      <c r="P707" s="139"/>
      <c r="Q707" s="139"/>
      <c r="R707" s="139"/>
      <c r="S707" s="139"/>
      <c r="T707" s="139"/>
      <c r="U707" s="139"/>
      <c r="V707" s="139"/>
      <c r="W707" s="139"/>
      <c r="X707" s="139"/>
      <c r="Y707" s="139"/>
      <c r="Z707" s="139"/>
      <c r="AA707" s="139"/>
    </row>
    <row r="708" spans="1:27" ht="15.75" customHeight="1">
      <c r="A708" s="139"/>
      <c r="B708" s="139"/>
      <c r="C708" s="139"/>
      <c r="D708" s="139"/>
      <c r="E708" s="139"/>
      <c r="F708" s="139"/>
      <c r="G708" s="139"/>
      <c r="H708" s="139"/>
      <c r="I708" s="139"/>
      <c r="J708" s="139"/>
      <c r="K708" s="139"/>
      <c r="L708" s="139"/>
      <c r="M708" s="139"/>
      <c r="N708" s="139"/>
      <c r="O708" s="139"/>
      <c r="P708" s="139"/>
      <c r="Q708" s="139"/>
      <c r="R708" s="139"/>
      <c r="S708" s="139"/>
      <c r="T708" s="139"/>
      <c r="U708" s="139"/>
      <c r="V708" s="139"/>
      <c r="W708" s="139"/>
      <c r="X708" s="139"/>
      <c r="Y708" s="139"/>
      <c r="Z708" s="139"/>
      <c r="AA708" s="139"/>
    </row>
    <row r="709" spans="1:27" ht="15.75" customHeight="1">
      <c r="A709" s="139"/>
      <c r="B709" s="139"/>
      <c r="C709" s="139"/>
      <c r="D709" s="139"/>
      <c r="E709" s="139"/>
      <c r="F709" s="139"/>
      <c r="G709" s="139"/>
      <c r="H709" s="139"/>
      <c r="I709" s="139"/>
      <c r="J709" s="139"/>
      <c r="K709" s="139"/>
      <c r="L709" s="139"/>
      <c r="M709" s="139"/>
      <c r="N709" s="139"/>
      <c r="O709" s="139"/>
      <c r="P709" s="139"/>
      <c r="Q709" s="139"/>
      <c r="R709" s="139"/>
      <c r="S709" s="139"/>
      <c r="T709" s="139"/>
      <c r="U709" s="139"/>
      <c r="V709" s="139"/>
      <c r="W709" s="139"/>
      <c r="X709" s="139"/>
      <c r="Y709" s="139"/>
      <c r="Z709" s="139"/>
      <c r="AA709" s="139"/>
    </row>
    <row r="710" spans="1:27" ht="15.75" customHeight="1">
      <c r="A710" s="139"/>
      <c r="B710" s="139"/>
      <c r="C710" s="139"/>
      <c r="D710" s="139"/>
      <c r="E710" s="139"/>
      <c r="F710" s="139"/>
      <c r="G710" s="139"/>
      <c r="H710" s="139"/>
      <c r="I710" s="139"/>
      <c r="J710" s="139"/>
      <c r="K710" s="139"/>
      <c r="L710" s="139"/>
      <c r="M710" s="139"/>
      <c r="N710" s="139"/>
      <c r="O710" s="139"/>
      <c r="P710" s="139"/>
      <c r="Q710" s="139"/>
      <c r="R710" s="139"/>
      <c r="S710" s="139"/>
      <c r="T710" s="139"/>
      <c r="U710" s="139"/>
      <c r="V710" s="139"/>
      <c r="W710" s="139"/>
      <c r="X710" s="139"/>
      <c r="Y710" s="139"/>
      <c r="Z710" s="139"/>
      <c r="AA710" s="139"/>
    </row>
    <row r="711" spans="1:27" ht="15.75" customHeight="1">
      <c r="A711" s="139"/>
      <c r="B711" s="139"/>
      <c r="C711" s="139"/>
      <c r="D711" s="139"/>
      <c r="E711" s="139"/>
      <c r="F711" s="139"/>
      <c r="G711" s="139"/>
      <c r="H711" s="139"/>
      <c r="I711" s="139"/>
      <c r="J711" s="139"/>
      <c r="K711" s="139"/>
      <c r="L711" s="139"/>
      <c r="M711" s="139"/>
      <c r="N711" s="139"/>
      <c r="O711" s="139"/>
      <c r="P711" s="139"/>
      <c r="Q711" s="139"/>
      <c r="R711" s="139"/>
      <c r="S711" s="139"/>
      <c r="T711" s="139"/>
      <c r="U711" s="139"/>
      <c r="V711" s="139"/>
      <c r="W711" s="139"/>
      <c r="X711" s="139"/>
      <c r="Y711" s="139"/>
      <c r="Z711" s="139"/>
      <c r="AA711" s="139"/>
    </row>
    <row r="712" spans="1:27" ht="15.75" customHeight="1">
      <c r="A712" s="139"/>
      <c r="B712" s="139"/>
      <c r="C712" s="139"/>
      <c r="D712" s="139"/>
      <c r="E712" s="139"/>
      <c r="F712" s="139"/>
      <c r="G712" s="139"/>
      <c r="H712" s="139"/>
      <c r="I712" s="139"/>
      <c r="J712" s="139"/>
      <c r="K712" s="139"/>
      <c r="L712" s="139"/>
      <c r="M712" s="139"/>
      <c r="N712" s="139"/>
      <c r="O712" s="139"/>
      <c r="P712" s="139"/>
      <c r="Q712" s="139"/>
      <c r="R712" s="139"/>
      <c r="S712" s="139"/>
      <c r="T712" s="139"/>
      <c r="U712" s="139"/>
      <c r="V712" s="139"/>
      <c r="W712" s="139"/>
      <c r="X712" s="139"/>
      <c r="Y712" s="139"/>
      <c r="Z712" s="139"/>
      <c r="AA712" s="139"/>
    </row>
    <row r="713" spans="1:27" ht="15.75" customHeight="1">
      <c r="A713" s="139"/>
      <c r="B713" s="139"/>
      <c r="C713" s="139"/>
      <c r="D713" s="139"/>
      <c r="E713" s="139"/>
      <c r="F713" s="139"/>
      <c r="G713" s="139"/>
      <c r="H713" s="139"/>
      <c r="I713" s="139"/>
      <c r="J713" s="139"/>
      <c r="K713" s="139"/>
      <c r="L713" s="139"/>
      <c r="M713" s="139"/>
      <c r="N713" s="139"/>
      <c r="O713" s="139"/>
      <c r="P713" s="139"/>
      <c r="Q713" s="139"/>
      <c r="R713" s="139"/>
      <c r="S713" s="139"/>
      <c r="T713" s="139"/>
      <c r="U713" s="139"/>
      <c r="V713" s="139"/>
      <c r="W713" s="139"/>
      <c r="X713" s="139"/>
      <c r="Y713" s="139"/>
      <c r="Z713" s="139"/>
      <c r="AA713" s="139"/>
    </row>
    <row r="714" spans="1:27" ht="15.75" customHeight="1">
      <c r="A714" s="139"/>
      <c r="B714" s="139"/>
      <c r="C714" s="139"/>
      <c r="D714" s="139"/>
      <c r="E714" s="139"/>
      <c r="F714" s="139"/>
      <c r="G714" s="139"/>
      <c r="H714" s="139"/>
      <c r="I714" s="139"/>
      <c r="J714" s="139"/>
      <c r="K714" s="139"/>
      <c r="L714" s="139"/>
      <c r="M714" s="139"/>
      <c r="N714" s="139"/>
      <c r="O714" s="139"/>
      <c r="P714" s="139"/>
      <c r="Q714" s="139"/>
      <c r="R714" s="139"/>
      <c r="S714" s="139"/>
      <c r="T714" s="139"/>
      <c r="U714" s="139"/>
      <c r="V714" s="139"/>
      <c r="W714" s="139"/>
      <c r="X714" s="139"/>
      <c r="Y714" s="139"/>
      <c r="Z714" s="139"/>
      <c r="AA714" s="139"/>
    </row>
    <row r="715" spans="1:27" ht="15.75" customHeight="1">
      <c r="A715" s="139"/>
      <c r="B715" s="139"/>
      <c r="C715" s="139"/>
      <c r="D715" s="139"/>
      <c r="E715" s="139"/>
      <c r="F715" s="139"/>
      <c r="G715" s="139"/>
      <c r="H715" s="139"/>
      <c r="I715" s="139"/>
      <c r="J715" s="139"/>
      <c r="K715" s="139"/>
      <c r="L715" s="139"/>
      <c r="M715" s="139"/>
      <c r="N715" s="139"/>
      <c r="O715" s="139"/>
      <c r="P715" s="139"/>
      <c r="Q715" s="139"/>
      <c r="R715" s="139"/>
      <c r="S715" s="139"/>
      <c r="T715" s="139"/>
      <c r="U715" s="139"/>
      <c r="V715" s="139"/>
      <c r="W715" s="139"/>
      <c r="X715" s="139"/>
      <c r="Y715" s="139"/>
      <c r="Z715" s="139"/>
      <c r="AA715" s="139"/>
    </row>
    <row r="716" spans="1:27" ht="15.75" customHeight="1">
      <c r="A716" s="139"/>
      <c r="B716" s="139"/>
      <c r="C716" s="139"/>
      <c r="D716" s="139"/>
      <c r="E716" s="139"/>
      <c r="F716" s="139"/>
      <c r="G716" s="139"/>
      <c r="H716" s="139"/>
      <c r="I716" s="139"/>
      <c r="J716" s="139"/>
      <c r="K716" s="139"/>
      <c r="L716" s="139"/>
      <c r="M716" s="139"/>
      <c r="N716" s="139"/>
      <c r="O716" s="139"/>
      <c r="P716" s="139"/>
      <c r="Q716" s="139"/>
      <c r="R716" s="139"/>
      <c r="S716" s="139"/>
      <c r="T716" s="139"/>
      <c r="U716" s="139"/>
      <c r="V716" s="139"/>
      <c r="W716" s="139"/>
      <c r="X716" s="139"/>
      <c r="Y716" s="139"/>
      <c r="Z716" s="139"/>
      <c r="AA716" s="139"/>
    </row>
    <row r="717" spans="1:27" ht="15.75" customHeight="1">
      <c r="A717" s="139"/>
      <c r="B717" s="139"/>
      <c r="C717" s="139"/>
      <c r="D717" s="139"/>
      <c r="E717" s="139"/>
      <c r="F717" s="139"/>
      <c r="G717" s="139"/>
      <c r="H717" s="139"/>
      <c r="I717" s="139"/>
      <c r="J717" s="139"/>
      <c r="K717" s="139"/>
      <c r="L717" s="139"/>
      <c r="M717" s="139"/>
      <c r="N717" s="139"/>
      <c r="O717" s="139"/>
      <c r="P717" s="139"/>
      <c r="Q717" s="139"/>
      <c r="R717" s="139"/>
      <c r="S717" s="139"/>
      <c r="T717" s="139"/>
      <c r="U717" s="139"/>
      <c r="V717" s="139"/>
      <c r="W717" s="139"/>
      <c r="X717" s="139"/>
      <c r="Y717" s="139"/>
      <c r="Z717" s="139"/>
      <c r="AA717" s="139"/>
    </row>
    <row r="718" spans="1:27" ht="15.75" customHeight="1">
      <c r="A718" s="139"/>
      <c r="B718" s="139"/>
      <c r="C718" s="139"/>
      <c r="D718" s="139"/>
      <c r="E718" s="139"/>
      <c r="F718" s="139"/>
      <c r="G718" s="139"/>
      <c r="H718" s="139"/>
      <c r="I718" s="139"/>
      <c r="J718" s="139"/>
      <c r="K718" s="139"/>
      <c r="L718" s="139"/>
      <c r="M718" s="139"/>
      <c r="N718" s="139"/>
      <c r="O718" s="139"/>
      <c r="P718" s="139"/>
      <c r="Q718" s="139"/>
      <c r="R718" s="139"/>
      <c r="S718" s="139"/>
      <c r="T718" s="139"/>
      <c r="U718" s="139"/>
      <c r="V718" s="139"/>
      <c r="W718" s="139"/>
      <c r="X718" s="139"/>
      <c r="Y718" s="139"/>
      <c r="Z718" s="139"/>
      <c r="AA718" s="139"/>
    </row>
    <row r="719" spans="1:27" ht="15.75" customHeight="1">
      <c r="A719" s="139"/>
      <c r="B719" s="139"/>
      <c r="C719" s="139"/>
      <c r="D719" s="139"/>
      <c r="E719" s="139"/>
      <c r="F719" s="139"/>
      <c r="G719" s="139"/>
      <c r="H719" s="139"/>
      <c r="I719" s="139"/>
      <c r="J719" s="139"/>
      <c r="K719" s="139"/>
      <c r="L719" s="139"/>
      <c r="M719" s="139"/>
      <c r="N719" s="139"/>
      <c r="O719" s="139"/>
      <c r="P719" s="139"/>
      <c r="Q719" s="139"/>
      <c r="R719" s="139"/>
      <c r="S719" s="139"/>
      <c r="T719" s="139"/>
      <c r="U719" s="139"/>
      <c r="V719" s="139"/>
      <c r="W719" s="139"/>
      <c r="X719" s="139"/>
      <c r="Y719" s="139"/>
      <c r="Z719" s="139"/>
      <c r="AA719" s="139"/>
    </row>
    <row r="720" spans="1:27" ht="15.75" customHeight="1">
      <c r="A720" s="139"/>
      <c r="B720" s="139"/>
      <c r="C720" s="139"/>
      <c r="D720" s="139"/>
      <c r="E720" s="139"/>
      <c r="F720" s="139"/>
      <c r="G720" s="139"/>
      <c r="H720" s="139"/>
      <c r="I720" s="139"/>
      <c r="J720" s="139"/>
      <c r="K720" s="139"/>
      <c r="L720" s="139"/>
      <c r="M720" s="139"/>
      <c r="N720" s="139"/>
      <c r="O720" s="139"/>
      <c r="P720" s="139"/>
      <c r="Q720" s="139"/>
      <c r="R720" s="139"/>
      <c r="S720" s="139"/>
      <c r="T720" s="139"/>
      <c r="U720" s="139"/>
      <c r="V720" s="139"/>
      <c r="W720" s="139"/>
      <c r="X720" s="139"/>
      <c r="Y720" s="139"/>
      <c r="Z720" s="139"/>
      <c r="AA720" s="139"/>
    </row>
    <row r="721" spans="1:27" ht="15.75" customHeight="1">
      <c r="A721" s="139"/>
      <c r="B721" s="139"/>
      <c r="C721" s="139"/>
      <c r="D721" s="139"/>
      <c r="E721" s="139"/>
      <c r="F721" s="139"/>
      <c r="G721" s="139"/>
      <c r="H721" s="139"/>
      <c r="I721" s="139"/>
      <c r="J721" s="139"/>
      <c r="K721" s="139"/>
      <c r="L721" s="139"/>
      <c r="M721" s="139"/>
      <c r="N721" s="139"/>
      <c r="O721" s="139"/>
      <c r="P721" s="139"/>
      <c r="Q721" s="139"/>
      <c r="R721" s="139"/>
      <c r="S721" s="139"/>
      <c r="T721" s="139"/>
      <c r="U721" s="139"/>
      <c r="V721" s="139"/>
      <c r="W721" s="139"/>
      <c r="X721" s="139"/>
      <c r="Y721" s="139"/>
      <c r="Z721" s="139"/>
      <c r="AA721" s="139"/>
    </row>
    <row r="722" spans="1:27" ht="15.75" customHeight="1">
      <c r="A722" s="139"/>
      <c r="B722" s="139"/>
      <c r="C722" s="139"/>
      <c r="D722" s="139"/>
      <c r="E722" s="139"/>
      <c r="F722" s="139"/>
      <c r="G722" s="139"/>
      <c r="H722" s="139"/>
      <c r="I722" s="139"/>
      <c r="J722" s="139"/>
      <c r="K722" s="139"/>
      <c r="L722" s="139"/>
      <c r="M722" s="139"/>
      <c r="N722" s="139"/>
      <c r="O722" s="139"/>
      <c r="P722" s="139"/>
      <c r="Q722" s="139"/>
      <c r="R722" s="139"/>
      <c r="S722" s="139"/>
      <c r="T722" s="139"/>
      <c r="U722" s="139"/>
      <c r="V722" s="139"/>
      <c r="W722" s="139"/>
      <c r="X722" s="139"/>
      <c r="Y722" s="139"/>
      <c r="Z722" s="139"/>
      <c r="AA722" s="139"/>
    </row>
    <row r="723" spans="1:27" ht="15.75" customHeight="1">
      <c r="A723" s="139"/>
      <c r="B723" s="139"/>
      <c r="C723" s="139"/>
      <c r="D723" s="139"/>
      <c r="E723" s="139"/>
      <c r="F723" s="139"/>
      <c r="G723" s="139"/>
      <c r="H723" s="139"/>
      <c r="I723" s="139"/>
      <c r="J723" s="139"/>
      <c r="K723" s="139"/>
      <c r="L723" s="139"/>
      <c r="M723" s="139"/>
      <c r="N723" s="139"/>
      <c r="O723" s="139"/>
      <c r="P723" s="139"/>
      <c r="Q723" s="139"/>
      <c r="R723" s="139"/>
      <c r="S723" s="139"/>
      <c r="T723" s="139"/>
      <c r="U723" s="139"/>
      <c r="V723" s="139"/>
      <c r="W723" s="139"/>
      <c r="X723" s="139"/>
      <c r="Y723" s="139"/>
      <c r="Z723" s="139"/>
      <c r="AA723" s="139"/>
    </row>
    <row r="724" spans="1:27" ht="15.75" customHeight="1">
      <c r="A724" s="139"/>
      <c r="B724" s="139"/>
      <c r="C724" s="139"/>
      <c r="D724" s="139"/>
      <c r="E724" s="139"/>
      <c r="F724" s="139"/>
      <c r="G724" s="139"/>
      <c r="H724" s="139"/>
      <c r="I724" s="139"/>
      <c r="J724" s="139"/>
      <c r="K724" s="139"/>
      <c r="L724" s="139"/>
      <c r="M724" s="139"/>
      <c r="N724" s="139"/>
      <c r="O724" s="139"/>
      <c r="P724" s="139"/>
      <c r="Q724" s="139"/>
      <c r="R724" s="139"/>
      <c r="S724" s="139"/>
      <c r="T724" s="139"/>
      <c r="U724" s="139"/>
      <c r="V724" s="139"/>
      <c r="W724" s="139"/>
      <c r="X724" s="139"/>
      <c r="Y724" s="139"/>
      <c r="Z724" s="139"/>
      <c r="AA724" s="139"/>
    </row>
    <row r="725" spans="1:27" ht="15.75" customHeight="1">
      <c r="A725" s="139"/>
      <c r="B725" s="139"/>
      <c r="C725" s="139"/>
      <c r="D725" s="139"/>
      <c r="E725" s="139"/>
      <c r="F725" s="139"/>
      <c r="G725" s="139"/>
      <c r="H725" s="139"/>
      <c r="I725" s="139"/>
      <c r="J725" s="139"/>
      <c r="K725" s="139"/>
      <c r="L725" s="139"/>
      <c r="M725" s="139"/>
      <c r="N725" s="139"/>
      <c r="O725" s="139"/>
      <c r="P725" s="139"/>
      <c r="Q725" s="139"/>
      <c r="R725" s="139"/>
      <c r="S725" s="139"/>
      <c r="T725" s="139"/>
      <c r="U725" s="139"/>
      <c r="V725" s="139"/>
      <c r="W725" s="139"/>
      <c r="X725" s="139"/>
      <c r="Y725" s="139"/>
      <c r="Z725" s="139"/>
      <c r="AA725" s="139"/>
    </row>
    <row r="726" spans="1:27" ht="15.75" customHeight="1">
      <c r="A726" s="139"/>
      <c r="B726" s="139"/>
      <c r="C726" s="139"/>
      <c r="D726" s="139"/>
      <c r="E726" s="139"/>
      <c r="F726" s="139"/>
      <c r="G726" s="139"/>
      <c r="H726" s="139"/>
      <c r="I726" s="139"/>
      <c r="J726" s="139"/>
      <c r="K726" s="139"/>
      <c r="L726" s="139"/>
      <c r="M726" s="139"/>
      <c r="N726" s="139"/>
      <c r="O726" s="139"/>
      <c r="P726" s="139"/>
      <c r="Q726" s="139"/>
      <c r="R726" s="139"/>
      <c r="S726" s="139"/>
      <c r="T726" s="139"/>
      <c r="U726" s="139"/>
      <c r="V726" s="139"/>
      <c r="W726" s="139"/>
      <c r="X726" s="139"/>
      <c r="Y726" s="139"/>
      <c r="Z726" s="139"/>
      <c r="AA726" s="139"/>
    </row>
    <row r="727" spans="1:27" ht="15.75" customHeight="1">
      <c r="A727" s="139"/>
      <c r="B727" s="139"/>
      <c r="C727" s="139"/>
      <c r="D727" s="139"/>
      <c r="E727" s="139"/>
      <c r="F727" s="139"/>
      <c r="G727" s="139"/>
      <c r="H727" s="139"/>
      <c r="I727" s="139"/>
      <c r="J727" s="139"/>
      <c r="K727" s="139"/>
      <c r="L727" s="139"/>
      <c r="M727" s="139"/>
      <c r="N727" s="139"/>
      <c r="O727" s="139"/>
      <c r="P727" s="139"/>
      <c r="Q727" s="139"/>
      <c r="R727" s="139"/>
      <c r="S727" s="139"/>
      <c r="T727" s="139"/>
      <c r="U727" s="139"/>
      <c r="V727" s="139"/>
      <c r="W727" s="139"/>
      <c r="X727" s="139"/>
      <c r="Y727" s="139"/>
      <c r="Z727" s="139"/>
      <c r="AA727" s="139"/>
    </row>
    <row r="728" spans="1:27" ht="15.75" customHeight="1">
      <c r="A728" s="139"/>
      <c r="B728" s="139"/>
      <c r="C728" s="139"/>
      <c r="D728" s="139"/>
      <c r="E728" s="139"/>
      <c r="F728" s="139"/>
      <c r="G728" s="139"/>
      <c r="H728" s="139"/>
      <c r="I728" s="139"/>
      <c r="J728" s="139"/>
      <c r="K728" s="139"/>
      <c r="L728" s="139"/>
      <c r="M728" s="139"/>
      <c r="N728" s="139"/>
      <c r="O728" s="139"/>
      <c r="P728" s="139"/>
      <c r="Q728" s="139"/>
      <c r="R728" s="139"/>
      <c r="S728" s="139"/>
      <c r="T728" s="139"/>
      <c r="U728" s="139"/>
      <c r="V728" s="139"/>
      <c r="W728" s="139"/>
      <c r="X728" s="139"/>
      <c r="Y728" s="139"/>
      <c r="Z728" s="139"/>
      <c r="AA728" s="139"/>
    </row>
    <row r="729" spans="1:27" ht="15.75" customHeight="1">
      <c r="A729" s="139"/>
      <c r="B729" s="139"/>
      <c r="C729" s="139"/>
      <c r="D729" s="139"/>
      <c r="E729" s="139"/>
      <c r="F729" s="139"/>
      <c r="G729" s="139"/>
      <c r="H729" s="139"/>
      <c r="I729" s="139"/>
      <c r="J729" s="139"/>
      <c r="K729" s="139"/>
      <c r="L729" s="139"/>
      <c r="M729" s="139"/>
      <c r="N729" s="139"/>
      <c r="O729" s="139"/>
      <c r="P729" s="139"/>
      <c r="Q729" s="139"/>
      <c r="R729" s="139"/>
      <c r="S729" s="139"/>
      <c r="T729" s="139"/>
      <c r="U729" s="139"/>
      <c r="V729" s="139"/>
      <c r="W729" s="139"/>
      <c r="X729" s="139"/>
      <c r="Y729" s="139"/>
      <c r="Z729" s="139"/>
      <c r="AA729" s="139"/>
    </row>
    <row r="730" spans="1:27" ht="15.75" customHeight="1">
      <c r="A730" s="139"/>
      <c r="B730" s="139"/>
      <c r="C730" s="139"/>
      <c r="D730" s="139"/>
      <c r="E730" s="139"/>
      <c r="F730" s="139"/>
      <c r="G730" s="139"/>
      <c r="H730" s="139"/>
      <c r="I730" s="139"/>
      <c r="J730" s="139"/>
      <c r="K730" s="139"/>
      <c r="L730" s="139"/>
      <c r="M730" s="139"/>
      <c r="N730" s="139"/>
      <c r="O730" s="139"/>
      <c r="P730" s="139"/>
      <c r="Q730" s="139"/>
      <c r="R730" s="139"/>
      <c r="S730" s="139"/>
      <c r="T730" s="139"/>
      <c r="U730" s="139"/>
      <c r="V730" s="139"/>
      <c r="W730" s="139"/>
      <c r="X730" s="139"/>
      <c r="Y730" s="139"/>
      <c r="Z730" s="139"/>
      <c r="AA730" s="139"/>
    </row>
    <row r="731" spans="1:27" ht="15.75" customHeight="1">
      <c r="A731" s="139"/>
      <c r="B731" s="139"/>
      <c r="C731" s="139"/>
      <c r="D731" s="139"/>
      <c r="E731" s="139"/>
      <c r="F731" s="139"/>
      <c r="G731" s="139"/>
      <c r="H731" s="139"/>
      <c r="I731" s="139"/>
      <c r="J731" s="139"/>
      <c r="K731" s="139"/>
      <c r="L731" s="139"/>
      <c r="M731" s="139"/>
      <c r="N731" s="139"/>
      <c r="O731" s="139"/>
      <c r="P731" s="139"/>
      <c r="Q731" s="139"/>
      <c r="R731" s="139"/>
      <c r="S731" s="139"/>
      <c r="T731" s="139"/>
      <c r="U731" s="139"/>
      <c r="V731" s="139"/>
      <c r="W731" s="139"/>
      <c r="X731" s="139"/>
      <c r="Y731" s="139"/>
      <c r="Z731" s="139"/>
      <c r="AA731" s="139"/>
    </row>
    <row r="732" spans="1:27" ht="15.75" customHeight="1">
      <c r="A732" s="139"/>
      <c r="B732" s="139"/>
      <c r="C732" s="139"/>
      <c r="D732" s="139"/>
      <c r="E732" s="139"/>
      <c r="F732" s="139"/>
      <c r="G732" s="139"/>
      <c r="H732" s="139"/>
      <c r="I732" s="139"/>
      <c r="J732" s="139"/>
      <c r="K732" s="139"/>
      <c r="L732" s="139"/>
      <c r="M732" s="139"/>
      <c r="N732" s="139"/>
      <c r="O732" s="139"/>
      <c r="P732" s="139"/>
      <c r="Q732" s="139"/>
      <c r="R732" s="139"/>
      <c r="S732" s="139"/>
      <c r="T732" s="139"/>
      <c r="U732" s="139"/>
      <c r="V732" s="139"/>
      <c r="W732" s="139"/>
      <c r="X732" s="139"/>
      <c r="Y732" s="139"/>
      <c r="Z732" s="139"/>
      <c r="AA732" s="139"/>
    </row>
    <row r="733" spans="1:27" ht="15.75" customHeight="1">
      <c r="A733" s="139"/>
      <c r="B733" s="139"/>
      <c r="C733" s="139"/>
      <c r="D733" s="139"/>
      <c r="E733" s="139"/>
      <c r="F733" s="139"/>
      <c r="G733" s="139"/>
      <c r="H733" s="139"/>
      <c r="I733" s="139"/>
      <c r="J733" s="139"/>
      <c r="K733" s="139"/>
      <c r="L733" s="139"/>
      <c r="M733" s="139"/>
      <c r="N733" s="139"/>
      <c r="O733" s="139"/>
      <c r="P733" s="139"/>
      <c r="Q733" s="139"/>
      <c r="R733" s="139"/>
      <c r="S733" s="139"/>
      <c r="T733" s="139"/>
      <c r="U733" s="139"/>
      <c r="V733" s="139"/>
      <c r="W733" s="139"/>
      <c r="X733" s="139"/>
      <c r="Y733" s="139"/>
      <c r="Z733" s="139"/>
      <c r="AA733" s="139"/>
    </row>
    <row r="734" spans="1:27" ht="15.75" customHeight="1">
      <c r="A734" s="139"/>
      <c r="B734" s="139"/>
      <c r="C734" s="139"/>
      <c r="D734" s="139"/>
      <c r="E734" s="139"/>
      <c r="F734" s="139"/>
      <c r="G734" s="139"/>
      <c r="H734" s="139"/>
      <c r="I734" s="139"/>
      <c r="J734" s="139"/>
      <c r="K734" s="139"/>
      <c r="L734" s="139"/>
      <c r="M734" s="139"/>
      <c r="N734" s="139"/>
      <c r="O734" s="139"/>
      <c r="P734" s="139"/>
      <c r="Q734" s="139"/>
      <c r="R734" s="139"/>
      <c r="S734" s="139"/>
      <c r="T734" s="139"/>
      <c r="U734" s="139"/>
      <c r="V734" s="139"/>
      <c r="W734" s="139"/>
      <c r="X734" s="139"/>
      <c r="Y734" s="139"/>
      <c r="Z734" s="139"/>
      <c r="AA734" s="139"/>
    </row>
    <row r="735" spans="1:27" ht="15.75" customHeight="1">
      <c r="A735" s="139"/>
      <c r="B735" s="139"/>
      <c r="C735" s="139"/>
      <c r="D735" s="139"/>
      <c r="E735" s="139"/>
      <c r="F735" s="139"/>
      <c r="G735" s="139"/>
      <c r="H735" s="139"/>
      <c r="I735" s="139"/>
      <c r="J735" s="139"/>
      <c r="K735" s="139"/>
      <c r="L735" s="139"/>
      <c r="M735" s="139"/>
      <c r="N735" s="139"/>
      <c r="O735" s="139"/>
      <c r="P735" s="139"/>
      <c r="Q735" s="139"/>
      <c r="R735" s="139"/>
      <c r="S735" s="139"/>
      <c r="T735" s="139"/>
      <c r="U735" s="139"/>
      <c r="V735" s="139"/>
      <c r="W735" s="139"/>
      <c r="X735" s="139"/>
      <c r="Y735" s="139"/>
      <c r="Z735" s="139"/>
      <c r="AA735" s="139"/>
    </row>
    <row r="736" spans="1:27" ht="15.75" customHeight="1">
      <c r="A736" s="139"/>
      <c r="B736" s="139"/>
      <c r="C736" s="139"/>
      <c r="D736" s="139"/>
      <c r="E736" s="139"/>
      <c r="F736" s="139"/>
      <c r="G736" s="139"/>
      <c r="H736" s="139"/>
      <c r="I736" s="139"/>
      <c r="J736" s="139"/>
      <c r="K736" s="139"/>
      <c r="L736" s="139"/>
      <c r="M736" s="139"/>
      <c r="N736" s="139"/>
      <c r="O736" s="139"/>
      <c r="P736" s="139"/>
      <c r="Q736" s="139"/>
      <c r="R736" s="139"/>
      <c r="S736" s="139"/>
      <c r="T736" s="139"/>
      <c r="U736" s="139"/>
      <c r="V736" s="139"/>
      <c r="W736" s="139"/>
      <c r="X736" s="139"/>
      <c r="Y736" s="139"/>
      <c r="Z736" s="139"/>
      <c r="AA736" s="139"/>
    </row>
    <row r="737" spans="1:27" ht="15.75" customHeight="1">
      <c r="A737" s="139"/>
      <c r="B737" s="139"/>
      <c r="C737" s="139"/>
      <c r="D737" s="139"/>
      <c r="E737" s="139"/>
      <c r="F737" s="139"/>
      <c r="G737" s="139"/>
      <c r="H737" s="139"/>
      <c r="I737" s="139"/>
      <c r="J737" s="139"/>
      <c r="K737" s="139"/>
      <c r="L737" s="139"/>
      <c r="M737" s="139"/>
      <c r="N737" s="139"/>
      <c r="O737" s="139"/>
      <c r="P737" s="139"/>
      <c r="Q737" s="139"/>
      <c r="R737" s="139"/>
      <c r="S737" s="139"/>
      <c r="T737" s="139"/>
      <c r="U737" s="139"/>
      <c r="V737" s="139"/>
      <c r="W737" s="139"/>
      <c r="X737" s="139"/>
      <c r="Y737" s="139"/>
      <c r="Z737" s="139"/>
      <c r="AA737" s="139"/>
    </row>
    <row r="738" spans="1:27" ht="15.75" customHeight="1">
      <c r="A738" s="139"/>
      <c r="B738" s="139"/>
      <c r="C738" s="139"/>
      <c r="D738" s="139"/>
      <c r="E738" s="139"/>
      <c r="F738" s="139"/>
      <c r="G738" s="139"/>
      <c r="H738" s="139"/>
      <c r="I738" s="139"/>
      <c r="J738" s="139"/>
      <c r="K738" s="139"/>
      <c r="L738" s="139"/>
      <c r="M738" s="139"/>
      <c r="N738" s="139"/>
      <c r="O738" s="139"/>
      <c r="P738" s="139"/>
      <c r="Q738" s="139"/>
      <c r="R738" s="139"/>
      <c r="S738" s="139"/>
      <c r="T738" s="139"/>
      <c r="U738" s="139"/>
      <c r="V738" s="139"/>
      <c r="W738" s="139"/>
      <c r="X738" s="139"/>
      <c r="Y738" s="139"/>
      <c r="Z738" s="139"/>
      <c r="AA738" s="139"/>
    </row>
    <row r="739" spans="1:27" ht="15.75" customHeight="1">
      <c r="A739" s="139"/>
      <c r="B739" s="139"/>
      <c r="C739" s="139"/>
      <c r="D739" s="139"/>
      <c r="E739" s="139"/>
      <c r="F739" s="139"/>
      <c r="G739" s="139"/>
      <c r="H739" s="139"/>
      <c r="I739" s="139"/>
      <c r="J739" s="139"/>
      <c r="K739" s="139"/>
      <c r="L739" s="139"/>
      <c r="M739" s="139"/>
      <c r="N739" s="139"/>
      <c r="O739" s="139"/>
      <c r="P739" s="139"/>
      <c r="Q739" s="139"/>
      <c r="R739" s="139"/>
      <c r="S739" s="139"/>
      <c r="T739" s="139"/>
      <c r="U739" s="139"/>
      <c r="V739" s="139"/>
      <c r="W739" s="139"/>
      <c r="X739" s="139"/>
      <c r="Y739" s="139"/>
      <c r="Z739" s="139"/>
      <c r="AA739" s="139"/>
    </row>
    <row r="740" spans="1:27" ht="15.75" customHeight="1">
      <c r="A740" s="139"/>
      <c r="B740" s="139"/>
      <c r="C740" s="139"/>
      <c r="D740" s="139"/>
      <c r="E740" s="139"/>
      <c r="F740" s="139"/>
      <c r="G740" s="139"/>
      <c r="H740" s="139"/>
      <c r="I740" s="139"/>
      <c r="J740" s="139"/>
      <c r="K740" s="139"/>
      <c r="L740" s="139"/>
      <c r="M740" s="139"/>
      <c r="N740" s="139"/>
      <c r="O740" s="139"/>
      <c r="P740" s="139"/>
      <c r="Q740" s="139"/>
      <c r="R740" s="139"/>
      <c r="S740" s="139"/>
      <c r="T740" s="139"/>
      <c r="U740" s="139"/>
      <c r="V740" s="139"/>
      <c r="W740" s="139"/>
      <c r="X740" s="139"/>
      <c r="Y740" s="139"/>
      <c r="Z740" s="139"/>
      <c r="AA740" s="139"/>
    </row>
    <row r="741" spans="1:27" ht="15.75" customHeight="1">
      <c r="A741" s="139"/>
      <c r="B741" s="139"/>
      <c r="C741" s="139"/>
      <c r="D741" s="139"/>
      <c r="E741" s="139"/>
      <c r="F741" s="139"/>
      <c r="G741" s="139"/>
      <c r="H741" s="139"/>
      <c r="I741" s="139"/>
      <c r="J741" s="139"/>
      <c r="K741" s="139"/>
      <c r="L741" s="139"/>
      <c r="M741" s="139"/>
      <c r="N741" s="139"/>
      <c r="O741" s="139"/>
      <c r="P741" s="139"/>
      <c r="Q741" s="139"/>
      <c r="R741" s="139"/>
      <c r="S741" s="139"/>
      <c r="T741" s="139"/>
      <c r="U741" s="139"/>
      <c r="V741" s="139"/>
      <c r="W741" s="139"/>
      <c r="X741" s="139"/>
      <c r="Y741" s="139"/>
      <c r="Z741" s="139"/>
      <c r="AA741" s="139"/>
    </row>
    <row r="742" spans="1:27" ht="15.75" customHeight="1">
      <c r="A742" s="139"/>
      <c r="B742" s="139"/>
      <c r="C742" s="139"/>
      <c r="D742" s="139"/>
      <c r="E742" s="139"/>
      <c r="F742" s="139"/>
      <c r="G742" s="139"/>
      <c r="H742" s="139"/>
      <c r="I742" s="139"/>
      <c r="J742" s="139"/>
      <c r="K742" s="139"/>
      <c r="L742" s="139"/>
      <c r="M742" s="139"/>
      <c r="N742" s="139"/>
      <c r="O742" s="139"/>
      <c r="P742" s="139"/>
      <c r="Q742" s="139"/>
      <c r="R742" s="139"/>
      <c r="S742" s="139"/>
      <c r="T742" s="139"/>
      <c r="U742" s="139"/>
      <c r="V742" s="139"/>
      <c r="W742" s="139"/>
      <c r="X742" s="139"/>
      <c r="Y742" s="139"/>
      <c r="Z742" s="139"/>
      <c r="AA742" s="139"/>
    </row>
    <row r="743" spans="1:27" ht="15.75" customHeight="1">
      <c r="A743" s="139"/>
      <c r="B743" s="139"/>
      <c r="C743" s="139"/>
      <c r="D743" s="139"/>
      <c r="E743" s="139"/>
      <c r="F743" s="139"/>
      <c r="G743" s="139"/>
      <c r="H743" s="139"/>
      <c r="I743" s="139"/>
      <c r="J743" s="139"/>
      <c r="K743" s="139"/>
      <c r="L743" s="139"/>
      <c r="M743" s="139"/>
      <c r="N743" s="139"/>
      <c r="O743" s="139"/>
      <c r="P743" s="139"/>
      <c r="Q743" s="139"/>
      <c r="R743" s="139"/>
      <c r="S743" s="139"/>
      <c r="T743" s="139"/>
      <c r="U743" s="139"/>
      <c r="V743" s="139"/>
      <c r="W743" s="139"/>
      <c r="X743" s="139"/>
      <c r="Y743" s="139"/>
      <c r="Z743" s="139"/>
      <c r="AA743" s="139"/>
    </row>
    <row r="744" spans="1:27" ht="15.75" customHeight="1">
      <c r="A744" s="139"/>
      <c r="B744" s="139"/>
      <c r="C744" s="139"/>
      <c r="D744" s="139"/>
      <c r="E744" s="139"/>
      <c r="F744" s="139"/>
      <c r="G744" s="139"/>
      <c r="H744" s="139"/>
      <c r="I744" s="139"/>
      <c r="J744" s="139"/>
      <c r="K744" s="139"/>
      <c r="L744" s="139"/>
      <c r="M744" s="139"/>
      <c r="N744" s="139"/>
      <c r="O744" s="139"/>
      <c r="P744" s="139"/>
      <c r="Q744" s="139"/>
      <c r="R744" s="139"/>
      <c r="S744" s="139"/>
      <c r="T744" s="139"/>
      <c r="U744" s="139"/>
      <c r="V744" s="139"/>
      <c r="W744" s="139"/>
      <c r="X744" s="139"/>
      <c r="Y744" s="139"/>
      <c r="Z744" s="139"/>
      <c r="AA744" s="139"/>
    </row>
    <row r="745" spans="1:27" ht="15.75" customHeight="1">
      <c r="A745" s="139"/>
      <c r="B745" s="139"/>
      <c r="C745" s="139"/>
      <c r="D745" s="139"/>
      <c r="E745" s="139"/>
      <c r="F745" s="139"/>
      <c r="G745" s="139"/>
      <c r="H745" s="139"/>
      <c r="I745" s="139"/>
      <c r="J745" s="139"/>
      <c r="K745" s="139"/>
      <c r="L745" s="139"/>
      <c r="M745" s="139"/>
      <c r="N745" s="139"/>
      <c r="O745" s="139"/>
      <c r="P745" s="139"/>
      <c r="Q745" s="139"/>
      <c r="R745" s="139"/>
      <c r="S745" s="139"/>
      <c r="T745" s="139"/>
      <c r="U745" s="139"/>
      <c r="V745" s="139"/>
      <c r="W745" s="139"/>
      <c r="X745" s="139"/>
      <c r="Y745" s="139"/>
      <c r="Z745" s="139"/>
      <c r="AA745" s="139"/>
    </row>
    <row r="746" spans="1:27" ht="15.75" customHeight="1">
      <c r="A746" s="139"/>
      <c r="B746" s="139"/>
      <c r="C746" s="139"/>
      <c r="D746" s="139"/>
      <c r="E746" s="139"/>
      <c r="F746" s="139"/>
      <c r="G746" s="139"/>
      <c r="H746" s="139"/>
      <c r="I746" s="139"/>
      <c r="J746" s="139"/>
      <c r="K746" s="139"/>
      <c r="L746" s="139"/>
      <c r="M746" s="139"/>
      <c r="N746" s="139"/>
      <c r="O746" s="139"/>
      <c r="P746" s="139"/>
      <c r="Q746" s="139"/>
      <c r="R746" s="139"/>
      <c r="S746" s="139"/>
      <c r="T746" s="139"/>
      <c r="U746" s="139"/>
      <c r="V746" s="139"/>
      <c r="W746" s="139"/>
      <c r="X746" s="139"/>
      <c r="Y746" s="139"/>
      <c r="Z746" s="139"/>
      <c r="AA746" s="139"/>
    </row>
    <row r="747" spans="1:27" ht="15.75" customHeight="1">
      <c r="A747" s="139"/>
      <c r="B747" s="139"/>
      <c r="C747" s="139"/>
      <c r="D747" s="139"/>
      <c r="E747" s="139"/>
      <c r="F747" s="139"/>
      <c r="G747" s="139"/>
      <c r="H747" s="139"/>
      <c r="I747" s="139"/>
      <c r="J747" s="139"/>
      <c r="K747" s="139"/>
      <c r="L747" s="139"/>
      <c r="M747" s="139"/>
      <c r="N747" s="139"/>
      <c r="O747" s="139"/>
      <c r="P747" s="139"/>
      <c r="Q747" s="139"/>
      <c r="R747" s="139"/>
      <c r="S747" s="139"/>
      <c r="T747" s="139"/>
      <c r="U747" s="139"/>
      <c r="V747" s="139"/>
      <c r="W747" s="139"/>
      <c r="X747" s="139"/>
      <c r="Y747" s="139"/>
      <c r="Z747" s="139"/>
      <c r="AA747" s="139"/>
    </row>
    <row r="748" spans="1:27" ht="15.75" customHeight="1">
      <c r="A748" s="139"/>
      <c r="B748" s="139"/>
      <c r="C748" s="139"/>
      <c r="D748" s="139"/>
      <c r="E748" s="139"/>
      <c r="F748" s="139"/>
      <c r="G748" s="139"/>
      <c r="H748" s="139"/>
      <c r="I748" s="139"/>
      <c r="J748" s="139"/>
      <c r="K748" s="139"/>
      <c r="L748" s="139"/>
      <c r="M748" s="139"/>
      <c r="N748" s="139"/>
      <c r="O748" s="139"/>
      <c r="P748" s="139"/>
      <c r="Q748" s="139"/>
      <c r="R748" s="139"/>
      <c r="S748" s="139"/>
      <c r="T748" s="139"/>
      <c r="U748" s="139"/>
      <c r="V748" s="139"/>
      <c r="W748" s="139"/>
      <c r="X748" s="139"/>
      <c r="Y748" s="139"/>
      <c r="Z748" s="139"/>
      <c r="AA748" s="139"/>
    </row>
    <row r="749" spans="1:27" ht="15.75" customHeight="1">
      <c r="A749" s="139"/>
      <c r="B749" s="139"/>
      <c r="C749" s="139"/>
      <c r="D749" s="139"/>
      <c r="E749" s="139"/>
      <c r="F749" s="139"/>
      <c r="G749" s="139"/>
      <c r="H749" s="139"/>
      <c r="I749" s="139"/>
      <c r="J749" s="139"/>
      <c r="K749" s="139"/>
      <c r="L749" s="139"/>
      <c r="M749" s="139"/>
      <c r="N749" s="139"/>
      <c r="O749" s="139"/>
      <c r="P749" s="139"/>
      <c r="Q749" s="139"/>
      <c r="R749" s="139"/>
      <c r="S749" s="139"/>
      <c r="T749" s="139"/>
      <c r="U749" s="139"/>
      <c r="V749" s="139"/>
      <c r="W749" s="139"/>
      <c r="X749" s="139"/>
      <c r="Y749" s="139"/>
      <c r="Z749" s="139"/>
      <c r="AA749" s="139"/>
    </row>
    <row r="750" spans="1:27" ht="15.75" customHeight="1">
      <c r="A750" s="139"/>
      <c r="B750" s="139"/>
      <c r="C750" s="139"/>
      <c r="D750" s="139"/>
      <c r="E750" s="139"/>
      <c r="F750" s="139"/>
      <c r="G750" s="139"/>
      <c r="H750" s="139"/>
      <c r="I750" s="139"/>
      <c r="J750" s="139"/>
      <c r="K750" s="139"/>
      <c r="L750" s="139"/>
      <c r="M750" s="139"/>
      <c r="N750" s="139"/>
      <c r="O750" s="139"/>
      <c r="P750" s="139"/>
      <c r="Q750" s="139"/>
      <c r="R750" s="139"/>
      <c r="S750" s="139"/>
      <c r="T750" s="139"/>
      <c r="U750" s="139"/>
      <c r="V750" s="139"/>
      <c r="W750" s="139"/>
      <c r="X750" s="139"/>
      <c r="Y750" s="139"/>
      <c r="Z750" s="139"/>
      <c r="AA750" s="139"/>
    </row>
    <row r="751" spans="1:27" ht="15.75" customHeight="1">
      <c r="A751" s="139"/>
      <c r="B751" s="139"/>
      <c r="C751" s="139"/>
      <c r="D751" s="139"/>
      <c r="E751" s="139"/>
      <c r="F751" s="139"/>
      <c r="G751" s="139"/>
      <c r="H751" s="139"/>
      <c r="I751" s="139"/>
      <c r="J751" s="139"/>
      <c r="K751" s="139"/>
      <c r="L751" s="139"/>
      <c r="M751" s="139"/>
      <c r="N751" s="139"/>
      <c r="O751" s="139"/>
      <c r="P751" s="139"/>
      <c r="Q751" s="139"/>
      <c r="R751" s="139"/>
      <c r="S751" s="139"/>
      <c r="T751" s="139"/>
      <c r="U751" s="139"/>
      <c r="V751" s="139"/>
      <c r="W751" s="139"/>
      <c r="X751" s="139"/>
      <c r="Y751" s="139"/>
      <c r="Z751" s="139"/>
      <c r="AA751" s="139"/>
    </row>
    <row r="752" spans="1:27" ht="15.75" customHeight="1">
      <c r="A752" s="139"/>
      <c r="B752" s="139"/>
      <c r="C752" s="139"/>
      <c r="D752" s="139"/>
      <c r="E752" s="139"/>
      <c r="F752" s="139"/>
      <c r="G752" s="139"/>
      <c r="H752" s="139"/>
      <c r="I752" s="139"/>
      <c r="J752" s="139"/>
      <c r="K752" s="139"/>
      <c r="L752" s="139"/>
      <c r="M752" s="139"/>
      <c r="N752" s="139"/>
      <c r="O752" s="139"/>
      <c r="P752" s="139"/>
      <c r="Q752" s="139"/>
      <c r="R752" s="139"/>
      <c r="S752" s="139"/>
      <c r="T752" s="139"/>
      <c r="U752" s="139"/>
      <c r="V752" s="139"/>
      <c r="W752" s="139"/>
      <c r="X752" s="139"/>
      <c r="Y752" s="139"/>
      <c r="Z752" s="139"/>
      <c r="AA752" s="139"/>
    </row>
    <row r="753" spans="1:27" ht="15.75" customHeight="1">
      <c r="A753" s="139"/>
      <c r="B753" s="139"/>
      <c r="C753" s="139"/>
      <c r="D753" s="139"/>
      <c r="E753" s="139"/>
      <c r="F753" s="139"/>
      <c r="G753" s="139"/>
      <c r="H753" s="139"/>
      <c r="I753" s="139"/>
      <c r="J753" s="139"/>
      <c r="K753" s="139"/>
      <c r="L753" s="139"/>
      <c r="M753" s="139"/>
      <c r="N753" s="139"/>
      <c r="O753" s="139"/>
      <c r="P753" s="139"/>
      <c r="Q753" s="139"/>
      <c r="R753" s="139"/>
      <c r="S753" s="139"/>
      <c r="T753" s="139"/>
      <c r="U753" s="139"/>
      <c r="V753" s="139"/>
      <c r="W753" s="139"/>
      <c r="X753" s="139"/>
      <c r="Y753" s="139"/>
      <c r="Z753" s="139"/>
      <c r="AA753" s="139"/>
    </row>
    <row r="754" spans="1:27" ht="15.75" customHeight="1">
      <c r="A754" s="139"/>
      <c r="B754" s="139"/>
      <c r="C754" s="139"/>
      <c r="D754" s="139"/>
      <c r="E754" s="139"/>
      <c r="F754" s="139"/>
      <c r="G754" s="139"/>
      <c r="H754" s="139"/>
      <c r="I754" s="139"/>
      <c r="J754" s="139"/>
      <c r="K754" s="139"/>
      <c r="L754" s="139"/>
      <c r="M754" s="139"/>
      <c r="N754" s="139"/>
      <c r="O754" s="139"/>
      <c r="P754" s="139"/>
      <c r="Q754" s="139"/>
      <c r="R754" s="139"/>
      <c r="S754" s="139"/>
      <c r="T754" s="139"/>
      <c r="U754" s="139"/>
      <c r="V754" s="139"/>
      <c r="W754" s="139"/>
      <c r="X754" s="139"/>
      <c r="Y754" s="139"/>
      <c r="Z754" s="139"/>
      <c r="AA754" s="139"/>
    </row>
    <row r="755" spans="1:27" ht="15.75" customHeight="1">
      <c r="A755" s="139"/>
      <c r="B755" s="139"/>
      <c r="C755" s="139"/>
      <c r="D755" s="139"/>
      <c r="E755" s="139"/>
      <c r="F755" s="139"/>
      <c r="G755" s="139"/>
      <c r="H755" s="139"/>
      <c r="I755" s="139"/>
      <c r="J755" s="139"/>
      <c r="K755" s="139"/>
      <c r="L755" s="139"/>
      <c r="M755" s="139"/>
      <c r="N755" s="139"/>
      <c r="O755" s="139"/>
      <c r="P755" s="139"/>
      <c r="Q755" s="139"/>
      <c r="R755" s="139"/>
      <c r="S755" s="139"/>
      <c r="T755" s="139"/>
      <c r="U755" s="139"/>
      <c r="V755" s="139"/>
      <c r="W755" s="139"/>
      <c r="X755" s="139"/>
      <c r="Y755" s="139"/>
      <c r="Z755" s="139"/>
      <c r="AA755" s="139"/>
    </row>
    <row r="756" spans="1:27" ht="15.75" customHeight="1">
      <c r="A756" s="139"/>
      <c r="B756" s="139"/>
      <c r="C756" s="139"/>
      <c r="D756" s="139"/>
      <c r="E756" s="139"/>
      <c r="F756" s="139"/>
      <c r="G756" s="139"/>
      <c r="H756" s="139"/>
      <c r="I756" s="139"/>
      <c r="J756" s="139"/>
      <c r="K756" s="139"/>
      <c r="L756" s="139"/>
      <c r="M756" s="139"/>
      <c r="N756" s="139"/>
      <c r="O756" s="139"/>
      <c r="P756" s="139"/>
      <c r="Q756" s="139"/>
      <c r="R756" s="139"/>
      <c r="S756" s="139"/>
      <c r="T756" s="139"/>
      <c r="U756" s="139"/>
      <c r="V756" s="139"/>
      <c r="W756" s="139"/>
      <c r="X756" s="139"/>
      <c r="Y756" s="139"/>
      <c r="Z756" s="139"/>
      <c r="AA756" s="139"/>
    </row>
    <row r="757" spans="1:27" ht="15.75" customHeight="1">
      <c r="A757" s="139"/>
      <c r="B757" s="139"/>
      <c r="C757" s="139"/>
      <c r="D757" s="139"/>
      <c r="E757" s="139"/>
      <c r="F757" s="139"/>
      <c r="G757" s="139"/>
      <c r="H757" s="139"/>
      <c r="I757" s="139"/>
      <c r="J757" s="139"/>
      <c r="K757" s="139"/>
      <c r="L757" s="139"/>
      <c r="M757" s="139"/>
      <c r="N757" s="139"/>
      <c r="O757" s="139"/>
      <c r="P757" s="139"/>
      <c r="Q757" s="139"/>
      <c r="R757" s="139"/>
      <c r="S757" s="139"/>
      <c r="T757" s="139"/>
      <c r="U757" s="139"/>
      <c r="V757" s="139"/>
      <c r="W757" s="139"/>
      <c r="X757" s="139"/>
      <c r="Y757" s="139"/>
      <c r="Z757" s="139"/>
      <c r="AA757" s="139"/>
    </row>
    <row r="758" spans="1:27" ht="15.75" customHeight="1">
      <c r="A758" s="139"/>
      <c r="B758" s="139"/>
      <c r="C758" s="139"/>
      <c r="D758" s="139"/>
      <c r="E758" s="139"/>
      <c r="F758" s="139"/>
      <c r="G758" s="139"/>
      <c r="H758" s="139"/>
      <c r="I758" s="139"/>
      <c r="J758" s="139"/>
      <c r="K758" s="139"/>
      <c r="L758" s="139"/>
      <c r="M758" s="139"/>
      <c r="N758" s="139"/>
      <c r="O758" s="139"/>
      <c r="P758" s="139"/>
      <c r="Q758" s="139"/>
      <c r="R758" s="139"/>
      <c r="S758" s="139"/>
      <c r="T758" s="139"/>
      <c r="U758" s="139"/>
      <c r="V758" s="139"/>
      <c r="W758" s="139"/>
      <c r="X758" s="139"/>
      <c r="Y758" s="139"/>
      <c r="Z758" s="139"/>
      <c r="AA758" s="139"/>
    </row>
    <row r="759" spans="1:27" ht="15.75" customHeight="1">
      <c r="A759" s="139"/>
      <c r="B759" s="139"/>
      <c r="C759" s="139"/>
      <c r="D759" s="139"/>
      <c r="E759" s="139"/>
      <c r="F759" s="139"/>
      <c r="G759" s="139"/>
      <c r="H759" s="139"/>
      <c r="I759" s="139"/>
      <c r="J759" s="139"/>
      <c r="K759" s="139"/>
      <c r="L759" s="139"/>
      <c r="M759" s="139"/>
      <c r="N759" s="139"/>
      <c r="O759" s="139"/>
      <c r="P759" s="139"/>
      <c r="Q759" s="139"/>
      <c r="R759" s="139"/>
      <c r="S759" s="139"/>
      <c r="T759" s="139"/>
      <c r="U759" s="139"/>
      <c r="V759" s="139"/>
      <c r="W759" s="139"/>
      <c r="X759" s="139"/>
      <c r="Y759" s="139"/>
      <c r="Z759" s="139"/>
      <c r="AA759" s="139"/>
    </row>
    <row r="760" spans="1:27" ht="15.75" customHeight="1">
      <c r="A760" s="139"/>
      <c r="B760" s="139"/>
      <c r="C760" s="139"/>
      <c r="D760" s="139"/>
      <c r="E760" s="139"/>
      <c r="F760" s="139"/>
      <c r="G760" s="139"/>
      <c r="H760" s="139"/>
      <c r="I760" s="139"/>
      <c r="J760" s="139"/>
      <c r="K760" s="139"/>
      <c r="L760" s="139"/>
      <c r="M760" s="139"/>
      <c r="N760" s="139"/>
      <c r="O760" s="139"/>
      <c r="P760" s="139"/>
      <c r="Q760" s="139"/>
      <c r="R760" s="139"/>
      <c r="S760" s="139"/>
      <c r="T760" s="139"/>
      <c r="U760" s="139"/>
      <c r="V760" s="139"/>
      <c r="W760" s="139"/>
      <c r="X760" s="139"/>
      <c r="Y760" s="139"/>
      <c r="Z760" s="139"/>
      <c r="AA760" s="139"/>
    </row>
    <row r="761" spans="1:27" ht="15.75" customHeight="1">
      <c r="A761" s="139"/>
      <c r="B761" s="139"/>
      <c r="C761" s="139"/>
      <c r="D761" s="139"/>
      <c r="E761" s="139"/>
      <c r="F761" s="139"/>
      <c r="G761" s="139"/>
      <c r="H761" s="139"/>
      <c r="I761" s="139"/>
      <c r="J761" s="139"/>
      <c r="K761" s="139"/>
      <c r="L761" s="139"/>
      <c r="M761" s="139"/>
      <c r="N761" s="139"/>
      <c r="O761" s="139"/>
      <c r="P761" s="139"/>
      <c r="Q761" s="139"/>
      <c r="R761" s="139"/>
      <c r="S761" s="139"/>
      <c r="T761" s="139"/>
      <c r="U761" s="139"/>
      <c r="V761" s="139"/>
      <c r="W761" s="139"/>
      <c r="X761" s="139"/>
      <c r="Y761" s="139"/>
      <c r="Z761" s="139"/>
      <c r="AA761" s="139"/>
    </row>
    <row r="762" spans="1:27" ht="15.75" customHeight="1">
      <c r="A762" s="139"/>
      <c r="B762" s="139"/>
      <c r="C762" s="139"/>
      <c r="D762" s="139"/>
      <c r="E762" s="139"/>
      <c r="F762" s="139"/>
      <c r="G762" s="139"/>
      <c r="H762" s="139"/>
      <c r="I762" s="139"/>
      <c r="J762" s="139"/>
      <c r="K762" s="139"/>
      <c r="L762" s="139"/>
      <c r="M762" s="139"/>
      <c r="N762" s="139"/>
      <c r="O762" s="139"/>
      <c r="P762" s="139"/>
      <c r="Q762" s="139"/>
      <c r="R762" s="139"/>
      <c r="S762" s="139"/>
      <c r="T762" s="139"/>
      <c r="U762" s="139"/>
      <c r="V762" s="139"/>
      <c r="W762" s="139"/>
      <c r="X762" s="139"/>
      <c r="Y762" s="139"/>
      <c r="Z762" s="139"/>
      <c r="AA762" s="139"/>
    </row>
    <row r="763" spans="1:27" ht="15.75" customHeight="1">
      <c r="A763" s="139"/>
      <c r="B763" s="139"/>
      <c r="C763" s="139"/>
      <c r="D763" s="139"/>
      <c r="E763" s="139"/>
      <c r="F763" s="139"/>
      <c r="G763" s="139"/>
      <c r="H763" s="139"/>
      <c r="I763" s="139"/>
      <c r="J763" s="139"/>
      <c r="K763" s="139"/>
      <c r="L763" s="139"/>
      <c r="M763" s="139"/>
      <c r="N763" s="139"/>
      <c r="O763" s="139"/>
      <c r="P763" s="139"/>
      <c r="Q763" s="139"/>
      <c r="R763" s="139"/>
      <c r="S763" s="139"/>
      <c r="T763" s="139"/>
      <c r="U763" s="139"/>
      <c r="V763" s="139"/>
      <c r="W763" s="139"/>
      <c r="X763" s="139"/>
      <c r="Y763" s="139"/>
      <c r="Z763" s="139"/>
      <c r="AA763" s="139"/>
    </row>
    <row r="764" spans="1:27" ht="15.75" customHeight="1">
      <c r="A764" s="139"/>
      <c r="B764" s="139"/>
      <c r="C764" s="139"/>
      <c r="D764" s="139"/>
      <c r="E764" s="139"/>
      <c r="F764" s="139"/>
      <c r="G764" s="139"/>
      <c r="H764" s="139"/>
      <c r="I764" s="139"/>
      <c r="J764" s="139"/>
      <c r="K764" s="139"/>
      <c r="L764" s="139"/>
      <c r="M764" s="139"/>
      <c r="N764" s="139"/>
      <c r="O764" s="139"/>
      <c r="P764" s="139"/>
      <c r="Q764" s="139"/>
      <c r="R764" s="139"/>
      <c r="S764" s="139"/>
      <c r="T764" s="139"/>
      <c r="U764" s="139"/>
      <c r="V764" s="139"/>
      <c r="W764" s="139"/>
      <c r="X764" s="139"/>
      <c r="Y764" s="139"/>
      <c r="Z764" s="139"/>
      <c r="AA764" s="139"/>
    </row>
    <row r="765" spans="1:27" ht="15.75" customHeight="1">
      <c r="A765" s="139"/>
      <c r="B765" s="139"/>
      <c r="C765" s="139"/>
      <c r="D765" s="139"/>
      <c r="E765" s="139"/>
      <c r="F765" s="139"/>
      <c r="G765" s="139"/>
      <c r="H765" s="139"/>
      <c r="I765" s="139"/>
      <c r="J765" s="139"/>
      <c r="K765" s="139"/>
      <c r="L765" s="139"/>
      <c r="M765" s="139"/>
      <c r="N765" s="139"/>
      <c r="O765" s="139"/>
      <c r="P765" s="139"/>
      <c r="Q765" s="139"/>
      <c r="R765" s="139"/>
      <c r="S765" s="139"/>
      <c r="T765" s="139"/>
      <c r="U765" s="139"/>
      <c r="V765" s="139"/>
      <c r="W765" s="139"/>
      <c r="X765" s="139"/>
      <c r="Y765" s="139"/>
      <c r="Z765" s="139"/>
      <c r="AA765" s="139"/>
    </row>
    <row r="766" spans="1:27" ht="15.75" customHeight="1">
      <c r="A766" s="139"/>
      <c r="B766" s="139"/>
      <c r="C766" s="139"/>
      <c r="D766" s="139"/>
      <c r="E766" s="139"/>
      <c r="F766" s="139"/>
      <c r="G766" s="139"/>
      <c r="H766" s="139"/>
      <c r="I766" s="139"/>
      <c r="J766" s="139"/>
      <c r="K766" s="139"/>
      <c r="L766" s="139"/>
      <c r="M766" s="139"/>
      <c r="N766" s="139"/>
      <c r="O766" s="139"/>
      <c r="P766" s="139"/>
      <c r="Q766" s="139"/>
      <c r="R766" s="139"/>
      <c r="S766" s="139"/>
      <c r="T766" s="139"/>
      <c r="U766" s="139"/>
      <c r="V766" s="139"/>
      <c r="W766" s="139"/>
      <c r="X766" s="139"/>
      <c r="Y766" s="139"/>
      <c r="Z766" s="139"/>
      <c r="AA766" s="139"/>
    </row>
    <row r="767" spans="1:27" ht="15.75" customHeight="1">
      <c r="A767" s="139"/>
      <c r="B767" s="139"/>
      <c r="C767" s="139"/>
      <c r="D767" s="139"/>
      <c r="E767" s="139"/>
      <c r="F767" s="139"/>
      <c r="G767" s="139"/>
      <c r="H767" s="139"/>
      <c r="I767" s="139"/>
      <c r="J767" s="139"/>
      <c r="K767" s="139"/>
      <c r="L767" s="139"/>
      <c r="M767" s="139"/>
      <c r="N767" s="139"/>
      <c r="O767" s="139"/>
      <c r="P767" s="139"/>
      <c r="Q767" s="139"/>
      <c r="R767" s="139"/>
      <c r="S767" s="139"/>
      <c r="T767" s="139"/>
      <c r="U767" s="139"/>
      <c r="V767" s="139"/>
      <c r="W767" s="139"/>
      <c r="X767" s="139"/>
      <c r="Y767" s="139"/>
      <c r="Z767" s="139"/>
      <c r="AA767" s="139"/>
    </row>
    <row r="768" spans="1:27" ht="15.75" customHeight="1">
      <c r="A768" s="139"/>
      <c r="B768" s="139"/>
      <c r="C768" s="139"/>
      <c r="D768" s="139"/>
      <c r="E768" s="139"/>
      <c r="F768" s="139"/>
      <c r="G768" s="139"/>
      <c r="H768" s="139"/>
      <c r="I768" s="139"/>
      <c r="J768" s="139"/>
      <c r="K768" s="139"/>
      <c r="L768" s="139"/>
      <c r="M768" s="139"/>
      <c r="N768" s="139"/>
      <c r="O768" s="139"/>
      <c r="P768" s="139"/>
      <c r="Q768" s="139"/>
      <c r="R768" s="139"/>
      <c r="S768" s="139"/>
      <c r="T768" s="139"/>
      <c r="U768" s="139"/>
      <c r="V768" s="139"/>
      <c r="W768" s="139"/>
      <c r="X768" s="139"/>
      <c r="Y768" s="139"/>
      <c r="Z768" s="139"/>
      <c r="AA768" s="139"/>
    </row>
    <row r="769" spans="1:27" ht="15.75" customHeight="1">
      <c r="A769" s="139"/>
      <c r="B769" s="139"/>
      <c r="C769" s="139"/>
      <c r="D769" s="139"/>
      <c r="E769" s="139"/>
      <c r="F769" s="139"/>
      <c r="G769" s="139"/>
      <c r="H769" s="139"/>
      <c r="I769" s="139"/>
      <c r="J769" s="139"/>
      <c r="K769" s="139"/>
      <c r="L769" s="139"/>
      <c r="M769" s="139"/>
      <c r="N769" s="139"/>
      <c r="O769" s="139"/>
      <c r="P769" s="139"/>
      <c r="Q769" s="139"/>
      <c r="R769" s="139"/>
      <c r="S769" s="139"/>
      <c r="T769" s="139"/>
      <c r="U769" s="139"/>
      <c r="V769" s="139"/>
      <c r="W769" s="139"/>
      <c r="X769" s="139"/>
      <c r="Y769" s="139"/>
      <c r="Z769" s="139"/>
      <c r="AA769" s="139"/>
    </row>
    <row r="770" spans="1:27" ht="15.75" customHeight="1">
      <c r="A770" s="139"/>
      <c r="B770" s="139"/>
      <c r="C770" s="139"/>
      <c r="D770" s="139"/>
      <c r="E770" s="139"/>
      <c r="F770" s="139"/>
      <c r="G770" s="139"/>
      <c r="H770" s="139"/>
      <c r="I770" s="139"/>
      <c r="J770" s="139"/>
      <c r="K770" s="139"/>
      <c r="L770" s="139"/>
      <c r="M770" s="139"/>
      <c r="N770" s="139"/>
      <c r="O770" s="139"/>
      <c r="P770" s="139"/>
      <c r="Q770" s="139"/>
      <c r="R770" s="139"/>
      <c r="S770" s="139"/>
      <c r="T770" s="139"/>
      <c r="U770" s="139"/>
      <c r="V770" s="139"/>
      <c r="W770" s="139"/>
      <c r="X770" s="139"/>
      <c r="Y770" s="139"/>
      <c r="Z770" s="139"/>
      <c r="AA770" s="139"/>
    </row>
    <row r="771" spans="1:27" ht="15.75" customHeight="1">
      <c r="A771" s="139"/>
      <c r="B771" s="139"/>
      <c r="C771" s="139"/>
      <c r="D771" s="139"/>
      <c r="E771" s="139"/>
      <c r="F771" s="139"/>
      <c r="G771" s="139"/>
      <c r="H771" s="139"/>
      <c r="I771" s="139"/>
      <c r="J771" s="139"/>
      <c r="K771" s="139"/>
      <c r="L771" s="139"/>
      <c r="M771" s="139"/>
      <c r="N771" s="139"/>
      <c r="O771" s="139"/>
      <c r="P771" s="139"/>
      <c r="Q771" s="139"/>
      <c r="R771" s="139"/>
      <c r="S771" s="139"/>
      <c r="T771" s="139"/>
      <c r="U771" s="139"/>
      <c r="V771" s="139"/>
      <c r="W771" s="139"/>
      <c r="X771" s="139"/>
      <c r="Y771" s="139"/>
      <c r="Z771" s="139"/>
      <c r="AA771" s="139"/>
    </row>
    <row r="772" spans="1:27" ht="15.75" customHeight="1">
      <c r="A772" s="139"/>
      <c r="B772" s="139"/>
      <c r="C772" s="139"/>
      <c r="D772" s="139"/>
      <c r="E772" s="139"/>
      <c r="F772" s="139"/>
      <c r="G772" s="139"/>
      <c r="H772" s="139"/>
      <c r="I772" s="139"/>
      <c r="J772" s="139"/>
      <c r="K772" s="139"/>
      <c r="L772" s="139"/>
      <c r="M772" s="139"/>
      <c r="N772" s="139"/>
      <c r="O772" s="139"/>
      <c r="P772" s="139"/>
      <c r="Q772" s="139"/>
      <c r="R772" s="139"/>
      <c r="S772" s="139"/>
      <c r="T772" s="139"/>
      <c r="U772" s="139"/>
      <c r="V772" s="139"/>
      <c r="W772" s="139"/>
      <c r="X772" s="139"/>
      <c r="Y772" s="139"/>
      <c r="Z772" s="139"/>
      <c r="AA772" s="139"/>
    </row>
    <row r="773" spans="1:27" ht="15.75" customHeight="1">
      <c r="A773" s="139"/>
      <c r="B773" s="139"/>
      <c r="C773" s="139"/>
      <c r="D773" s="139"/>
      <c r="E773" s="139"/>
      <c r="F773" s="139"/>
      <c r="G773" s="139"/>
      <c r="H773" s="139"/>
      <c r="I773" s="139"/>
      <c r="J773" s="139"/>
      <c r="K773" s="139"/>
      <c r="L773" s="139"/>
      <c r="M773" s="139"/>
      <c r="N773" s="139"/>
      <c r="O773" s="139"/>
      <c r="P773" s="139"/>
      <c r="Q773" s="139"/>
      <c r="R773" s="139"/>
      <c r="S773" s="139"/>
      <c r="T773" s="139"/>
      <c r="U773" s="139"/>
      <c r="V773" s="139"/>
      <c r="W773" s="139"/>
      <c r="X773" s="139"/>
      <c r="Y773" s="139"/>
      <c r="Z773" s="139"/>
      <c r="AA773" s="139"/>
    </row>
    <row r="774" spans="1:27" ht="15.75" customHeight="1">
      <c r="A774" s="139"/>
      <c r="B774" s="139"/>
      <c r="C774" s="139"/>
      <c r="D774" s="139"/>
      <c r="E774" s="139"/>
      <c r="F774" s="139"/>
      <c r="G774" s="139"/>
      <c r="H774" s="139"/>
      <c r="I774" s="139"/>
      <c r="J774" s="139"/>
      <c r="K774" s="139"/>
      <c r="L774" s="139"/>
      <c r="M774" s="139"/>
      <c r="N774" s="139"/>
      <c r="O774" s="139"/>
      <c r="P774" s="139"/>
      <c r="Q774" s="139"/>
      <c r="R774" s="139"/>
      <c r="S774" s="139"/>
      <c r="T774" s="139"/>
      <c r="U774" s="139"/>
      <c r="V774" s="139"/>
      <c r="W774" s="139"/>
      <c r="X774" s="139"/>
      <c r="Y774" s="139"/>
      <c r="Z774" s="139"/>
      <c r="AA774" s="139"/>
    </row>
    <row r="775" spans="1:27" ht="15.75" customHeight="1">
      <c r="A775" s="139"/>
      <c r="B775" s="139"/>
      <c r="C775" s="139"/>
      <c r="D775" s="139"/>
      <c r="E775" s="139"/>
      <c r="F775" s="139"/>
      <c r="G775" s="139"/>
      <c r="H775" s="139"/>
      <c r="I775" s="139"/>
      <c r="J775" s="139"/>
      <c r="K775" s="139"/>
      <c r="L775" s="139"/>
      <c r="M775" s="139"/>
      <c r="N775" s="139"/>
      <c r="O775" s="139"/>
      <c r="P775" s="139"/>
      <c r="Q775" s="139"/>
      <c r="R775" s="139"/>
      <c r="S775" s="139"/>
      <c r="T775" s="139"/>
      <c r="U775" s="139"/>
      <c r="V775" s="139"/>
      <c r="W775" s="139"/>
      <c r="X775" s="139"/>
      <c r="Y775" s="139"/>
      <c r="Z775" s="139"/>
      <c r="AA775" s="139"/>
    </row>
    <row r="776" spans="1:27" ht="15.75" customHeight="1">
      <c r="A776" s="139"/>
      <c r="B776" s="139"/>
      <c r="C776" s="139"/>
      <c r="D776" s="139"/>
      <c r="E776" s="139"/>
      <c r="F776" s="139"/>
      <c r="G776" s="139"/>
      <c r="H776" s="139"/>
      <c r="I776" s="139"/>
      <c r="J776" s="139"/>
      <c r="K776" s="139"/>
      <c r="L776" s="139"/>
      <c r="M776" s="139"/>
      <c r="N776" s="139"/>
      <c r="O776" s="139"/>
      <c r="P776" s="139"/>
      <c r="Q776" s="139"/>
      <c r="R776" s="139"/>
      <c r="S776" s="139"/>
      <c r="T776" s="139"/>
      <c r="U776" s="139"/>
      <c r="V776" s="139"/>
      <c r="W776" s="139"/>
      <c r="X776" s="139"/>
      <c r="Y776" s="139"/>
      <c r="Z776" s="139"/>
      <c r="AA776" s="139"/>
    </row>
    <row r="777" spans="1:27" ht="15.75" customHeight="1">
      <c r="A777" s="139"/>
      <c r="B777" s="139"/>
      <c r="C777" s="139"/>
      <c r="D777" s="139"/>
      <c r="E777" s="139"/>
      <c r="F777" s="139"/>
      <c r="G777" s="139"/>
      <c r="H777" s="139"/>
      <c r="I777" s="139"/>
      <c r="J777" s="139"/>
      <c r="K777" s="139"/>
      <c r="L777" s="139"/>
      <c r="M777" s="139"/>
      <c r="N777" s="139"/>
      <c r="O777" s="139"/>
      <c r="P777" s="139"/>
      <c r="Q777" s="139"/>
      <c r="R777" s="139"/>
      <c r="S777" s="139"/>
      <c r="T777" s="139"/>
      <c r="U777" s="139"/>
      <c r="V777" s="139"/>
      <c r="W777" s="139"/>
      <c r="X777" s="139"/>
      <c r="Y777" s="139"/>
      <c r="Z777" s="139"/>
      <c r="AA777" s="139"/>
    </row>
    <row r="778" spans="1:27" ht="15.75" customHeight="1">
      <c r="A778" s="139"/>
      <c r="B778" s="139"/>
      <c r="C778" s="139"/>
      <c r="D778" s="139"/>
      <c r="E778" s="139"/>
      <c r="F778" s="139"/>
      <c r="G778" s="139"/>
      <c r="H778" s="139"/>
      <c r="I778" s="139"/>
      <c r="J778" s="139"/>
      <c r="K778" s="139"/>
      <c r="L778" s="139"/>
      <c r="M778" s="139"/>
      <c r="N778" s="139"/>
      <c r="O778" s="139"/>
      <c r="P778" s="139"/>
      <c r="Q778" s="139"/>
      <c r="R778" s="139"/>
      <c r="S778" s="139"/>
      <c r="T778" s="139"/>
      <c r="U778" s="139"/>
      <c r="V778" s="139"/>
      <c r="W778" s="139"/>
      <c r="X778" s="139"/>
      <c r="Y778" s="139"/>
      <c r="Z778" s="139"/>
      <c r="AA778" s="139"/>
    </row>
    <row r="779" spans="1:27" ht="15.75" customHeight="1">
      <c r="A779" s="139"/>
      <c r="B779" s="139"/>
      <c r="C779" s="139"/>
      <c r="D779" s="139"/>
      <c r="E779" s="139"/>
      <c r="F779" s="139"/>
      <c r="G779" s="139"/>
      <c r="H779" s="139"/>
      <c r="I779" s="139"/>
      <c r="J779" s="139"/>
      <c r="K779" s="139"/>
      <c r="L779" s="139"/>
      <c r="M779" s="139"/>
      <c r="N779" s="139"/>
      <c r="O779" s="139"/>
      <c r="P779" s="139"/>
      <c r="Q779" s="139"/>
      <c r="R779" s="139"/>
      <c r="S779" s="139"/>
      <c r="T779" s="139"/>
      <c r="U779" s="139"/>
      <c r="V779" s="139"/>
      <c r="W779" s="139"/>
      <c r="X779" s="139"/>
      <c r="Y779" s="139"/>
      <c r="Z779" s="139"/>
      <c r="AA779" s="139"/>
    </row>
    <row r="780" spans="1:27" ht="15.75" customHeight="1">
      <c r="A780" s="139"/>
      <c r="B780" s="139"/>
      <c r="C780" s="139"/>
      <c r="D780" s="139"/>
      <c r="E780" s="139"/>
      <c r="F780" s="139"/>
      <c r="G780" s="139"/>
      <c r="H780" s="139"/>
      <c r="I780" s="139"/>
      <c r="J780" s="139"/>
      <c r="K780" s="139"/>
      <c r="L780" s="139"/>
      <c r="M780" s="139"/>
      <c r="N780" s="139"/>
      <c r="O780" s="139"/>
      <c r="P780" s="139"/>
      <c r="Q780" s="139"/>
      <c r="R780" s="139"/>
      <c r="S780" s="139"/>
      <c r="T780" s="139"/>
      <c r="U780" s="139"/>
      <c r="V780" s="139"/>
      <c r="W780" s="139"/>
      <c r="X780" s="139"/>
      <c r="Y780" s="139"/>
      <c r="Z780" s="139"/>
      <c r="AA780" s="139"/>
    </row>
    <row r="781" spans="1:27" ht="15.75" customHeight="1">
      <c r="A781" s="139"/>
      <c r="B781" s="139"/>
      <c r="C781" s="139"/>
      <c r="D781" s="139"/>
      <c r="E781" s="139"/>
      <c r="F781" s="139"/>
      <c r="G781" s="139"/>
      <c r="H781" s="139"/>
      <c r="I781" s="139"/>
      <c r="J781" s="139"/>
      <c r="K781" s="139"/>
      <c r="L781" s="139"/>
      <c r="M781" s="139"/>
      <c r="N781" s="139"/>
      <c r="O781" s="139"/>
      <c r="P781" s="139"/>
      <c r="Q781" s="139"/>
      <c r="R781" s="139"/>
      <c r="S781" s="139"/>
      <c r="T781" s="139"/>
      <c r="U781" s="139"/>
      <c r="V781" s="139"/>
      <c r="W781" s="139"/>
      <c r="X781" s="139"/>
      <c r="Y781" s="139"/>
      <c r="Z781" s="139"/>
      <c r="AA781" s="139"/>
    </row>
    <row r="782" spans="1:27" ht="15.75" customHeight="1">
      <c r="A782" s="139"/>
      <c r="B782" s="139"/>
      <c r="C782" s="139"/>
      <c r="D782" s="139"/>
      <c r="E782" s="139"/>
      <c r="F782" s="139"/>
      <c r="G782" s="139"/>
      <c r="H782" s="139"/>
      <c r="I782" s="139"/>
      <c r="J782" s="139"/>
      <c r="K782" s="139"/>
      <c r="L782" s="139"/>
      <c r="M782" s="139"/>
      <c r="N782" s="139"/>
      <c r="O782" s="139"/>
      <c r="P782" s="139"/>
      <c r="Q782" s="139"/>
      <c r="R782" s="139"/>
      <c r="S782" s="139"/>
      <c r="T782" s="139"/>
      <c r="U782" s="139"/>
      <c r="V782" s="139"/>
      <c r="W782" s="139"/>
      <c r="X782" s="139"/>
      <c r="Y782" s="139"/>
      <c r="Z782" s="139"/>
      <c r="AA782" s="139"/>
    </row>
    <row r="783" spans="1:27" ht="15.75" customHeight="1">
      <c r="A783" s="139"/>
      <c r="B783" s="139"/>
      <c r="C783" s="139"/>
      <c r="D783" s="139"/>
      <c r="E783" s="139"/>
      <c r="F783" s="139"/>
      <c r="G783" s="139"/>
      <c r="H783" s="139"/>
      <c r="I783" s="139"/>
      <c r="J783" s="139"/>
      <c r="K783" s="139"/>
      <c r="L783" s="139"/>
      <c r="M783" s="139"/>
      <c r="N783" s="139"/>
      <c r="O783" s="139"/>
      <c r="P783" s="139"/>
      <c r="Q783" s="139"/>
      <c r="R783" s="139"/>
      <c r="S783" s="139"/>
      <c r="T783" s="139"/>
      <c r="U783" s="139"/>
      <c r="V783" s="139"/>
      <c r="W783" s="139"/>
      <c r="X783" s="139"/>
      <c r="Y783" s="139"/>
      <c r="Z783" s="139"/>
      <c r="AA783" s="139"/>
    </row>
    <row r="784" spans="1:27" ht="15.75" customHeight="1">
      <c r="A784" s="139"/>
      <c r="B784" s="139"/>
      <c r="C784" s="139"/>
      <c r="D784" s="139"/>
      <c r="E784" s="139"/>
      <c r="F784" s="139"/>
      <c r="G784" s="139"/>
      <c r="H784" s="139"/>
      <c r="I784" s="139"/>
      <c r="J784" s="139"/>
      <c r="K784" s="139"/>
      <c r="L784" s="139"/>
      <c r="M784" s="139"/>
      <c r="N784" s="139"/>
      <c r="O784" s="139"/>
      <c r="P784" s="139"/>
      <c r="Q784" s="139"/>
      <c r="R784" s="139"/>
      <c r="S784" s="139"/>
      <c r="T784" s="139"/>
      <c r="U784" s="139"/>
      <c r="V784" s="139"/>
      <c r="W784" s="139"/>
      <c r="X784" s="139"/>
      <c r="Y784" s="139"/>
      <c r="Z784" s="139"/>
      <c r="AA784" s="139"/>
    </row>
    <row r="785" spans="1:27" ht="15.75" customHeight="1">
      <c r="A785" s="139"/>
      <c r="B785" s="139"/>
      <c r="C785" s="139"/>
      <c r="D785" s="139"/>
      <c r="E785" s="139"/>
      <c r="F785" s="139"/>
      <c r="G785" s="139"/>
      <c r="H785" s="139"/>
      <c r="I785" s="139"/>
      <c r="J785" s="139"/>
      <c r="K785" s="139"/>
      <c r="L785" s="139"/>
      <c r="M785" s="139"/>
      <c r="N785" s="139"/>
      <c r="O785" s="139"/>
      <c r="P785" s="139"/>
      <c r="Q785" s="139"/>
      <c r="R785" s="139"/>
      <c r="S785" s="139"/>
      <c r="T785" s="139"/>
      <c r="U785" s="139"/>
      <c r="V785" s="139"/>
      <c r="W785" s="139"/>
      <c r="X785" s="139"/>
      <c r="Y785" s="139"/>
      <c r="Z785" s="139"/>
      <c r="AA785" s="139"/>
    </row>
    <row r="786" spans="1:27" ht="15.75" customHeight="1">
      <c r="A786" s="139"/>
      <c r="B786" s="139"/>
      <c r="C786" s="139"/>
      <c r="D786" s="139"/>
      <c r="E786" s="139"/>
      <c r="F786" s="139"/>
      <c r="G786" s="139"/>
      <c r="H786" s="139"/>
      <c r="I786" s="139"/>
      <c r="J786" s="139"/>
      <c r="K786" s="139"/>
      <c r="L786" s="139"/>
      <c r="M786" s="139"/>
      <c r="N786" s="139"/>
      <c r="O786" s="139"/>
      <c r="P786" s="139"/>
      <c r="Q786" s="139"/>
      <c r="R786" s="139"/>
      <c r="S786" s="139"/>
      <c r="T786" s="139"/>
      <c r="U786" s="139"/>
      <c r="V786" s="139"/>
      <c r="W786" s="139"/>
      <c r="X786" s="139"/>
      <c r="Y786" s="139"/>
      <c r="Z786" s="139"/>
      <c r="AA786" s="139"/>
    </row>
    <row r="787" spans="1:27" ht="15.75" customHeight="1">
      <c r="A787" s="139"/>
      <c r="B787" s="139"/>
      <c r="C787" s="139"/>
      <c r="D787" s="139"/>
      <c r="E787" s="139"/>
      <c r="F787" s="139"/>
      <c r="G787" s="139"/>
      <c r="H787" s="139"/>
      <c r="I787" s="139"/>
      <c r="J787" s="139"/>
      <c r="K787" s="139"/>
      <c r="L787" s="139"/>
      <c r="M787" s="139"/>
      <c r="N787" s="139"/>
      <c r="O787" s="139"/>
      <c r="P787" s="139"/>
      <c r="Q787" s="139"/>
      <c r="R787" s="139"/>
      <c r="S787" s="139"/>
      <c r="T787" s="139"/>
      <c r="U787" s="139"/>
      <c r="V787" s="139"/>
      <c r="W787" s="139"/>
      <c r="X787" s="139"/>
      <c r="Y787" s="139"/>
      <c r="Z787" s="139"/>
      <c r="AA787" s="139"/>
    </row>
    <row r="788" spans="1:27" ht="15.75" customHeight="1">
      <c r="A788" s="139"/>
      <c r="B788" s="139"/>
      <c r="C788" s="139"/>
      <c r="D788" s="139"/>
      <c r="E788" s="139"/>
      <c r="F788" s="139"/>
      <c r="G788" s="139"/>
      <c r="H788" s="139"/>
      <c r="I788" s="139"/>
      <c r="J788" s="139"/>
      <c r="K788" s="139"/>
      <c r="L788" s="139"/>
      <c r="M788" s="139"/>
      <c r="N788" s="139"/>
      <c r="O788" s="139"/>
      <c r="P788" s="139"/>
      <c r="Q788" s="139"/>
      <c r="R788" s="139"/>
      <c r="S788" s="139"/>
      <c r="T788" s="139"/>
      <c r="U788" s="139"/>
      <c r="V788" s="139"/>
      <c r="W788" s="139"/>
      <c r="X788" s="139"/>
      <c r="Y788" s="139"/>
      <c r="Z788" s="139"/>
      <c r="AA788" s="139"/>
    </row>
    <row r="789" spans="1:27" ht="15.75" customHeight="1">
      <c r="A789" s="139"/>
      <c r="B789" s="139"/>
      <c r="C789" s="139"/>
      <c r="D789" s="139"/>
      <c r="E789" s="139"/>
      <c r="F789" s="139"/>
      <c r="G789" s="139"/>
      <c r="H789" s="139"/>
      <c r="I789" s="139"/>
      <c r="J789" s="139"/>
      <c r="K789" s="139"/>
      <c r="L789" s="139"/>
      <c r="M789" s="139"/>
      <c r="N789" s="139"/>
      <c r="O789" s="139"/>
      <c r="P789" s="139"/>
      <c r="Q789" s="139"/>
      <c r="R789" s="139"/>
      <c r="S789" s="139"/>
      <c r="T789" s="139"/>
      <c r="U789" s="139"/>
      <c r="V789" s="139"/>
      <c r="W789" s="139"/>
      <c r="X789" s="139"/>
      <c r="Y789" s="139"/>
      <c r="Z789" s="139"/>
      <c r="AA789" s="139"/>
    </row>
    <row r="790" spans="1:27" ht="15.75" customHeight="1">
      <c r="A790" s="139"/>
      <c r="B790" s="139"/>
      <c r="C790" s="139"/>
      <c r="D790" s="139"/>
      <c r="E790" s="139"/>
      <c r="F790" s="139"/>
      <c r="G790" s="139"/>
      <c r="H790" s="139"/>
      <c r="I790" s="139"/>
      <c r="J790" s="139"/>
      <c r="K790" s="139"/>
      <c r="L790" s="139"/>
      <c r="M790" s="139"/>
      <c r="N790" s="139"/>
      <c r="O790" s="139"/>
      <c r="P790" s="139"/>
      <c r="Q790" s="139"/>
      <c r="R790" s="139"/>
      <c r="S790" s="139"/>
      <c r="T790" s="139"/>
      <c r="U790" s="139"/>
      <c r="V790" s="139"/>
      <c r="W790" s="139"/>
      <c r="X790" s="139"/>
      <c r="Y790" s="139"/>
      <c r="Z790" s="139"/>
      <c r="AA790" s="139"/>
    </row>
    <row r="791" spans="1:27" ht="15.75" customHeight="1">
      <c r="A791" s="139"/>
      <c r="B791" s="139"/>
      <c r="C791" s="139"/>
      <c r="D791" s="139"/>
      <c r="E791" s="139"/>
      <c r="F791" s="139"/>
      <c r="G791" s="139"/>
      <c r="H791" s="139"/>
      <c r="I791" s="139"/>
      <c r="J791" s="139"/>
      <c r="K791" s="139"/>
      <c r="L791" s="139"/>
      <c r="M791" s="139"/>
      <c r="N791" s="139"/>
      <c r="O791" s="139"/>
      <c r="P791" s="139"/>
      <c r="Q791" s="139"/>
      <c r="R791" s="139"/>
      <c r="S791" s="139"/>
      <c r="T791" s="139"/>
      <c r="U791" s="139"/>
      <c r="V791" s="139"/>
      <c r="W791" s="139"/>
      <c r="X791" s="139"/>
      <c r="Y791" s="139"/>
      <c r="Z791" s="139"/>
      <c r="AA791" s="139"/>
    </row>
    <row r="792" spans="1:27" ht="15.75" customHeight="1">
      <c r="A792" s="139"/>
      <c r="B792" s="139"/>
      <c r="C792" s="139"/>
      <c r="D792" s="139"/>
      <c r="E792" s="139"/>
      <c r="F792" s="139"/>
      <c r="G792" s="139"/>
      <c r="H792" s="139"/>
      <c r="I792" s="139"/>
      <c r="J792" s="139"/>
      <c r="K792" s="139"/>
      <c r="L792" s="139"/>
      <c r="M792" s="139"/>
      <c r="N792" s="139"/>
      <c r="O792" s="139"/>
      <c r="P792" s="139"/>
      <c r="Q792" s="139"/>
      <c r="R792" s="139"/>
      <c r="S792" s="139"/>
      <c r="T792" s="139"/>
      <c r="U792" s="139"/>
      <c r="V792" s="139"/>
      <c r="W792" s="139"/>
      <c r="X792" s="139"/>
      <c r="Y792" s="139"/>
      <c r="Z792" s="139"/>
      <c r="AA792" s="139"/>
    </row>
    <row r="793" spans="1:27" ht="15.75" customHeight="1">
      <c r="A793" s="139"/>
      <c r="B793" s="139"/>
      <c r="C793" s="139"/>
      <c r="D793" s="139"/>
      <c r="E793" s="139"/>
      <c r="F793" s="139"/>
      <c r="G793" s="139"/>
      <c r="H793" s="139"/>
      <c r="I793" s="139"/>
      <c r="J793" s="139"/>
      <c r="K793" s="139"/>
      <c r="L793" s="139"/>
      <c r="M793" s="139"/>
      <c r="N793" s="139"/>
      <c r="O793" s="139"/>
      <c r="P793" s="139"/>
      <c r="Q793" s="139"/>
      <c r="R793" s="139"/>
      <c r="S793" s="139"/>
      <c r="T793" s="139"/>
      <c r="U793" s="139"/>
      <c r="V793" s="139"/>
      <c r="W793" s="139"/>
      <c r="X793" s="139"/>
      <c r="Y793" s="139"/>
      <c r="Z793" s="139"/>
      <c r="AA793" s="139"/>
    </row>
    <row r="794" spans="1:27" ht="15.75" customHeight="1">
      <c r="A794" s="139"/>
      <c r="B794" s="139"/>
      <c r="C794" s="139"/>
      <c r="D794" s="139"/>
      <c r="E794" s="139"/>
      <c r="F794" s="139"/>
      <c r="G794" s="139"/>
      <c r="H794" s="139"/>
      <c r="I794" s="139"/>
      <c r="J794" s="139"/>
      <c r="K794" s="139"/>
      <c r="L794" s="139"/>
      <c r="M794" s="139"/>
      <c r="N794" s="139"/>
      <c r="O794" s="139"/>
      <c r="P794" s="139"/>
      <c r="Q794" s="139"/>
      <c r="R794" s="139"/>
      <c r="S794" s="139"/>
      <c r="T794" s="139"/>
      <c r="U794" s="139"/>
      <c r="V794" s="139"/>
      <c r="W794" s="139"/>
      <c r="X794" s="139"/>
      <c r="Y794" s="139"/>
      <c r="Z794" s="139"/>
      <c r="AA794" s="139"/>
    </row>
    <row r="795" spans="1:27" ht="15.75" customHeight="1">
      <c r="A795" s="139"/>
      <c r="B795" s="139"/>
      <c r="C795" s="139"/>
      <c r="D795" s="139"/>
      <c r="E795" s="139"/>
      <c r="F795" s="139"/>
      <c r="G795" s="139"/>
      <c r="H795" s="139"/>
      <c r="I795" s="139"/>
      <c r="J795" s="139"/>
      <c r="K795" s="139"/>
      <c r="L795" s="139"/>
      <c r="M795" s="139"/>
      <c r="N795" s="139"/>
      <c r="O795" s="139"/>
      <c r="P795" s="139"/>
      <c r="Q795" s="139"/>
      <c r="R795" s="139"/>
      <c r="S795" s="139"/>
      <c r="T795" s="139"/>
      <c r="U795" s="139"/>
      <c r="V795" s="139"/>
      <c r="W795" s="139"/>
      <c r="X795" s="139"/>
      <c r="Y795" s="139"/>
      <c r="Z795" s="139"/>
      <c r="AA795" s="139"/>
    </row>
    <row r="796" spans="1:27" ht="15.75" customHeight="1">
      <c r="A796" s="139"/>
      <c r="B796" s="139"/>
      <c r="C796" s="139"/>
      <c r="D796" s="139"/>
      <c r="E796" s="139"/>
      <c r="F796" s="139"/>
      <c r="G796" s="139"/>
      <c r="H796" s="139"/>
      <c r="I796" s="139"/>
      <c r="J796" s="139"/>
      <c r="K796" s="139"/>
      <c r="L796" s="139"/>
      <c r="M796" s="139"/>
      <c r="N796" s="139"/>
      <c r="O796" s="139"/>
      <c r="P796" s="139"/>
      <c r="Q796" s="139"/>
      <c r="R796" s="139"/>
      <c r="S796" s="139"/>
      <c r="T796" s="139"/>
      <c r="U796" s="139"/>
      <c r="V796" s="139"/>
      <c r="W796" s="139"/>
      <c r="X796" s="139"/>
      <c r="Y796" s="139"/>
      <c r="Z796" s="139"/>
      <c r="AA796" s="139"/>
    </row>
    <row r="797" spans="1:27" ht="15.75" customHeight="1">
      <c r="A797" s="139"/>
      <c r="B797" s="139"/>
      <c r="C797" s="139"/>
      <c r="D797" s="139"/>
      <c r="E797" s="139"/>
      <c r="F797" s="139"/>
      <c r="G797" s="139"/>
      <c r="H797" s="139"/>
      <c r="I797" s="139"/>
      <c r="J797" s="139"/>
      <c r="K797" s="139"/>
      <c r="L797" s="139"/>
      <c r="M797" s="139"/>
      <c r="N797" s="139"/>
      <c r="O797" s="139"/>
      <c r="P797" s="139"/>
      <c r="Q797" s="139"/>
      <c r="R797" s="139"/>
      <c r="S797" s="139"/>
      <c r="T797" s="139"/>
      <c r="U797" s="139"/>
      <c r="V797" s="139"/>
      <c r="W797" s="139"/>
      <c r="X797" s="139"/>
      <c r="Y797" s="139"/>
      <c r="Z797" s="139"/>
      <c r="AA797" s="139"/>
    </row>
    <row r="798" spans="1:27" ht="15.75" customHeight="1">
      <c r="A798" s="139"/>
      <c r="B798" s="139"/>
      <c r="C798" s="139"/>
      <c r="D798" s="139"/>
      <c r="E798" s="139"/>
      <c r="F798" s="139"/>
      <c r="G798" s="139"/>
      <c r="H798" s="139"/>
      <c r="I798" s="139"/>
      <c r="J798" s="139"/>
      <c r="K798" s="139"/>
      <c r="L798" s="139"/>
      <c r="M798" s="139"/>
      <c r="N798" s="139"/>
      <c r="O798" s="139"/>
      <c r="P798" s="139"/>
      <c r="Q798" s="139"/>
      <c r="R798" s="139"/>
      <c r="S798" s="139"/>
      <c r="T798" s="139"/>
      <c r="U798" s="139"/>
      <c r="V798" s="139"/>
      <c r="W798" s="139"/>
      <c r="X798" s="139"/>
      <c r="Y798" s="139"/>
      <c r="Z798" s="139"/>
      <c r="AA798" s="139"/>
    </row>
    <row r="799" spans="1:27" ht="15.75" customHeight="1">
      <c r="A799" s="139"/>
      <c r="B799" s="139"/>
      <c r="C799" s="139"/>
      <c r="D799" s="139"/>
      <c r="E799" s="139"/>
      <c r="F799" s="139"/>
      <c r="G799" s="139"/>
      <c r="H799" s="139"/>
      <c r="I799" s="139"/>
      <c r="J799" s="139"/>
      <c r="K799" s="139"/>
      <c r="L799" s="139"/>
      <c r="M799" s="139"/>
      <c r="N799" s="139"/>
      <c r="O799" s="139"/>
      <c r="P799" s="139"/>
      <c r="Q799" s="139"/>
      <c r="R799" s="139"/>
      <c r="S799" s="139"/>
      <c r="T799" s="139"/>
      <c r="U799" s="139"/>
      <c r="V799" s="139"/>
      <c r="W799" s="139"/>
      <c r="X799" s="139"/>
      <c r="Y799" s="139"/>
      <c r="Z799" s="139"/>
      <c r="AA799" s="139"/>
    </row>
    <row r="800" spans="1:27" ht="15.75" customHeight="1">
      <c r="A800" s="139"/>
      <c r="B800" s="139"/>
      <c r="C800" s="139"/>
      <c r="D800" s="139"/>
      <c r="E800" s="139"/>
      <c r="F800" s="139"/>
      <c r="G800" s="139"/>
      <c r="H800" s="139"/>
      <c r="I800" s="139"/>
      <c r="J800" s="139"/>
      <c r="K800" s="139"/>
      <c r="L800" s="139"/>
      <c r="M800" s="139"/>
      <c r="N800" s="139"/>
      <c r="O800" s="139"/>
      <c r="P800" s="139"/>
      <c r="Q800" s="139"/>
      <c r="R800" s="139"/>
      <c r="S800" s="139"/>
      <c r="T800" s="139"/>
      <c r="U800" s="139"/>
      <c r="V800" s="139"/>
      <c r="W800" s="139"/>
      <c r="X800" s="139"/>
      <c r="Y800" s="139"/>
      <c r="Z800" s="139"/>
      <c r="AA800" s="139"/>
    </row>
    <row r="801" spans="1:27" ht="15.75" customHeight="1">
      <c r="A801" s="139"/>
      <c r="B801" s="139"/>
      <c r="C801" s="139"/>
      <c r="D801" s="139"/>
      <c r="E801" s="139"/>
      <c r="F801" s="139"/>
      <c r="G801" s="139"/>
      <c r="H801" s="139"/>
      <c r="I801" s="139"/>
      <c r="J801" s="139"/>
      <c r="K801" s="139"/>
      <c r="L801" s="139"/>
      <c r="M801" s="139"/>
      <c r="N801" s="139"/>
      <c r="O801" s="139"/>
      <c r="P801" s="139"/>
      <c r="Q801" s="139"/>
      <c r="R801" s="139"/>
      <c r="S801" s="139"/>
      <c r="T801" s="139"/>
      <c r="U801" s="139"/>
      <c r="V801" s="139"/>
      <c r="W801" s="139"/>
      <c r="X801" s="139"/>
      <c r="Y801" s="139"/>
      <c r="Z801" s="139"/>
      <c r="AA801" s="139"/>
    </row>
    <row r="802" spans="1:27" ht="15.75" customHeight="1">
      <c r="A802" s="139"/>
      <c r="B802" s="139"/>
      <c r="C802" s="139"/>
      <c r="D802" s="139"/>
      <c r="E802" s="139"/>
      <c r="F802" s="139"/>
      <c r="G802" s="139"/>
      <c r="H802" s="139"/>
      <c r="I802" s="139"/>
      <c r="J802" s="139"/>
      <c r="K802" s="139"/>
      <c r="L802" s="139"/>
      <c r="M802" s="139"/>
      <c r="N802" s="139"/>
      <c r="O802" s="139"/>
      <c r="P802" s="139"/>
      <c r="Q802" s="139"/>
      <c r="R802" s="139"/>
      <c r="S802" s="139"/>
      <c r="T802" s="139"/>
      <c r="U802" s="139"/>
      <c r="V802" s="139"/>
      <c r="W802" s="139"/>
      <c r="X802" s="139"/>
      <c r="Y802" s="139"/>
      <c r="Z802" s="139"/>
      <c r="AA802" s="139"/>
    </row>
    <row r="803" spans="1:27" ht="15.75" customHeight="1">
      <c r="A803" s="139"/>
      <c r="B803" s="139"/>
      <c r="C803" s="139"/>
      <c r="D803" s="139"/>
      <c r="E803" s="139"/>
      <c r="F803" s="139"/>
      <c r="G803" s="139"/>
      <c r="H803" s="139"/>
      <c r="I803" s="139"/>
      <c r="J803" s="139"/>
      <c r="K803" s="139"/>
      <c r="L803" s="139"/>
      <c r="M803" s="139"/>
      <c r="N803" s="139"/>
      <c r="O803" s="139"/>
      <c r="P803" s="139"/>
      <c r="Q803" s="139"/>
      <c r="R803" s="139"/>
      <c r="S803" s="139"/>
      <c r="T803" s="139"/>
      <c r="U803" s="139"/>
      <c r="V803" s="139"/>
      <c r="W803" s="139"/>
      <c r="X803" s="139"/>
      <c r="Y803" s="139"/>
      <c r="Z803" s="139"/>
      <c r="AA803" s="139"/>
    </row>
    <row r="804" spans="1:27" ht="15.75" customHeight="1">
      <c r="A804" s="139"/>
      <c r="B804" s="139"/>
      <c r="C804" s="139"/>
      <c r="D804" s="139"/>
      <c r="E804" s="139"/>
      <c r="F804" s="139"/>
      <c r="G804" s="139"/>
      <c r="H804" s="139"/>
      <c r="I804" s="139"/>
      <c r="J804" s="139"/>
      <c r="K804" s="139"/>
      <c r="L804" s="139"/>
      <c r="M804" s="139"/>
      <c r="N804" s="139"/>
      <c r="O804" s="139"/>
      <c r="P804" s="139"/>
      <c r="Q804" s="139"/>
      <c r="R804" s="139"/>
      <c r="S804" s="139"/>
      <c r="T804" s="139"/>
      <c r="U804" s="139"/>
      <c r="V804" s="139"/>
      <c r="W804" s="139"/>
      <c r="X804" s="139"/>
      <c r="Y804" s="139"/>
      <c r="Z804" s="139"/>
      <c r="AA804" s="139"/>
    </row>
    <row r="805" spans="1:27" ht="15.75" customHeight="1">
      <c r="A805" s="139"/>
      <c r="B805" s="139"/>
      <c r="C805" s="139"/>
      <c r="D805" s="139"/>
      <c r="E805" s="139"/>
      <c r="F805" s="139"/>
      <c r="G805" s="139"/>
      <c r="H805" s="139"/>
      <c r="I805" s="139"/>
      <c r="J805" s="139"/>
      <c r="K805" s="139"/>
      <c r="L805" s="139"/>
      <c r="M805" s="139"/>
      <c r="N805" s="139"/>
      <c r="O805" s="139"/>
      <c r="P805" s="139"/>
      <c r="Q805" s="139"/>
      <c r="R805" s="139"/>
      <c r="S805" s="139"/>
      <c r="T805" s="139"/>
      <c r="U805" s="139"/>
      <c r="V805" s="139"/>
      <c r="W805" s="139"/>
      <c r="X805" s="139"/>
      <c r="Y805" s="139"/>
      <c r="Z805" s="139"/>
      <c r="AA805" s="139"/>
    </row>
    <row r="806" spans="1:27" ht="15.75" customHeight="1">
      <c r="A806" s="139"/>
      <c r="B806" s="139"/>
      <c r="C806" s="139"/>
      <c r="D806" s="139"/>
      <c r="E806" s="139"/>
      <c r="F806" s="139"/>
      <c r="G806" s="139"/>
      <c r="H806" s="139"/>
      <c r="I806" s="139"/>
      <c r="J806" s="139"/>
      <c r="K806" s="139"/>
      <c r="L806" s="139"/>
      <c r="M806" s="139"/>
      <c r="N806" s="139"/>
      <c r="O806" s="139"/>
      <c r="P806" s="139"/>
      <c r="Q806" s="139"/>
      <c r="R806" s="139"/>
      <c r="S806" s="139"/>
      <c r="T806" s="139"/>
      <c r="U806" s="139"/>
      <c r="V806" s="139"/>
      <c r="W806" s="139"/>
      <c r="X806" s="139"/>
      <c r="Y806" s="139"/>
      <c r="Z806" s="139"/>
      <c r="AA806" s="139"/>
    </row>
    <row r="807" spans="1:27" ht="15.75" customHeight="1">
      <c r="A807" s="139"/>
      <c r="B807" s="139"/>
      <c r="C807" s="139"/>
      <c r="D807" s="139"/>
      <c r="E807" s="139"/>
      <c r="F807" s="139"/>
      <c r="G807" s="139"/>
      <c r="H807" s="139"/>
      <c r="I807" s="139"/>
      <c r="J807" s="139"/>
      <c r="K807" s="139"/>
      <c r="L807" s="139"/>
      <c r="M807" s="139"/>
      <c r="N807" s="139"/>
      <c r="O807" s="139"/>
      <c r="P807" s="139"/>
      <c r="Q807" s="139"/>
      <c r="R807" s="139"/>
      <c r="S807" s="139"/>
      <c r="T807" s="139"/>
      <c r="U807" s="139"/>
      <c r="V807" s="139"/>
      <c r="W807" s="139"/>
      <c r="X807" s="139"/>
      <c r="Y807" s="139"/>
      <c r="Z807" s="139"/>
      <c r="AA807" s="139"/>
    </row>
    <row r="808" spans="1:27" ht="15.75" customHeight="1">
      <c r="A808" s="139"/>
      <c r="B808" s="139"/>
      <c r="C808" s="139"/>
      <c r="D808" s="139"/>
      <c r="E808" s="139"/>
      <c r="F808" s="139"/>
      <c r="G808" s="139"/>
      <c r="H808" s="139"/>
      <c r="I808" s="139"/>
      <c r="J808" s="139"/>
      <c r="K808" s="139"/>
      <c r="L808" s="139"/>
      <c r="M808" s="139"/>
      <c r="N808" s="139"/>
      <c r="O808" s="139"/>
      <c r="P808" s="139"/>
      <c r="Q808" s="139"/>
      <c r="R808" s="139"/>
      <c r="S808" s="139"/>
      <c r="T808" s="139"/>
      <c r="U808" s="139"/>
      <c r="V808" s="139"/>
      <c r="W808" s="139"/>
      <c r="X808" s="139"/>
      <c r="Y808" s="139"/>
      <c r="Z808" s="139"/>
      <c r="AA808" s="139"/>
    </row>
    <row r="809" spans="1:27" ht="15.75" customHeight="1">
      <c r="A809" s="139"/>
      <c r="B809" s="139"/>
      <c r="C809" s="139"/>
      <c r="D809" s="139"/>
      <c r="E809" s="139"/>
      <c r="F809" s="139"/>
      <c r="G809" s="139"/>
      <c r="H809" s="139"/>
      <c r="I809" s="139"/>
      <c r="J809" s="139"/>
      <c r="K809" s="139"/>
      <c r="L809" s="139"/>
      <c r="M809" s="139"/>
      <c r="N809" s="139"/>
      <c r="O809" s="139"/>
      <c r="P809" s="139"/>
      <c r="Q809" s="139"/>
      <c r="R809" s="139"/>
      <c r="S809" s="139"/>
      <c r="T809" s="139"/>
      <c r="U809" s="139"/>
      <c r="V809" s="139"/>
      <c r="W809" s="139"/>
      <c r="X809" s="139"/>
      <c r="Y809" s="139"/>
      <c r="Z809" s="139"/>
      <c r="AA809" s="139"/>
    </row>
    <row r="810" spans="1:27" ht="15.75" customHeight="1">
      <c r="A810" s="139"/>
      <c r="B810" s="139"/>
      <c r="C810" s="139"/>
      <c r="D810" s="139"/>
      <c r="E810" s="139"/>
      <c r="F810" s="139"/>
      <c r="G810" s="139"/>
      <c r="H810" s="139"/>
      <c r="I810" s="139"/>
      <c r="J810" s="139"/>
      <c r="K810" s="139"/>
      <c r="L810" s="139"/>
      <c r="M810" s="139"/>
      <c r="N810" s="139"/>
      <c r="O810" s="139"/>
      <c r="P810" s="139"/>
      <c r="Q810" s="139"/>
      <c r="R810" s="139"/>
      <c r="S810" s="139"/>
      <c r="T810" s="139"/>
      <c r="U810" s="139"/>
      <c r="V810" s="139"/>
      <c r="W810" s="139"/>
      <c r="X810" s="139"/>
      <c r="Y810" s="139"/>
      <c r="Z810" s="139"/>
      <c r="AA810" s="139"/>
    </row>
    <row r="811" spans="1:27" ht="15.75" customHeight="1">
      <c r="A811" s="139"/>
      <c r="B811" s="139"/>
      <c r="C811" s="139"/>
      <c r="D811" s="139"/>
      <c r="E811" s="139"/>
      <c r="F811" s="139"/>
      <c r="G811" s="139"/>
      <c r="H811" s="139"/>
      <c r="I811" s="139"/>
      <c r="J811" s="139"/>
      <c r="K811" s="139"/>
      <c r="L811" s="139"/>
      <c r="M811" s="139"/>
      <c r="N811" s="139"/>
      <c r="O811" s="139"/>
      <c r="P811" s="139"/>
      <c r="Q811" s="139"/>
      <c r="R811" s="139"/>
      <c r="S811" s="139"/>
      <c r="T811" s="139"/>
      <c r="U811" s="139"/>
      <c r="V811" s="139"/>
      <c r="W811" s="139"/>
      <c r="X811" s="139"/>
      <c r="Y811" s="139"/>
      <c r="Z811" s="139"/>
      <c r="AA811" s="139"/>
    </row>
    <row r="812" spans="1:27" ht="15.75" customHeight="1">
      <c r="A812" s="139"/>
      <c r="B812" s="139"/>
      <c r="C812" s="139"/>
      <c r="D812" s="139"/>
      <c r="E812" s="139"/>
      <c r="F812" s="139"/>
      <c r="G812" s="139"/>
      <c r="H812" s="139"/>
      <c r="I812" s="139"/>
      <c r="J812" s="139"/>
      <c r="K812" s="139"/>
      <c r="L812" s="139"/>
      <c r="M812" s="139"/>
      <c r="N812" s="139"/>
      <c r="O812" s="139"/>
      <c r="P812" s="139"/>
      <c r="Q812" s="139"/>
      <c r="R812" s="139"/>
      <c r="S812" s="139"/>
      <c r="T812" s="139"/>
      <c r="U812" s="139"/>
      <c r="V812" s="139"/>
      <c r="W812" s="139"/>
      <c r="X812" s="139"/>
      <c r="Y812" s="139"/>
      <c r="Z812" s="139"/>
      <c r="AA812" s="139"/>
    </row>
    <row r="813" spans="1:27" ht="15.75" customHeight="1">
      <c r="A813" s="139"/>
      <c r="B813" s="139"/>
      <c r="C813" s="139"/>
      <c r="D813" s="139"/>
      <c r="E813" s="139"/>
      <c r="F813" s="139"/>
      <c r="G813" s="139"/>
      <c r="H813" s="139"/>
      <c r="I813" s="139"/>
      <c r="J813" s="139"/>
      <c r="K813" s="139"/>
      <c r="L813" s="139"/>
      <c r="M813" s="139"/>
      <c r="N813" s="139"/>
      <c r="O813" s="139"/>
      <c r="P813" s="139"/>
      <c r="Q813" s="139"/>
      <c r="R813" s="139"/>
      <c r="S813" s="139"/>
      <c r="T813" s="139"/>
      <c r="U813" s="139"/>
      <c r="V813" s="139"/>
      <c r="W813" s="139"/>
      <c r="X813" s="139"/>
      <c r="Y813" s="139"/>
      <c r="Z813" s="139"/>
      <c r="AA813" s="139"/>
    </row>
    <row r="814" spans="1:27" ht="15.75" customHeight="1">
      <c r="A814" s="139"/>
      <c r="B814" s="139"/>
      <c r="C814" s="139"/>
      <c r="D814" s="139"/>
      <c r="E814" s="139"/>
      <c r="F814" s="139"/>
      <c r="G814" s="139"/>
      <c r="H814" s="139"/>
      <c r="I814" s="139"/>
      <c r="J814" s="139"/>
      <c r="K814" s="139"/>
      <c r="L814" s="139"/>
      <c r="M814" s="139"/>
      <c r="N814" s="139"/>
      <c r="O814" s="139"/>
      <c r="P814" s="139"/>
      <c r="Q814" s="139"/>
      <c r="R814" s="139"/>
      <c r="S814" s="139"/>
      <c r="T814" s="139"/>
      <c r="U814" s="139"/>
      <c r="V814" s="139"/>
      <c r="W814" s="139"/>
      <c r="X814" s="139"/>
      <c r="Y814" s="139"/>
      <c r="Z814" s="139"/>
      <c r="AA814" s="139"/>
    </row>
    <row r="815" spans="1:27" ht="15.75" customHeight="1">
      <c r="A815" s="139"/>
      <c r="B815" s="139"/>
      <c r="C815" s="139"/>
      <c r="D815" s="139"/>
      <c r="E815" s="139"/>
      <c r="F815" s="139"/>
      <c r="G815" s="139"/>
      <c r="H815" s="139"/>
      <c r="I815" s="139"/>
      <c r="J815" s="139"/>
      <c r="K815" s="139"/>
      <c r="L815" s="139"/>
      <c r="M815" s="139"/>
      <c r="N815" s="139"/>
      <c r="O815" s="139"/>
      <c r="P815" s="139"/>
      <c r="Q815" s="139"/>
      <c r="R815" s="139"/>
      <c r="S815" s="139"/>
      <c r="T815" s="139"/>
      <c r="U815" s="139"/>
      <c r="V815" s="139"/>
      <c r="W815" s="139"/>
      <c r="X815" s="139"/>
      <c r="Y815" s="139"/>
      <c r="Z815" s="139"/>
      <c r="AA815" s="139"/>
    </row>
    <row r="816" spans="1:27" ht="15.75" customHeight="1">
      <c r="A816" s="139"/>
      <c r="B816" s="139"/>
      <c r="C816" s="139"/>
      <c r="D816" s="139"/>
      <c r="E816" s="139"/>
      <c r="F816" s="139"/>
      <c r="G816" s="139"/>
      <c r="H816" s="139"/>
      <c r="I816" s="139"/>
      <c r="J816" s="139"/>
      <c r="K816" s="139"/>
      <c r="L816" s="139"/>
      <c r="M816" s="139"/>
      <c r="N816" s="139"/>
      <c r="O816" s="139"/>
      <c r="P816" s="139"/>
      <c r="Q816" s="139"/>
      <c r="R816" s="139"/>
      <c r="S816" s="139"/>
      <c r="T816" s="139"/>
      <c r="U816" s="139"/>
      <c r="V816" s="139"/>
      <c r="W816" s="139"/>
      <c r="X816" s="139"/>
      <c r="Y816" s="139"/>
      <c r="Z816" s="139"/>
      <c r="AA816" s="139"/>
    </row>
    <row r="817" spans="1:27" ht="15.75" customHeight="1">
      <c r="A817" s="139"/>
      <c r="B817" s="139"/>
      <c r="C817" s="139"/>
      <c r="D817" s="139"/>
      <c r="E817" s="139"/>
      <c r="F817" s="139"/>
      <c r="G817" s="139"/>
      <c r="H817" s="139"/>
      <c r="I817" s="139"/>
      <c r="J817" s="139"/>
      <c r="K817" s="139"/>
      <c r="L817" s="139"/>
      <c r="M817" s="139"/>
      <c r="N817" s="139"/>
      <c r="O817" s="139"/>
      <c r="P817" s="139"/>
      <c r="Q817" s="139"/>
      <c r="R817" s="139"/>
      <c r="S817" s="139"/>
      <c r="T817" s="139"/>
      <c r="U817" s="139"/>
      <c r="V817" s="139"/>
      <c r="W817" s="139"/>
      <c r="X817" s="139"/>
      <c r="Y817" s="139"/>
      <c r="Z817" s="139"/>
      <c r="AA817" s="139"/>
    </row>
    <row r="818" spans="1:27" ht="15.75" customHeight="1">
      <c r="A818" s="139"/>
      <c r="B818" s="139"/>
      <c r="C818" s="139"/>
      <c r="D818" s="139"/>
      <c r="E818" s="139"/>
      <c r="F818" s="139"/>
      <c r="G818" s="139"/>
      <c r="H818" s="139"/>
      <c r="I818" s="139"/>
      <c r="J818" s="139"/>
      <c r="K818" s="139"/>
      <c r="L818" s="139"/>
      <c r="M818" s="139"/>
      <c r="N818" s="139"/>
      <c r="O818" s="139"/>
      <c r="P818" s="139"/>
      <c r="Q818" s="139"/>
      <c r="R818" s="139"/>
      <c r="S818" s="139"/>
      <c r="T818" s="139"/>
      <c r="U818" s="139"/>
      <c r="V818" s="139"/>
      <c r="W818" s="139"/>
      <c r="X818" s="139"/>
      <c r="Y818" s="139"/>
      <c r="Z818" s="139"/>
      <c r="AA818" s="139"/>
    </row>
    <row r="819" spans="1:27" ht="15.75" customHeight="1">
      <c r="A819" s="139"/>
      <c r="B819" s="139"/>
      <c r="C819" s="139"/>
      <c r="D819" s="139"/>
      <c r="E819" s="139"/>
      <c r="F819" s="139"/>
      <c r="G819" s="139"/>
      <c r="H819" s="139"/>
      <c r="I819" s="139"/>
      <c r="J819" s="139"/>
      <c r="K819" s="139"/>
      <c r="L819" s="139"/>
      <c r="M819" s="139"/>
      <c r="N819" s="139"/>
      <c r="O819" s="139"/>
      <c r="P819" s="139"/>
      <c r="Q819" s="139"/>
      <c r="R819" s="139"/>
      <c r="S819" s="139"/>
      <c r="T819" s="139"/>
      <c r="U819" s="139"/>
      <c r="V819" s="139"/>
      <c r="W819" s="139"/>
      <c r="X819" s="139"/>
      <c r="Y819" s="139"/>
      <c r="Z819" s="139"/>
      <c r="AA819" s="139"/>
    </row>
    <row r="820" spans="1:27" ht="15.75" customHeight="1">
      <c r="A820" s="139"/>
      <c r="B820" s="139"/>
      <c r="C820" s="139"/>
      <c r="D820" s="139"/>
      <c r="E820" s="139"/>
      <c r="F820" s="139"/>
      <c r="G820" s="139"/>
      <c r="H820" s="139"/>
      <c r="I820" s="139"/>
      <c r="J820" s="139"/>
      <c r="K820" s="139"/>
      <c r="L820" s="139"/>
      <c r="M820" s="139"/>
      <c r="N820" s="139"/>
      <c r="O820" s="139"/>
      <c r="P820" s="139"/>
      <c r="Q820" s="139"/>
      <c r="R820" s="139"/>
      <c r="S820" s="139"/>
      <c r="T820" s="139"/>
      <c r="U820" s="139"/>
      <c r="V820" s="139"/>
      <c r="W820" s="139"/>
      <c r="X820" s="139"/>
      <c r="Y820" s="139"/>
      <c r="Z820" s="139"/>
      <c r="AA820" s="139"/>
    </row>
    <row r="821" spans="1:27" ht="15.75" customHeight="1">
      <c r="A821" s="139"/>
      <c r="B821" s="139"/>
      <c r="C821" s="139"/>
      <c r="D821" s="139"/>
      <c r="E821" s="139"/>
      <c r="F821" s="139"/>
      <c r="G821" s="139"/>
      <c r="H821" s="139"/>
      <c r="I821" s="139"/>
      <c r="J821" s="139"/>
      <c r="K821" s="139"/>
      <c r="L821" s="139"/>
      <c r="M821" s="139"/>
      <c r="N821" s="139"/>
      <c r="O821" s="139"/>
      <c r="P821" s="139"/>
      <c r="Q821" s="139"/>
      <c r="R821" s="139"/>
      <c r="S821" s="139"/>
      <c r="T821" s="139"/>
      <c r="U821" s="139"/>
      <c r="V821" s="139"/>
      <c r="W821" s="139"/>
      <c r="X821" s="139"/>
      <c r="Y821" s="139"/>
      <c r="Z821" s="139"/>
      <c r="AA821" s="139"/>
    </row>
    <row r="822" spans="1:27" ht="15.75" customHeight="1">
      <c r="A822" s="139"/>
      <c r="B822" s="139"/>
      <c r="C822" s="139"/>
      <c r="D822" s="139"/>
      <c r="E822" s="139"/>
      <c r="F822" s="139"/>
      <c r="G822" s="139"/>
      <c r="H822" s="139"/>
      <c r="I822" s="139"/>
      <c r="J822" s="139"/>
      <c r="K822" s="139"/>
      <c r="L822" s="139"/>
      <c r="M822" s="139"/>
      <c r="N822" s="139"/>
      <c r="O822" s="139"/>
      <c r="P822" s="139"/>
      <c r="Q822" s="139"/>
      <c r="R822" s="139"/>
      <c r="S822" s="139"/>
      <c r="T822" s="139"/>
      <c r="U822" s="139"/>
      <c r="V822" s="139"/>
      <c r="W822" s="139"/>
      <c r="X822" s="139"/>
      <c r="Y822" s="139"/>
      <c r="Z822" s="139"/>
      <c r="AA822" s="139"/>
    </row>
    <row r="823" spans="1:27" ht="15.75" customHeight="1">
      <c r="A823" s="139"/>
      <c r="B823" s="139"/>
      <c r="C823" s="139"/>
      <c r="D823" s="139"/>
      <c r="E823" s="139"/>
      <c r="F823" s="139"/>
      <c r="G823" s="139"/>
      <c r="H823" s="139"/>
      <c r="I823" s="139"/>
      <c r="J823" s="139"/>
      <c r="K823" s="139"/>
      <c r="L823" s="139"/>
      <c r="M823" s="139"/>
      <c r="N823" s="139"/>
      <c r="O823" s="139"/>
      <c r="P823" s="139"/>
      <c r="Q823" s="139"/>
      <c r="R823" s="139"/>
      <c r="S823" s="139"/>
      <c r="T823" s="139"/>
      <c r="U823" s="139"/>
      <c r="V823" s="139"/>
      <c r="W823" s="139"/>
      <c r="X823" s="139"/>
      <c r="Y823" s="139"/>
      <c r="Z823" s="139"/>
      <c r="AA823" s="139"/>
    </row>
    <row r="824" spans="1:27" ht="15.75" customHeight="1">
      <c r="A824" s="139"/>
      <c r="B824" s="139"/>
      <c r="C824" s="139"/>
      <c r="D824" s="139"/>
      <c r="E824" s="139"/>
      <c r="F824" s="139"/>
      <c r="G824" s="139"/>
      <c r="H824" s="139"/>
      <c r="I824" s="139"/>
      <c r="J824" s="139"/>
      <c r="K824" s="139"/>
      <c r="L824" s="139"/>
      <c r="M824" s="139"/>
      <c r="N824" s="139"/>
      <c r="O824" s="139"/>
      <c r="P824" s="139"/>
      <c r="Q824" s="139"/>
      <c r="R824" s="139"/>
      <c r="S824" s="139"/>
      <c r="T824" s="139"/>
      <c r="U824" s="139"/>
      <c r="V824" s="139"/>
      <c r="W824" s="139"/>
      <c r="X824" s="139"/>
      <c r="Y824" s="139"/>
      <c r="Z824" s="139"/>
      <c r="AA824" s="139"/>
    </row>
    <row r="825" spans="1:27" ht="15.75" customHeight="1">
      <c r="A825" s="139"/>
      <c r="B825" s="139"/>
      <c r="C825" s="139"/>
      <c r="D825" s="139"/>
      <c r="E825" s="139"/>
      <c r="F825" s="139"/>
      <c r="G825" s="139"/>
      <c r="H825" s="139"/>
      <c r="I825" s="139"/>
      <c r="J825" s="139"/>
      <c r="K825" s="139"/>
      <c r="L825" s="139"/>
      <c r="M825" s="139"/>
      <c r="N825" s="139"/>
      <c r="O825" s="139"/>
      <c r="P825" s="139"/>
      <c r="Q825" s="139"/>
      <c r="R825" s="139"/>
      <c r="S825" s="139"/>
      <c r="T825" s="139"/>
      <c r="U825" s="139"/>
      <c r="V825" s="139"/>
      <c r="W825" s="139"/>
      <c r="X825" s="139"/>
      <c r="Y825" s="139"/>
      <c r="Z825" s="139"/>
      <c r="AA825" s="139"/>
    </row>
    <row r="826" spans="1:27" ht="15.75" customHeight="1">
      <c r="A826" s="139"/>
      <c r="B826" s="139"/>
      <c r="C826" s="139"/>
      <c r="D826" s="139"/>
      <c r="E826" s="139"/>
      <c r="F826" s="139"/>
      <c r="G826" s="139"/>
      <c r="H826" s="139"/>
      <c r="I826" s="139"/>
      <c r="J826" s="139"/>
      <c r="K826" s="139"/>
      <c r="L826" s="139"/>
      <c r="M826" s="139"/>
      <c r="N826" s="139"/>
      <c r="O826" s="139"/>
      <c r="P826" s="139"/>
      <c r="Q826" s="139"/>
      <c r="R826" s="139"/>
      <c r="S826" s="139"/>
      <c r="T826" s="139"/>
      <c r="U826" s="139"/>
      <c r="V826" s="139"/>
      <c r="W826" s="139"/>
      <c r="X826" s="139"/>
      <c r="Y826" s="139"/>
      <c r="Z826" s="139"/>
      <c r="AA826" s="139"/>
    </row>
    <row r="827" spans="1:27" ht="15.75" customHeight="1">
      <c r="A827" s="139"/>
      <c r="B827" s="139"/>
      <c r="C827" s="139"/>
      <c r="D827" s="139"/>
      <c r="E827" s="139"/>
      <c r="F827" s="139"/>
      <c r="G827" s="139"/>
      <c r="H827" s="139"/>
      <c r="I827" s="139"/>
      <c r="J827" s="139"/>
      <c r="K827" s="139"/>
      <c r="L827" s="139"/>
      <c r="M827" s="139"/>
      <c r="N827" s="139"/>
      <c r="O827" s="139"/>
      <c r="P827" s="139"/>
      <c r="Q827" s="139"/>
      <c r="R827" s="139"/>
      <c r="S827" s="139"/>
      <c r="T827" s="139"/>
      <c r="U827" s="139"/>
      <c r="V827" s="139"/>
      <c r="W827" s="139"/>
      <c r="X827" s="139"/>
      <c r="Y827" s="139"/>
      <c r="Z827" s="139"/>
      <c r="AA827" s="139"/>
    </row>
    <row r="828" spans="1:27" ht="15.75" customHeight="1">
      <c r="A828" s="139"/>
      <c r="B828" s="139"/>
      <c r="C828" s="139"/>
      <c r="D828" s="139"/>
      <c r="E828" s="139"/>
      <c r="F828" s="139"/>
      <c r="G828" s="139"/>
      <c r="H828" s="139"/>
      <c r="I828" s="139"/>
      <c r="J828" s="139"/>
      <c r="K828" s="139"/>
      <c r="L828" s="139"/>
      <c r="M828" s="139"/>
      <c r="N828" s="139"/>
      <c r="O828" s="139"/>
      <c r="P828" s="139"/>
      <c r="Q828" s="139"/>
      <c r="R828" s="139"/>
      <c r="S828" s="139"/>
      <c r="T828" s="139"/>
      <c r="U828" s="139"/>
      <c r="V828" s="139"/>
      <c r="W828" s="139"/>
      <c r="X828" s="139"/>
      <c r="Y828" s="139"/>
      <c r="Z828" s="139"/>
      <c r="AA828" s="139"/>
    </row>
    <row r="829" spans="1:27" ht="15.75" customHeight="1">
      <c r="A829" s="139"/>
      <c r="B829" s="139"/>
      <c r="C829" s="139"/>
      <c r="D829" s="139"/>
      <c r="E829" s="139"/>
      <c r="F829" s="139"/>
      <c r="G829" s="139"/>
      <c r="H829" s="139"/>
      <c r="I829" s="139"/>
      <c r="J829" s="139"/>
      <c r="K829" s="139"/>
      <c r="L829" s="139"/>
      <c r="M829" s="139"/>
      <c r="N829" s="139"/>
      <c r="O829" s="139"/>
      <c r="P829" s="139"/>
      <c r="Q829" s="139"/>
      <c r="R829" s="139"/>
      <c r="S829" s="139"/>
      <c r="T829" s="139"/>
      <c r="U829" s="139"/>
      <c r="V829" s="139"/>
      <c r="W829" s="139"/>
      <c r="X829" s="139"/>
      <c r="Y829" s="139"/>
      <c r="Z829" s="139"/>
      <c r="AA829" s="139"/>
    </row>
    <row r="830" spans="1:27" ht="15.75" customHeight="1">
      <c r="A830" s="139"/>
      <c r="B830" s="139"/>
      <c r="C830" s="139"/>
      <c r="D830" s="139"/>
      <c r="E830" s="139"/>
      <c r="F830" s="139"/>
      <c r="G830" s="139"/>
      <c r="H830" s="139"/>
      <c r="I830" s="139"/>
      <c r="J830" s="139"/>
      <c r="K830" s="139"/>
      <c r="L830" s="139"/>
      <c r="M830" s="139"/>
      <c r="N830" s="139"/>
      <c r="O830" s="139"/>
      <c r="P830" s="139"/>
      <c r="Q830" s="139"/>
      <c r="R830" s="139"/>
      <c r="S830" s="139"/>
      <c r="T830" s="139"/>
      <c r="U830" s="139"/>
      <c r="V830" s="139"/>
      <c r="W830" s="139"/>
      <c r="X830" s="139"/>
      <c r="Y830" s="139"/>
      <c r="Z830" s="139"/>
      <c r="AA830" s="139"/>
    </row>
    <row r="831" spans="1:27" ht="15.75" customHeight="1">
      <c r="A831" s="139"/>
      <c r="B831" s="139"/>
      <c r="C831" s="139"/>
      <c r="D831" s="139"/>
      <c r="E831" s="139"/>
      <c r="F831" s="139"/>
      <c r="G831" s="139"/>
      <c r="H831" s="139"/>
      <c r="I831" s="139"/>
      <c r="J831" s="139"/>
      <c r="K831" s="139"/>
      <c r="L831" s="139"/>
      <c r="M831" s="139"/>
      <c r="N831" s="139"/>
      <c r="O831" s="139"/>
      <c r="P831" s="139"/>
      <c r="Q831" s="139"/>
      <c r="R831" s="139"/>
      <c r="S831" s="139"/>
      <c r="T831" s="139"/>
      <c r="U831" s="139"/>
      <c r="V831" s="139"/>
      <c r="W831" s="139"/>
      <c r="X831" s="139"/>
      <c r="Y831" s="139"/>
      <c r="Z831" s="139"/>
      <c r="AA831" s="139"/>
    </row>
    <row r="832" spans="1:27" ht="15.75" customHeight="1">
      <c r="A832" s="139"/>
      <c r="B832" s="139"/>
      <c r="C832" s="139"/>
      <c r="D832" s="139"/>
      <c r="E832" s="139"/>
      <c r="F832" s="139"/>
      <c r="G832" s="139"/>
      <c r="H832" s="139"/>
      <c r="I832" s="139"/>
      <c r="J832" s="139"/>
      <c r="K832" s="139"/>
      <c r="L832" s="139"/>
      <c r="M832" s="139"/>
      <c r="N832" s="139"/>
      <c r="O832" s="139"/>
      <c r="P832" s="139"/>
      <c r="Q832" s="139"/>
      <c r="R832" s="139"/>
      <c r="S832" s="139"/>
      <c r="T832" s="139"/>
      <c r="U832" s="139"/>
      <c r="V832" s="139"/>
      <c r="W832" s="139"/>
      <c r="X832" s="139"/>
      <c r="Y832" s="139"/>
      <c r="Z832" s="139"/>
      <c r="AA832" s="139"/>
    </row>
    <row r="833" spans="1:27" ht="15.75" customHeight="1">
      <c r="A833" s="139"/>
      <c r="B833" s="139"/>
      <c r="C833" s="139"/>
      <c r="D833" s="139"/>
      <c r="E833" s="139"/>
      <c r="F833" s="139"/>
      <c r="G833" s="139"/>
      <c r="H833" s="139"/>
      <c r="I833" s="139"/>
      <c r="J833" s="139"/>
      <c r="K833" s="139"/>
      <c r="L833" s="139"/>
      <c r="M833" s="139"/>
      <c r="N833" s="139"/>
      <c r="O833" s="139"/>
      <c r="P833" s="139"/>
      <c r="Q833" s="139"/>
      <c r="R833" s="139"/>
      <c r="S833" s="139"/>
      <c r="T833" s="139"/>
      <c r="U833" s="139"/>
      <c r="V833" s="139"/>
      <c r="W833" s="139"/>
      <c r="X833" s="139"/>
      <c r="Y833" s="139"/>
      <c r="Z833" s="139"/>
      <c r="AA833" s="139"/>
    </row>
    <row r="834" spans="1:27" ht="15.75" customHeight="1">
      <c r="A834" s="139"/>
      <c r="B834" s="139"/>
      <c r="C834" s="139"/>
      <c r="D834" s="139"/>
      <c r="E834" s="139"/>
      <c r="F834" s="139"/>
      <c r="G834" s="139"/>
      <c r="H834" s="139"/>
      <c r="I834" s="139"/>
      <c r="J834" s="139"/>
      <c r="K834" s="139"/>
      <c r="L834" s="139"/>
      <c r="M834" s="139"/>
      <c r="N834" s="139"/>
      <c r="O834" s="139"/>
      <c r="P834" s="139"/>
      <c r="Q834" s="139"/>
      <c r="R834" s="139"/>
      <c r="S834" s="139"/>
      <c r="T834" s="139"/>
      <c r="U834" s="139"/>
      <c r="V834" s="139"/>
      <c r="W834" s="139"/>
      <c r="X834" s="139"/>
      <c r="Y834" s="139"/>
      <c r="Z834" s="139"/>
      <c r="AA834" s="139"/>
    </row>
    <row r="835" spans="1:27" ht="15.75" customHeight="1">
      <c r="A835" s="139"/>
      <c r="B835" s="139"/>
      <c r="C835" s="139"/>
      <c r="D835" s="139"/>
      <c r="E835" s="139"/>
      <c r="F835" s="139"/>
      <c r="G835" s="139"/>
      <c r="H835" s="139"/>
      <c r="I835" s="139"/>
      <c r="J835" s="139"/>
      <c r="K835" s="139"/>
      <c r="L835" s="139"/>
      <c r="M835" s="139"/>
      <c r="N835" s="139"/>
      <c r="O835" s="139"/>
      <c r="P835" s="139"/>
      <c r="Q835" s="139"/>
      <c r="R835" s="139"/>
      <c r="S835" s="139"/>
      <c r="T835" s="139"/>
      <c r="U835" s="139"/>
      <c r="V835" s="139"/>
      <c r="W835" s="139"/>
      <c r="X835" s="139"/>
      <c r="Y835" s="139"/>
      <c r="Z835" s="139"/>
      <c r="AA835" s="139"/>
    </row>
    <row r="836" spans="1:27" ht="15.75" customHeight="1">
      <c r="A836" s="139"/>
      <c r="B836" s="139"/>
      <c r="C836" s="139"/>
      <c r="D836" s="139"/>
      <c r="E836" s="139"/>
      <c r="F836" s="139"/>
      <c r="G836" s="139"/>
      <c r="H836" s="139"/>
      <c r="I836" s="139"/>
      <c r="J836" s="139"/>
      <c r="K836" s="139"/>
      <c r="L836" s="139"/>
      <c r="M836" s="139"/>
      <c r="N836" s="139"/>
      <c r="O836" s="139"/>
      <c r="P836" s="139"/>
      <c r="Q836" s="139"/>
      <c r="R836" s="139"/>
      <c r="S836" s="139"/>
      <c r="T836" s="139"/>
      <c r="U836" s="139"/>
      <c r="V836" s="139"/>
      <c r="W836" s="139"/>
      <c r="X836" s="139"/>
      <c r="Y836" s="139"/>
      <c r="Z836" s="139"/>
      <c r="AA836" s="139"/>
    </row>
    <row r="837" spans="1:27" ht="15.75" customHeight="1">
      <c r="A837" s="139"/>
      <c r="B837" s="139"/>
      <c r="C837" s="139"/>
      <c r="D837" s="139"/>
      <c r="E837" s="139"/>
      <c r="F837" s="139"/>
      <c r="G837" s="139"/>
      <c r="H837" s="139"/>
      <c r="I837" s="139"/>
      <c r="J837" s="139"/>
      <c r="K837" s="139"/>
      <c r="L837" s="139"/>
      <c r="M837" s="139"/>
      <c r="N837" s="139"/>
      <c r="O837" s="139"/>
      <c r="P837" s="139"/>
      <c r="Q837" s="139"/>
      <c r="R837" s="139"/>
      <c r="S837" s="139"/>
      <c r="T837" s="139"/>
      <c r="U837" s="139"/>
      <c r="V837" s="139"/>
      <c r="W837" s="139"/>
      <c r="X837" s="139"/>
      <c r="Y837" s="139"/>
      <c r="Z837" s="139"/>
      <c r="AA837" s="139"/>
    </row>
    <row r="838" spans="1:27" ht="15.75" customHeight="1">
      <c r="A838" s="139"/>
      <c r="B838" s="139"/>
      <c r="C838" s="139"/>
      <c r="D838" s="139"/>
      <c r="E838" s="139"/>
      <c r="F838" s="139"/>
      <c r="G838" s="139"/>
      <c r="H838" s="139"/>
      <c r="I838" s="139"/>
      <c r="J838" s="139"/>
      <c r="K838" s="139"/>
      <c r="L838" s="139"/>
      <c r="M838" s="139"/>
      <c r="N838" s="139"/>
      <c r="O838" s="139"/>
      <c r="P838" s="139"/>
      <c r="Q838" s="139"/>
      <c r="R838" s="139"/>
      <c r="S838" s="139"/>
      <c r="T838" s="139"/>
      <c r="U838" s="139"/>
      <c r="V838" s="139"/>
      <c r="W838" s="139"/>
      <c r="X838" s="139"/>
      <c r="Y838" s="139"/>
      <c r="Z838" s="139"/>
      <c r="AA838" s="139"/>
    </row>
    <row r="839" spans="1:27" ht="15.75" customHeight="1">
      <c r="A839" s="139"/>
      <c r="B839" s="139"/>
      <c r="C839" s="139"/>
      <c r="D839" s="139"/>
      <c r="E839" s="139"/>
      <c r="F839" s="139"/>
      <c r="G839" s="139"/>
      <c r="H839" s="139"/>
      <c r="I839" s="139"/>
      <c r="J839" s="139"/>
      <c r="K839" s="139"/>
      <c r="L839" s="139"/>
      <c r="M839" s="139"/>
      <c r="N839" s="139"/>
      <c r="O839" s="139"/>
      <c r="P839" s="139"/>
      <c r="Q839" s="139"/>
      <c r="R839" s="139"/>
      <c r="S839" s="139"/>
      <c r="T839" s="139"/>
      <c r="U839" s="139"/>
      <c r="V839" s="139"/>
      <c r="W839" s="139"/>
      <c r="X839" s="139"/>
      <c r="Y839" s="139"/>
      <c r="Z839" s="139"/>
      <c r="AA839" s="139"/>
    </row>
    <row r="840" spans="1:27" ht="15.75" customHeight="1">
      <c r="A840" s="139"/>
      <c r="B840" s="139"/>
      <c r="C840" s="139"/>
      <c r="D840" s="139"/>
      <c r="E840" s="139"/>
      <c r="F840" s="139"/>
      <c r="G840" s="139"/>
      <c r="H840" s="139"/>
      <c r="I840" s="139"/>
      <c r="J840" s="139"/>
      <c r="K840" s="139"/>
      <c r="L840" s="139"/>
      <c r="M840" s="139"/>
      <c r="N840" s="139"/>
      <c r="O840" s="139"/>
      <c r="P840" s="139"/>
      <c r="Q840" s="139"/>
      <c r="R840" s="139"/>
      <c r="S840" s="139"/>
      <c r="T840" s="139"/>
      <c r="U840" s="139"/>
      <c r="V840" s="139"/>
      <c r="W840" s="139"/>
      <c r="X840" s="139"/>
      <c r="Y840" s="139"/>
      <c r="Z840" s="139"/>
      <c r="AA840" s="139"/>
    </row>
    <row r="841" spans="1:27" ht="15.75" customHeight="1">
      <c r="A841" s="139"/>
      <c r="B841" s="139"/>
      <c r="C841" s="139"/>
      <c r="D841" s="139"/>
      <c r="E841" s="139"/>
      <c r="F841" s="139"/>
      <c r="G841" s="139"/>
      <c r="H841" s="139"/>
      <c r="I841" s="139"/>
      <c r="J841" s="139"/>
      <c r="K841" s="139"/>
      <c r="L841" s="139"/>
      <c r="M841" s="139"/>
      <c r="N841" s="139"/>
      <c r="O841" s="139"/>
      <c r="P841" s="139"/>
      <c r="Q841" s="139"/>
      <c r="R841" s="139"/>
      <c r="S841" s="139"/>
      <c r="T841" s="139"/>
      <c r="U841" s="139"/>
      <c r="V841" s="139"/>
      <c r="W841" s="139"/>
      <c r="X841" s="139"/>
      <c r="Y841" s="139"/>
      <c r="Z841" s="139"/>
      <c r="AA841" s="139"/>
    </row>
    <row r="842" spans="1:27" ht="15.75" customHeight="1">
      <c r="A842" s="139"/>
      <c r="B842" s="139"/>
      <c r="C842" s="139"/>
      <c r="D842" s="139"/>
      <c r="E842" s="139"/>
      <c r="F842" s="139"/>
      <c r="G842" s="139"/>
      <c r="H842" s="139"/>
      <c r="I842" s="139"/>
      <c r="J842" s="139"/>
      <c r="K842" s="139"/>
      <c r="L842" s="139"/>
      <c r="M842" s="139"/>
      <c r="N842" s="139"/>
      <c r="O842" s="139"/>
      <c r="P842" s="139"/>
      <c r="Q842" s="139"/>
      <c r="R842" s="139"/>
      <c r="S842" s="139"/>
      <c r="T842" s="139"/>
      <c r="U842" s="139"/>
      <c r="V842" s="139"/>
      <c r="W842" s="139"/>
      <c r="X842" s="139"/>
      <c r="Y842" s="139"/>
      <c r="Z842" s="139"/>
      <c r="AA842" s="139"/>
    </row>
    <row r="843" spans="1:27" ht="15.75" customHeight="1">
      <c r="A843" s="139"/>
      <c r="B843" s="139"/>
      <c r="C843" s="139"/>
      <c r="D843" s="139"/>
      <c r="E843" s="139"/>
      <c r="F843" s="139"/>
      <c r="G843" s="139"/>
      <c r="H843" s="139"/>
      <c r="I843" s="139"/>
      <c r="J843" s="139"/>
      <c r="K843" s="139"/>
      <c r="L843" s="139"/>
      <c r="M843" s="139"/>
      <c r="N843" s="139"/>
      <c r="O843" s="139"/>
      <c r="P843" s="139"/>
      <c r="Q843" s="139"/>
      <c r="R843" s="139"/>
      <c r="S843" s="139"/>
      <c r="T843" s="139"/>
      <c r="U843" s="139"/>
      <c r="V843" s="139"/>
      <c r="W843" s="139"/>
      <c r="X843" s="139"/>
      <c r="Y843" s="139"/>
      <c r="Z843" s="139"/>
      <c r="AA843" s="139"/>
    </row>
    <row r="844" spans="1:27" ht="15.75" customHeight="1">
      <c r="A844" s="139"/>
      <c r="B844" s="139"/>
      <c r="C844" s="139"/>
      <c r="D844" s="139"/>
      <c r="E844" s="139"/>
      <c r="F844" s="139"/>
      <c r="G844" s="139"/>
      <c r="H844" s="139"/>
      <c r="I844" s="139"/>
      <c r="J844" s="139"/>
      <c r="K844" s="139"/>
      <c r="L844" s="139"/>
      <c r="M844" s="139"/>
      <c r="N844" s="139"/>
      <c r="O844" s="139"/>
      <c r="P844" s="139"/>
      <c r="Q844" s="139"/>
      <c r="R844" s="139"/>
      <c r="S844" s="139"/>
      <c r="T844" s="139"/>
      <c r="U844" s="139"/>
      <c r="V844" s="139"/>
      <c r="W844" s="139"/>
      <c r="X844" s="139"/>
      <c r="Y844" s="139"/>
      <c r="Z844" s="139"/>
      <c r="AA844" s="139"/>
    </row>
    <row r="845" spans="1:27" ht="15.75" customHeight="1">
      <c r="A845" s="139"/>
      <c r="B845" s="139"/>
      <c r="C845" s="139"/>
      <c r="D845" s="139"/>
      <c r="E845" s="139"/>
      <c r="F845" s="139"/>
      <c r="G845" s="139"/>
      <c r="H845" s="139"/>
      <c r="I845" s="139"/>
      <c r="J845" s="139"/>
      <c r="K845" s="139"/>
      <c r="L845" s="139"/>
      <c r="M845" s="139"/>
      <c r="N845" s="139"/>
      <c r="O845" s="139"/>
      <c r="P845" s="139"/>
      <c r="Q845" s="139"/>
      <c r="R845" s="139"/>
      <c r="S845" s="139"/>
      <c r="T845" s="139"/>
      <c r="U845" s="139"/>
      <c r="V845" s="139"/>
      <c r="W845" s="139"/>
      <c r="X845" s="139"/>
      <c r="Y845" s="139"/>
      <c r="Z845" s="139"/>
      <c r="AA845" s="139"/>
    </row>
    <row r="846" spans="1:27" ht="15.75" customHeight="1">
      <c r="A846" s="139"/>
      <c r="B846" s="139"/>
      <c r="C846" s="139"/>
      <c r="D846" s="139"/>
      <c r="E846" s="139"/>
      <c r="F846" s="139"/>
      <c r="G846" s="139"/>
      <c r="H846" s="139"/>
      <c r="I846" s="139"/>
      <c r="J846" s="139"/>
      <c r="K846" s="139"/>
      <c r="L846" s="139"/>
      <c r="M846" s="139"/>
      <c r="N846" s="139"/>
      <c r="O846" s="139"/>
      <c r="P846" s="139"/>
      <c r="Q846" s="139"/>
      <c r="R846" s="139"/>
      <c r="S846" s="139"/>
      <c r="T846" s="139"/>
      <c r="U846" s="139"/>
      <c r="V846" s="139"/>
      <c r="W846" s="139"/>
      <c r="X846" s="139"/>
      <c r="Y846" s="139"/>
      <c r="Z846" s="139"/>
      <c r="AA846" s="139"/>
    </row>
    <row r="847" spans="1:27" ht="15.75" customHeight="1">
      <c r="A847" s="139"/>
      <c r="B847" s="139"/>
      <c r="C847" s="139"/>
      <c r="D847" s="139"/>
      <c r="E847" s="139"/>
      <c r="F847" s="139"/>
      <c r="G847" s="139"/>
      <c r="H847" s="139"/>
      <c r="I847" s="139"/>
      <c r="J847" s="139"/>
      <c r="K847" s="139"/>
      <c r="L847" s="139"/>
      <c r="M847" s="139"/>
      <c r="N847" s="139"/>
      <c r="O847" s="139"/>
      <c r="P847" s="139"/>
      <c r="Q847" s="139"/>
      <c r="R847" s="139"/>
      <c r="S847" s="139"/>
      <c r="T847" s="139"/>
      <c r="U847" s="139"/>
      <c r="V847" s="139"/>
      <c r="W847" s="139"/>
      <c r="X847" s="139"/>
      <c r="Y847" s="139"/>
      <c r="Z847" s="139"/>
      <c r="AA847" s="139"/>
    </row>
    <row r="848" spans="1:27" ht="15.75" customHeight="1">
      <c r="A848" s="139"/>
      <c r="B848" s="139"/>
      <c r="C848" s="139"/>
      <c r="D848" s="139"/>
      <c r="E848" s="139"/>
      <c r="F848" s="139"/>
      <c r="G848" s="139"/>
      <c r="H848" s="139"/>
      <c r="I848" s="139"/>
      <c r="J848" s="139"/>
      <c r="K848" s="139"/>
      <c r="L848" s="139"/>
      <c r="M848" s="139"/>
      <c r="N848" s="139"/>
      <c r="O848" s="139"/>
      <c r="P848" s="139"/>
      <c r="Q848" s="139"/>
      <c r="R848" s="139"/>
      <c r="S848" s="139"/>
      <c r="T848" s="139"/>
      <c r="U848" s="139"/>
      <c r="V848" s="139"/>
      <c r="W848" s="139"/>
      <c r="X848" s="139"/>
      <c r="Y848" s="139"/>
      <c r="Z848" s="139"/>
      <c r="AA848" s="139"/>
    </row>
    <row r="849" spans="1:27" ht="15.75" customHeight="1">
      <c r="A849" s="139"/>
      <c r="B849" s="139"/>
      <c r="C849" s="139"/>
      <c r="D849" s="139"/>
      <c r="E849" s="139"/>
      <c r="F849" s="139"/>
      <c r="G849" s="139"/>
      <c r="H849" s="139"/>
      <c r="I849" s="139"/>
      <c r="J849" s="139"/>
      <c r="K849" s="139"/>
      <c r="L849" s="139"/>
      <c r="M849" s="139"/>
      <c r="N849" s="139"/>
      <c r="O849" s="139"/>
      <c r="P849" s="139"/>
      <c r="Q849" s="139"/>
      <c r="R849" s="139"/>
      <c r="S849" s="139"/>
      <c r="T849" s="139"/>
      <c r="U849" s="139"/>
      <c r="V849" s="139"/>
      <c r="W849" s="139"/>
      <c r="X849" s="139"/>
      <c r="Y849" s="139"/>
      <c r="Z849" s="139"/>
      <c r="AA849" s="139"/>
    </row>
    <row r="850" spans="1:27" ht="15.75" customHeight="1">
      <c r="A850" s="139"/>
      <c r="B850" s="139"/>
      <c r="C850" s="139"/>
      <c r="D850" s="139"/>
      <c r="E850" s="139"/>
      <c r="F850" s="139"/>
      <c r="G850" s="139"/>
      <c r="H850" s="139"/>
      <c r="I850" s="139"/>
      <c r="J850" s="139"/>
      <c r="K850" s="139"/>
      <c r="L850" s="139"/>
      <c r="M850" s="139"/>
      <c r="N850" s="139"/>
      <c r="O850" s="139"/>
      <c r="P850" s="139"/>
      <c r="Q850" s="139"/>
      <c r="R850" s="139"/>
      <c r="S850" s="139"/>
      <c r="T850" s="139"/>
      <c r="U850" s="139"/>
      <c r="V850" s="139"/>
      <c r="W850" s="139"/>
      <c r="X850" s="139"/>
      <c r="Y850" s="139"/>
      <c r="Z850" s="139"/>
      <c r="AA850" s="139"/>
    </row>
    <row r="851" spans="1:27" ht="15.75" customHeight="1">
      <c r="A851" s="139"/>
      <c r="B851" s="139"/>
      <c r="C851" s="139"/>
      <c r="D851" s="139"/>
      <c r="E851" s="139"/>
      <c r="F851" s="139"/>
      <c r="G851" s="139"/>
      <c r="H851" s="139"/>
      <c r="I851" s="139"/>
      <c r="J851" s="139"/>
      <c r="K851" s="139"/>
      <c r="L851" s="139"/>
      <c r="M851" s="139"/>
      <c r="N851" s="139"/>
      <c r="O851" s="139"/>
      <c r="P851" s="139"/>
      <c r="Q851" s="139"/>
      <c r="R851" s="139"/>
      <c r="S851" s="139"/>
      <c r="T851" s="139"/>
      <c r="U851" s="139"/>
      <c r="V851" s="139"/>
      <c r="W851" s="139"/>
      <c r="X851" s="139"/>
      <c r="Y851" s="139"/>
      <c r="Z851" s="139"/>
      <c r="AA851" s="139"/>
    </row>
    <row r="852" spans="1:27" ht="15.75" customHeight="1">
      <c r="A852" s="139"/>
      <c r="B852" s="139"/>
      <c r="C852" s="139"/>
      <c r="D852" s="139"/>
      <c r="E852" s="139"/>
      <c r="F852" s="139"/>
      <c r="G852" s="139"/>
      <c r="H852" s="139"/>
      <c r="I852" s="139"/>
      <c r="J852" s="139"/>
      <c r="K852" s="139"/>
      <c r="L852" s="139"/>
      <c r="M852" s="139"/>
      <c r="N852" s="139"/>
      <c r="O852" s="139"/>
      <c r="P852" s="139"/>
      <c r="Q852" s="139"/>
      <c r="R852" s="139"/>
      <c r="S852" s="139"/>
      <c r="T852" s="139"/>
      <c r="U852" s="139"/>
      <c r="V852" s="139"/>
      <c r="W852" s="139"/>
      <c r="X852" s="139"/>
      <c r="Y852" s="139"/>
      <c r="Z852" s="139"/>
      <c r="AA852" s="139"/>
    </row>
    <row r="853" spans="1:27" ht="15.75" customHeight="1">
      <c r="A853" s="139"/>
      <c r="B853" s="139"/>
      <c r="C853" s="139"/>
      <c r="D853" s="139"/>
      <c r="E853" s="139"/>
      <c r="F853" s="139"/>
      <c r="G853" s="139"/>
      <c r="H853" s="139"/>
      <c r="I853" s="139"/>
      <c r="J853" s="139"/>
      <c r="K853" s="139"/>
      <c r="L853" s="139"/>
      <c r="M853" s="139"/>
      <c r="N853" s="139"/>
      <c r="O853" s="139"/>
      <c r="P853" s="139"/>
      <c r="Q853" s="139"/>
      <c r="R853" s="139"/>
      <c r="S853" s="139"/>
      <c r="T853" s="139"/>
      <c r="U853" s="139"/>
      <c r="V853" s="139"/>
      <c r="W853" s="139"/>
      <c r="X853" s="139"/>
      <c r="Y853" s="139"/>
      <c r="Z853" s="139"/>
      <c r="AA853" s="139"/>
    </row>
    <row r="854" spans="1:27" ht="15.75" customHeight="1">
      <c r="A854" s="139"/>
      <c r="B854" s="139"/>
      <c r="C854" s="139"/>
      <c r="D854" s="139"/>
      <c r="E854" s="139"/>
      <c r="F854" s="139"/>
      <c r="G854" s="139"/>
      <c r="H854" s="139"/>
      <c r="I854" s="139"/>
      <c r="J854" s="139"/>
      <c r="K854" s="139"/>
      <c r="L854" s="139"/>
      <c r="M854" s="139"/>
      <c r="N854" s="139"/>
      <c r="O854" s="139"/>
      <c r="P854" s="139"/>
      <c r="Q854" s="139"/>
      <c r="R854" s="139"/>
      <c r="S854" s="139"/>
      <c r="T854" s="139"/>
      <c r="U854" s="139"/>
      <c r="V854" s="139"/>
      <c r="W854" s="139"/>
      <c r="X854" s="139"/>
      <c r="Y854" s="139"/>
      <c r="Z854" s="139"/>
      <c r="AA854" s="139"/>
    </row>
    <row r="855" spans="1:27" ht="15.75" customHeight="1">
      <c r="A855" s="139"/>
      <c r="B855" s="139"/>
      <c r="C855" s="139"/>
      <c r="D855" s="139"/>
      <c r="E855" s="139"/>
      <c r="F855" s="139"/>
      <c r="G855" s="139"/>
      <c r="H855" s="139"/>
      <c r="I855" s="139"/>
      <c r="J855" s="139"/>
      <c r="K855" s="139"/>
      <c r="L855" s="139"/>
      <c r="M855" s="139"/>
      <c r="N855" s="139"/>
      <c r="O855" s="139"/>
      <c r="P855" s="139"/>
      <c r="Q855" s="139"/>
      <c r="R855" s="139"/>
      <c r="S855" s="139"/>
      <c r="T855" s="139"/>
      <c r="U855" s="139"/>
      <c r="V855" s="139"/>
      <c r="W855" s="139"/>
      <c r="X855" s="139"/>
      <c r="Y855" s="139"/>
      <c r="Z855" s="139"/>
      <c r="AA855" s="139"/>
    </row>
    <row r="856" spans="1:27" ht="15.75" customHeight="1">
      <c r="A856" s="139"/>
      <c r="B856" s="139"/>
      <c r="C856" s="139"/>
      <c r="D856" s="139"/>
      <c r="E856" s="139"/>
      <c r="F856" s="139"/>
      <c r="G856" s="139"/>
      <c r="H856" s="139"/>
      <c r="I856" s="139"/>
      <c r="J856" s="139"/>
      <c r="K856" s="139"/>
      <c r="L856" s="139"/>
      <c r="M856" s="139"/>
      <c r="N856" s="139"/>
      <c r="O856" s="139"/>
      <c r="P856" s="139"/>
      <c r="Q856" s="139"/>
      <c r="R856" s="139"/>
      <c r="S856" s="139"/>
      <c r="T856" s="139"/>
      <c r="U856" s="139"/>
      <c r="V856" s="139"/>
      <c r="W856" s="139"/>
      <c r="X856" s="139"/>
      <c r="Y856" s="139"/>
      <c r="Z856" s="139"/>
      <c r="AA856" s="139"/>
    </row>
    <row r="857" spans="1:27" ht="15.75" customHeight="1">
      <c r="A857" s="139"/>
      <c r="B857" s="139"/>
      <c r="C857" s="139"/>
      <c r="D857" s="139"/>
      <c r="E857" s="139"/>
      <c r="F857" s="139"/>
      <c r="G857" s="139"/>
      <c r="H857" s="139"/>
      <c r="I857" s="139"/>
      <c r="J857" s="139"/>
      <c r="K857" s="139"/>
      <c r="L857" s="139"/>
      <c r="M857" s="139"/>
      <c r="N857" s="139"/>
      <c r="O857" s="139"/>
      <c r="P857" s="139"/>
      <c r="Q857" s="139"/>
      <c r="R857" s="139"/>
      <c r="S857" s="139"/>
      <c r="T857" s="139"/>
      <c r="U857" s="139"/>
      <c r="V857" s="139"/>
      <c r="W857" s="139"/>
      <c r="X857" s="139"/>
      <c r="Y857" s="139"/>
      <c r="Z857" s="139"/>
      <c r="AA857" s="139"/>
    </row>
    <row r="858" spans="1:27" ht="15.75" customHeight="1">
      <c r="A858" s="139"/>
      <c r="B858" s="139"/>
      <c r="C858" s="139"/>
      <c r="D858" s="139"/>
      <c r="E858" s="139"/>
      <c r="F858" s="139"/>
      <c r="G858" s="139"/>
      <c r="H858" s="139"/>
      <c r="I858" s="139"/>
      <c r="J858" s="139"/>
      <c r="K858" s="139"/>
      <c r="L858" s="139"/>
      <c r="M858" s="139"/>
      <c r="N858" s="139"/>
      <c r="O858" s="139"/>
      <c r="P858" s="139"/>
      <c r="Q858" s="139"/>
      <c r="R858" s="139"/>
      <c r="S858" s="139"/>
      <c r="T858" s="139"/>
      <c r="U858" s="139"/>
      <c r="V858" s="139"/>
      <c r="W858" s="139"/>
      <c r="X858" s="139"/>
      <c r="Y858" s="139"/>
      <c r="Z858" s="139"/>
      <c r="AA858" s="139"/>
    </row>
    <row r="859" spans="1:27" ht="15.75" customHeight="1">
      <c r="A859" s="139"/>
      <c r="B859" s="139"/>
      <c r="C859" s="139"/>
      <c r="D859" s="139"/>
      <c r="E859" s="139"/>
      <c r="F859" s="139"/>
      <c r="G859" s="139"/>
      <c r="H859" s="139"/>
      <c r="I859" s="139"/>
      <c r="J859" s="139"/>
      <c r="K859" s="139"/>
      <c r="L859" s="139"/>
      <c r="M859" s="139"/>
      <c r="N859" s="139"/>
      <c r="O859" s="139"/>
      <c r="P859" s="139"/>
      <c r="Q859" s="139"/>
      <c r="R859" s="139"/>
      <c r="S859" s="139"/>
      <c r="T859" s="139"/>
      <c r="U859" s="139"/>
      <c r="V859" s="139"/>
      <c r="W859" s="139"/>
      <c r="X859" s="139"/>
      <c r="Y859" s="139"/>
      <c r="Z859" s="139"/>
      <c r="AA859" s="139"/>
    </row>
    <row r="860" spans="1:27" ht="15.75" customHeight="1">
      <c r="A860" s="139"/>
      <c r="B860" s="139"/>
      <c r="C860" s="139"/>
      <c r="D860" s="139"/>
      <c r="E860" s="139"/>
      <c r="F860" s="139"/>
      <c r="G860" s="139"/>
      <c r="H860" s="139"/>
      <c r="I860" s="139"/>
      <c r="J860" s="139"/>
      <c r="K860" s="139"/>
      <c r="L860" s="139"/>
      <c r="M860" s="139"/>
      <c r="N860" s="139"/>
      <c r="O860" s="139"/>
      <c r="P860" s="139"/>
      <c r="Q860" s="139"/>
      <c r="R860" s="139"/>
      <c r="S860" s="139"/>
      <c r="T860" s="139"/>
      <c r="U860" s="139"/>
      <c r="V860" s="139"/>
      <c r="W860" s="139"/>
      <c r="X860" s="139"/>
      <c r="Y860" s="139"/>
      <c r="Z860" s="139"/>
      <c r="AA860" s="139"/>
    </row>
    <row r="861" spans="1:27" ht="15.75" customHeight="1">
      <c r="A861" s="139"/>
      <c r="B861" s="139"/>
      <c r="C861" s="139"/>
      <c r="D861" s="139"/>
      <c r="E861" s="139"/>
      <c r="F861" s="139"/>
      <c r="G861" s="139"/>
      <c r="H861" s="139"/>
      <c r="I861" s="139"/>
      <c r="J861" s="139"/>
      <c r="K861" s="139"/>
      <c r="L861" s="139"/>
      <c r="M861" s="139"/>
      <c r="N861" s="139"/>
      <c r="O861" s="139"/>
      <c r="P861" s="139"/>
      <c r="Q861" s="139"/>
      <c r="R861" s="139"/>
      <c r="S861" s="139"/>
      <c r="T861" s="139"/>
      <c r="U861" s="139"/>
      <c r="V861" s="139"/>
      <c r="W861" s="139"/>
      <c r="X861" s="139"/>
      <c r="Y861" s="139"/>
      <c r="Z861" s="139"/>
      <c r="AA861" s="139"/>
    </row>
    <row r="862" spans="1:27" ht="15.75" customHeight="1">
      <c r="A862" s="139"/>
      <c r="B862" s="139"/>
      <c r="C862" s="139"/>
      <c r="D862" s="139"/>
      <c r="E862" s="139"/>
      <c r="F862" s="139"/>
      <c r="G862" s="139"/>
      <c r="H862" s="139"/>
      <c r="I862" s="139"/>
      <c r="J862" s="139"/>
      <c r="K862" s="139"/>
      <c r="L862" s="139"/>
      <c r="M862" s="139"/>
      <c r="N862" s="139"/>
      <c r="O862" s="139"/>
      <c r="P862" s="139"/>
      <c r="Q862" s="139"/>
      <c r="R862" s="139"/>
      <c r="S862" s="139"/>
      <c r="T862" s="139"/>
      <c r="U862" s="139"/>
      <c r="V862" s="139"/>
      <c r="W862" s="139"/>
      <c r="X862" s="139"/>
      <c r="Y862" s="139"/>
      <c r="Z862" s="139"/>
      <c r="AA862" s="139"/>
    </row>
    <row r="863" spans="1:27" ht="15.75" customHeight="1">
      <c r="A863" s="139"/>
      <c r="B863" s="139"/>
      <c r="C863" s="139"/>
      <c r="D863" s="139"/>
      <c r="E863" s="139"/>
      <c r="F863" s="139"/>
      <c r="G863" s="139"/>
      <c r="H863" s="139"/>
      <c r="I863" s="139"/>
      <c r="J863" s="139"/>
      <c r="K863" s="139"/>
      <c r="L863" s="139"/>
      <c r="M863" s="139"/>
      <c r="N863" s="139"/>
      <c r="O863" s="139"/>
      <c r="P863" s="139"/>
      <c r="Q863" s="139"/>
      <c r="R863" s="139"/>
      <c r="S863" s="139"/>
      <c r="T863" s="139"/>
      <c r="U863" s="139"/>
      <c r="V863" s="139"/>
      <c r="W863" s="139"/>
      <c r="X863" s="139"/>
      <c r="Y863" s="139"/>
      <c r="Z863" s="139"/>
      <c r="AA863" s="139"/>
    </row>
    <row r="864" spans="1:27" ht="15.75" customHeight="1">
      <c r="A864" s="139"/>
      <c r="B864" s="139"/>
      <c r="C864" s="139"/>
      <c r="D864" s="139"/>
      <c r="E864" s="139"/>
      <c r="F864" s="139"/>
      <c r="G864" s="139"/>
      <c r="H864" s="139"/>
      <c r="I864" s="139"/>
      <c r="J864" s="139"/>
      <c r="K864" s="139"/>
      <c r="L864" s="139"/>
      <c r="M864" s="139"/>
      <c r="N864" s="139"/>
      <c r="O864" s="139"/>
      <c r="P864" s="139"/>
      <c r="Q864" s="139"/>
      <c r="R864" s="139"/>
      <c r="S864" s="139"/>
      <c r="T864" s="139"/>
      <c r="U864" s="139"/>
      <c r="V864" s="139"/>
      <c r="W864" s="139"/>
      <c r="X864" s="139"/>
      <c r="Y864" s="139"/>
      <c r="Z864" s="139"/>
      <c r="AA864" s="139"/>
    </row>
    <row r="865" spans="1:27" ht="15.75" customHeight="1">
      <c r="A865" s="139"/>
      <c r="B865" s="139"/>
      <c r="C865" s="139"/>
      <c r="D865" s="139"/>
      <c r="E865" s="139"/>
      <c r="F865" s="139"/>
      <c r="G865" s="139"/>
      <c r="H865" s="139"/>
      <c r="I865" s="139"/>
      <c r="J865" s="139"/>
      <c r="K865" s="139"/>
      <c r="L865" s="139"/>
      <c r="M865" s="139"/>
      <c r="N865" s="139"/>
      <c r="O865" s="139"/>
      <c r="P865" s="139"/>
      <c r="Q865" s="139"/>
      <c r="R865" s="139"/>
      <c r="S865" s="139"/>
      <c r="T865" s="139"/>
      <c r="U865" s="139"/>
      <c r="V865" s="139"/>
      <c r="W865" s="139"/>
      <c r="X865" s="139"/>
      <c r="Y865" s="139"/>
      <c r="Z865" s="139"/>
      <c r="AA865" s="139"/>
    </row>
    <row r="866" spans="1:27" ht="15.75" customHeight="1">
      <c r="A866" s="139"/>
      <c r="B866" s="139"/>
      <c r="C866" s="139"/>
      <c r="D866" s="139"/>
      <c r="E866" s="139"/>
      <c r="F866" s="139"/>
      <c r="G866" s="139"/>
      <c r="H866" s="139"/>
      <c r="I866" s="139"/>
      <c r="J866" s="139"/>
      <c r="K866" s="139"/>
      <c r="L866" s="139"/>
      <c r="M866" s="139"/>
      <c r="N866" s="139"/>
      <c r="O866" s="139"/>
      <c r="P866" s="139"/>
      <c r="Q866" s="139"/>
      <c r="R866" s="139"/>
      <c r="S866" s="139"/>
      <c r="T866" s="139"/>
      <c r="U866" s="139"/>
      <c r="V866" s="139"/>
      <c r="W866" s="139"/>
      <c r="X866" s="139"/>
      <c r="Y866" s="139"/>
      <c r="Z866" s="139"/>
      <c r="AA866" s="139"/>
    </row>
    <row r="867" spans="1:27" ht="15.75" customHeight="1">
      <c r="A867" s="139"/>
      <c r="B867" s="139"/>
      <c r="C867" s="139"/>
      <c r="D867" s="139"/>
      <c r="E867" s="139"/>
      <c r="F867" s="139"/>
      <c r="G867" s="139"/>
      <c r="H867" s="139"/>
      <c r="I867" s="139"/>
      <c r="J867" s="139"/>
      <c r="K867" s="139"/>
      <c r="L867" s="139"/>
      <c r="M867" s="139"/>
      <c r="N867" s="139"/>
      <c r="O867" s="139"/>
      <c r="P867" s="139"/>
      <c r="Q867" s="139"/>
      <c r="R867" s="139"/>
      <c r="S867" s="139"/>
      <c r="T867" s="139"/>
      <c r="U867" s="139"/>
      <c r="V867" s="139"/>
      <c r="W867" s="139"/>
      <c r="X867" s="139"/>
      <c r="Y867" s="139"/>
      <c r="Z867" s="139"/>
      <c r="AA867" s="139"/>
    </row>
    <row r="868" spans="1:27" ht="15.75" customHeight="1">
      <c r="A868" s="139"/>
      <c r="B868" s="139"/>
      <c r="C868" s="139"/>
      <c r="D868" s="139"/>
      <c r="E868" s="139"/>
      <c r="F868" s="139"/>
      <c r="G868" s="139"/>
      <c r="H868" s="139"/>
      <c r="I868" s="139"/>
      <c r="J868" s="139"/>
      <c r="K868" s="139"/>
      <c r="L868" s="139"/>
      <c r="M868" s="139"/>
      <c r="N868" s="139"/>
      <c r="O868" s="139"/>
      <c r="P868" s="139"/>
      <c r="Q868" s="139"/>
      <c r="R868" s="139"/>
      <c r="S868" s="139"/>
      <c r="T868" s="139"/>
      <c r="U868" s="139"/>
      <c r="V868" s="139"/>
      <c r="W868" s="139"/>
      <c r="X868" s="139"/>
      <c r="Y868" s="139"/>
      <c r="Z868" s="139"/>
      <c r="AA868" s="139"/>
    </row>
    <row r="869" spans="1:27" ht="15.75" customHeight="1">
      <c r="A869" s="139"/>
      <c r="B869" s="139"/>
      <c r="C869" s="139"/>
      <c r="D869" s="139"/>
      <c r="E869" s="139"/>
      <c r="F869" s="139"/>
      <c r="G869" s="139"/>
      <c r="H869" s="139"/>
      <c r="I869" s="139"/>
      <c r="J869" s="139"/>
      <c r="K869" s="139"/>
      <c r="L869" s="139"/>
      <c r="M869" s="139"/>
      <c r="N869" s="139"/>
      <c r="O869" s="139"/>
      <c r="P869" s="139"/>
      <c r="Q869" s="139"/>
      <c r="R869" s="139"/>
      <c r="S869" s="139"/>
      <c r="T869" s="139"/>
      <c r="U869" s="139"/>
      <c r="V869" s="139"/>
      <c r="W869" s="139"/>
      <c r="X869" s="139"/>
      <c r="Y869" s="139"/>
      <c r="Z869" s="139"/>
      <c r="AA869" s="139"/>
    </row>
    <row r="870" spans="1:27" ht="15.75" customHeight="1">
      <c r="A870" s="139"/>
      <c r="B870" s="139"/>
      <c r="C870" s="139"/>
      <c r="D870" s="139"/>
      <c r="E870" s="139"/>
      <c r="F870" s="139"/>
      <c r="G870" s="139"/>
      <c r="H870" s="139"/>
      <c r="I870" s="139"/>
      <c r="J870" s="139"/>
      <c r="K870" s="139"/>
      <c r="L870" s="139"/>
      <c r="M870" s="139"/>
      <c r="N870" s="139"/>
      <c r="O870" s="139"/>
      <c r="P870" s="139"/>
      <c r="Q870" s="139"/>
      <c r="R870" s="139"/>
      <c r="S870" s="139"/>
      <c r="T870" s="139"/>
      <c r="U870" s="139"/>
      <c r="V870" s="139"/>
      <c r="W870" s="139"/>
      <c r="X870" s="139"/>
      <c r="Y870" s="139"/>
      <c r="Z870" s="139"/>
      <c r="AA870" s="139"/>
    </row>
    <row r="871" spans="1:27" ht="15.75" customHeight="1">
      <c r="A871" s="139"/>
      <c r="B871" s="139"/>
      <c r="C871" s="139"/>
      <c r="D871" s="139"/>
      <c r="E871" s="139"/>
      <c r="F871" s="139"/>
      <c r="G871" s="139"/>
      <c r="H871" s="139"/>
      <c r="I871" s="139"/>
      <c r="J871" s="139"/>
      <c r="K871" s="139"/>
      <c r="L871" s="139"/>
      <c r="M871" s="139"/>
      <c r="N871" s="139"/>
      <c r="O871" s="139"/>
      <c r="P871" s="139"/>
      <c r="Q871" s="139"/>
      <c r="R871" s="139"/>
      <c r="S871" s="139"/>
      <c r="T871" s="139"/>
      <c r="U871" s="139"/>
      <c r="V871" s="139"/>
      <c r="W871" s="139"/>
      <c r="X871" s="139"/>
      <c r="Y871" s="139"/>
      <c r="Z871" s="139"/>
      <c r="AA871" s="139"/>
    </row>
    <row r="872" spans="1:27" ht="15.75" customHeight="1">
      <c r="A872" s="139"/>
      <c r="B872" s="139"/>
      <c r="C872" s="139"/>
      <c r="D872" s="139"/>
      <c r="E872" s="139"/>
      <c r="F872" s="139"/>
      <c r="G872" s="139"/>
      <c r="H872" s="139"/>
      <c r="I872" s="139"/>
      <c r="J872" s="139"/>
      <c r="K872" s="139"/>
      <c r="L872" s="139"/>
      <c r="M872" s="139"/>
      <c r="N872" s="139"/>
      <c r="O872" s="139"/>
      <c r="P872" s="139"/>
      <c r="Q872" s="139"/>
      <c r="R872" s="139"/>
      <c r="S872" s="139"/>
      <c r="T872" s="139"/>
      <c r="U872" s="139"/>
      <c r="V872" s="139"/>
      <c r="W872" s="139"/>
      <c r="X872" s="139"/>
      <c r="Y872" s="139"/>
      <c r="Z872" s="139"/>
      <c r="AA872" s="139"/>
    </row>
    <row r="873" spans="1:27" ht="15.75" customHeight="1">
      <c r="A873" s="139"/>
      <c r="B873" s="139"/>
      <c r="C873" s="139"/>
      <c r="D873" s="139"/>
      <c r="E873" s="139"/>
      <c r="F873" s="139"/>
      <c r="G873" s="139"/>
      <c r="H873" s="139"/>
      <c r="I873" s="139"/>
      <c r="J873" s="139"/>
      <c r="K873" s="139"/>
      <c r="L873" s="139"/>
      <c r="M873" s="139"/>
      <c r="N873" s="139"/>
      <c r="O873" s="139"/>
      <c r="P873" s="139"/>
      <c r="Q873" s="139"/>
      <c r="R873" s="139"/>
      <c r="S873" s="139"/>
      <c r="T873" s="139"/>
      <c r="U873" s="139"/>
      <c r="V873" s="139"/>
      <c r="W873" s="139"/>
      <c r="X873" s="139"/>
      <c r="Y873" s="139"/>
      <c r="Z873" s="139"/>
      <c r="AA873" s="139"/>
    </row>
    <row r="874" spans="1:27" ht="15.75" customHeight="1">
      <c r="A874" s="139"/>
      <c r="B874" s="139"/>
      <c r="C874" s="139"/>
      <c r="D874" s="139"/>
      <c r="E874" s="139"/>
      <c r="F874" s="139"/>
      <c r="G874" s="139"/>
      <c r="H874" s="139"/>
      <c r="I874" s="139"/>
      <c r="J874" s="139"/>
      <c r="K874" s="139"/>
      <c r="L874" s="139"/>
      <c r="M874" s="139"/>
      <c r="N874" s="139"/>
      <c r="O874" s="139"/>
      <c r="P874" s="139"/>
      <c r="Q874" s="139"/>
      <c r="R874" s="139"/>
      <c r="S874" s="139"/>
      <c r="T874" s="139"/>
      <c r="U874" s="139"/>
      <c r="V874" s="139"/>
      <c r="W874" s="139"/>
      <c r="X874" s="139"/>
      <c r="Y874" s="139"/>
      <c r="Z874" s="139"/>
      <c r="AA874" s="139"/>
    </row>
    <row r="875" spans="1:27" ht="15.75" customHeight="1">
      <c r="A875" s="139"/>
      <c r="B875" s="139"/>
      <c r="C875" s="139"/>
      <c r="D875" s="139"/>
      <c r="E875" s="139"/>
      <c r="F875" s="139"/>
      <c r="G875" s="139"/>
      <c r="H875" s="139"/>
      <c r="I875" s="139"/>
      <c r="J875" s="139"/>
      <c r="K875" s="139"/>
      <c r="L875" s="139"/>
      <c r="M875" s="139"/>
      <c r="N875" s="139"/>
      <c r="O875" s="139"/>
      <c r="P875" s="139"/>
      <c r="Q875" s="139"/>
      <c r="R875" s="139"/>
      <c r="S875" s="139"/>
      <c r="T875" s="139"/>
      <c r="U875" s="139"/>
      <c r="V875" s="139"/>
      <c r="W875" s="139"/>
      <c r="X875" s="139"/>
      <c r="Y875" s="139"/>
      <c r="Z875" s="139"/>
      <c r="AA875" s="139"/>
    </row>
    <row r="876" spans="1:27" ht="15.75" customHeight="1">
      <c r="A876" s="139"/>
      <c r="B876" s="139"/>
      <c r="C876" s="139"/>
      <c r="D876" s="139"/>
      <c r="E876" s="139"/>
      <c r="F876" s="139"/>
      <c r="G876" s="139"/>
      <c r="H876" s="139"/>
      <c r="I876" s="139"/>
      <c r="J876" s="139"/>
      <c r="K876" s="139"/>
      <c r="L876" s="139"/>
      <c r="M876" s="139"/>
      <c r="N876" s="139"/>
      <c r="O876" s="139"/>
      <c r="P876" s="139"/>
      <c r="Q876" s="139"/>
      <c r="R876" s="139"/>
      <c r="S876" s="139"/>
      <c r="T876" s="139"/>
      <c r="U876" s="139"/>
      <c r="V876" s="139"/>
      <c r="W876" s="139"/>
      <c r="X876" s="139"/>
      <c r="Y876" s="139"/>
      <c r="Z876" s="139"/>
      <c r="AA876" s="139"/>
    </row>
    <row r="877" spans="1:27" ht="15.75" customHeight="1">
      <c r="A877" s="139"/>
      <c r="B877" s="139"/>
      <c r="C877" s="139"/>
      <c r="D877" s="139"/>
      <c r="E877" s="139"/>
      <c r="F877" s="139"/>
      <c r="G877" s="139"/>
      <c r="H877" s="139"/>
      <c r="I877" s="139"/>
      <c r="J877" s="139"/>
      <c r="K877" s="139"/>
      <c r="L877" s="139"/>
      <c r="M877" s="139"/>
      <c r="N877" s="139"/>
      <c r="O877" s="139"/>
      <c r="P877" s="139"/>
      <c r="Q877" s="139"/>
      <c r="R877" s="139"/>
      <c r="S877" s="139"/>
      <c r="T877" s="139"/>
      <c r="U877" s="139"/>
      <c r="V877" s="139"/>
      <c r="W877" s="139"/>
      <c r="X877" s="139"/>
      <c r="Y877" s="139"/>
      <c r="Z877" s="139"/>
      <c r="AA877" s="139"/>
    </row>
    <row r="878" spans="1:27" ht="15.75" customHeight="1">
      <c r="A878" s="139"/>
      <c r="B878" s="139"/>
      <c r="C878" s="139"/>
      <c r="D878" s="139"/>
      <c r="E878" s="139"/>
      <c r="F878" s="139"/>
      <c r="G878" s="139"/>
      <c r="H878" s="139"/>
      <c r="I878" s="139"/>
      <c r="J878" s="139"/>
      <c r="K878" s="139"/>
      <c r="L878" s="139"/>
      <c r="M878" s="139"/>
      <c r="N878" s="139"/>
      <c r="O878" s="139"/>
      <c r="P878" s="139"/>
      <c r="Q878" s="139"/>
      <c r="R878" s="139"/>
      <c r="S878" s="139"/>
      <c r="T878" s="139"/>
      <c r="U878" s="139"/>
      <c r="V878" s="139"/>
      <c r="W878" s="139"/>
      <c r="X878" s="139"/>
      <c r="Y878" s="139"/>
      <c r="Z878" s="139"/>
      <c r="AA878" s="139"/>
    </row>
    <row r="879" spans="1:27" ht="15.75" customHeight="1">
      <c r="A879" s="139"/>
      <c r="B879" s="139"/>
      <c r="C879" s="139"/>
      <c r="D879" s="139"/>
      <c r="E879" s="139"/>
      <c r="F879" s="139"/>
      <c r="G879" s="139"/>
      <c r="H879" s="139"/>
      <c r="I879" s="139"/>
      <c r="J879" s="139"/>
      <c r="K879" s="139"/>
      <c r="L879" s="139"/>
      <c r="M879" s="139"/>
      <c r="N879" s="139"/>
      <c r="O879" s="139"/>
      <c r="P879" s="139"/>
      <c r="Q879" s="139"/>
      <c r="R879" s="139"/>
      <c r="S879" s="139"/>
      <c r="T879" s="139"/>
      <c r="U879" s="139"/>
      <c r="V879" s="139"/>
      <c r="W879" s="139"/>
      <c r="X879" s="139"/>
      <c r="Y879" s="139"/>
      <c r="Z879" s="139"/>
      <c r="AA879" s="139"/>
    </row>
    <row r="880" spans="1:27" ht="15.75" customHeight="1">
      <c r="A880" s="139"/>
      <c r="B880" s="139"/>
      <c r="C880" s="139"/>
      <c r="D880" s="139"/>
      <c r="E880" s="139"/>
      <c r="F880" s="139"/>
      <c r="G880" s="139"/>
      <c r="H880" s="139"/>
      <c r="I880" s="139"/>
      <c r="J880" s="139"/>
      <c r="K880" s="139"/>
      <c r="L880" s="139"/>
      <c r="M880" s="139"/>
      <c r="N880" s="139"/>
      <c r="O880" s="139"/>
      <c r="P880" s="139"/>
      <c r="Q880" s="139"/>
      <c r="R880" s="139"/>
      <c r="S880" s="139"/>
      <c r="T880" s="139"/>
      <c r="U880" s="139"/>
      <c r="V880" s="139"/>
      <c r="W880" s="139"/>
      <c r="X880" s="139"/>
      <c r="Y880" s="139"/>
      <c r="Z880" s="139"/>
      <c r="AA880" s="139"/>
    </row>
    <row r="881" spans="1:27" ht="15.75" customHeight="1">
      <c r="A881" s="139"/>
      <c r="B881" s="139"/>
      <c r="C881" s="139"/>
      <c r="D881" s="139"/>
      <c r="E881" s="139"/>
      <c r="F881" s="139"/>
      <c r="G881" s="139"/>
      <c r="H881" s="139"/>
      <c r="I881" s="139"/>
      <c r="J881" s="139"/>
      <c r="K881" s="139"/>
      <c r="L881" s="139"/>
      <c r="M881" s="139"/>
      <c r="N881" s="139"/>
      <c r="O881" s="139"/>
      <c r="P881" s="139"/>
      <c r="Q881" s="139"/>
      <c r="R881" s="139"/>
      <c r="S881" s="139"/>
      <c r="T881" s="139"/>
      <c r="U881" s="139"/>
      <c r="V881" s="139"/>
      <c r="W881" s="139"/>
      <c r="X881" s="139"/>
      <c r="Y881" s="139"/>
      <c r="Z881" s="139"/>
      <c r="AA881" s="139"/>
    </row>
    <row r="882" spans="1:27" ht="15.75" customHeight="1">
      <c r="A882" s="139"/>
      <c r="B882" s="139"/>
      <c r="C882" s="139"/>
      <c r="D882" s="139"/>
      <c r="E882" s="139"/>
      <c r="F882" s="139"/>
      <c r="G882" s="139"/>
      <c r="H882" s="139"/>
      <c r="I882" s="139"/>
      <c r="J882" s="139"/>
      <c r="K882" s="139"/>
      <c r="L882" s="139"/>
      <c r="M882" s="139"/>
      <c r="N882" s="139"/>
      <c r="O882" s="139"/>
      <c r="P882" s="139"/>
      <c r="Q882" s="139"/>
      <c r="R882" s="139"/>
      <c r="S882" s="139"/>
      <c r="T882" s="139"/>
      <c r="U882" s="139"/>
      <c r="V882" s="139"/>
      <c r="W882" s="139"/>
      <c r="X882" s="139"/>
      <c r="Y882" s="139"/>
      <c r="Z882" s="139"/>
      <c r="AA882" s="139"/>
    </row>
    <row r="883" spans="1:27" ht="15.75" customHeight="1">
      <c r="A883" s="139"/>
      <c r="B883" s="139"/>
      <c r="C883" s="139"/>
      <c r="D883" s="139"/>
      <c r="E883" s="139"/>
      <c r="F883" s="139"/>
      <c r="G883" s="139"/>
      <c r="H883" s="139"/>
      <c r="I883" s="139"/>
      <c r="J883" s="139"/>
      <c r="K883" s="139"/>
      <c r="L883" s="139"/>
      <c r="M883" s="139"/>
      <c r="N883" s="139"/>
      <c r="O883" s="139"/>
      <c r="P883" s="139"/>
      <c r="Q883" s="139"/>
      <c r="R883" s="139"/>
      <c r="S883" s="139"/>
      <c r="T883" s="139"/>
      <c r="U883" s="139"/>
      <c r="V883" s="139"/>
      <c r="W883" s="139"/>
      <c r="X883" s="139"/>
      <c r="Y883" s="139"/>
      <c r="Z883" s="139"/>
      <c r="AA883" s="139"/>
    </row>
    <row r="884" spans="1:27" ht="15.75" customHeight="1">
      <c r="A884" s="139"/>
      <c r="B884" s="139"/>
      <c r="C884" s="139"/>
      <c r="D884" s="139"/>
      <c r="E884" s="139"/>
      <c r="F884" s="139"/>
      <c r="G884" s="139"/>
      <c r="H884" s="139"/>
      <c r="I884" s="139"/>
      <c r="J884" s="139"/>
      <c r="K884" s="139"/>
      <c r="L884" s="139"/>
      <c r="M884" s="139"/>
      <c r="N884" s="139"/>
      <c r="O884" s="139"/>
      <c r="P884" s="139"/>
      <c r="Q884" s="139"/>
      <c r="R884" s="139"/>
      <c r="S884" s="139"/>
      <c r="T884" s="139"/>
      <c r="U884" s="139"/>
      <c r="V884" s="139"/>
      <c r="W884" s="139"/>
      <c r="X884" s="139"/>
      <c r="Y884" s="139"/>
      <c r="Z884" s="139"/>
      <c r="AA884" s="139"/>
    </row>
    <row r="885" spans="1:27" ht="15.75" customHeight="1">
      <c r="A885" s="139"/>
      <c r="B885" s="139"/>
      <c r="C885" s="139"/>
      <c r="D885" s="139"/>
      <c r="E885" s="139"/>
      <c r="F885" s="139"/>
      <c r="G885" s="139"/>
      <c r="H885" s="139"/>
      <c r="I885" s="139"/>
      <c r="J885" s="139"/>
      <c r="K885" s="139"/>
      <c r="L885" s="139"/>
      <c r="M885" s="139"/>
      <c r="N885" s="139"/>
      <c r="O885" s="139"/>
      <c r="P885" s="139"/>
      <c r="Q885" s="139"/>
      <c r="R885" s="139"/>
      <c r="S885" s="139"/>
      <c r="T885" s="139"/>
      <c r="U885" s="139"/>
      <c r="V885" s="139"/>
      <c r="W885" s="139"/>
      <c r="X885" s="139"/>
      <c r="Y885" s="139"/>
      <c r="Z885" s="139"/>
      <c r="AA885" s="139"/>
    </row>
    <row r="886" spans="1:27" ht="15.75" customHeight="1">
      <c r="A886" s="139"/>
      <c r="B886" s="139"/>
      <c r="C886" s="139"/>
      <c r="D886" s="139"/>
      <c r="E886" s="139"/>
      <c r="F886" s="139"/>
      <c r="G886" s="139"/>
      <c r="H886" s="139"/>
      <c r="I886" s="139"/>
      <c r="J886" s="139"/>
      <c r="K886" s="139"/>
      <c r="L886" s="139"/>
      <c r="M886" s="139"/>
      <c r="N886" s="139"/>
      <c r="O886" s="139"/>
      <c r="P886" s="139"/>
      <c r="Q886" s="139"/>
      <c r="R886" s="139"/>
      <c r="S886" s="139"/>
      <c r="T886" s="139"/>
      <c r="U886" s="139"/>
      <c r="V886" s="139"/>
      <c r="W886" s="139"/>
      <c r="X886" s="139"/>
      <c r="Y886" s="139"/>
      <c r="Z886" s="139"/>
      <c r="AA886" s="139"/>
    </row>
    <row r="887" spans="1:27" ht="15.75" customHeight="1">
      <c r="A887" s="139"/>
      <c r="B887" s="139"/>
      <c r="C887" s="139"/>
      <c r="D887" s="139"/>
      <c r="E887" s="139"/>
      <c r="F887" s="139"/>
      <c r="G887" s="139"/>
      <c r="H887" s="139"/>
      <c r="I887" s="139"/>
      <c r="J887" s="139"/>
      <c r="K887" s="139"/>
      <c r="L887" s="139"/>
      <c r="M887" s="139"/>
      <c r="N887" s="139"/>
      <c r="O887" s="139"/>
      <c r="P887" s="139"/>
      <c r="Q887" s="139"/>
      <c r="R887" s="139"/>
      <c r="S887" s="139"/>
      <c r="T887" s="139"/>
      <c r="U887" s="139"/>
      <c r="V887" s="139"/>
      <c r="W887" s="139"/>
      <c r="X887" s="139"/>
      <c r="Y887" s="139"/>
      <c r="Z887" s="139"/>
      <c r="AA887" s="139"/>
    </row>
    <row r="888" spans="1:27" ht="15.75" customHeight="1">
      <c r="A888" s="139"/>
      <c r="B888" s="139"/>
      <c r="C888" s="139"/>
      <c r="D888" s="139"/>
      <c r="E888" s="139"/>
      <c r="F888" s="139"/>
      <c r="G888" s="139"/>
      <c r="H888" s="139"/>
      <c r="I888" s="139"/>
      <c r="J888" s="139"/>
      <c r="K888" s="139"/>
      <c r="L888" s="139"/>
      <c r="M888" s="139"/>
      <c r="N888" s="139"/>
      <c r="O888" s="139"/>
      <c r="P888" s="139"/>
      <c r="Q888" s="139"/>
      <c r="R888" s="139"/>
      <c r="S888" s="139"/>
      <c r="T888" s="139"/>
      <c r="U888" s="139"/>
      <c r="V888" s="139"/>
      <c r="W888" s="139"/>
      <c r="X888" s="139"/>
      <c r="Y888" s="139"/>
      <c r="Z888" s="139"/>
      <c r="AA888" s="139"/>
    </row>
    <row r="889" spans="1:27" ht="15.75" customHeight="1">
      <c r="A889" s="139"/>
      <c r="B889" s="139"/>
      <c r="C889" s="139"/>
      <c r="D889" s="139"/>
      <c r="E889" s="139"/>
      <c r="F889" s="139"/>
      <c r="G889" s="139"/>
      <c r="H889" s="139"/>
      <c r="I889" s="139"/>
      <c r="J889" s="139"/>
      <c r="K889" s="139"/>
      <c r="L889" s="139"/>
      <c r="M889" s="139"/>
      <c r="N889" s="139"/>
      <c r="O889" s="139"/>
      <c r="P889" s="139"/>
      <c r="Q889" s="139"/>
      <c r="R889" s="139"/>
      <c r="S889" s="139"/>
      <c r="T889" s="139"/>
      <c r="U889" s="139"/>
      <c r="V889" s="139"/>
      <c r="W889" s="139"/>
      <c r="X889" s="139"/>
      <c r="Y889" s="139"/>
      <c r="Z889" s="139"/>
      <c r="AA889" s="139"/>
    </row>
    <row r="890" spans="1:27" ht="15.75" customHeight="1">
      <c r="A890" s="139"/>
      <c r="B890" s="139"/>
      <c r="C890" s="139"/>
      <c r="D890" s="139"/>
      <c r="E890" s="139"/>
      <c r="F890" s="139"/>
      <c r="G890" s="139"/>
      <c r="H890" s="139"/>
      <c r="I890" s="139"/>
      <c r="J890" s="139"/>
      <c r="K890" s="139"/>
      <c r="L890" s="139"/>
      <c r="M890" s="139"/>
      <c r="N890" s="139"/>
      <c r="O890" s="139"/>
      <c r="P890" s="139"/>
      <c r="Q890" s="139"/>
      <c r="R890" s="139"/>
      <c r="S890" s="139"/>
      <c r="T890" s="139"/>
      <c r="U890" s="139"/>
      <c r="V890" s="139"/>
      <c r="W890" s="139"/>
      <c r="X890" s="139"/>
      <c r="Y890" s="139"/>
      <c r="Z890" s="139"/>
      <c r="AA890" s="139"/>
    </row>
    <row r="891" spans="1:27" ht="15.75" customHeight="1">
      <c r="A891" s="139"/>
      <c r="B891" s="139"/>
      <c r="C891" s="139"/>
      <c r="D891" s="139"/>
      <c r="E891" s="139"/>
      <c r="F891" s="139"/>
      <c r="G891" s="139"/>
      <c r="H891" s="139"/>
      <c r="I891" s="139"/>
      <c r="J891" s="139"/>
      <c r="K891" s="139"/>
      <c r="L891" s="139"/>
      <c r="M891" s="139"/>
      <c r="N891" s="139"/>
      <c r="O891" s="139"/>
      <c r="P891" s="139"/>
      <c r="Q891" s="139"/>
      <c r="R891" s="139"/>
      <c r="S891" s="139"/>
      <c r="T891" s="139"/>
      <c r="U891" s="139"/>
      <c r="V891" s="139"/>
      <c r="W891" s="139"/>
      <c r="X891" s="139"/>
      <c r="Y891" s="139"/>
      <c r="Z891" s="139"/>
      <c r="AA891" s="139"/>
    </row>
    <row r="892" spans="1:27" ht="15.75" customHeight="1">
      <c r="A892" s="139"/>
      <c r="B892" s="139"/>
      <c r="C892" s="139"/>
      <c r="D892" s="139"/>
      <c r="E892" s="139"/>
      <c r="F892" s="139"/>
      <c r="G892" s="139"/>
      <c r="H892" s="139"/>
      <c r="I892" s="139"/>
      <c r="J892" s="139"/>
      <c r="K892" s="139"/>
      <c r="L892" s="139"/>
      <c r="M892" s="139"/>
      <c r="N892" s="139"/>
      <c r="O892" s="139"/>
      <c r="P892" s="139"/>
      <c r="Q892" s="139"/>
      <c r="R892" s="139"/>
      <c r="S892" s="139"/>
      <c r="T892" s="139"/>
      <c r="U892" s="139"/>
      <c r="V892" s="139"/>
      <c r="W892" s="139"/>
      <c r="X892" s="139"/>
      <c r="Y892" s="139"/>
      <c r="Z892" s="139"/>
      <c r="AA892" s="139"/>
    </row>
    <row r="893" spans="1:27" ht="15.75" customHeight="1">
      <c r="A893" s="139"/>
      <c r="B893" s="139"/>
      <c r="C893" s="139"/>
      <c r="D893" s="139"/>
      <c r="E893" s="139"/>
      <c r="F893" s="139"/>
      <c r="G893" s="139"/>
      <c r="H893" s="139"/>
      <c r="I893" s="139"/>
      <c r="J893" s="139"/>
      <c r="K893" s="139"/>
      <c r="L893" s="139"/>
      <c r="M893" s="139"/>
      <c r="N893" s="139"/>
      <c r="O893" s="139"/>
      <c r="P893" s="139"/>
      <c r="Q893" s="139"/>
      <c r="R893" s="139"/>
      <c r="S893" s="139"/>
      <c r="T893" s="139"/>
      <c r="U893" s="139"/>
      <c r="V893" s="139"/>
      <c r="W893" s="139"/>
      <c r="X893" s="139"/>
      <c r="Y893" s="139"/>
      <c r="Z893" s="139"/>
      <c r="AA893" s="139"/>
    </row>
    <row r="894" spans="1:27" ht="15.75" customHeight="1">
      <c r="A894" s="139"/>
      <c r="B894" s="139"/>
      <c r="C894" s="139"/>
      <c r="D894" s="139"/>
      <c r="E894" s="139"/>
      <c r="F894" s="139"/>
      <c r="G894" s="139"/>
      <c r="H894" s="139"/>
      <c r="I894" s="139"/>
      <c r="J894" s="139"/>
      <c r="K894" s="139"/>
      <c r="L894" s="139"/>
      <c r="M894" s="139"/>
      <c r="N894" s="139"/>
      <c r="O894" s="139"/>
      <c r="P894" s="139"/>
      <c r="Q894" s="139"/>
      <c r="R894" s="139"/>
      <c r="S894" s="139"/>
      <c r="T894" s="139"/>
      <c r="U894" s="139"/>
      <c r="V894" s="139"/>
      <c r="W894" s="139"/>
      <c r="X894" s="139"/>
      <c r="Y894" s="139"/>
      <c r="Z894" s="139"/>
      <c r="AA894" s="139"/>
    </row>
    <row r="895" spans="1:27" ht="15.75" customHeight="1">
      <c r="A895" s="139"/>
      <c r="B895" s="139"/>
      <c r="C895" s="139"/>
      <c r="D895" s="139"/>
      <c r="E895" s="139"/>
      <c r="F895" s="139"/>
      <c r="G895" s="139"/>
      <c r="H895" s="139"/>
      <c r="I895" s="139"/>
      <c r="J895" s="139"/>
      <c r="K895" s="139"/>
      <c r="L895" s="139"/>
      <c r="M895" s="139"/>
      <c r="N895" s="139"/>
      <c r="O895" s="139"/>
      <c r="P895" s="139"/>
      <c r="Q895" s="139"/>
      <c r="R895" s="139"/>
      <c r="S895" s="139"/>
      <c r="T895" s="139"/>
      <c r="U895" s="139"/>
      <c r="V895" s="139"/>
      <c r="W895" s="139"/>
      <c r="X895" s="139"/>
      <c r="Y895" s="139"/>
      <c r="Z895" s="139"/>
      <c r="AA895" s="139"/>
    </row>
    <row r="896" spans="1:27" ht="15.75" customHeight="1">
      <c r="A896" s="139"/>
      <c r="B896" s="139"/>
      <c r="C896" s="139"/>
      <c r="D896" s="139"/>
      <c r="E896" s="139"/>
      <c r="F896" s="139"/>
      <c r="G896" s="139"/>
      <c r="H896" s="139"/>
      <c r="I896" s="139"/>
      <c r="J896" s="139"/>
      <c r="K896" s="139"/>
      <c r="L896" s="139"/>
      <c r="M896" s="139"/>
      <c r="N896" s="139"/>
      <c r="O896" s="139"/>
      <c r="P896" s="139"/>
      <c r="Q896" s="139"/>
      <c r="R896" s="139"/>
      <c r="S896" s="139"/>
      <c r="T896" s="139"/>
      <c r="U896" s="139"/>
      <c r="V896" s="139"/>
      <c r="W896" s="139"/>
      <c r="X896" s="139"/>
      <c r="Y896" s="139"/>
      <c r="Z896" s="139"/>
      <c r="AA896" s="139"/>
    </row>
    <row r="897" spans="1:27" ht="15.75" customHeight="1">
      <c r="A897" s="139"/>
      <c r="B897" s="139"/>
      <c r="C897" s="139"/>
      <c r="D897" s="139"/>
      <c r="E897" s="139"/>
      <c r="F897" s="139"/>
      <c r="G897" s="139"/>
      <c r="H897" s="139"/>
      <c r="I897" s="139"/>
      <c r="J897" s="139"/>
      <c r="K897" s="139"/>
      <c r="L897" s="139"/>
      <c r="M897" s="139"/>
      <c r="N897" s="139"/>
      <c r="O897" s="139"/>
      <c r="P897" s="139"/>
      <c r="Q897" s="139"/>
      <c r="R897" s="139"/>
      <c r="S897" s="139"/>
      <c r="T897" s="139"/>
      <c r="U897" s="139"/>
      <c r="V897" s="139"/>
      <c r="W897" s="139"/>
      <c r="X897" s="139"/>
      <c r="Y897" s="139"/>
      <c r="Z897" s="139"/>
      <c r="AA897" s="139"/>
    </row>
    <row r="898" spans="1:27" ht="15.75" customHeight="1">
      <c r="A898" s="139"/>
      <c r="B898" s="139"/>
      <c r="C898" s="139"/>
      <c r="D898" s="139"/>
      <c r="E898" s="139"/>
      <c r="F898" s="139"/>
      <c r="G898" s="139"/>
      <c r="H898" s="139"/>
      <c r="I898" s="139"/>
      <c r="J898" s="139"/>
      <c r="K898" s="139"/>
      <c r="L898" s="139"/>
      <c r="M898" s="139"/>
      <c r="N898" s="139"/>
      <c r="O898" s="139"/>
      <c r="P898" s="139"/>
      <c r="Q898" s="139"/>
      <c r="R898" s="139"/>
      <c r="S898" s="139"/>
      <c r="T898" s="139"/>
      <c r="U898" s="139"/>
      <c r="V898" s="139"/>
      <c r="W898" s="139"/>
      <c r="X898" s="139"/>
      <c r="Y898" s="139"/>
      <c r="Z898" s="139"/>
      <c r="AA898" s="139"/>
    </row>
    <row r="899" spans="1:27" ht="15.75" customHeight="1">
      <c r="A899" s="139"/>
      <c r="B899" s="139"/>
      <c r="C899" s="139"/>
      <c r="D899" s="139"/>
      <c r="E899" s="139"/>
      <c r="F899" s="139"/>
      <c r="G899" s="139"/>
      <c r="H899" s="139"/>
      <c r="I899" s="139"/>
      <c r="J899" s="139"/>
      <c r="K899" s="139"/>
      <c r="L899" s="139"/>
      <c r="M899" s="139"/>
      <c r="N899" s="139"/>
      <c r="O899" s="139"/>
      <c r="P899" s="139"/>
      <c r="Q899" s="139"/>
      <c r="R899" s="139"/>
      <c r="S899" s="139"/>
      <c r="T899" s="139"/>
      <c r="U899" s="139"/>
      <c r="V899" s="139"/>
      <c r="W899" s="139"/>
      <c r="X899" s="139"/>
      <c r="Y899" s="139"/>
      <c r="Z899" s="139"/>
      <c r="AA899" s="139"/>
    </row>
    <row r="900" spans="1:27" ht="15.75" customHeight="1">
      <c r="A900" s="139"/>
      <c r="B900" s="139"/>
      <c r="C900" s="139"/>
      <c r="D900" s="139"/>
      <c r="E900" s="139"/>
      <c r="F900" s="139"/>
      <c r="G900" s="139"/>
      <c r="H900" s="139"/>
      <c r="I900" s="139"/>
      <c r="J900" s="139"/>
      <c r="K900" s="139"/>
      <c r="L900" s="139"/>
      <c r="M900" s="139"/>
      <c r="N900" s="139"/>
      <c r="O900" s="139"/>
      <c r="P900" s="139"/>
      <c r="Q900" s="139"/>
      <c r="R900" s="139"/>
      <c r="S900" s="139"/>
      <c r="T900" s="139"/>
      <c r="U900" s="139"/>
      <c r="V900" s="139"/>
      <c r="W900" s="139"/>
      <c r="X900" s="139"/>
      <c r="Y900" s="139"/>
      <c r="Z900" s="139"/>
      <c r="AA900" s="139"/>
    </row>
    <row r="901" spans="1:27" ht="15.75" customHeight="1">
      <c r="A901" s="139"/>
      <c r="B901" s="139"/>
      <c r="C901" s="139"/>
      <c r="D901" s="139"/>
      <c r="E901" s="139"/>
      <c r="F901" s="139"/>
      <c r="G901" s="139"/>
      <c r="H901" s="139"/>
      <c r="I901" s="139"/>
      <c r="J901" s="139"/>
      <c r="K901" s="139"/>
      <c r="L901" s="139"/>
      <c r="M901" s="139"/>
      <c r="N901" s="139"/>
      <c r="O901" s="139"/>
      <c r="P901" s="139"/>
      <c r="Q901" s="139"/>
      <c r="R901" s="139"/>
      <c r="S901" s="139"/>
      <c r="T901" s="139"/>
      <c r="U901" s="139"/>
      <c r="V901" s="139"/>
      <c r="W901" s="139"/>
      <c r="X901" s="139"/>
      <c r="Y901" s="139"/>
      <c r="Z901" s="139"/>
      <c r="AA901" s="139"/>
    </row>
    <row r="902" spans="1:27" ht="15.75" customHeight="1">
      <c r="A902" s="139"/>
      <c r="B902" s="139"/>
      <c r="C902" s="139"/>
      <c r="D902" s="139"/>
      <c r="E902" s="139"/>
      <c r="F902" s="139"/>
      <c r="G902" s="139"/>
      <c r="H902" s="139"/>
      <c r="I902" s="139"/>
      <c r="J902" s="139"/>
      <c r="K902" s="139"/>
      <c r="L902" s="139"/>
      <c r="M902" s="139"/>
      <c r="N902" s="139"/>
      <c r="O902" s="139"/>
      <c r="P902" s="139"/>
      <c r="Q902" s="139"/>
      <c r="R902" s="139"/>
      <c r="S902" s="139"/>
      <c r="T902" s="139"/>
      <c r="U902" s="139"/>
      <c r="V902" s="139"/>
      <c r="W902" s="139"/>
      <c r="X902" s="139"/>
      <c r="Y902" s="139"/>
      <c r="Z902" s="139"/>
      <c r="AA902" s="139"/>
    </row>
    <row r="903" spans="1:27" ht="15.75" customHeight="1">
      <c r="A903" s="139"/>
      <c r="B903" s="139"/>
      <c r="C903" s="139"/>
      <c r="D903" s="139"/>
      <c r="E903" s="139"/>
      <c r="F903" s="139"/>
      <c r="G903" s="139"/>
      <c r="H903" s="139"/>
      <c r="I903" s="139"/>
      <c r="J903" s="139"/>
      <c r="K903" s="139"/>
      <c r="L903" s="139"/>
      <c r="M903" s="139"/>
      <c r="N903" s="139"/>
      <c r="O903" s="139"/>
      <c r="P903" s="139"/>
      <c r="Q903" s="139"/>
      <c r="R903" s="139"/>
      <c r="S903" s="139"/>
      <c r="T903" s="139"/>
      <c r="U903" s="139"/>
      <c r="V903" s="139"/>
      <c r="W903" s="139"/>
      <c r="X903" s="139"/>
      <c r="Y903" s="139"/>
      <c r="Z903" s="139"/>
      <c r="AA903" s="139"/>
    </row>
    <row r="904" spans="1:27" ht="15.75" customHeight="1">
      <c r="A904" s="139"/>
      <c r="B904" s="139"/>
      <c r="C904" s="139"/>
      <c r="D904" s="139"/>
      <c r="E904" s="139"/>
      <c r="F904" s="139"/>
      <c r="G904" s="139"/>
      <c r="H904" s="139"/>
      <c r="I904" s="139"/>
      <c r="J904" s="139"/>
      <c r="K904" s="139"/>
      <c r="L904" s="139"/>
      <c r="M904" s="139"/>
      <c r="N904" s="139"/>
      <c r="O904" s="139"/>
      <c r="P904" s="139"/>
      <c r="Q904" s="139"/>
      <c r="R904" s="139"/>
      <c r="S904" s="139"/>
      <c r="T904" s="139"/>
      <c r="U904" s="139"/>
      <c r="V904" s="139"/>
      <c r="W904" s="139"/>
      <c r="X904" s="139"/>
      <c r="Y904" s="139"/>
      <c r="Z904" s="139"/>
      <c r="AA904" s="139"/>
    </row>
    <row r="905" spans="1:27" ht="15.75" customHeight="1">
      <c r="A905" s="139"/>
      <c r="B905" s="139"/>
      <c r="C905" s="139"/>
      <c r="D905" s="139"/>
      <c r="E905" s="139"/>
      <c r="F905" s="139"/>
      <c r="G905" s="139"/>
      <c r="H905" s="139"/>
      <c r="I905" s="139"/>
      <c r="J905" s="139"/>
      <c r="K905" s="139"/>
      <c r="L905" s="139"/>
      <c r="M905" s="139"/>
      <c r="N905" s="139"/>
      <c r="O905" s="139"/>
      <c r="P905" s="139"/>
      <c r="Q905" s="139"/>
      <c r="R905" s="139"/>
      <c r="S905" s="139"/>
      <c r="T905" s="139"/>
      <c r="U905" s="139"/>
      <c r="V905" s="139"/>
      <c r="W905" s="139"/>
      <c r="X905" s="139"/>
      <c r="Y905" s="139"/>
      <c r="Z905" s="139"/>
      <c r="AA905" s="139"/>
    </row>
    <row r="906" spans="1:27" ht="15.75" customHeight="1">
      <c r="A906" s="139"/>
      <c r="B906" s="139"/>
      <c r="C906" s="139"/>
      <c r="D906" s="139"/>
      <c r="E906" s="139"/>
      <c r="F906" s="139"/>
      <c r="G906" s="139"/>
      <c r="H906" s="139"/>
      <c r="I906" s="139"/>
      <c r="J906" s="139"/>
      <c r="K906" s="139"/>
      <c r="L906" s="139"/>
      <c r="M906" s="139"/>
      <c r="N906" s="139"/>
      <c r="O906" s="139"/>
      <c r="P906" s="139"/>
      <c r="Q906" s="139"/>
      <c r="R906" s="139"/>
      <c r="S906" s="139"/>
      <c r="T906" s="139"/>
      <c r="U906" s="139"/>
      <c r="V906" s="139"/>
      <c r="W906" s="139"/>
      <c r="X906" s="139"/>
      <c r="Y906" s="139"/>
      <c r="Z906" s="139"/>
      <c r="AA906" s="139"/>
    </row>
    <row r="907" spans="1:27" ht="15.75" customHeight="1">
      <c r="A907" s="139"/>
      <c r="B907" s="139"/>
      <c r="C907" s="139"/>
      <c r="D907" s="139"/>
      <c r="E907" s="139"/>
      <c r="F907" s="139"/>
      <c r="G907" s="139"/>
      <c r="H907" s="139"/>
      <c r="I907" s="139"/>
      <c r="J907" s="139"/>
      <c r="K907" s="139"/>
      <c r="L907" s="139"/>
      <c r="M907" s="139"/>
      <c r="N907" s="139"/>
      <c r="O907" s="139"/>
      <c r="P907" s="139"/>
      <c r="Q907" s="139"/>
      <c r="R907" s="139"/>
      <c r="S907" s="139"/>
      <c r="T907" s="139"/>
      <c r="U907" s="139"/>
      <c r="V907" s="139"/>
      <c r="W907" s="139"/>
      <c r="X907" s="139"/>
      <c r="Y907" s="139"/>
      <c r="Z907" s="139"/>
      <c r="AA907" s="139"/>
    </row>
    <row r="908" spans="1:27" ht="15.75" customHeight="1">
      <c r="A908" s="139"/>
      <c r="B908" s="139"/>
      <c r="C908" s="139"/>
      <c r="D908" s="139"/>
      <c r="E908" s="139"/>
      <c r="F908" s="139"/>
      <c r="G908" s="139"/>
      <c r="H908" s="139"/>
      <c r="I908" s="139"/>
      <c r="J908" s="139"/>
      <c r="K908" s="139"/>
      <c r="L908" s="139"/>
      <c r="M908" s="139"/>
      <c r="N908" s="139"/>
      <c r="O908" s="139"/>
      <c r="P908" s="139"/>
      <c r="Q908" s="139"/>
      <c r="R908" s="139"/>
      <c r="S908" s="139"/>
      <c r="T908" s="139"/>
      <c r="U908" s="139"/>
      <c r="V908" s="139"/>
      <c r="W908" s="139"/>
      <c r="X908" s="139"/>
      <c r="Y908" s="139"/>
      <c r="Z908" s="139"/>
      <c r="AA908" s="139"/>
    </row>
    <row r="909" spans="1:27" ht="15.75" customHeight="1">
      <c r="A909" s="139"/>
      <c r="B909" s="139"/>
      <c r="C909" s="139"/>
      <c r="D909" s="139"/>
      <c r="E909" s="139"/>
      <c r="F909" s="139"/>
      <c r="G909" s="139"/>
      <c r="H909" s="139"/>
      <c r="I909" s="139"/>
      <c r="J909" s="139"/>
      <c r="K909" s="139"/>
      <c r="L909" s="139"/>
      <c r="M909" s="139"/>
      <c r="N909" s="139"/>
      <c r="O909" s="139"/>
      <c r="P909" s="139"/>
      <c r="Q909" s="139"/>
      <c r="R909" s="139"/>
      <c r="S909" s="139"/>
      <c r="T909" s="139"/>
      <c r="U909" s="139"/>
      <c r="V909" s="139"/>
      <c r="W909" s="139"/>
      <c r="X909" s="139"/>
      <c r="Y909" s="139"/>
      <c r="Z909" s="139"/>
      <c r="AA909" s="139"/>
    </row>
    <row r="910" spans="1:27" ht="15.75" customHeight="1">
      <c r="A910" s="139"/>
      <c r="B910" s="139"/>
      <c r="C910" s="139"/>
      <c r="D910" s="139"/>
      <c r="E910" s="139"/>
      <c r="F910" s="139"/>
      <c r="G910" s="139"/>
      <c r="H910" s="139"/>
      <c r="I910" s="139"/>
      <c r="J910" s="139"/>
      <c r="K910" s="139"/>
      <c r="L910" s="139"/>
      <c r="M910" s="139"/>
      <c r="N910" s="139"/>
      <c r="O910" s="139"/>
      <c r="P910" s="139"/>
      <c r="Q910" s="139"/>
      <c r="R910" s="139"/>
      <c r="S910" s="139"/>
      <c r="T910" s="139"/>
      <c r="U910" s="139"/>
      <c r="V910" s="139"/>
      <c r="W910" s="139"/>
      <c r="X910" s="139"/>
      <c r="Y910" s="139"/>
      <c r="Z910" s="139"/>
      <c r="AA910" s="139"/>
    </row>
    <row r="911" spans="1:27" ht="15.75" customHeight="1">
      <c r="A911" s="139"/>
      <c r="B911" s="139"/>
      <c r="C911" s="139"/>
      <c r="D911" s="139"/>
      <c r="E911" s="139"/>
      <c r="F911" s="139"/>
      <c r="G911" s="139"/>
      <c r="H911" s="139"/>
      <c r="I911" s="139"/>
      <c r="J911" s="139"/>
      <c r="K911" s="139"/>
      <c r="L911" s="139"/>
      <c r="M911" s="139"/>
      <c r="N911" s="139"/>
      <c r="O911" s="139"/>
      <c r="P911" s="139"/>
      <c r="Q911" s="139"/>
      <c r="R911" s="139"/>
      <c r="S911" s="139"/>
      <c r="T911" s="139"/>
      <c r="U911" s="139"/>
      <c r="V911" s="139"/>
      <c r="W911" s="139"/>
      <c r="X911" s="139"/>
      <c r="Y911" s="139"/>
      <c r="Z911" s="139"/>
      <c r="AA911" s="139"/>
    </row>
    <row r="912" spans="1:27" ht="15.75" customHeight="1">
      <c r="A912" s="139"/>
      <c r="B912" s="139"/>
      <c r="C912" s="139"/>
      <c r="D912" s="139"/>
      <c r="E912" s="139"/>
      <c r="F912" s="139"/>
      <c r="G912" s="139"/>
      <c r="H912" s="139"/>
      <c r="I912" s="139"/>
      <c r="J912" s="139"/>
      <c r="K912" s="139"/>
      <c r="L912" s="139"/>
      <c r="M912" s="139"/>
      <c r="N912" s="139"/>
      <c r="O912" s="139"/>
      <c r="P912" s="139"/>
      <c r="Q912" s="139"/>
      <c r="R912" s="139"/>
      <c r="S912" s="139"/>
      <c r="T912" s="139"/>
      <c r="U912" s="139"/>
      <c r="V912" s="139"/>
      <c r="W912" s="139"/>
      <c r="X912" s="139"/>
      <c r="Y912" s="139"/>
      <c r="Z912" s="139"/>
      <c r="AA912" s="139"/>
    </row>
    <row r="913" spans="1:27" ht="15.75" customHeight="1">
      <c r="A913" s="139"/>
      <c r="B913" s="139"/>
      <c r="C913" s="139"/>
      <c r="D913" s="139"/>
      <c r="E913" s="139"/>
      <c r="F913" s="139"/>
      <c r="G913" s="139"/>
      <c r="H913" s="139"/>
      <c r="I913" s="139"/>
      <c r="J913" s="139"/>
      <c r="K913" s="139"/>
      <c r="L913" s="139"/>
      <c r="M913" s="139"/>
      <c r="N913" s="139"/>
      <c r="O913" s="139"/>
      <c r="P913" s="139"/>
      <c r="Q913" s="139"/>
      <c r="R913" s="139"/>
      <c r="S913" s="139"/>
      <c r="T913" s="139"/>
      <c r="U913" s="139"/>
      <c r="V913" s="139"/>
      <c r="W913" s="139"/>
      <c r="X913" s="139"/>
      <c r="Y913" s="139"/>
      <c r="Z913" s="139"/>
      <c r="AA913" s="139"/>
    </row>
    <row r="914" spans="1:27" ht="15.75" customHeight="1">
      <c r="A914" s="139"/>
      <c r="B914" s="139"/>
      <c r="C914" s="139"/>
      <c r="D914" s="139"/>
      <c r="E914" s="139"/>
      <c r="F914" s="139"/>
      <c r="G914" s="139"/>
      <c r="H914" s="139"/>
      <c r="I914" s="139"/>
      <c r="J914" s="139"/>
      <c r="K914" s="139"/>
      <c r="L914" s="139"/>
      <c r="M914" s="139"/>
      <c r="N914" s="139"/>
      <c r="O914" s="139"/>
      <c r="P914" s="139"/>
      <c r="Q914" s="139"/>
      <c r="R914" s="139"/>
      <c r="S914" s="139"/>
      <c r="T914" s="139"/>
      <c r="U914" s="139"/>
      <c r="V914" s="139"/>
      <c r="W914" s="139"/>
      <c r="X914" s="139"/>
      <c r="Y914" s="139"/>
      <c r="Z914" s="139"/>
      <c r="AA914" s="139"/>
    </row>
    <row r="915" spans="1:27" ht="15.75" customHeight="1">
      <c r="A915" s="139"/>
      <c r="B915" s="139"/>
      <c r="C915" s="139"/>
      <c r="D915" s="139"/>
      <c r="E915" s="139"/>
      <c r="F915" s="139"/>
      <c r="G915" s="139"/>
      <c r="H915" s="139"/>
      <c r="I915" s="139"/>
      <c r="J915" s="139"/>
      <c r="K915" s="139"/>
      <c r="L915" s="139"/>
      <c r="M915" s="139"/>
      <c r="N915" s="139"/>
      <c r="O915" s="139"/>
      <c r="P915" s="139"/>
      <c r="Q915" s="139"/>
      <c r="R915" s="139"/>
      <c r="S915" s="139"/>
      <c r="T915" s="139"/>
      <c r="U915" s="139"/>
      <c r="V915" s="139"/>
      <c r="W915" s="139"/>
      <c r="X915" s="139"/>
      <c r="Y915" s="139"/>
      <c r="Z915" s="139"/>
      <c r="AA915" s="139"/>
    </row>
    <row r="916" spans="1:27" ht="15.75" customHeight="1">
      <c r="A916" s="139"/>
      <c r="B916" s="139"/>
      <c r="C916" s="139"/>
      <c r="D916" s="139"/>
      <c r="E916" s="139"/>
      <c r="F916" s="139"/>
      <c r="G916" s="139"/>
      <c r="H916" s="139"/>
      <c r="I916" s="139"/>
      <c r="J916" s="139"/>
      <c r="K916" s="139"/>
      <c r="L916" s="139"/>
      <c r="M916" s="139"/>
      <c r="N916" s="139"/>
      <c r="O916" s="139"/>
      <c r="P916" s="139"/>
      <c r="Q916" s="139"/>
      <c r="R916" s="139"/>
      <c r="S916" s="139"/>
      <c r="T916" s="139"/>
      <c r="U916" s="139"/>
      <c r="V916" s="139"/>
      <c r="W916" s="139"/>
      <c r="X916" s="139"/>
      <c r="Y916" s="139"/>
      <c r="Z916" s="139"/>
      <c r="AA916" s="139"/>
    </row>
    <row r="917" spans="1:27" ht="15.75" customHeight="1">
      <c r="A917" s="139"/>
      <c r="B917" s="139"/>
      <c r="C917" s="139"/>
      <c r="D917" s="139"/>
      <c r="E917" s="139"/>
      <c r="F917" s="139"/>
      <c r="G917" s="139"/>
      <c r="H917" s="139"/>
      <c r="I917" s="139"/>
      <c r="J917" s="139"/>
      <c r="K917" s="139"/>
      <c r="L917" s="139"/>
      <c r="M917" s="139"/>
      <c r="N917" s="139"/>
      <c r="O917" s="139"/>
      <c r="P917" s="139"/>
      <c r="Q917" s="139"/>
      <c r="R917" s="139"/>
      <c r="S917" s="139"/>
      <c r="T917" s="139"/>
      <c r="U917" s="139"/>
      <c r="V917" s="139"/>
      <c r="W917" s="139"/>
      <c r="X917" s="139"/>
      <c r="Y917" s="139"/>
      <c r="Z917" s="139"/>
      <c r="AA917" s="139"/>
    </row>
    <row r="918" spans="1:27" ht="15.75" customHeight="1">
      <c r="A918" s="139"/>
      <c r="B918" s="139"/>
      <c r="C918" s="139"/>
      <c r="D918" s="139"/>
      <c r="E918" s="139"/>
      <c r="F918" s="139"/>
      <c r="G918" s="139"/>
      <c r="H918" s="139"/>
      <c r="I918" s="139"/>
      <c r="J918" s="139"/>
      <c r="K918" s="139"/>
      <c r="L918" s="139"/>
      <c r="M918" s="139"/>
      <c r="N918" s="139"/>
      <c r="O918" s="139"/>
      <c r="P918" s="139"/>
      <c r="Q918" s="139"/>
      <c r="R918" s="139"/>
      <c r="S918" s="139"/>
      <c r="T918" s="139"/>
      <c r="U918" s="139"/>
      <c r="V918" s="139"/>
      <c r="W918" s="139"/>
      <c r="X918" s="139"/>
      <c r="Y918" s="139"/>
      <c r="Z918" s="139"/>
      <c r="AA918" s="139"/>
    </row>
    <row r="919" spans="1:27" ht="15.75" customHeight="1">
      <c r="A919" s="139"/>
      <c r="B919" s="139"/>
      <c r="C919" s="139"/>
      <c r="D919" s="139"/>
      <c r="E919" s="139"/>
      <c r="F919" s="139"/>
      <c r="G919" s="139"/>
      <c r="H919" s="139"/>
      <c r="I919" s="139"/>
      <c r="J919" s="139"/>
      <c r="K919" s="139"/>
      <c r="L919" s="139"/>
      <c r="M919" s="139"/>
      <c r="N919" s="139"/>
      <c r="O919" s="139"/>
      <c r="P919" s="139"/>
      <c r="Q919" s="139"/>
      <c r="R919" s="139"/>
      <c r="S919" s="139"/>
      <c r="T919" s="139"/>
      <c r="U919" s="139"/>
      <c r="V919" s="139"/>
      <c r="W919" s="139"/>
      <c r="X919" s="139"/>
      <c r="Y919" s="139"/>
      <c r="Z919" s="139"/>
      <c r="AA919" s="139"/>
    </row>
    <row r="920" spans="1:27" ht="15.75" customHeight="1">
      <c r="A920" s="139"/>
      <c r="B920" s="139"/>
      <c r="C920" s="139"/>
      <c r="D920" s="139"/>
      <c r="E920" s="139"/>
      <c r="F920" s="139"/>
      <c r="G920" s="139"/>
      <c r="H920" s="139"/>
      <c r="I920" s="139"/>
      <c r="J920" s="139"/>
      <c r="K920" s="139"/>
      <c r="L920" s="139"/>
      <c r="M920" s="139"/>
      <c r="N920" s="139"/>
      <c r="O920" s="139"/>
      <c r="P920" s="139"/>
      <c r="Q920" s="139"/>
      <c r="R920" s="139"/>
      <c r="S920" s="139"/>
      <c r="T920" s="139"/>
      <c r="U920" s="139"/>
      <c r="V920" s="139"/>
      <c r="W920" s="139"/>
      <c r="X920" s="139"/>
      <c r="Y920" s="139"/>
      <c r="Z920" s="139"/>
      <c r="AA920" s="139"/>
    </row>
    <row r="921" spans="1:27" ht="15.75" customHeight="1">
      <c r="A921" s="139"/>
      <c r="B921" s="139"/>
      <c r="C921" s="139"/>
      <c r="D921" s="139"/>
      <c r="E921" s="139"/>
      <c r="F921" s="139"/>
      <c r="G921" s="139"/>
      <c r="H921" s="139"/>
      <c r="I921" s="139"/>
      <c r="J921" s="139"/>
      <c r="K921" s="139"/>
      <c r="L921" s="139"/>
      <c r="M921" s="139"/>
      <c r="N921" s="139"/>
      <c r="O921" s="139"/>
      <c r="P921" s="139"/>
      <c r="Q921" s="139"/>
      <c r="R921" s="139"/>
      <c r="S921" s="139"/>
      <c r="T921" s="139"/>
      <c r="U921" s="139"/>
      <c r="V921" s="139"/>
      <c r="W921" s="139"/>
      <c r="X921" s="139"/>
      <c r="Y921" s="139"/>
      <c r="Z921" s="139"/>
      <c r="AA921" s="139"/>
    </row>
    <row r="922" spans="1:27" ht="15.75" customHeight="1">
      <c r="A922" s="139"/>
      <c r="B922" s="139"/>
      <c r="C922" s="139"/>
      <c r="D922" s="139"/>
      <c r="E922" s="139"/>
      <c r="F922" s="139"/>
      <c r="G922" s="139"/>
      <c r="H922" s="139"/>
      <c r="I922" s="139"/>
      <c r="J922" s="139"/>
      <c r="K922" s="139"/>
      <c r="L922" s="139"/>
      <c r="M922" s="139"/>
      <c r="N922" s="139"/>
      <c r="O922" s="139"/>
      <c r="P922" s="139"/>
      <c r="Q922" s="139"/>
      <c r="R922" s="139"/>
      <c r="S922" s="139"/>
      <c r="T922" s="139"/>
      <c r="U922" s="139"/>
      <c r="V922" s="139"/>
      <c r="W922" s="139"/>
      <c r="X922" s="139"/>
      <c r="Y922" s="139"/>
      <c r="Z922" s="139"/>
      <c r="AA922" s="139"/>
    </row>
    <row r="923" spans="1:27" ht="15.75" customHeight="1">
      <c r="A923" s="139"/>
      <c r="B923" s="139"/>
      <c r="C923" s="139"/>
      <c r="D923" s="139"/>
      <c r="E923" s="139"/>
      <c r="F923" s="139"/>
      <c r="G923" s="139"/>
      <c r="H923" s="139"/>
      <c r="I923" s="139"/>
      <c r="J923" s="139"/>
      <c r="K923" s="139"/>
      <c r="L923" s="139"/>
      <c r="M923" s="139"/>
      <c r="N923" s="139"/>
      <c r="O923" s="139"/>
      <c r="P923" s="139"/>
      <c r="Q923" s="139"/>
      <c r="R923" s="139"/>
      <c r="S923" s="139"/>
      <c r="T923" s="139"/>
      <c r="U923" s="139"/>
      <c r="V923" s="139"/>
      <c r="W923" s="139"/>
      <c r="X923" s="139"/>
      <c r="Y923" s="139"/>
      <c r="Z923" s="139"/>
      <c r="AA923" s="139"/>
    </row>
    <row r="924" spans="1:27" ht="15.75" customHeight="1">
      <c r="A924" s="139"/>
      <c r="B924" s="139"/>
      <c r="C924" s="139"/>
      <c r="D924" s="139"/>
      <c r="E924" s="139"/>
      <c r="F924" s="139"/>
      <c r="G924" s="139"/>
      <c r="H924" s="139"/>
      <c r="I924" s="139"/>
      <c r="J924" s="139"/>
      <c r="K924" s="139"/>
      <c r="L924" s="139"/>
      <c r="M924" s="139"/>
      <c r="N924" s="139"/>
      <c r="O924" s="139"/>
      <c r="P924" s="139"/>
      <c r="Q924" s="139"/>
      <c r="R924" s="139"/>
      <c r="S924" s="139"/>
      <c r="T924" s="139"/>
      <c r="U924" s="139"/>
      <c r="V924" s="139"/>
      <c r="W924" s="139"/>
      <c r="X924" s="139"/>
      <c r="Y924" s="139"/>
      <c r="Z924" s="139"/>
      <c r="AA924" s="139"/>
    </row>
    <row r="925" spans="1:27" ht="15.75" customHeight="1">
      <c r="A925" s="139"/>
      <c r="B925" s="139"/>
      <c r="C925" s="139"/>
      <c r="D925" s="139"/>
      <c r="E925" s="139"/>
      <c r="F925" s="139"/>
      <c r="G925" s="139"/>
      <c r="H925" s="139"/>
      <c r="I925" s="139"/>
      <c r="J925" s="139"/>
      <c r="K925" s="139"/>
      <c r="L925" s="139"/>
      <c r="M925" s="139"/>
      <c r="N925" s="139"/>
      <c r="O925" s="139"/>
      <c r="P925" s="139"/>
      <c r="Q925" s="139"/>
      <c r="R925" s="139"/>
      <c r="S925" s="139"/>
      <c r="T925" s="139"/>
      <c r="U925" s="139"/>
      <c r="V925" s="139"/>
      <c r="W925" s="139"/>
      <c r="X925" s="139"/>
      <c r="Y925" s="139"/>
      <c r="Z925" s="139"/>
      <c r="AA925" s="139"/>
    </row>
    <row r="926" spans="1:27" ht="15.75" customHeight="1">
      <c r="A926" s="139"/>
      <c r="B926" s="139"/>
      <c r="C926" s="139"/>
      <c r="D926" s="139"/>
      <c r="E926" s="139"/>
      <c r="F926" s="139"/>
      <c r="G926" s="139"/>
      <c r="H926" s="139"/>
      <c r="I926" s="139"/>
      <c r="J926" s="139"/>
      <c r="K926" s="139"/>
      <c r="L926" s="139"/>
      <c r="M926" s="139"/>
      <c r="N926" s="139"/>
      <c r="O926" s="139"/>
      <c r="P926" s="139"/>
      <c r="Q926" s="139"/>
      <c r="R926" s="139"/>
      <c r="S926" s="139"/>
      <c r="T926" s="139"/>
      <c r="U926" s="139"/>
      <c r="V926" s="139"/>
      <c r="W926" s="139"/>
      <c r="X926" s="139"/>
      <c r="Y926" s="139"/>
      <c r="Z926" s="139"/>
      <c r="AA926" s="139"/>
    </row>
    <row r="927" spans="1:27" ht="15.75" customHeight="1">
      <c r="A927" s="139"/>
      <c r="B927" s="139"/>
      <c r="C927" s="139"/>
      <c r="D927" s="139"/>
      <c r="E927" s="139"/>
      <c r="F927" s="139"/>
      <c r="G927" s="139"/>
      <c r="H927" s="139"/>
      <c r="I927" s="139"/>
      <c r="J927" s="139"/>
      <c r="K927" s="139"/>
      <c r="L927" s="139"/>
      <c r="M927" s="139"/>
      <c r="N927" s="139"/>
      <c r="O927" s="139"/>
      <c r="P927" s="139"/>
      <c r="Q927" s="139"/>
      <c r="R927" s="139"/>
      <c r="S927" s="139"/>
      <c r="T927" s="139"/>
      <c r="U927" s="139"/>
      <c r="V927" s="139"/>
      <c r="W927" s="139"/>
      <c r="X927" s="139"/>
      <c r="Y927" s="139"/>
      <c r="Z927" s="139"/>
      <c r="AA927" s="139"/>
    </row>
    <row r="928" spans="1:27" ht="15.75" customHeight="1">
      <c r="A928" s="139"/>
      <c r="B928" s="139"/>
      <c r="C928" s="139"/>
      <c r="D928" s="139"/>
      <c r="E928" s="139"/>
      <c r="F928" s="139"/>
      <c r="G928" s="139"/>
      <c r="H928" s="139"/>
      <c r="I928" s="139"/>
      <c r="J928" s="139"/>
      <c r="K928" s="139"/>
      <c r="L928" s="139"/>
      <c r="M928" s="139"/>
      <c r="N928" s="139"/>
      <c r="O928" s="139"/>
      <c r="P928" s="139"/>
      <c r="Q928" s="139"/>
      <c r="R928" s="139"/>
      <c r="S928" s="139"/>
      <c r="T928" s="139"/>
      <c r="U928" s="139"/>
      <c r="V928" s="139"/>
      <c r="W928" s="139"/>
      <c r="X928" s="139"/>
      <c r="Y928" s="139"/>
      <c r="Z928" s="139"/>
      <c r="AA928" s="139"/>
    </row>
    <row r="929" spans="1:27" ht="15.75" customHeight="1">
      <c r="A929" s="139"/>
      <c r="B929" s="139"/>
      <c r="C929" s="139"/>
      <c r="D929" s="139"/>
      <c r="E929" s="139"/>
      <c r="F929" s="139"/>
      <c r="G929" s="139"/>
      <c r="H929" s="139"/>
      <c r="I929" s="139"/>
      <c r="J929" s="139"/>
      <c r="K929" s="139"/>
      <c r="L929" s="139"/>
      <c r="M929" s="139"/>
      <c r="N929" s="139"/>
      <c r="O929" s="139"/>
      <c r="P929" s="139"/>
      <c r="Q929" s="139"/>
      <c r="R929" s="139"/>
      <c r="S929" s="139"/>
      <c r="T929" s="139"/>
      <c r="U929" s="139"/>
      <c r="V929" s="139"/>
      <c r="W929" s="139"/>
      <c r="X929" s="139"/>
      <c r="Y929" s="139"/>
      <c r="Z929" s="139"/>
      <c r="AA929" s="139"/>
    </row>
    <row r="930" spans="1:27" ht="15.75" customHeight="1">
      <c r="A930" s="139"/>
      <c r="B930" s="139"/>
      <c r="C930" s="139"/>
      <c r="D930" s="139"/>
      <c r="E930" s="139"/>
      <c r="F930" s="139"/>
      <c r="G930" s="139"/>
      <c r="H930" s="139"/>
      <c r="I930" s="139"/>
      <c r="J930" s="139"/>
      <c r="K930" s="139"/>
      <c r="L930" s="139"/>
      <c r="M930" s="139"/>
      <c r="N930" s="139"/>
      <c r="O930" s="139"/>
      <c r="P930" s="139"/>
      <c r="Q930" s="139"/>
      <c r="R930" s="139"/>
      <c r="S930" s="139"/>
      <c r="T930" s="139"/>
      <c r="U930" s="139"/>
      <c r="V930" s="139"/>
      <c r="W930" s="139"/>
      <c r="X930" s="139"/>
      <c r="Y930" s="139"/>
      <c r="Z930" s="139"/>
      <c r="AA930" s="139"/>
    </row>
    <row r="931" spans="1:27" ht="15.75" customHeight="1">
      <c r="A931" s="139"/>
      <c r="B931" s="139"/>
      <c r="C931" s="139"/>
      <c r="D931" s="139"/>
      <c r="E931" s="139"/>
      <c r="F931" s="139"/>
      <c r="G931" s="139"/>
      <c r="H931" s="139"/>
      <c r="I931" s="139"/>
      <c r="J931" s="139"/>
      <c r="K931" s="139"/>
      <c r="L931" s="139"/>
      <c r="M931" s="139"/>
      <c r="N931" s="139"/>
      <c r="O931" s="139"/>
      <c r="P931" s="139"/>
      <c r="Q931" s="139"/>
      <c r="R931" s="139"/>
      <c r="S931" s="139"/>
      <c r="T931" s="139"/>
      <c r="U931" s="139"/>
      <c r="V931" s="139"/>
      <c r="W931" s="139"/>
      <c r="X931" s="139"/>
      <c r="Y931" s="139"/>
      <c r="Z931" s="139"/>
      <c r="AA931" s="139"/>
    </row>
    <row r="932" spans="1:27" ht="15.75" customHeight="1">
      <c r="A932" s="139"/>
      <c r="B932" s="139"/>
      <c r="C932" s="139"/>
      <c r="D932" s="139"/>
      <c r="E932" s="139"/>
      <c r="F932" s="139"/>
      <c r="G932" s="139"/>
      <c r="H932" s="139"/>
      <c r="I932" s="139"/>
      <c r="J932" s="139"/>
      <c r="K932" s="139"/>
      <c r="L932" s="139"/>
      <c r="M932" s="139"/>
      <c r="N932" s="139"/>
      <c r="O932" s="139"/>
      <c r="P932" s="139"/>
      <c r="Q932" s="139"/>
      <c r="R932" s="139"/>
      <c r="S932" s="139"/>
      <c r="T932" s="139"/>
      <c r="U932" s="139"/>
      <c r="V932" s="139"/>
      <c r="W932" s="139"/>
      <c r="X932" s="139"/>
      <c r="Y932" s="139"/>
      <c r="Z932" s="139"/>
      <c r="AA932" s="139"/>
    </row>
    <row r="933" spans="1:27" ht="15.75" customHeight="1">
      <c r="A933" s="139"/>
      <c r="B933" s="139"/>
      <c r="C933" s="139"/>
      <c r="D933" s="139"/>
      <c r="E933" s="139"/>
      <c r="F933" s="139"/>
      <c r="G933" s="139"/>
      <c r="H933" s="139"/>
      <c r="I933" s="139"/>
      <c r="J933" s="139"/>
      <c r="K933" s="139"/>
      <c r="L933" s="139"/>
      <c r="M933" s="139"/>
      <c r="N933" s="139"/>
      <c r="O933" s="139"/>
      <c r="P933" s="139"/>
      <c r="Q933" s="139"/>
      <c r="R933" s="139"/>
      <c r="S933" s="139"/>
      <c r="T933" s="139"/>
      <c r="U933" s="139"/>
      <c r="V933" s="139"/>
      <c r="W933" s="139"/>
      <c r="X933" s="139"/>
      <c r="Y933" s="139"/>
      <c r="Z933" s="139"/>
      <c r="AA933" s="139"/>
    </row>
    <row r="934" spans="1:27" ht="15.75" customHeight="1">
      <c r="A934" s="139"/>
      <c r="B934" s="139"/>
      <c r="C934" s="139"/>
      <c r="D934" s="139"/>
      <c r="E934" s="139"/>
      <c r="F934" s="139"/>
      <c r="G934" s="139"/>
      <c r="H934" s="139"/>
      <c r="I934" s="139"/>
      <c r="J934" s="139"/>
      <c r="K934" s="139"/>
      <c r="L934" s="139"/>
      <c r="M934" s="139"/>
      <c r="N934" s="139"/>
      <c r="O934" s="139"/>
      <c r="P934" s="139"/>
      <c r="Q934" s="139"/>
      <c r="R934" s="139"/>
      <c r="S934" s="139"/>
      <c r="T934" s="139"/>
      <c r="U934" s="139"/>
      <c r="V934" s="139"/>
      <c r="W934" s="139"/>
      <c r="X934" s="139"/>
      <c r="Y934" s="139"/>
      <c r="Z934" s="139"/>
      <c r="AA934" s="139"/>
    </row>
    <row r="935" spans="1:27" ht="15.75" customHeight="1">
      <c r="A935" s="139"/>
      <c r="B935" s="139"/>
      <c r="C935" s="139"/>
      <c r="D935" s="139"/>
      <c r="E935" s="139"/>
      <c r="F935" s="139"/>
      <c r="G935" s="139"/>
      <c r="H935" s="139"/>
      <c r="I935" s="139"/>
      <c r="J935" s="139"/>
      <c r="K935" s="139"/>
      <c r="L935" s="139"/>
      <c r="M935" s="139"/>
      <c r="N935" s="139"/>
      <c r="O935" s="139"/>
      <c r="P935" s="139"/>
      <c r="Q935" s="139"/>
      <c r="R935" s="139"/>
      <c r="S935" s="139"/>
      <c r="T935" s="139"/>
      <c r="U935" s="139"/>
      <c r="V935" s="139"/>
      <c r="W935" s="139"/>
      <c r="X935" s="139"/>
      <c r="Y935" s="139"/>
      <c r="Z935" s="139"/>
      <c r="AA935" s="139"/>
    </row>
    <row r="936" spans="1:27" ht="15.75" customHeight="1">
      <c r="A936" s="139"/>
      <c r="B936" s="139"/>
      <c r="C936" s="139"/>
      <c r="D936" s="139"/>
      <c r="E936" s="139"/>
      <c r="F936" s="139"/>
      <c r="G936" s="139"/>
      <c r="H936" s="139"/>
      <c r="I936" s="139"/>
      <c r="J936" s="139"/>
      <c r="K936" s="139"/>
      <c r="L936" s="139"/>
      <c r="M936" s="139"/>
      <c r="N936" s="139"/>
      <c r="O936" s="139"/>
      <c r="P936" s="139"/>
      <c r="Q936" s="139"/>
      <c r="R936" s="139"/>
      <c r="S936" s="139"/>
      <c r="T936" s="139"/>
      <c r="U936" s="139"/>
      <c r="V936" s="139"/>
      <c r="W936" s="139"/>
      <c r="X936" s="139"/>
      <c r="Y936" s="139"/>
      <c r="Z936" s="139"/>
      <c r="AA936" s="139"/>
    </row>
    <row r="937" spans="1:27" ht="15.75" customHeight="1">
      <c r="A937" s="139"/>
      <c r="B937" s="139"/>
      <c r="C937" s="139"/>
      <c r="D937" s="139"/>
      <c r="E937" s="139"/>
      <c r="F937" s="139"/>
      <c r="G937" s="139"/>
      <c r="H937" s="139"/>
      <c r="I937" s="139"/>
      <c r="J937" s="139"/>
      <c r="K937" s="139"/>
      <c r="L937" s="139"/>
      <c r="M937" s="139"/>
      <c r="N937" s="139"/>
      <c r="O937" s="139"/>
      <c r="P937" s="139"/>
      <c r="Q937" s="139"/>
      <c r="R937" s="139"/>
      <c r="S937" s="139"/>
      <c r="T937" s="139"/>
      <c r="U937" s="139"/>
      <c r="V937" s="139"/>
      <c r="W937" s="139"/>
      <c r="X937" s="139"/>
      <c r="Y937" s="139"/>
      <c r="Z937" s="139"/>
      <c r="AA937" s="139"/>
    </row>
    <row r="938" spans="1:27" ht="15.75" customHeight="1">
      <c r="A938" s="139"/>
      <c r="B938" s="139"/>
      <c r="C938" s="139"/>
      <c r="D938" s="139"/>
      <c r="E938" s="139"/>
      <c r="F938" s="139"/>
      <c r="G938" s="139"/>
      <c r="H938" s="139"/>
      <c r="I938" s="139"/>
      <c r="J938" s="139"/>
      <c r="K938" s="139"/>
      <c r="L938" s="139"/>
      <c r="M938" s="139"/>
      <c r="N938" s="139"/>
      <c r="O938" s="139"/>
      <c r="P938" s="139"/>
      <c r="Q938" s="139"/>
      <c r="R938" s="139"/>
      <c r="S938" s="139"/>
      <c r="T938" s="139"/>
      <c r="U938" s="139"/>
      <c r="V938" s="139"/>
      <c r="W938" s="139"/>
      <c r="X938" s="139"/>
      <c r="Y938" s="139"/>
      <c r="Z938" s="139"/>
      <c r="AA938" s="139"/>
    </row>
    <row r="939" spans="1:27" ht="15.75" customHeight="1">
      <c r="A939" s="139"/>
      <c r="B939" s="139"/>
      <c r="C939" s="139"/>
      <c r="D939" s="139"/>
      <c r="E939" s="139"/>
      <c r="F939" s="139"/>
      <c r="G939" s="139"/>
      <c r="H939" s="139"/>
      <c r="I939" s="139"/>
      <c r="J939" s="139"/>
      <c r="K939" s="139"/>
      <c r="L939" s="139"/>
      <c r="M939" s="139"/>
      <c r="N939" s="139"/>
      <c r="O939" s="139"/>
      <c r="P939" s="139"/>
      <c r="Q939" s="139"/>
      <c r="R939" s="139"/>
      <c r="S939" s="139"/>
      <c r="T939" s="139"/>
      <c r="U939" s="139"/>
      <c r="V939" s="139"/>
      <c r="W939" s="139"/>
      <c r="X939" s="139"/>
      <c r="Y939" s="139"/>
      <c r="Z939" s="139"/>
      <c r="AA939" s="139"/>
    </row>
    <row r="940" spans="1:27" ht="15.75" customHeight="1">
      <c r="A940" s="139"/>
      <c r="B940" s="139"/>
      <c r="C940" s="139"/>
      <c r="D940" s="139"/>
      <c r="E940" s="139"/>
      <c r="F940" s="139"/>
      <c r="G940" s="139"/>
      <c r="H940" s="139"/>
      <c r="I940" s="139"/>
      <c r="J940" s="139"/>
      <c r="K940" s="139"/>
      <c r="L940" s="139"/>
      <c r="M940" s="139"/>
      <c r="N940" s="139"/>
      <c r="O940" s="139"/>
      <c r="P940" s="139"/>
      <c r="Q940" s="139"/>
      <c r="R940" s="139"/>
      <c r="S940" s="139"/>
      <c r="T940" s="139"/>
      <c r="U940" s="139"/>
      <c r="V940" s="139"/>
      <c r="W940" s="139"/>
      <c r="X940" s="139"/>
      <c r="Y940" s="139"/>
      <c r="Z940" s="139"/>
      <c r="AA940" s="139"/>
    </row>
    <row r="941" spans="1:27" ht="15.75" customHeight="1">
      <c r="A941" s="139"/>
      <c r="B941" s="139"/>
      <c r="C941" s="139"/>
      <c r="D941" s="139"/>
      <c r="E941" s="139"/>
      <c r="F941" s="139"/>
      <c r="G941" s="139"/>
      <c r="H941" s="139"/>
      <c r="I941" s="139"/>
      <c r="J941" s="139"/>
      <c r="K941" s="139"/>
      <c r="L941" s="139"/>
      <c r="M941" s="139"/>
      <c r="N941" s="139"/>
      <c r="O941" s="139"/>
      <c r="P941" s="139"/>
      <c r="Q941" s="139"/>
      <c r="R941" s="139"/>
      <c r="S941" s="139"/>
      <c r="T941" s="139"/>
      <c r="U941" s="139"/>
      <c r="V941" s="139"/>
      <c r="W941" s="139"/>
      <c r="X941" s="139"/>
      <c r="Y941" s="139"/>
      <c r="Z941" s="139"/>
      <c r="AA941" s="139"/>
    </row>
    <row r="942" spans="1:27" ht="15.75" customHeight="1">
      <c r="A942" s="139"/>
      <c r="B942" s="139"/>
      <c r="C942" s="139"/>
      <c r="D942" s="139"/>
      <c r="E942" s="139"/>
      <c r="F942" s="139"/>
      <c r="G942" s="139"/>
      <c r="H942" s="139"/>
      <c r="I942" s="139"/>
      <c r="J942" s="139"/>
      <c r="K942" s="139"/>
      <c r="L942" s="139"/>
      <c r="M942" s="139"/>
      <c r="N942" s="139"/>
      <c r="O942" s="139"/>
      <c r="P942" s="139"/>
      <c r="Q942" s="139"/>
      <c r="R942" s="139"/>
      <c r="S942" s="139"/>
      <c r="T942" s="139"/>
      <c r="U942" s="139"/>
      <c r="V942" s="139"/>
      <c r="W942" s="139"/>
      <c r="X942" s="139"/>
      <c r="Y942" s="139"/>
      <c r="Z942" s="139"/>
      <c r="AA942" s="139"/>
    </row>
    <row r="943" spans="1:27" ht="15.75" customHeight="1">
      <c r="A943" s="139"/>
      <c r="B943" s="139"/>
      <c r="C943" s="139"/>
      <c r="D943" s="139"/>
      <c r="E943" s="139"/>
      <c r="F943" s="139"/>
      <c r="G943" s="139"/>
      <c r="H943" s="139"/>
      <c r="I943" s="139"/>
      <c r="J943" s="139"/>
      <c r="K943" s="139"/>
      <c r="L943" s="139"/>
      <c r="M943" s="139"/>
      <c r="N943" s="139"/>
      <c r="O943" s="139"/>
      <c r="P943" s="139"/>
      <c r="Q943" s="139"/>
      <c r="R943" s="139"/>
      <c r="S943" s="139"/>
      <c r="T943" s="139"/>
      <c r="U943" s="139"/>
      <c r="V943" s="139"/>
      <c r="W943" s="139"/>
      <c r="X943" s="139"/>
      <c r="Y943" s="139"/>
      <c r="Z943" s="139"/>
      <c r="AA943" s="139"/>
    </row>
    <row r="944" spans="1:27" ht="15.75" customHeight="1">
      <c r="A944" s="139"/>
      <c r="B944" s="139"/>
      <c r="C944" s="139"/>
      <c r="D944" s="139"/>
      <c r="E944" s="139"/>
      <c r="F944" s="139"/>
      <c r="G944" s="139"/>
      <c r="H944" s="139"/>
      <c r="I944" s="139"/>
      <c r="J944" s="139"/>
      <c r="K944" s="139"/>
      <c r="L944" s="139"/>
      <c r="M944" s="139"/>
      <c r="N944" s="139"/>
      <c r="O944" s="139"/>
      <c r="P944" s="139"/>
      <c r="Q944" s="139"/>
      <c r="R944" s="139"/>
      <c r="S944" s="139"/>
      <c r="T944" s="139"/>
      <c r="U944" s="139"/>
      <c r="V944" s="139"/>
      <c r="W944" s="139"/>
      <c r="X944" s="139"/>
      <c r="Y944" s="139"/>
      <c r="Z944" s="139"/>
      <c r="AA944" s="139"/>
    </row>
    <row r="945" spans="1:27" ht="15.75" customHeight="1">
      <c r="A945" s="139"/>
      <c r="B945" s="139"/>
      <c r="C945" s="139"/>
      <c r="D945" s="139"/>
      <c r="E945" s="139"/>
      <c r="F945" s="139"/>
      <c r="G945" s="139"/>
      <c r="H945" s="139"/>
      <c r="I945" s="139"/>
      <c r="J945" s="139"/>
      <c r="K945" s="139"/>
      <c r="L945" s="139"/>
      <c r="M945" s="139"/>
      <c r="N945" s="139"/>
      <c r="O945" s="139"/>
      <c r="P945" s="139"/>
      <c r="Q945" s="139"/>
      <c r="R945" s="139"/>
      <c r="S945" s="139"/>
      <c r="T945" s="139"/>
      <c r="U945" s="139"/>
      <c r="V945" s="139"/>
      <c r="W945" s="139"/>
      <c r="X945" s="139"/>
      <c r="Y945" s="139"/>
      <c r="Z945" s="139"/>
      <c r="AA945" s="139"/>
    </row>
    <row r="946" spans="1:27" ht="15.75" customHeight="1">
      <c r="A946" s="139"/>
      <c r="B946" s="139"/>
      <c r="C946" s="139"/>
      <c r="D946" s="139"/>
      <c r="E946" s="139"/>
      <c r="F946" s="139"/>
      <c r="G946" s="139"/>
      <c r="H946" s="139"/>
      <c r="I946" s="139"/>
      <c r="J946" s="139"/>
      <c r="K946" s="139"/>
      <c r="L946" s="139"/>
      <c r="M946" s="139"/>
      <c r="N946" s="139"/>
      <c r="O946" s="139"/>
      <c r="P946" s="139"/>
      <c r="Q946" s="139"/>
      <c r="R946" s="139"/>
      <c r="S946" s="139"/>
      <c r="T946" s="139"/>
      <c r="U946" s="139"/>
      <c r="V946" s="139"/>
      <c r="W946" s="139"/>
      <c r="X946" s="139"/>
      <c r="Y946" s="139"/>
      <c r="Z946" s="139"/>
      <c r="AA946" s="139"/>
    </row>
    <row r="947" spans="1:27" ht="15.75" customHeight="1">
      <c r="A947" s="139"/>
      <c r="B947" s="139"/>
      <c r="C947" s="139"/>
      <c r="D947" s="139"/>
      <c r="E947" s="139"/>
      <c r="F947" s="139"/>
      <c r="G947" s="139"/>
      <c r="H947" s="139"/>
      <c r="I947" s="139"/>
      <c r="J947" s="139"/>
      <c r="K947" s="139"/>
      <c r="L947" s="139"/>
      <c r="M947" s="139"/>
      <c r="N947" s="139"/>
      <c r="O947" s="139"/>
      <c r="P947" s="139"/>
      <c r="Q947" s="139"/>
      <c r="R947" s="139"/>
      <c r="S947" s="139"/>
      <c r="T947" s="139"/>
      <c r="U947" s="139"/>
      <c r="V947" s="139"/>
      <c r="W947" s="139"/>
      <c r="X947" s="139"/>
      <c r="Y947" s="139"/>
      <c r="Z947" s="139"/>
      <c r="AA947" s="139"/>
    </row>
    <row r="948" spans="1:27" ht="15.75" customHeight="1">
      <c r="A948" s="139"/>
      <c r="B948" s="139"/>
      <c r="C948" s="139"/>
      <c r="D948" s="139"/>
      <c r="E948" s="139"/>
      <c r="F948" s="139"/>
      <c r="G948" s="139"/>
      <c r="H948" s="139"/>
      <c r="I948" s="139"/>
      <c r="J948" s="139"/>
      <c r="K948" s="139"/>
      <c r="L948" s="139"/>
      <c r="M948" s="139"/>
      <c r="N948" s="139"/>
      <c r="O948" s="139"/>
      <c r="P948" s="139"/>
      <c r="Q948" s="139"/>
      <c r="R948" s="139"/>
      <c r="S948" s="139"/>
      <c r="T948" s="139"/>
      <c r="U948" s="139"/>
      <c r="V948" s="139"/>
      <c r="W948" s="139"/>
      <c r="X948" s="139"/>
      <c r="Y948" s="139"/>
      <c r="Z948" s="139"/>
      <c r="AA948" s="139"/>
    </row>
    <row r="949" spans="1:27" ht="15.75" customHeight="1">
      <c r="A949" s="139"/>
      <c r="B949" s="139"/>
      <c r="C949" s="139"/>
      <c r="D949" s="139"/>
      <c r="E949" s="139"/>
      <c r="F949" s="139"/>
      <c r="G949" s="139"/>
      <c r="H949" s="139"/>
      <c r="I949" s="139"/>
      <c r="J949" s="139"/>
      <c r="K949" s="139"/>
      <c r="L949" s="139"/>
      <c r="M949" s="139"/>
      <c r="N949" s="139"/>
      <c r="O949" s="139"/>
      <c r="P949" s="139"/>
      <c r="Q949" s="139"/>
      <c r="R949" s="139"/>
      <c r="S949" s="139"/>
      <c r="T949" s="139"/>
      <c r="U949" s="139"/>
      <c r="V949" s="139"/>
      <c r="W949" s="139"/>
      <c r="X949" s="139"/>
      <c r="Y949" s="139"/>
      <c r="Z949" s="139"/>
      <c r="AA949" s="139"/>
    </row>
    <row r="950" spans="1:27" ht="15.75" customHeight="1">
      <c r="A950" s="139"/>
      <c r="B950" s="139"/>
      <c r="C950" s="139"/>
      <c r="D950" s="139"/>
      <c r="E950" s="139"/>
      <c r="F950" s="139"/>
      <c r="G950" s="139"/>
      <c r="H950" s="139"/>
      <c r="I950" s="139"/>
      <c r="J950" s="139"/>
      <c r="K950" s="139"/>
      <c r="L950" s="139"/>
      <c r="M950" s="139"/>
      <c r="N950" s="139"/>
      <c r="O950" s="139"/>
      <c r="P950" s="139"/>
      <c r="Q950" s="139"/>
      <c r="R950" s="139"/>
      <c r="S950" s="139"/>
      <c r="T950" s="139"/>
      <c r="U950" s="139"/>
      <c r="V950" s="139"/>
      <c r="W950" s="139"/>
      <c r="X950" s="139"/>
      <c r="Y950" s="139"/>
      <c r="Z950" s="139"/>
      <c r="AA950" s="139"/>
    </row>
    <row r="951" spans="1:27" ht="15.75" customHeight="1">
      <c r="A951" s="139"/>
      <c r="B951" s="139"/>
      <c r="C951" s="139"/>
      <c r="D951" s="139"/>
      <c r="E951" s="139"/>
      <c r="F951" s="139"/>
      <c r="G951" s="139"/>
      <c r="H951" s="139"/>
      <c r="I951" s="139"/>
      <c r="J951" s="139"/>
      <c r="K951" s="139"/>
      <c r="L951" s="139"/>
      <c r="M951" s="139"/>
      <c r="N951" s="139"/>
      <c r="O951" s="139"/>
      <c r="P951" s="139"/>
      <c r="Q951" s="139"/>
      <c r="R951" s="139"/>
      <c r="S951" s="139"/>
      <c r="T951" s="139"/>
      <c r="U951" s="139"/>
      <c r="V951" s="139"/>
      <c r="W951" s="139"/>
      <c r="X951" s="139"/>
      <c r="Y951" s="139"/>
      <c r="Z951" s="139"/>
      <c r="AA951" s="139"/>
    </row>
    <row r="952" spans="1:27" ht="15.75" customHeight="1">
      <c r="A952" s="139"/>
      <c r="B952" s="139"/>
      <c r="C952" s="139"/>
      <c r="D952" s="139"/>
      <c r="E952" s="139"/>
      <c r="F952" s="139"/>
      <c r="G952" s="139"/>
      <c r="H952" s="139"/>
      <c r="I952" s="139"/>
      <c r="J952" s="139"/>
      <c r="K952" s="139"/>
      <c r="L952" s="139"/>
      <c r="M952" s="139"/>
      <c r="N952" s="139"/>
      <c r="O952" s="139"/>
      <c r="P952" s="139"/>
      <c r="Q952" s="139"/>
      <c r="R952" s="139"/>
      <c r="S952" s="139"/>
      <c r="T952" s="139"/>
      <c r="U952" s="139"/>
      <c r="V952" s="139"/>
      <c r="W952" s="139"/>
      <c r="X952" s="139"/>
      <c r="Y952" s="139"/>
      <c r="Z952" s="139"/>
      <c r="AA952" s="139"/>
    </row>
    <row r="953" spans="1:27" ht="15.75" customHeight="1">
      <c r="A953" s="139"/>
      <c r="B953" s="139"/>
      <c r="C953" s="139"/>
      <c r="D953" s="139"/>
      <c r="E953" s="139"/>
      <c r="F953" s="139"/>
      <c r="G953" s="139"/>
      <c r="H953" s="139"/>
      <c r="I953" s="139"/>
      <c r="J953" s="139"/>
      <c r="K953" s="139"/>
      <c r="L953" s="139"/>
      <c r="M953" s="139"/>
      <c r="N953" s="139"/>
      <c r="O953" s="139"/>
      <c r="P953" s="139"/>
      <c r="Q953" s="139"/>
      <c r="R953" s="139"/>
      <c r="S953" s="139"/>
      <c r="T953" s="139"/>
      <c r="U953" s="139"/>
      <c r="V953" s="139"/>
      <c r="W953" s="139"/>
      <c r="X953" s="139"/>
      <c r="Y953" s="139"/>
      <c r="Z953" s="139"/>
      <c r="AA953" s="139"/>
    </row>
    <row r="954" spans="1:27" ht="15.75" customHeight="1">
      <c r="A954" s="139"/>
      <c r="B954" s="139"/>
      <c r="C954" s="139"/>
      <c r="D954" s="139"/>
      <c r="E954" s="139"/>
      <c r="F954" s="139"/>
      <c r="G954" s="139"/>
      <c r="H954" s="139"/>
      <c r="I954" s="139"/>
      <c r="J954" s="139"/>
      <c r="K954" s="139"/>
      <c r="L954" s="139"/>
      <c r="M954" s="139"/>
      <c r="N954" s="139"/>
      <c r="O954" s="139"/>
      <c r="P954" s="139"/>
      <c r="Q954" s="139"/>
      <c r="R954" s="139"/>
      <c r="S954" s="139"/>
      <c r="T954" s="139"/>
      <c r="U954" s="139"/>
      <c r="V954" s="139"/>
      <c r="W954" s="139"/>
      <c r="X954" s="139"/>
      <c r="Y954" s="139"/>
      <c r="Z954" s="139"/>
      <c r="AA954" s="139"/>
    </row>
    <row r="955" spans="1:27" ht="15.75" customHeight="1">
      <c r="A955" s="139"/>
      <c r="B955" s="139"/>
      <c r="C955" s="139"/>
      <c r="D955" s="139"/>
      <c r="E955" s="139"/>
      <c r="F955" s="139"/>
      <c r="G955" s="139"/>
      <c r="H955" s="139"/>
      <c r="I955" s="139"/>
      <c r="J955" s="139"/>
      <c r="K955" s="139"/>
      <c r="L955" s="139"/>
      <c r="M955" s="139"/>
      <c r="N955" s="139"/>
      <c r="O955" s="139"/>
      <c r="P955" s="139"/>
      <c r="Q955" s="139"/>
      <c r="R955" s="139"/>
      <c r="S955" s="139"/>
      <c r="T955" s="139"/>
      <c r="U955" s="139"/>
      <c r="V955" s="139"/>
      <c r="W955" s="139"/>
      <c r="X955" s="139"/>
      <c r="Y955" s="139"/>
      <c r="Z955" s="139"/>
      <c r="AA955" s="139"/>
    </row>
    <row r="956" spans="1:27" ht="15.75" customHeight="1">
      <c r="A956" s="139"/>
      <c r="B956" s="139"/>
      <c r="C956" s="139"/>
      <c r="D956" s="139"/>
      <c r="E956" s="139"/>
      <c r="F956" s="139"/>
      <c r="G956" s="139"/>
      <c r="H956" s="139"/>
      <c r="I956" s="139"/>
      <c r="J956" s="139"/>
      <c r="K956" s="139"/>
      <c r="L956" s="139"/>
      <c r="M956" s="139"/>
      <c r="N956" s="139"/>
      <c r="O956" s="139"/>
      <c r="P956" s="139"/>
      <c r="Q956" s="139"/>
      <c r="R956" s="139"/>
      <c r="S956" s="139"/>
      <c r="T956" s="139"/>
      <c r="U956" s="139"/>
      <c r="V956" s="139"/>
      <c r="W956" s="139"/>
      <c r="X956" s="139"/>
      <c r="Y956" s="139"/>
      <c r="Z956" s="139"/>
      <c r="AA956" s="139"/>
    </row>
    <row r="957" spans="1:27" ht="15.75" customHeight="1">
      <c r="A957" s="139"/>
      <c r="B957" s="139"/>
      <c r="C957" s="139"/>
      <c r="D957" s="139"/>
      <c r="E957" s="139"/>
      <c r="F957" s="139"/>
      <c r="G957" s="139"/>
      <c r="H957" s="139"/>
      <c r="I957" s="139"/>
      <c r="J957" s="139"/>
      <c r="K957" s="139"/>
      <c r="L957" s="139"/>
      <c r="M957" s="139"/>
      <c r="N957" s="139"/>
      <c r="O957" s="139"/>
      <c r="P957" s="139"/>
      <c r="Q957" s="139"/>
      <c r="R957" s="139"/>
      <c r="S957" s="139"/>
      <c r="T957" s="139"/>
      <c r="U957" s="139"/>
      <c r="V957" s="139"/>
      <c r="W957" s="139"/>
      <c r="X957" s="139"/>
      <c r="Y957" s="139"/>
      <c r="Z957" s="139"/>
      <c r="AA957" s="139"/>
    </row>
    <row r="958" spans="1:27" ht="15.75" customHeight="1">
      <c r="A958" s="139"/>
      <c r="B958" s="139"/>
      <c r="C958" s="139"/>
      <c r="D958" s="139"/>
      <c r="E958" s="139"/>
      <c r="F958" s="139"/>
      <c r="G958" s="139"/>
      <c r="H958" s="139"/>
      <c r="I958" s="139"/>
      <c r="J958" s="139"/>
      <c r="K958" s="139"/>
      <c r="L958" s="139"/>
      <c r="M958" s="139"/>
      <c r="N958" s="139"/>
      <c r="O958" s="139"/>
      <c r="P958" s="139"/>
      <c r="Q958" s="139"/>
      <c r="R958" s="139"/>
      <c r="S958" s="139"/>
      <c r="T958" s="139"/>
      <c r="U958" s="139"/>
      <c r="V958" s="139"/>
      <c r="W958" s="139"/>
      <c r="X958" s="139"/>
      <c r="Y958" s="139"/>
      <c r="Z958" s="139"/>
      <c r="AA958" s="139"/>
    </row>
    <row r="959" spans="1:27" ht="15.75" customHeight="1">
      <c r="A959" s="139"/>
      <c r="B959" s="139"/>
      <c r="C959" s="139"/>
      <c r="D959" s="139"/>
      <c r="E959" s="139"/>
      <c r="F959" s="139"/>
      <c r="G959" s="139"/>
      <c r="H959" s="139"/>
      <c r="I959" s="139"/>
      <c r="J959" s="139"/>
      <c r="K959" s="139"/>
      <c r="L959" s="139"/>
      <c r="M959" s="139"/>
      <c r="N959" s="139"/>
      <c r="O959" s="139"/>
      <c r="P959" s="139"/>
      <c r="Q959" s="139"/>
      <c r="R959" s="139"/>
      <c r="S959" s="139"/>
      <c r="T959" s="139"/>
      <c r="U959" s="139"/>
      <c r="V959" s="139"/>
      <c r="W959" s="139"/>
      <c r="X959" s="139"/>
      <c r="Y959" s="139"/>
      <c r="Z959" s="139"/>
      <c r="AA959" s="139"/>
    </row>
    <row r="960" spans="1:27" ht="15.75" customHeight="1">
      <c r="A960" s="139"/>
      <c r="B960" s="139"/>
      <c r="C960" s="139"/>
      <c r="D960" s="139"/>
      <c r="E960" s="139"/>
      <c r="F960" s="139"/>
      <c r="G960" s="139"/>
      <c r="H960" s="139"/>
      <c r="I960" s="139"/>
      <c r="J960" s="139"/>
      <c r="K960" s="139"/>
      <c r="L960" s="139"/>
      <c r="M960" s="139"/>
      <c r="N960" s="139"/>
      <c r="O960" s="139"/>
      <c r="P960" s="139"/>
      <c r="Q960" s="139"/>
      <c r="R960" s="139"/>
      <c r="S960" s="139"/>
      <c r="T960" s="139"/>
      <c r="U960" s="139"/>
      <c r="V960" s="139"/>
      <c r="W960" s="139"/>
      <c r="X960" s="139"/>
      <c r="Y960" s="139"/>
      <c r="Z960" s="139"/>
      <c r="AA960" s="139"/>
    </row>
    <row r="961" spans="1:27" ht="15.75" customHeight="1">
      <c r="A961" s="139"/>
      <c r="B961" s="139"/>
      <c r="C961" s="139"/>
      <c r="D961" s="139"/>
      <c r="E961" s="139"/>
      <c r="F961" s="139"/>
      <c r="G961" s="139"/>
      <c r="H961" s="139"/>
      <c r="I961" s="139"/>
      <c r="J961" s="139"/>
      <c r="K961" s="139"/>
      <c r="L961" s="139"/>
      <c r="M961" s="139"/>
      <c r="N961" s="139"/>
      <c r="O961" s="139"/>
      <c r="P961" s="139"/>
      <c r="Q961" s="139"/>
      <c r="R961" s="139"/>
      <c r="S961" s="139"/>
      <c r="T961" s="139"/>
      <c r="U961" s="139"/>
      <c r="V961" s="139"/>
      <c r="W961" s="139"/>
      <c r="X961" s="139"/>
      <c r="Y961" s="139"/>
      <c r="Z961" s="139"/>
      <c r="AA961" s="139"/>
    </row>
    <row r="962" spans="1:27" ht="15.75" customHeight="1">
      <c r="A962" s="139"/>
      <c r="B962" s="139"/>
      <c r="C962" s="139"/>
      <c r="D962" s="139"/>
      <c r="E962" s="139"/>
      <c r="F962" s="139"/>
      <c r="G962" s="139"/>
      <c r="H962" s="139"/>
      <c r="I962" s="139"/>
      <c r="J962" s="139"/>
      <c r="K962" s="139"/>
      <c r="L962" s="139"/>
      <c r="M962" s="139"/>
      <c r="N962" s="139"/>
      <c r="O962" s="139"/>
      <c r="P962" s="139"/>
      <c r="Q962" s="139"/>
      <c r="R962" s="139"/>
      <c r="S962" s="139"/>
      <c r="T962" s="139"/>
      <c r="U962" s="139"/>
      <c r="V962" s="139"/>
      <c r="W962" s="139"/>
      <c r="X962" s="139"/>
      <c r="Y962" s="139"/>
      <c r="Z962" s="139"/>
      <c r="AA962" s="139"/>
    </row>
    <row r="963" spans="1:27" ht="15.75" customHeight="1">
      <c r="A963" s="139"/>
      <c r="B963" s="139"/>
      <c r="C963" s="139"/>
      <c r="D963" s="139"/>
      <c r="E963" s="139"/>
      <c r="F963" s="139"/>
      <c r="G963" s="139"/>
      <c r="H963" s="139"/>
      <c r="I963" s="139"/>
      <c r="J963" s="139"/>
      <c r="K963" s="139"/>
      <c r="L963" s="139"/>
      <c r="M963" s="139"/>
      <c r="N963" s="139"/>
      <c r="O963" s="139"/>
      <c r="P963" s="139"/>
      <c r="Q963" s="139"/>
      <c r="R963" s="139"/>
      <c r="S963" s="139"/>
      <c r="T963" s="139"/>
      <c r="U963" s="139"/>
      <c r="V963" s="139"/>
      <c r="W963" s="139"/>
      <c r="X963" s="139"/>
      <c r="Y963" s="139"/>
      <c r="Z963" s="139"/>
      <c r="AA963" s="139"/>
    </row>
    <row r="964" spans="1:27" ht="15.75" customHeight="1">
      <c r="A964" s="139"/>
      <c r="B964" s="139"/>
      <c r="C964" s="139"/>
      <c r="D964" s="139"/>
      <c r="E964" s="139"/>
      <c r="F964" s="139"/>
      <c r="G964" s="139"/>
      <c r="H964" s="139"/>
      <c r="I964" s="139"/>
      <c r="J964" s="139"/>
      <c r="K964" s="139"/>
      <c r="L964" s="139"/>
      <c r="M964" s="139"/>
      <c r="N964" s="139"/>
      <c r="O964" s="139"/>
      <c r="P964" s="139"/>
      <c r="Q964" s="139"/>
      <c r="R964" s="139"/>
      <c r="S964" s="139"/>
      <c r="T964" s="139"/>
      <c r="U964" s="139"/>
      <c r="V964" s="139"/>
      <c r="W964" s="139"/>
      <c r="X964" s="139"/>
      <c r="Y964" s="139"/>
      <c r="Z964" s="139"/>
      <c r="AA964" s="139"/>
    </row>
    <row r="965" spans="1:27" ht="15.75" customHeight="1">
      <c r="A965" s="139"/>
      <c r="B965" s="139"/>
      <c r="C965" s="139"/>
      <c r="D965" s="139"/>
      <c r="E965" s="139"/>
      <c r="F965" s="139"/>
      <c r="G965" s="139"/>
      <c r="H965" s="139"/>
      <c r="I965" s="139"/>
      <c r="J965" s="139"/>
      <c r="K965" s="139"/>
      <c r="L965" s="139"/>
      <c r="M965" s="139"/>
      <c r="N965" s="139"/>
      <c r="O965" s="139"/>
      <c r="P965" s="139"/>
      <c r="Q965" s="139"/>
      <c r="R965" s="139"/>
      <c r="S965" s="139"/>
      <c r="T965" s="139"/>
      <c r="U965" s="139"/>
      <c r="V965" s="139"/>
      <c r="W965" s="139"/>
      <c r="X965" s="139"/>
      <c r="Y965" s="139"/>
      <c r="Z965" s="139"/>
      <c r="AA965" s="139"/>
    </row>
    <row r="966" spans="1:27" ht="15.75" customHeight="1">
      <c r="A966" s="139"/>
      <c r="B966" s="139"/>
      <c r="C966" s="139"/>
      <c r="D966" s="139"/>
      <c r="E966" s="139"/>
      <c r="F966" s="139"/>
      <c r="G966" s="139"/>
      <c r="H966" s="139"/>
      <c r="I966" s="139"/>
      <c r="J966" s="139"/>
      <c r="K966" s="139"/>
      <c r="L966" s="139"/>
      <c r="M966" s="139"/>
      <c r="N966" s="139"/>
      <c r="O966" s="139"/>
      <c r="P966" s="139"/>
      <c r="Q966" s="139"/>
      <c r="R966" s="139"/>
      <c r="S966" s="139"/>
      <c r="T966" s="139"/>
      <c r="U966" s="139"/>
      <c r="V966" s="139"/>
      <c r="W966" s="139"/>
      <c r="X966" s="139"/>
      <c r="Y966" s="139"/>
      <c r="Z966" s="139"/>
      <c r="AA966" s="139"/>
    </row>
    <row r="967" spans="1:27" ht="15.75" customHeight="1">
      <c r="A967" s="139"/>
      <c r="B967" s="139"/>
      <c r="C967" s="139"/>
      <c r="D967" s="139"/>
      <c r="E967" s="139"/>
      <c r="F967" s="139"/>
      <c r="G967" s="139"/>
      <c r="H967" s="139"/>
      <c r="I967" s="139"/>
      <c r="J967" s="139"/>
      <c r="K967" s="139"/>
      <c r="L967" s="139"/>
      <c r="M967" s="139"/>
      <c r="N967" s="139"/>
      <c r="O967" s="139"/>
      <c r="P967" s="139"/>
      <c r="Q967" s="139"/>
      <c r="R967" s="139"/>
      <c r="S967" s="139"/>
      <c r="T967" s="139"/>
      <c r="U967" s="139"/>
      <c r="V967" s="139"/>
      <c r="W967" s="139"/>
      <c r="X967" s="139"/>
      <c r="Y967" s="139"/>
      <c r="Z967" s="139"/>
      <c r="AA967" s="139"/>
    </row>
    <row r="968" spans="1:27" ht="15.75" customHeight="1">
      <c r="A968" s="139"/>
      <c r="B968" s="139"/>
      <c r="C968" s="139"/>
      <c r="D968" s="139"/>
      <c r="E968" s="139"/>
      <c r="F968" s="139"/>
      <c r="G968" s="139"/>
      <c r="H968" s="139"/>
      <c r="I968" s="139"/>
      <c r="J968" s="139"/>
      <c r="K968" s="139"/>
      <c r="L968" s="139"/>
      <c r="M968" s="139"/>
      <c r="N968" s="139"/>
      <c r="O968" s="139"/>
      <c r="P968" s="139"/>
      <c r="Q968" s="139"/>
      <c r="R968" s="139"/>
      <c r="S968" s="139"/>
      <c r="T968" s="139"/>
      <c r="U968" s="139"/>
      <c r="V968" s="139"/>
      <c r="W968" s="139"/>
      <c r="X968" s="139"/>
      <c r="Y968" s="139"/>
      <c r="Z968" s="139"/>
      <c r="AA968" s="139"/>
    </row>
    <row r="969" spans="1:27" ht="15.75" customHeight="1">
      <c r="A969" s="139"/>
      <c r="B969" s="139"/>
      <c r="C969" s="139"/>
      <c r="D969" s="139"/>
      <c r="E969" s="139"/>
      <c r="F969" s="139"/>
      <c r="G969" s="139"/>
      <c r="H969" s="139"/>
      <c r="I969" s="139"/>
      <c r="J969" s="139"/>
      <c r="K969" s="139"/>
      <c r="L969" s="139"/>
      <c r="M969" s="139"/>
      <c r="N969" s="139"/>
      <c r="O969" s="139"/>
      <c r="P969" s="139"/>
      <c r="Q969" s="139"/>
      <c r="R969" s="139"/>
      <c r="S969" s="139"/>
      <c r="T969" s="139"/>
      <c r="U969" s="139"/>
      <c r="V969" s="139"/>
      <c r="W969" s="139"/>
      <c r="X969" s="139"/>
      <c r="Y969" s="139"/>
      <c r="Z969" s="139"/>
      <c r="AA969" s="139"/>
    </row>
    <row r="970" spans="1:27" ht="15.75" customHeight="1">
      <c r="A970" s="139"/>
      <c r="B970" s="139"/>
      <c r="C970" s="139"/>
      <c r="D970" s="139"/>
      <c r="E970" s="139"/>
      <c r="F970" s="139"/>
      <c r="G970" s="139"/>
      <c r="H970" s="139"/>
      <c r="I970" s="139"/>
      <c r="J970" s="139"/>
      <c r="K970" s="139"/>
      <c r="L970" s="139"/>
      <c r="M970" s="139"/>
      <c r="N970" s="139"/>
      <c r="O970" s="139"/>
      <c r="P970" s="139"/>
      <c r="Q970" s="139"/>
      <c r="R970" s="139"/>
      <c r="S970" s="139"/>
      <c r="T970" s="139"/>
      <c r="U970" s="139"/>
      <c r="V970" s="139"/>
      <c r="W970" s="139"/>
      <c r="X970" s="139"/>
      <c r="Y970" s="139"/>
      <c r="Z970" s="139"/>
      <c r="AA970" s="139"/>
    </row>
    <row r="971" spans="1:27" ht="15.75" customHeight="1">
      <c r="A971" s="139"/>
      <c r="B971" s="139"/>
      <c r="C971" s="139"/>
      <c r="D971" s="139"/>
      <c r="E971" s="139"/>
      <c r="F971" s="139"/>
      <c r="G971" s="139"/>
      <c r="H971" s="139"/>
      <c r="I971" s="139"/>
      <c r="J971" s="139"/>
      <c r="K971" s="139"/>
      <c r="L971" s="139"/>
      <c r="M971" s="139"/>
      <c r="N971" s="139"/>
      <c r="O971" s="139"/>
      <c r="P971" s="139"/>
      <c r="Q971" s="139"/>
      <c r="R971" s="139"/>
      <c r="S971" s="139"/>
      <c r="T971" s="139"/>
      <c r="U971" s="139"/>
      <c r="V971" s="139"/>
      <c r="W971" s="139"/>
      <c r="X971" s="139"/>
      <c r="Y971" s="139"/>
      <c r="Z971" s="139"/>
      <c r="AA971" s="139"/>
    </row>
    <row r="972" spans="1:27" ht="15.75" customHeight="1">
      <c r="A972" s="139"/>
      <c r="B972" s="139"/>
      <c r="C972" s="139"/>
      <c r="D972" s="139"/>
      <c r="E972" s="139"/>
      <c r="F972" s="139"/>
      <c r="G972" s="139"/>
      <c r="H972" s="139"/>
      <c r="I972" s="139"/>
      <c r="J972" s="139"/>
      <c r="K972" s="139"/>
      <c r="L972" s="139"/>
      <c r="M972" s="139"/>
      <c r="N972" s="139"/>
      <c r="O972" s="139"/>
      <c r="P972" s="139"/>
      <c r="Q972" s="139"/>
      <c r="R972" s="139"/>
      <c r="S972" s="139"/>
      <c r="T972" s="139"/>
      <c r="U972" s="139"/>
      <c r="V972" s="139"/>
      <c r="W972" s="139"/>
      <c r="X972" s="139"/>
      <c r="Y972" s="139"/>
      <c r="Z972" s="139"/>
      <c r="AA972" s="139"/>
    </row>
    <row r="973" spans="1:27" ht="15.75" customHeight="1">
      <c r="A973" s="139"/>
      <c r="B973" s="139"/>
      <c r="C973" s="139"/>
      <c r="D973" s="139"/>
      <c r="E973" s="139"/>
      <c r="F973" s="139"/>
      <c r="G973" s="139"/>
      <c r="H973" s="139"/>
      <c r="I973" s="139"/>
      <c r="J973" s="139"/>
      <c r="K973" s="139"/>
      <c r="L973" s="139"/>
      <c r="M973" s="139"/>
      <c r="N973" s="139"/>
      <c r="O973" s="139"/>
      <c r="P973" s="139"/>
      <c r="Q973" s="139"/>
      <c r="R973" s="139"/>
      <c r="S973" s="139"/>
      <c r="T973" s="139"/>
      <c r="U973" s="139"/>
      <c r="V973" s="139"/>
      <c r="W973" s="139"/>
      <c r="X973" s="139"/>
      <c r="Y973" s="139"/>
      <c r="Z973" s="139"/>
      <c r="AA973" s="139"/>
    </row>
    <row r="974" spans="1:27" ht="15.75" customHeight="1">
      <c r="A974" s="139"/>
      <c r="B974" s="139"/>
      <c r="C974" s="139"/>
      <c r="D974" s="139"/>
      <c r="E974" s="139"/>
      <c r="F974" s="139"/>
      <c r="G974" s="139"/>
      <c r="H974" s="139"/>
      <c r="I974" s="139"/>
      <c r="J974" s="139"/>
      <c r="K974" s="139"/>
      <c r="L974" s="139"/>
      <c r="M974" s="139"/>
      <c r="N974" s="139"/>
      <c r="O974" s="139"/>
      <c r="P974" s="139"/>
      <c r="Q974" s="139"/>
      <c r="R974" s="139"/>
      <c r="S974" s="139"/>
      <c r="T974" s="139"/>
      <c r="U974" s="139"/>
      <c r="V974" s="139"/>
      <c r="W974" s="139"/>
      <c r="X974" s="139"/>
      <c r="Y974" s="139"/>
      <c r="Z974" s="139"/>
      <c r="AA974" s="139"/>
    </row>
    <row r="975" spans="1:27" ht="15.75" customHeight="1">
      <c r="A975" s="139"/>
      <c r="B975" s="139"/>
      <c r="C975" s="139"/>
      <c r="D975" s="139"/>
      <c r="E975" s="139"/>
      <c r="F975" s="139"/>
      <c r="G975" s="139"/>
      <c r="H975" s="139"/>
      <c r="I975" s="139"/>
      <c r="J975" s="139"/>
      <c r="K975" s="139"/>
      <c r="L975" s="139"/>
      <c r="M975" s="139"/>
      <c r="N975" s="139"/>
      <c r="O975" s="139"/>
      <c r="P975" s="139"/>
      <c r="Q975" s="139"/>
      <c r="R975" s="139"/>
      <c r="S975" s="139"/>
      <c r="T975" s="139"/>
      <c r="U975" s="139"/>
      <c r="V975" s="139"/>
      <c r="W975" s="139"/>
      <c r="X975" s="139"/>
      <c r="Y975" s="139"/>
      <c r="Z975" s="139"/>
      <c r="AA975" s="139"/>
    </row>
    <row r="976" spans="1:27" ht="15.75" customHeight="1">
      <c r="A976" s="139"/>
      <c r="B976" s="139"/>
      <c r="C976" s="139"/>
      <c r="D976" s="139"/>
      <c r="E976" s="139"/>
      <c r="F976" s="139"/>
      <c r="G976" s="139"/>
      <c r="H976" s="139"/>
      <c r="I976" s="139"/>
      <c r="J976" s="139"/>
      <c r="K976" s="139"/>
      <c r="L976" s="139"/>
      <c r="M976" s="139"/>
      <c r="N976" s="139"/>
      <c r="O976" s="139"/>
      <c r="P976" s="139"/>
      <c r="Q976" s="139"/>
      <c r="R976" s="139"/>
      <c r="S976" s="139"/>
      <c r="T976" s="139"/>
      <c r="U976" s="139"/>
      <c r="V976" s="139"/>
      <c r="W976" s="139"/>
      <c r="X976" s="139"/>
      <c r="Y976" s="139"/>
      <c r="Z976" s="139"/>
      <c r="AA976" s="139"/>
    </row>
    <row r="977" spans="1:27" ht="15.75" customHeight="1">
      <c r="A977" s="139"/>
      <c r="B977" s="139"/>
      <c r="C977" s="139"/>
      <c r="D977" s="139"/>
      <c r="E977" s="139"/>
      <c r="F977" s="139"/>
      <c r="G977" s="139"/>
      <c r="H977" s="139"/>
      <c r="I977" s="139"/>
      <c r="J977" s="139"/>
      <c r="K977" s="139"/>
      <c r="L977" s="139"/>
      <c r="M977" s="139"/>
      <c r="N977" s="139"/>
      <c r="O977" s="139"/>
      <c r="P977" s="139"/>
      <c r="Q977" s="139"/>
      <c r="R977" s="139"/>
      <c r="S977" s="139"/>
      <c r="T977" s="139"/>
      <c r="U977" s="139"/>
      <c r="V977" s="139"/>
      <c r="W977" s="139"/>
      <c r="X977" s="139"/>
      <c r="Y977" s="139"/>
      <c r="Z977" s="139"/>
      <c r="AA977" s="139"/>
    </row>
    <row r="978" spans="1:27" ht="15.75" customHeight="1">
      <c r="A978" s="139"/>
      <c r="B978" s="139"/>
      <c r="C978" s="139"/>
      <c r="D978" s="139"/>
      <c r="E978" s="139"/>
      <c r="F978" s="139"/>
      <c r="G978" s="139"/>
      <c r="H978" s="139"/>
      <c r="I978" s="139"/>
      <c r="J978" s="139"/>
      <c r="K978" s="139"/>
      <c r="L978" s="139"/>
      <c r="M978" s="139"/>
      <c r="N978" s="139"/>
      <c r="O978" s="139"/>
      <c r="P978" s="139"/>
      <c r="Q978" s="139"/>
      <c r="R978" s="139"/>
      <c r="S978" s="139"/>
      <c r="T978" s="139"/>
      <c r="U978" s="139"/>
      <c r="V978" s="139"/>
      <c r="W978" s="139"/>
      <c r="X978" s="139"/>
      <c r="Y978" s="139"/>
      <c r="Z978" s="139"/>
      <c r="AA978" s="139"/>
    </row>
    <row r="979" spans="1:27" ht="15.75" customHeight="1">
      <c r="A979" s="139"/>
      <c r="B979" s="139"/>
      <c r="C979" s="139"/>
      <c r="D979" s="139"/>
      <c r="E979" s="139"/>
      <c r="F979" s="139"/>
      <c r="G979" s="139"/>
      <c r="H979" s="139"/>
      <c r="I979" s="139"/>
      <c r="J979" s="139"/>
      <c r="K979" s="139"/>
      <c r="L979" s="139"/>
      <c r="M979" s="139"/>
      <c r="N979" s="139"/>
      <c r="O979" s="139"/>
      <c r="P979" s="139"/>
      <c r="Q979" s="139"/>
      <c r="R979" s="139"/>
      <c r="S979" s="139"/>
      <c r="T979" s="139"/>
      <c r="U979" s="139"/>
      <c r="V979" s="139"/>
      <c r="W979" s="139"/>
      <c r="X979" s="139"/>
      <c r="Y979" s="139"/>
      <c r="Z979" s="139"/>
      <c r="AA979" s="139"/>
    </row>
    <row r="980" spans="1:27" ht="15.75" customHeight="1">
      <c r="A980" s="139"/>
      <c r="B980" s="139"/>
      <c r="C980" s="139"/>
      <c r="D980" s="139"/>
      <c r="E980" s="139"/>
      <c r="F980" s="139"/>
      <c r="G980" s="139"/>
      <c r="H980" s="139"/>
      <c r="I980" s="139"/>
      <c r="J980" s="139"/>
      <c r="K980" s="139"/>
      <c r="L980" s="139"/>
      <c r="M980" s="139"/>
      <c r="N980" s="139"/>
      <c r="O980" s="139"/>
      <c r="P980" s="139"/>
      <c r="Q980" s="139"/>
      <c r="R980" s="139"/>
      <c r="S980" s="139"/>
      <c r="T980" s="139"/>
      <c r="U980" s="139"/>
      <c r="V980" s="139"/>
      <c r="W980" s="139"/>
      <c r="X980" s="139"/>
      <c r="Y980" s="139"/>
      <c r="Z980" s="139"/>
      <c r="AA980" s="139"/>
    </row>
    <row r="981" spans="1:27" ht="15.75" customHeight="1">
      <c r="A981" s="139"/>
      <c r="B981" s="139"/>
      <c r="C981" s="139"/>
      <c r="D981" s="139"/>
      <c r="E981" s="139"/>
      <c r="F981" s="139"/>
      <c r="G981" s="139"/>
      <c r="H981" s="139"/>
      <c r="I981" s="139"/>
      <c r="J981" s="139"/>
      <c r="K981" s="139"/>
      <c r="L981" s="139"/>
      <c r="M981" s="139"/>
      <c r="N981" s="139"/>
      <c r="O981" s="139"/>
      <c r="P981" s="139"/>
      <c r="Q981" s="139"/>
      <c r="R981" s="139"/>
      <c r="S981" s="139"/>
      <c r="T981" s="139"/>
      <c r="U981" s="139"/>
      <c r="V981" s="139"/>
      <c r="W981" s="139"/>
      <c r="X981" s="139"/>
      <c r="Y981" s="139"/>
      <c r="Z981" s="139"/>
      <c r="AA981" s="139"/>
    </row>
    <row r="982" spans="1:27" ht="15.75" customHeight="1">
      <c r="A982" s="139"/>
      <c r="B982" s="139"/>
      <c r="C982" s="139"/>
      <c r="D982" s="139"/>
      <c r="E982" s="139"/>
      <c r="F982" s="139"/>
      <c r="G982" s="139"/>
      <c r="H982" s="139"/>
      <c r="I982" s="139"/>
      <c r="J982" s="139"/>
      <c r="K982" s="139"/>
      <c r="L982" s="139"/>
      <c r="M982" s="139"/>
      <c r="N982" s="139"/>
      <c r="O982" s="139"/>
      <c r="P982" s="139"/>
      <c r="Q982" s="139"/>
      <c r="R982" s="139"/>
      <c r="S982" s="139"/>
      <c r="T982" s="139"/>
      <c r="U982" s="139"/>
      <c r="V982" s="139"/>
      <c r="W982" s="139"/>
      <c r="X982" s="139"/>
      <c r="Y982" s="139"/>
      <c r="Z982" s="139"/>
      <c r="AA982" s="139"/>
    </row>
    <row r="983" spans="1:27" ht="15.75" customHeight="1">
      <c r="A983" s="139"/>
      <c r="B983" s="139"/>
      <c r="C983" s="139"/>
      <c r="D983" s="139"/>
      <c r="E983" s="139"/>
      <c r="F983" s="139"/>
      <c r="G983" s="139"/>
      <c r="H983" s="139"/>
      <c r="I983" s="139"/>
      <c r="J983" s="139"/>
      <c r="K983" s="139"/>
      <c r="L983" s="139"/>
      <c r="M983" s="139"/>
      <c r="N983" s="139"/>
      <c r="O983" s="139"/>
      <c r="P983" s="139"/>
      <c r="Q983" s="139"/>
      <c r="R983" s="139"/>
      <c r="S983" s="139"/>
      <c r="T983" s="139"/>
      <c r="U983" s="139"/>
      <c r="V983" s="139"/>
      <c r="W983" s="139"/>
      <c r="X983" s="139"/>
      <c r="Y983" s="139"/>
      <c r="Z983" s="139"/>
      <c r="AA983" s="139"/>
    </row>
    <row r="984" spans="1:27" ht="15.75" customHeight="1">
      <c r="A984" s="139"/>
      <c r="B984" s="139"/>
      <c r="C984" s="139"/>
      <c r="D984" s="139"/>
      <c r="E984" s="139"/>
      <c r="F984" s="139"/>
      <c r="G984" s="139"/>
      <c r="H984" s="139"/>
      <c r="I984" s="139"/>
      <c r="J984" s="139"/>
      <c r="K984" s="139"/>
      <c r="L984" s="139"/>
      <c r="M984" s="139"/>
      <c r="N984" s="139"/>
      <c r="O984" s="139"/>
      <c r="P984" s="139"/>
      <c r="Q984" s="139"/>
      <c r="R984" s="139"/>
      <c r="S984" s="139"/>
      <c r="T984" s="139"/>
      <c r="U984" s="139"/>
      <c r="V984" s="139"/>
      <c r="W984" s="139"/>
      <c r="X984" s="139"/>
      <c r="Y984" s="139"/>
      <c r="Z984" s="139"/>
      <c r="AA984" s="139"/>
    </row>
    <row r="985" spans="1:27" ht="15.75" customHeight="1">
      <c r="A985" s="139"/>
      <c r="B985" s="139"/>
      <c r="C985" s="139"/>
      <c r="D985" s="139"/>
      <c r="E985" s="139"/>
      <c r="F985" s="139"/>
      <c r="G985" s="139"/>
      <c r="H985" s="139"/>
      <c r="I985" s="139"/>
      <c r="J985" s="139"/>
      <c r="K985" s="139"/>
      <c r="L985" s="139"/>
      <c r="M985" s="139"/>
      <c r="N985" s="139"/>
      <c r="O985" s="139"/>
      <c r="P985" s="139"/>
      <c r="Q985" s="139"/>
      <c r="R985" s="139"/>
      <c r="S985" s="139"/>
      <c r="T985" s="139"/>
      <c r="U985" s="139"/>
      <c r="V985" s="139"/>
      <c r="W985" s="139"/>
      <c r="X985" s="139"/>
      <c r="Y985" s="139"/>
      <c r="Z985" s="139"/>
      <c r="AA985" s="139"/>
    </row>
    <row r="986" spans="1:27" ht="15.75" customHeight="1">
      <c r="A986" s="139"/>
      <c r="B986" s="139"/>
      <c r="C986" s="139"/>
      <c r="D986" s="139"/>
      <c r="E986" s="139"/>
      <c r="F986" s="139"/>
      <c r="G986" s="139"/>
      <c r="H986" s="139"/>
      <c r="I986" s="139"/>
      <c r="J986" s="139"/>
      <c r="K986" s="139"/>
      <c r="L986" s="139"/>
      <c r="M986" s="139"/>
      <c r="N986" s="139"/>
      <c r="O986" s="139"/>
      <c r="P986" s="139"/>
      <c r="Q986" s="139"/>
      <c r="R986" s="139"/>
      <c r="S986" s="139"/>
      <c r="T986" s="139"/>
      <c r="U986" s="139"/>
      <c r="V986" s="139"/>
      <c r="W986" s="139"/>
      <c r="X986" s="139"/>
      <c r="Y986" s="139"/>
      <c r="Z986" s="139"/>
      <c r="AA986" s="139"/>
    </row>
    <row r="987" spans="1:27" ht="15.75" customHeight="1">
      <c r="A987" s="139"/>
      <c r="B987" s="139"/>
      <c r="C987" s="139"/>
      <c r="D987" s="139"/>
      <c r="E987" s="139"/>
      <c r="F987" s="139"/>
      <c r="G987" s="139"/>
      <c r="H987" s="139"/>
      <c r="I987" s="139"/>
      <c r="J987" s="139"/>
      <c r="K987" s="139"/>
      <c r="L987" s="139"/>
      <c r="M987" s="139"/>
      <c r="N987" s="139"/>
      <c r="O987" s="139"/>
      <c r="P987" s="139"/>
      <c r="Q987" s="139"/>
      <c r="R987" s="139"/>
      <c r="S987" s="139"/>
      <c r="T987" s="139"/>
      <c r="U987" s="139"/>
      <c r="V987" s="139"/>
      <c r="W987" s="139"/>
      <c r="X987" s="139"/>
      <c r="Y987" s="139"/>
      <c r="Z987" s="139"/>
      <c r="AA987" s="139"/>
    </row>
    <row r="988" spans="1:27" ht="15.75" customHeight="1">
      <c r="A988" s="139"/>
      <c r="B988" s="139"/>
      <c r="C988" s="139"/>
      <c r="D988" s="139"/>
      <c r="E988" s="139"/>
      <c r="F988" s="139"/>
      <c r="G988" s="139"/>
      <c r="H988" s="139"/>
      <c r="I988" s="139"/>
      <c r="J988" s="139"/>
      <c r="K988" s="139"/>
      <c r="L988" s="139"/>
      <c r="M988" s="139"/>
      <c r="N988" s="139"/>
      <c r="O988" s="139"/>
      <c r="P988" s="139"/>
      <c r="Q988" s="139"/>
      <c r="R988" s="139"/>
      <c r="S988" s="139"/>
      <c r="T988" s="139"/>
      <c r="U988" s="139"/>
      <c r="V988" s="139"/>
      <c r="W988" s="139"/>
      <c r="X988" s="139"/>
      <c r="Y988" s="139"/>
      <c r="Z988" s="139"/>
      <c r="AA988" s="139"/>
    </row>
    <row r="989" spans="1:27" ht="15.75" customHeight="1">
      <c r="A989" s="139"/>
      <c r="B989" s="139"/>
      <c r="C989" s="139"/>
      <c r="D989" s="139"/>
      <c r="E989" s="139"/>
      <c r="F989" s="139"/>
      <c r="G989" s="139"/>
      <c r="H989" s="139"/>
      <c r="I989" s="139"/>
      <c r="J989" s="139"/>
      <c r="K989" s="139"/>
      <c r="L989" s="139"/>
      <c r="M989" s="139"/>
      <c r="N989" s="139"/>
      <c r="O989" s="139"/>
      <c r="P989" s="139"/>
      <c r="Q989" s="139"/>
      <c r="R989" s="139"/>
      <c r="S989" s="139"/>
      <c r="T989" s="139"/>
      <c r="U989" s="139"/>
      <c r="V989" s="139"/>
      <c r="W989" s="139"/>
      <c r="X989" s="139"/>
      <c r="Y989" s="139"/>
      <c r="Z989" s="139"/>
      <c r="AA989" s="139"/>
    </row>
    <row r="990" spans="1:27" ht="15.75" customHeight="1">
      <c r="A990" s="139"/>
      <c r="B990" s="139"/>
      <c r="C990" s="139"/>
      <c r="D990" s="139"/>
      <c r="E990" s="139"/>
      <c r="F990" s="139"/>
      <c r="G990" s="139"/>
      <c r="H990" s="139"/>
      <c r="I990" s="139"/>
      <c r="J990" s="139"/>
      <c r="K990" s="139"/>
      <c r="L990" s="139"/>
      <c r="M990" s="139"/>
      <c r="N990" s="139"/>
      <c r="O990" s="139"/>
      <c r="P990" s="139"/>
      <c r="Q990" s="139"/>
      <c r="R990" s="139"/>
      <c r="S990" s="139"/>
      <c r="T990" s="139"/>
      <c r="U990" s="139"/>
      <c r="V990" s="139"/>
      <c r="W990" s="139"/>
      <c r="X990" s="139"/>
      <c r="Y990" s="139"/>
      <c r="Z990" s="139"/>
      <c r="AA990" s="139"/>
    </row>
    <row r="991" spans="1:27" ht="15.75" customHeight="1">
      <c r="A991" s="139"/>
      <c r="B991" s="139"/>
      <c r="C991" s="139"/>
      <c r="D991" s="139"/>
      <c r="E991" s="139"/>
      <c r="F991" s="139"/>
      <c r="G991" s="139"/>
      <c r="H991" s="139"/>
      <c r="I991" s="139"/>
      <c r="J991" s="139"/>
      <c r="K991" s="139"/>
      <c r="L991" s="139"/>
      <c r="M991" s="139"/>
      <c r="N991" s="139"/>
      <c r="O991" s="139"/>
      <c r="P991" s="139"/>
      <c r="Q991" s="139"/>
      <c r="R991" s="139"/>
      <c r="S991" s="139"/>
      <c r="T991" s="139"/>
      <c r="U991" s="139"/>
      <c r="V991" s="139"/>
      <c r="W991" s="139"/>
      <c r="X991" s="139"/>
      <c r="Y991" s="139"/>
      <c r="Z991" s="139"/>
      <c r="AA991" s="139"/>
    </row>
    <row r="992" spans="1:27" ht="15.75" customHeight="1">
      <c r="A992" s="139"/>
      <c r="B992" s="139"/>
      <c r="C992" s="139"/>
      <c r="D992" s="139"/>
      <c r="E992" s="139"/>
      <c r="F992" s="139"/>
      <c r="G992" s="139"/>
      <c r="H992" s="139"/>
      <c r="I992" s="139"/>
      <c r="J992" s="139"/>
      <c r="K992" s="139"/>
      <c r="L992" s="139"/>
      <c r="M992" s="139"/>
      <c r="N992" s="139"/>
      <c r="O992" s="139"/>
      <c r="P992" s="139"/>
      <c r="Q992" s="139"/>
      <c r="R992" s="139"/>
      <c r="S992" s="139"/>
      <c r="T992" s="139"/>
      <c r="U992" s="139"/>
      <c r="V992" s="139"/>
      <c r="W992" s="139"/>
      <c r="X992" s="139"/>
      <c r="Y992" s="139"/>
      <c r="Z992" s="139"/>
      <c r="AA992" s="139"/>
    </row>
    <row r="993" spans="1:27" ht="15.75" customHeight="1">
      <c r="A993" s="139"/>
      <c r="B993" s="139"/>
      <c r="C993" s="139"/>
      <c r="D993" s="139"/>
      <c r="E993" s="139"/>
      <c r="F993" s="139"/>
      <c r="G993" s="139"/>
      <c r="H993" s="139"/>
      <c r="I993" s="139"/>
      <c r="J993" s="139"/>
      <c r="K993" s="139"/>
      <c r="L993" s="139"/>
      <c r="M993" s="139"/>
      <c r="N993" s="139"/>
      <c r="O993" s="139"/>
      <c r="P993" s="139"/>
      <c r="Q993" s="139"/>
      <c r="R993" s="139"/>
      <c r="S993" s="139"/>
      <c r="T993" s="139"/>
      <c r="U993" s="139"/>
      <c r="V993" s="139"/>
      <c r="W993" s="139"/>
      <c r="X993" s="139"/>
      <c r="Y993" s="139"/>
      <c r="Z993" s="139"/>
      <c r="AA993" s="139"/>
    </row>
    <row r="994" spans="1:27" ht="15.75" customHeight="1">
      <c r="A994" s="139"/>
      <c r="B994" s="139"/>
      <c r="C994" s="139"/>
      <c r="D994" s="139"/>
      <c r="E994" s="139"/>
      <c r="F994" s="139"/>
      <c r="G994" s="139"/>
      <c r="H994" s="139"/>
      <c r="I994" s="139"/>
      <c r="J994" s="139"/>
      <c r="K994" s="139"/>
      <c r="L994" s="139"/>
      <c r="M994" s="139"/>
      <c r="N994" s="139"/>
      <c r="O994" s="139"/>
      <c r="P994" s="139"/>
      <c r="Q994" s="139"/>
      <c r="R994" s="139"/>
      <c r="S994" s="139"/>
      <c r="T994" s="139"/>
      <c r="U994" s="139"/>
      <c r="V994" s="139"/>
      <c r="W994" s="139"/>
      <c r="X994" s="139"/>
      <c r="Y994" s="139"/>
      <c r="Z994" s="139"/>
      <c r="AA994" s="139"/>
    </row>
    <row r="995" spans="1:27" ht="15.75" customHeight="1">
      <c r="A995" s="139"/>
      <c r="B995" s="139"/>
      <c r="C995" s="139"/>
      <c r="D995" s="139"/>
      <c r="E995" s="139"/>
      <c r="F995" s="139"/>
      <c r="G995" s="139"/>
      <c r="H995" s="139"/>
      <c r="I995" s="139"/>
      <c r="J995" s="139"/>
      <c r="K995" s="139"/>
      <c r="L995" s="139"/>
      <c r="M995" s="139"/>
      <c r="N995" s="139"/>
      <c r="O995" s="139"/>
      <c r="P995" s="139"/>
      <c r="Q995" s="139"/>
      <c r="R995" s="139"/>
      <c r="S995" s="139"/>
      <c r="T995" s="139"/>
      <c r="U995" s="139"/>
      <c r="V995" s="139"/>
      <c r="W995" s="139"/>
      <c r="X995" s="139"/>
      <c r="Y995" s="139"/>
      <c r="Z995" s="139"/>
      <c r="AA995" s="139"/>
    </row>
    <row r="996" spans="1:27" ht="15.75" customHeight="1">
      <c r="A996" s="139"/>
      <c r="B996" s="139"/>
      <c r="C996" s="139"/>
      <c r="D996" s="139"/>
      <c r="E996" s="139"/>
      <c r="F996" s="139"/>
      <c r="G996" s="139"/>
      <c r="H996" s="139"/>
      <c r="I996" s="139"/>
      <c r="J996" s="139"/>
      <c r="K996" s="139"/>
      <c r="L996" s="139"/>
      <c r="M996" s="139"/>
      <c r="N996" s="139"/>
      <c r="O996" s="139"/>
      <c r="P996" s="139"/>
      <c r="Q996" s="139"/>
      <c r="R996" s="139"/>
      <c r="S996" s="139"/>
      <c r="T996" s="139"/>
      <c r="U996" s="139"/>
      <c r="V996" s="139"/>
      <c r="W996" s="139"/>
      <c r="X996" s="139"/>
      <c r="Y996" s="139"/>
      <c r="Z996" s="139"/>
      <c r="AA996" s="139"/>
    </row>
    <row r="997" spans="1:27" ht="15.75" customHeight="1">
      <c r="A997" s="139"/>
      <c r="B997" s="139"/>
      <c r="C997" s="139"/>
      <c r="D997" s="139"/>
      <c r="E997" s="139"/>
      <c r="F997" s="139"/>
      <c r="G997" s="139"/>
      <c r="H997" s="139"/>
      <c r="I997" s="139"/>
      <c r="J997" s="139"/>
      <c r="K997" s="139"/>
      <c r="L997" s="139"/>
      <c r="M997" s="139"/>
      <c r="N997" s="139"/>
      <c r="O997" s="139"/>
      <c r="P997" s="139"/>
      <c r="Q997" s="139"/>
      <c r="R997" s="139"/>
      <c r="S997" s="139"/>
      <c r="T997" s="139"/>
      <c r="U997" s="139"/>
      <c r="V997" s="139"/>
      <c r="W997" s="139"/>
      <c r="X997" s="139"/>
      <c r="Y997" s="139"/>
      <c r="Z997" s="139"/>
      <c r="AA997" s="139"/>
    </row>
    <row r="998" spans="1:27" ht="15.75" customHeight="1">
      <c r="A998" s="139"/>
      <c r="B998" s="139"/>
      <c r="C998" s="139"/>
      <c r="D998" s="139"/>
      <c r="E998" s="139"/>
      <c r="F998" s="139"/>
      <c r="G998" s="139"/>
      <c r="H998" s="139"/>
      <c r="I998" s="139"/>
      <c r="J998" s="139"/>
      <c r="K998" s="139"/>
      <c r="L998" s="139"/>
      <c r="M998" s="139"/>
      <c r="N998" s="139"/>
      <c r="O998" s="139"/>
      <c r="P998" s="139"/>
      <c r="Q998" s="139"/>
      <c r="R998" s="139"/>
      <c r="S998" s="139"/>
      <c r="T998" s="139"/>
      <c r="U998" s="139"/>
      <c r="V998" s="139"/>
      <c r="W998" s="139"/>
      <c r="X998" s="139"/>
      <c r="Y998" s="139"/>
      <c r="Z998" s="139"/>
      <c r="AA998" s="139"/>
    </row>
    <row r="999" spans="1:27" ht="15.75" customHeight="1">
      <c r="A999" s="139"/>
      <c r="B999" s="139"/>
      <c r="C999" s="139"/>
      <c r="D999" s="139"/>
      <c r="E999" s="139"/>
      <c r="F999" s="139"/>
      <c r="G999" s="139"/>
      <c r="H999" s="139"/>
      <c r="I999" s="139"/>
      <c r="J999" s="139"/>
      <c r="K999" s="139"/>
      <c r="L999" s="139"/>
      <c r="M999" s="139"/>
      <c r="N999" s="139"/>
      <c r="O999" s="139"/>
      <c r="P999" s="139"/>
      <c r="Q999" s="139"/>
      <c r="R999" s="139"/>
      <c r="S999" s="139"/>
      <c r="T999" s="139"/>
      <c r="U999" s="139"/>
      <c r="V999" s="139"/>
      <c r="W999" s="139"/>
      <c r="X999" s="139"/>
      <c r="Y999" s="139"/>
      <c r="Z999" s="139"/>
      <c r="AA999" s="139"/>
    </row>
    <row r="1000" spans="1:27" ht="15.75" customHeight="1">
      <c r="A1000" s="139"/>
      <c r="B1000" s="139"/>
      <c r="C1000" s="139"/>
      <c r="D1000" s="139"/>
      <c r="E1000" s="139"/>
      <c r="F1000" s="139"/>
      <c r="G1000" s="139"/>
      <c r="H1000" s="139"/>
      <c r="I1000" s="139"/>
      <c r="J1000" s="139"/>
      <c r="K1000" s="139"/>
      <c r="L1000" s="139"/>
      <c r="M1000" s="139"/>
      <c r="N1000" s="139"/>
      <c r="O1000" s="139"/>
      <c r="P1000" s="139"/>
      <c r="Q1000" s="139"/>
      <c r="R1000" s="139"/>
      <c r="S1000" s="139"/>
      <c r="T1000" s="139"/>
      <c r="U1000" s="139"/>
      <c r="V1000" s="139"/>
      <c r="W1000" s="139"/>
      <c r="X1000" s="139"/>
      <c r="Y1000" s="139"/>
      <c r="Z1000" s="139"/>
      <c r="AA1000" s="139"/>
    </row>
  </sheetData>
  <mergeCells count="13">
    <mergeCell ref="A16:A18"/>
    <mergeCell ref="A4:A5"/>
    <mergeCell ref="B4:M4"/>
    <mergeCell ref="B5:C5"/>
    <mergeCell ref="K5:L5"/>
    <mergeCell ref="A6:A8"/>
    <mergeCell ref="A9:A15"/>
    <mergeCell ref="A1:A2"/>
    <mergeCell ref="B1:I2"/>
    <mergeCell ref="J1:M1"/>
    <mergeCell ref="J2:M2"/>
    <mergeCell ref="B3:I3"/>
    <mergeCell ref="J3:M3"/>
  </mergeCells>
  <hyperlinks>
    <hyperlink ref="L6" r:id="rId1" xr:uid="{6CB4882A-7F35-4960-B384-75ABA6DD1800}"/>
    <hyperlink ref="L7" r:id="rId2" xr:uid="{6CF70741-5A5E-4233-8A22-949096978E27}"/>
    <hyperlink ref="L8" r:id="rId3" xr:uid="{CFCA17DB-EE0E-4C4A-A6C4-35378F3E1533}"/>
    <hyperlink ref="L9" r:id="rId4" xr:uid="{1A50B89A-C954-49E0-83AE-CBF9F3B0715F}"/>
    <hyperlink ref="L10" r:id="rId5" xr:uid="{62F3D167-CF10-4FAB-BCE8-5D351F712200}"/>
    <hyperlink ref="L11" r:id="rId6" xr:uid="{C5A92E08-2438-4621-9B06-6A23994ADFCD}"/>
    <hyperlink ref="L12" r:id="rId7" xr:uid="{D3E545CC-E1AA-468B-8E24-19167BFE8047}"/>
    <hyperlink ref="L13" r:id="rId8" xr:uid="{541702EE-A382-4187-824C-53F3F8AD8E69}"/>
    <hyperlink ref="L14" r:id="rId9" xr:uid="{815CE0BF-40BC-4165-9009-3814AB137E75}"/>
    <hyperlink ref="L15" r:id="rId10" xr:uid="{6A5BF064-6E64-4D5C-BAB5-C2170BB91219}"/>
    <hyperlink ref="L16" r:id="rId11" xr:uid="{E813EEB3-1E55-4883-8873-9A046D953326}"/>
    <hyperlink ref="L17" r:id="rId12" xr:uid="{391AB923-1156-4A7F-9C2F-54B38DDC7F4D}"/>
    <hyperlink ref="L18" r:id="rId13" xr:uid="{D1BFC15F-1AE6-4B6E-ACC7-DA5C8A67E527}"/>
  </hyperlinks>
  <pageMargins left="0.7" right="0.7" top="0.75" bottom="0.75" header="0.3" footer="0.3"/>
  <drawing r:id="rId1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M67"/>
  <sheetViews>
    <sheetView topLeftCell="Y1" workbookViewId="0">
      <selection activeCell="AK3" sqref="AK3:AK4"/>
    </sheetView>
  </sheetViews>
  <sheetFormatPr baseColWidth="10" defaultRowHeight="15"/>
  <cols>
    <col min="1" max="1" width="5.83203125" customWidth="1"/>
    <col min="2" max="2" width="17" customWidth="1"/>
    <col min="3" max="3" width="17.1640625" bestFit="1" customWidth="1"/>
    <col min="4" max="4" width="17.1640625" customWidth="1"/>
    <col min="5" max="5" width="13.83203125" customWidth="1"/>
    <col min="7" max="8" width="16.6640625" customWidth="1"/>
    <col min="9" max="9" width="35.6640625" customWidth="1"/>
    <col min="10" max="10" width="29.5" customWidth="1"/>
    <col min="13" max="13" width="13" bestFit="1" customWidth="1"/>
    <col min="14" max="14" width="16" customWidth="1"/>
    <col min="15" max="15" width="35.5" customWidth="1"/>
    <col min="18" max="18" width="13" bestFit="1" customWidth="1"/>
    <col min="19" max="19" width="15.5" customWidth="1"/>
    <col min="20" max="20" width="38.33203125" customWidth="1"/>
    <col min="23" max="24" width="17" customWidth="1"/>
    <col min="25" max="25" width="34.5" customWidth="1"/>
    <col min="28" max="29" width="16.1640625" customWidth="1"/>
    <col min="30" max="30" width="37.83203125" customWidth="1"/>
    <col min="33" max="33" width="32.5" bestFit="1" customWidth="1"/>
    <col min="35" max="35" width="14.6640625" bestFit="1" customWidth="1"/>
  </cols>
  <sheetData>
    <row r="1" spans="1:39">
      <c r="B1" s="2" t="s">
        <v>91</v>
      </c>
      <c r="C1" s="3"/>
      <c r="D1" s="2" t="s">
        <v>92</v>
      </c>
      <c r="F1" s="600" t="s">
        <v>93</v>
      </c>
      <c r="G1" s="600"/>
      <c r="H1" s="600"/>
      <c r="I1" s="600"/>
      <c r="J1" s="600"/>
      <c r="L1" s="600" t="s">
        <v>94</v>
      </c>
      <c r="M1" s="600"/>
      <c r="N1" s="600"/>
      <c r="O1" s="600"/>
      <c r="Q1" s="600" t="s">
        <v>95</v>
      </c>
      <c r="R1" s="600"/>
      <c r="S1" s="600"/>
      <c r="T1" s="600"/>
      <c r="V1" s="600" t="s">
        <v>96</v>
      </c>
      <c r="W1" s="600"/>
      <c r="X1" s="600"/>
      <c r="Y1" s="600"/>
      <c r="AA1" s="600" t="s">
        <v>97</v>
      </c>
      <c r="AB1" s="600"/>
      <c r="AC1" s="600"/>
      <c r="AD1" s="600"/>
    </row>
    <row r="2" spans="1:39" ht="16">
      <c r="B2" s="2" t="s">
        <v>98</v>
      </c>
      <c r="C2" s="3"/>
      <c r="D2" s="2" t="s">
        <v>99</v>
      </c>
      <c r="F2" s="4" t="s">
        <v>100</v>
      </c>
      <c r="G2" s="4" t="s">
        <v>101</v>
      </c>
      <c r="H2" s="4"/>
      <c r="I2" s="4" t="s">
        <v>102</v>
      </c>
      <c r="J2" s="4" t="s">
        <v>103</v>
      </c>
      <c r="L2" s="4" t="s">
        <v>100</v>
      </c>
      <c r="M2" s="4" t="s">
        <v>101</v>
      </c>
      <c r="N2" s="4"/>
      <c r="O2" s="4" t="s">
        <v>102</v>
      </c>
      <c r="Q2" s="4" t="s">
        <v>100</v>
      </c>
      <c r="R2" s="4" t="s">
        <v>101</v>
      </c>
      <c r="S2" s="4"/>
      <c r="T2" s="4" t="s">
        <v>102</v>
      </c>
      <c r="V2" s="4" t="s">
        <v>100</v>
      </c>
      <c r="W2" s="4" t="s">
        <v>101</v>
      </c>
      <c r="X2" s="4"/>
      <c r="Y2" s="4" t="s">
        <v>102</v>
      </c>
      <c r="AA2" s="4" t="s">
        <v>100</v>
      </c>
      <c r="AB2" s="4" t="s">
        <v>101</v>
      </c>
      <c r="AC2" s="4"/>
      <c r="AD2" s="4" t="s">
        <v>102</v>
      </c>
      <c r="AG2" t="s">
        <v>104</v>
      </c>
      <c r="AI2" t="s">
        <v>105</v>
      </c>
      <c r="AM2" t="s">
        <v>106</v>
      </c>
    </row>
    <row r="3" spans="1:39" ht="32">
      <c r="B3" s="2" t="s">
        <v>107</v>
      </c>
      <c r="C3" s="3"/>
      <c r="D3" s="2" t="s">
        <v>108</v>
      </c>
      <c r="F3" s="4">
        <v>1</v>
      </c>
      <c r="G3" s="4" t="s">
        <v>109</v>
      </c>
      <c r="H3" s="4" t="str">
        <f>CONCATENATE(F3,"-",G3)</f>
        <v>1-Rara vez</v>
      </c>
      <c r="I3" s="4" t="s">
        <v>110</v>
      </c>
      <c r="J3" s="4" t="s">
        <v>111</v>
      </c>
      <c r="L3" s="2">
        <v>1</v>
      </c>
      <c r="M3" s="4" t="s">
        <v>112</v>
      </c>
      <c r="N3" s="4" t="str">
        <f>CONCATENATE(L3,"-",M3)</f>
        <v>1-Insignificante</v>
      </c>
      <c r="O3" s="4" t="s">
        <v>113</v>
      </c>
      <c r="Q3" s="2">
        <v>1</v>
      </c>
      <c r="R3" s="4" t="s">
        <v>112</v>
      </c>
      <c r="S3" s="4" t="str">
        <f>CONCATENATE(Q3,"-",R3)</f>
        <v>1-Insignificante</v>
      </c>
      <c r="T3" s="4" t="s">
        <v>114</v>
      </c>
      <c r="V3" s="2">
        <v>1</v>
      </c>
      <c r="W3" s="4" t="s">
        <v>112</v>
      </c>
      <c r="X3" s="4" t="str">
        <f>CONCATENATE(V3,"-",W3)</f>
        <v>1-Insignificante</v>
      </c>
      <c r="Y3" s="4" t="s">
        <v>115</v>
      </c>
      <c r="AA3" s="2">
        <v>1</v>
      </c>
      <c r="AB3" s="4" t="s">
        <v>112</v>
      </c>
      <c r="AC3" s="4" t="str">
        <f>CONCATENATE(AA3,"-",AB3)</f>
        <v>1-Insignificante</v>
      </c>
      <c r="AD3" s="4"/>
      <c r="AG3" t="s">
        <v>116</v>
      </c>
      <c r="AI3" t="s">
        <v>117</v>
      </c>
      <c r="AK3" t="s">
        <v>70</v>
      </c>
      <c r="AM3" t="s">
        <v>48</v>
      </c>
    </row>
    <row r="4" spans="1:39" ht="32">
      <c r="B4" s="2" t="s">
        <v>118</v>
      </c>
      <c r="C4" s="3"/>
      <c r="D4" s="2" t="s">
        <v>119</v>
      </c>
      <c r="F4" s="4">
        <v>2</v>
      </c>
      <c r="G4" s="4" t="s">
        <v>120</v>
      </c>
      <c r="H4" s="4" t="str">
        <f>CONCATENATE(F4,"-",G4)</f>
        <v>2-Improbable</v>
      </c>
      <c r="I4" s="4" t="s">
        <v>121</v>
      </c>
      <c r="J4" s="4" t="s">
        <v>122</v>
      </c>
      <c r="L4" s="4">
        <v>2</v>
      </c>
      <c r="M4" s="4" t="s">
        <v>123</v>
      </c>
      <c r="N4" s="4" t="str">
        <f>CONCATENATE(L4,"-",M4)</f>
        <v>2-Menor</v>
      </c>
      <c r="O4" s="4" t="s">
        <v>124</v>
      </c>
      <c r="Q4" s="4">
        <v>2</v>
      </c>
      <c r="R4" s="4" t="s">
        <v>123</v>
      </c>
      <c r="S4" s="4" t="str">
        <f>CONCATENATE(Q4,"-",R4)</f>
        <v>2-Menor</v>
      </c>
      <c r="T4" s="4" t="s">
        <v>125</v>
      </c>
      <c r="V4" s="4">
        <v>2</v>
      </c>
      <c r="W4" s="4" t="s">
        <v>123</v>
      </c>
      <c r="X4" s="4" t="str">
        <f>CONCATENATE(V4,"-",W4)</f>
        <v>2-Menor</v>
      </c>
      <c r="Y4" s="4" t="s">
        <v>126</v>
      </c>
      <c r="AA4" s="4">
        <v>2</v>
      </c>
      <c r="AB4" s="4" t="s">
        <v>123</v>
      </c>
      <c r="AC4" s="4" t="str">
        <f>CONCATENATE(AA4,"-",AB4)</f>
        <v>2-Menor</v>
      </c>
      <c r="AD4" s="4"/>
      <c r="AG4" t="s">
        <v>127</v>
      </c>
      <c r="AI4" t="s">
        <v>128</v>
      </c>
      <c r="AK4" t="s">
        <v>69</v>
      </c>
    </row>
    <row r="5" spans="1:39" ht="32">
      <c r="B5" s="2" t="s">
        <v>129</v>
      </c>
      <c r="C5" s="3"/>
      <c r="D5" s="2" t="s">
        <v>78</v>
      </c>
      <c r="F5" s="4">
        <v>3</v>
      </c>
      <c r="G5" s="4" t="s">
        <v>130</v>
      </c>
      <c r="H5" s="4" t="str">
        <f>CONCATENATE(F5,"-",G5)</f>
        <v>3-Posible</v>
      </c>
      <c r="I5" s="4" t="s">
        <v>131</v>
      </c>
      <c r="J5" s="4" t="s">
        <v>132</v>
      </c>
      <c r="L5" s="4">
        <v>3</v>
      </c>
      <c r="M5" s="4" t="s">
        <v>72</v>
      </c>
      <c r="N5" s="4" t="str">
        <f>CONCATENATE(L5,"-",M5)</f>
        <v>3-Moderado</v>
      </c>
      <c r="O5" s="4" t="s">
        <v>133</v>
      </c>
      <c r="Q5" s="4">
        <v>3</v>
      </c>
      <c r="R5" s="4" t="s">
        <v>72</v>
      </c>
      <c r="S5" s="4" t="str">
        <f>CONCATENATE(Q5,"-",R5)</f>
        <v>3-Moderado</v>
      </c>
      <c r="T5" s="4" t="s">
        <v>134</v>
      </c>
      <c r="V5" s="4">
        <v>3</v>
      </c>
      <c r="W5" s="4" t="s">
        <v>72</v>
      </c>
      <c r="X5" s="4" t="str">
        <f>CONCATENATE(V5,"-",W5)</f>
        <v>3-Moderado</v>
      </c>
      <c r="Y5" s="4" t="s">
        <v>135</v>
      </c>
      <c r="AA5" s="4">
        <v>3</v>
      </c>
      <c r="AB5" s="4" t="s">
        <v>72</v>
      </c>
      <c r="AC5" s="4" t="str">
        <f>CONCATENATE(AA5,"-",AB5)</f>
        <v>3-Moderado</v>
      </c>
      <c r="AD5" s="4" t="s">
        <v>136</v>
      </c>
      <c r="AG5" t="s">
        <v>137</v>
      </c>
      <c r="AI5" t="s">
        <v>138</v>
      </c>
    </row>
    <row r="6" spans="1:39" ht="48">
      <c r="B6" s="2" t="s">
        <v>139</v>
      </c>
      <c r="C6" s="3"/>
      <c r="D6" s="2" t="s">
        <v>140</v>
      </c>
      <c r="F6" s="4">
        <v>4</v>
      </c>
      <c r="G6" s="4" t="s">
        <v>141</v>
      </c>
      <c r="H6" s="4" t="str">
        <f>CONCATENATE(F6,"-",G6)</f>
        <v>4-Probable</v>
      </c>
      <c r="I6" s="4" t="s">
        <v>142</v>
      </c>
      <c r="J6" s="4" t="s">
        <v>143</v>
      </c>
      <c r="L6" s="4">
        <v>4</v>
      </c>
      <c r="M6" s="4" t="s">
        <v>77</v>
      </c>
      <c r="N6" s="4" t="str">
        <f>CONCATENATE(L6,"-",M6)</f>
        <v>4-Mayor</v>
      </c>
      <c r="O6" s="4" t="s">
        <v>144</v>
      </c>
      <c r="Q6" s="4">
        <v>4</v>
      </c>
      <c r="R6" s="4" t="s">
        <v>77</v>
      </c>
      <c r="S6" s="4" t="str">
        <f>CONCATENATE(Q6,"-",R6)</f>
        <v>4-Mayor</v>
      </c>
      <c r="T6" s="4" t="s">
        <v>145</v>
      </c>
      <c r="V6" s="4">
        <v>4</v>
      </c>
      <c r="W6" s="4" t="s">
        <v>77</v>
      </c>
      <c r="X6" s="4" t="str">
        <f>CONCATENATE(V6,"-",W6)</f>
        <v>4-Mayor</v>
      </c>
      <c r="Y6" s="4" t="s">
        <v>146</v>
      </c>
      <c r="AA6" s="4">
        <v>4</v>
      </c>
      <c r="AB6" s="4" t="s">
        <v>77</v>
      </c>
      <c r="AC6" s="4" t="str">
        <f>CONCATENATE(AA6,"-",AB6)</f>
        <v>4-Mayor</v>
      </c>
      <c r="AD6" s="4" t="s">
        <v>147</v>
      </c>
      <c r="AG6" t="s">
        <v>119</v>
      </c>
      <c r="AI6" t="s">
        <v>148</v>
      </c>
    </row>
    <row r="7" spans="1:39" ht="32">
      <c r="B7" s="5" t="s">
        <v>149</v>
      </c>
      <c r="D7" s="2" t="s">
        <v>150</v>
      </c>
      <c r="F7" s="4">
        <v>5</v>
      </c>
      <c r="G7" s="4" t="s">
        <v>151</v>
      </c>
      <c r="H7" s="4" t="str">
        <f>CONCATENATE(F7,"-",G7)</f>
        <v>5-Casi seguro</v>
      </c>
      <c r="I7" s="4" t="s">
        <v>152</v>
      </c>
      <c r="J7" s="4" t="s">
        <v>153</v>
      </c>
      <c r="L7" s="4">
        <v>5</v>
      </c>
      <c r="M7" s="4" t="s">
        <v>154</v>
      </c>
      <c r="N7" s="4" t="str">
        <f>CONCATENATE(L7,"-",M7)</f>
        <v>5-Catastrofico</v>
      </c>
      <c r="O7" s="4" t="s">
        <v>155</v>
      </c>
      <c r="Q7" s="4">
        <v>5</v>
      </c>
      <c r="R7" s="4" t="s">
        <v>154</v>
      </c>
      <c r="S7" s="4" t="str">
        <f>CONCATENATE(Q7,"-",R7)</f>
        <v>5-Catastrofico</v>
      </c>
      <c r="T7" s="4" t="s">
        <v>156</v>
      </c>
      <c r="V7" s="4">
        <v>5</v>
      </c>
      <c r="W7" s="4" t="s">
        <v>154</v>
      </c>
      <c r="X7" s="4" t="str">
        <f>CONCATENATE(V7,"-",W7)</f>
        <v>5-Catastrofico</v>
      </c>
      <c r="Y7" s="4" t="s">
        <v>157</v>
      </c>
      <c r="AA7" s="4">
        <v>5</v>
      </c>
      <c r="AB7" s="4" t="s">
        <v>154</v>
      </c>
      <c r="AC7" s="4" t="str">
        <f>CONCATENATE(AA7,"-",AB7)</f>
        <v>5-Catastrofico</v>
      </c>
      <c r="AD7" s="4" t="s">
        <v>158</v>
      </c>
    </row>
    <row r="8" spans="1:39">
      <c r="B8" s="5" t="s">
        <v>159</v>
      </c>
      <c r="D8" s="5" t="s">
        <v>160</v>
      </c>
    </row>
    <row r="15" spans="1:39">
      <c r="A15" s="601" t="s">
        <v>93</v>
      </c>
      <c r="B15" s="6"/>
      <c r="C15" s="602" t="s">
        <v>48</v>
      </c>
      <c r="D15" s="602"/>
      <c r="E15" s="602"/>
      <c r="F15" s="602"/>
      <c r="G15" s="602"/>
    </row>
    <row r="16" spans="1:39">
      <c r="A16" s="601"/>
      <c r="B16" s="6"/>
      <c r="C16" s="6" t="s">
        <v>161</v>
      </c>
      <c r="D16" s="6" t="s">
        <v>162</v>
      </c>
      <c r="E16" s="6" t="s">
        <v>163</v>
      </c>
      <c r="F16" s="6" t="s">
        <v>164</v>
      </c>
      <c r="G16" s="6" t="s">
        <v>165</v>
      </c>
    </row>
    <row r="17" spans="1:7">
      <c r="A17" s="601"/>
      <c r="B17" s="6" t="s">
        <v>166</v>
      </c>
      <c r="C17" s="7">
        <v>1</v>
      </c>
      <c r="D17" s="7">
        <v>2</v>
      </c>
      <c r="E17" s="8">
        <v>3</v>
      </c>
      <c r="F17" s="9">
        <v>4</v>
      </c>
      <c r="G17" s="10">
        <v>5</v>
      </c>
    </row>
    <row r="18" spans="1:7">
      <c r="A18" s="601"/>
      <c r="B18" s="6" t="s">
        <v>76</v>
      </c>
      <c r="C18" s="11">
        <v>2</v>
      </c>
      <c r="D18" s="11">
        <v>4</v>
      </c>
      <c r="E18" s="8">
        <v>6</v>
      </c>
      <c r="F18" s="12">
        <v>8</v>
      </c>
      <c r="G18" s="10">
        <v>10</v>
      </c>
    </row>
    <row r="19" spans="1:7">
      <c r="A19" s="601"/>
      <c r="B19" s="6" t="s">
        <v>73</v>
      </c>
      <c r="C19" s="11">
        <v>3</v>
      </c>
      <c r="D19" s="8">
        <v>6</v>
      </c>
      <c r="E19" s="12">
        <v>9</v>
      </c>
      <c r="F19" s="10">
        <v>12</v>
      </c>
      <c r="G19" s="10">
        <v>15</v>
      </c>
    </row>
    <row r="20" spans="1:7">
      <c r="A20" s="601"/>
      <c r="B20" s="6" t="s">
        <v>167</v>
      </c>
      <c r="C20" s="8">
        <v>4</v>
      </c>
      <c r="D20" s="12">
        <v>8</v>
      </c>
      <c r="E20" s="12">
        <v>12</v>
      </c>
      <c r="F20" s="10">
        <v>16</v>
      </c>
      <c r="G20" s="13">
        <v>20</v>
      </c>
    </row>
    <row r="21" spans="1:7">
      <c r="A21" s="601"/>
      <c r="B21" s="6" t="s">
        <v>168</v>
      </c>
      <c r="C21" s="12">
        <v>5</v>
      </c>
      <c r="D21" s="12">
        <v>10</v>
      </c>
      <c r="E21" s="10">
        <v>15</v>
      </c>
      <c r="F21" s="10">
        <v>20</v>
      </c>
      <c r="G21" s="13">
        <v>25</v>
      </c>
    </row>
    <row r="25" spans="1:7">
      <c r="B25" t="s">
        <v>169</v>
      </c>
      <c r="C25" t="s">
        <v>170</v>
      </c>
      <c r="D25">
        <v>11</v>
      </c>
      <c r="E25" t="s">
        <v>171</v>
      </c>
      <c r="F25">
        <v>1</v>
      </c>
    </row>
    <row r="26" spans="1:7">
      <c r="C26" t="s">
        <v>172</v>
      </c>
      <c r="D26">
        <v>12</v>
      </c>
      <c r="E26" t="s">
        <v>173</v>
      </c>
      <c r="F26">
        <v>2</v>
      </c>
    </row>
    <row r="27" spans="1:7">
      <c r="C27" t="s">
        <v>174</v>
      </c>
      <c r="D27">
        <v>13</v>
      </c>
      <c r="E27" t="s">
        <v>175</v>
      </c>
      <c r="F27">
        <v>3</v>
      </c>
    </row>
    <row r="28" spans="1:7">
      <c r="C28" t="s">
        <v>176</v>
      </c>
      <c r="D28">
        <v>14</v>
      </c>
      <c r="E28" t="s">
        <v>177</v>
      </c>
      <c r="F28">
        <v>4</v>
      </c>
    </row>
    <row r="29" spans="1:7">
      <c r="C29" t="s">
        <v>178</v>
      </c>
      <c r="D29">
        <v>15</v>
      </c>
      <c r="E29" t="s">
        <v>179</v>
      </c>
      <c r="F29">
        <v>5</v>
      </c>
    </row>
    <row r="30" spans="1:7">
      <c r="B30" t="s">
        <v>180</v>
      </c>
      <c r="C30" t="s">
        <v>170</v>
      </c>
      <c r="D30">
        <v>21</v>
      </c>
      <c r="E30" t="s">
        <v>173</v>
      </c>
      <c r="F30">
        <v>6</v>
      </c>
    </row>
    <row r="31" spans="1:7">
      <c r="C31" t="s">
        <v>172</v>
      </c>
      <c r="D31">
        <v>22</v>
      </c>
      <c r="E31" t="s">
        <v>181</v>
      </c>
      <c r="F31">
        <v>7</v>
      </c>
    </row>
    <row r="32" spans="1:7">
      <c r="C32" t="s">
        <v>174</v>
      </c>
      <c r="D32">
        <v>23</v>
      </c>
      <c r="E32" t="s">
        <v>182</v>
      </c>
      <c r="F32">
        <v>8</v>
      </c>
    </row>
    <row r="33" spans="2:6">
      <c r="C33" t="s">
        <v>176</v>
      </c>
      <c r="D33">
        <v>24</v>
      </c>
      <c r="E33" t="s">
        <v>183</v>
      </c>
      <c r="F33">
        <v>9</v>
      </c>
    </row>
    <row r="34" spans="2:6">
      <c r="C34" t="s">
        <v>178</v>
      </c>
      <c r="D34">
        <v>25</v>
      </c>
      <c r="E34" t="s">
        <v>184</v>
      </c>
      <c r="F34">
        <v>10</v>
      </c>
    </row>
    <row r="35" spans="2:6">
      <c r="B35" t="s">
        <v>185</v>
      </c>
      <c r="C35" t="s">
        <v>170</v>
      </c>
      <c r="D35">
        <v>31</v>
      </c>
      <c r="E35" t="s">
        <v>186</v>
      </c>
      <c r="F35">
        <v>11</v>
      </c>
    </row>
    <row r="36" spans="2:6">
      <c r="C36" t="s">
        <v>172</v>
      </c>
      <c r="D36">
        <v>32</v>
      </c>
      <c r="E36" t="s">
        <v>182</v>
      </c>
      <c r="F36">
        <v>12</v>
      </c>
    </row>
    <row r="37" spans="2:6">
      <c r="C37" t="s">
        <v>174</v>
      </c>
      <c r="D37">
        <v>33</v>
      </c>
      <c r="E37" t="s">
        <v>187</v>
      </c>
      <c r="F37">
        <v>13</v>
      </c>
    </row>
    <row r="38" spans="2:6">
      <c r="C38" t="s">
        <v>176</v>
      </c>
      <c r="D38">
        <v>34</v>
      </c>
      <c r="E38" t="s">
        <v>188</v>
      </c>
      <c r="F38">
        <v>14</v>
      </c>
    </row>
    <row r="39" spans="2:6">
      <c r="C39" t="s">
        <v>178</v>
      </c>
      <c r="D39">
        <v>35</v>
      </c>
      <c r="E39" t="s">
        <v>189</v>
      </c>
      <c r="F39">
        <v>15</v>
      </c>
    </row>
    <row r="40" spans="2:6">
      <c r="B40" t="s">
        <v>190</v>
      </c>
      <c r="C40" t="s">
        <v>170</v>
      </c>
      <c r="D40">
        <v>41</v>
      </c>
      <c r="E40" t="s">
        <v>191</v>
      </c>
      <c r="F40">
        <v>16</v>
      </c>
    </row>
    <row r="41" spans="2:6">
      <c r="C41" t="s">
        <v>172</v>
      </c>
      <c r="D41">
        <v>42</v>
      </c>
      <c r="E41" t="s">
        <v>183</v>
      </c>
      <c r="F41">
        <v>17</v>
      </c>
    </row>
    <row r="42" spans="2:6">
      <c r="C42" t="s">
        <v>174</v>
      </c>
      <c r="D42">
        <v>43</v>
      </c>
      <c r="E42" t="s">
        <v>192</v>
      </c>
      <c r="F42">
        <v>18</v>
      </c>
    </row>
    <row r="43" spans="2:6">
      <c r="C43" t="s">
        <v>176</v>
      </c>
      <c r="D43">
        <v>44</v>
      </c>
      <c r="E43" t="s">
        <v>193</v>
      </c>
      <c r="F43">
        <v>19</v>
      </c>
    </row>
    <row r="44" spans="2:6">
      <c r="C44" t="s">
        <v>178</v>
      </c>
      <c r="D44">
        <v>45</v>
      </c>
      <c r="E44" t="s">
        <v>75</v>
      </c>
      <c r="F44">
        <v>20</v>
      </c>
    </row>
    <row r="45" spans="2:6">
      <c r="B45" t="s">
        <v>194</v>
      </c>
      <c r="C45" t="s">
        <v>170</v>
      </c>
      <c r="D45">
        <v>51</v>
      </c>
      <c r="E45" t="s">
        <v>195</v>
      </c>
      <c r="F45">
        <v>21</v>
      </c>
    </row>
    <row r="46" spans="2:6">
      <c r="C46" t="s">
        <v>172</v>
      </c>
      <c r="D46">
        <v>52</v>
      </c>
      <c r="E46" t="s">
        <v>79</v>
      </c>
      <c r="F46">
        <v>22</v>
      </c>
    </row>
    <row r="47" spans="2:6">
      <c r="C47" t="s">
        <v>174</v>
      </c>
      <c r="D47">
        <v>53</v>
      </c>
      <c r="E47" t="s">
        <v>189</v>
      </c>
      <c r="F47">
        <v>23</v>
      </c>
    </row>
    <row r="48" spans="2:6">
      <c r="C48" t="s">
        <v>176</v>
      </c>
      <c r="D48">
        <v>54</v>
      </c>
      <c r="E48" t="s">
        <v>75</v>
      </c>
      <c r="F48">
        <v>24</v>
      </c>
    </row>
    <row r="49" spans="2:6">
      <c r="C49" t="s">
        <v>178</v>
      </c>
      <c r="D49">
        <v>55</v>
      </c>
      <c r="E49" t="s">
        <v>196</v>
      </c>
      <c r="F49">
        <v>25</v>
      </c>
    </row>
    <row r="53" spans="2:6">
      <c r="B53" t="s">
        <v>169</v>
      </c>
      <c r="C53" t="s">
        <v>197</v>
      </c>
      <c r="D53">
        <v>5</v>
      </c>
      <c r="E53" t="s">
        <v>198</v>
      </c>
    </row>
    <row r="54" spans="2:6">
      <c r="C54" t="s">
        <v>199</v>
      </c>
      <c r="D54">
        <v>10</v>
      </c>
      <c r="E54" t="s">
        <v>79</v>
      </c>
    </row>
    <row r="55" spans="2:6">
      <c r="C55" t="s">
        <v>200</v>
      </c>
      <c r="D55">
        <v>20</v>
      </c>
      <c r="E55" t="s">
        <v>75</v>
      </c>
    </row>
    <row r="56" spans="2:6">
      <c r="B56" t="s">
        <v>180</v>
      </c>
      <c r="C56" t="s">
        <v>201</v>
      </c>
      <c r="D56">
        <v>10</v>
      </c>
      <c r="E56" t="s">
        <v>202</v>
      </c>
    </row>
    <row r="57" spans="2:6">
      <c r="C57" t="s">
        <v>203</v>
      </c>
      <c r="D57">
        <v>20</v>
      </c>
      <c r="E57" t="s">
        <v>204</v>
      </c>
    </row>
    <row r="58" spans="2:6">
      <c r="C58" t="s">
        <v>205</v>
      </c>
      <c r="D58">
        <v>40</v>
      </c>
      <c r="E58" t="s">
        <v>206</v>
      </c>
    </row>
    <row r="59" spans="2:6">
      <c r="B59" t="s">
        <v>185</v>
      </c>
      <c r="C59" t="s">
        <v>201</v>
      </c>
      <c r="D59">
        <v>15</v>
      </c>
      <c r="E59" t="s">
        <v>207</v>
      </c>
    </row>
    <row r="60" spans="2:6">
      <c r="C60" t="s">
        <v>203</v>
      </c>
      <c r="D60">
        <v>30</v>
      </c>
      <c r="E60" t="s">
        <v>208</v>
      </c>
    </row>
    <row r="61" spans="2:6">
      <c r="C61" t="s">
        <v>205</v>
      </c>
      <c r="D61">
        <v>60</v>
      </c>
      <c r="E61" t="s">
        <v>81</v>
      </c>
    </row>
    <row r="62" spans="2:6">
      <c r="B62" t="s">
        <v>190</v>
      </c>
      <c r="C62" t="s">
        <v>201</v>
      </c>
      <c r="D62">
        <v>20</v>
      </c>
      <c r="E62" t="s">
        <v>204</v>
      </c>
    </row>
    <row r="63" spans="2:6">
      <c r="C63" t="s">
        <v>203</v>
      </c>
      <c r="D63">
        <v>40</v>
      </c>
      <c r="E63" t="s">
        <v>206</v>
      </c>
    </row>
    <row r="64" spans="2:6">
      <c r="C64" t="s">
        <v>205</v>
      </c>
      <c r="D64">
        <v>80</v>
      </c>
      <c r="E64" t="s">
        <v>209</v>
      </c>
    </row>
    <row r="65" spans="2:5">
      <c r="B65" t="s">
        <v>194</v>
      </c>
      <c r="C65" t="s">
        <v>201</v>
      </c>
      <c r="D65">
        <v>25</v>
      </c>
      <c r="E65" t="s">
        <v>196</v>
      </c>
    </row>
    <row r="66" spans="2:5">
      <c r="C66" t="s">
        <v>203</v>
      </c>
      <c r="D66">
        <v>50</v>
      </c>
      <c r="E66" t="s">
        <v>210</v>
      </c>
    </row>
    <row r="67" spans="2:5">
      <c r="C67" t="s">
        <v>205</v>
      </c>
      <c r="D67">
        <v>100</v>
      </c>
      <c r="E67" t="s">
        <v>211</v>
      </c>
    </row>
  </sheetData>
  <mergeCells count="7">
    <mergeCell ref="V1:Y1"/>
    <mergeCell ref="AA1:AD1"/>
    <mergeCell ref="A15:A21"/>
    <mergeCell ref="C15:G15"/>
    <mergeCell ref="F1:J1"/>
    <mergeCell ref="L1:O1"/>
    <mergeCell ref="Q1:T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8</vt:i4>
      </vt:variant>
    </vt:vector>
  </HeadingPairs>
  <TitlesOfParts>
    <vt:vector size="8" baseType="lpstr">
      <vt:lpstr>GESTION DE RIESGOS</vt:lpstr>
      <vt:lpstr>RIESGOS DE CORRUPCION</vt:lpstr>
      <vt:lpstr>RACIONALIZACION TRAMITES</vt:lpstr>
      <vt:lpstr>RENDICION DE CUENTAS</vt:lpstr>
      <vt:lpstr>ATENCION AL USUARIO</vt:lpstr>
      <vt:lpstr>TRANSPARENCIA Y ACCESO INF</vt:lpstr>
      <vt:lpstr>PARTICIPACION CIUDADANA</vt:lpstr>
      <vt:lpstr>Hoja2</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Administrador</dc:creator>
  <cp:lastModifiedBy>LINA MARIA SANCHEZ RIVAS</cp:lastModifiedBy>
  <cp:lastPrinted>2019-01-30T16:42:27Z</cp:lastPrinted>
  <dcterms:created xsi:type="dcterms:W3CDTF">2017-01-23T15:51:20Z</dcterms:created>
  <dcterms:modified xsi:type="dcterms:W3CDTF">2021-10-23T01:50:24Z</dcterms:modified>
</cp:coreProperties>
</file>